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7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19/"/>
    </mc:Choice>
  </mc:AlternateContent>
  <xr:revisionPtr revIDLastSave="326" documentId="8_{FEFF55D9-D79F-4565-AF0B-5ABDA3E5CED7}" xr6:coauthVersionLast="45" xr6:coauthVersionMax="45" xr10:uidLastSave="{24D4C906-2CA3-4CF5-B4CC-2383B15565B1}"/>
  <bookViews>
    <workbookView xWindow="-120" yWindow="-120" windowWidth="24240" windowHeight="13140" xr2:uid="{365C57A8-BC98-443E-927C-4CB6C85255AD}"/>
  </bookViews>
  <sheets>
    <sheet name="Contents" sheetId="6" r:id="rId1"/>
    <sheet name="Balance Sheet Standard" sheetId="4" r:id="rId2"/>
    <sheet name="Balance Sheet Summary" sheetId="3" r:id="rId3"/>
    <sheet name="YTD P&amp;L" sheetId="2" r:id="rId4"/>
    <sheet name="11.19 P&amp;L" sheetId="1" r:id="rId5"/>
    <sheet name="Board Summary" sheetId="5" r:id="rId6"/>
    <sheet name="Approved Budget" sheetId="7" r:id="rId7"/>
    <sheet name="US AR" sheetId="8" r:id="rId8"/>
    <sheet name="US AP" sheetId="9" r:id="rId9"/>
    <sheet name="EU AR" sheetId="10" state="hidden" r:id="rId10"/>
    <sheet name="EU AP" sheetId="11" r:id="rId11"/>
    <sheet name="US Ch bal as of 11.30.19 " sheetId="20" r:id="rId12"/>
    <sheet name="US Proj Bal as of 11.30.19" sheetId="13" r:id="rId13"/>
    <sheet name="EU Ch bal as of 11.30.19" sheetId="14" r:id="rId14"/>
    <sheet name="EU Proj Bal" sheetId="15" r:id="rId15"/>
    <sheet name="APSEC US 19" sheetId="16" r:id="rId16"/>
    <sheet name="APSEC EU 19" sheetId="17" r:id="rId17"/>
    <sheet name="Sheet14" sheetId="18" r:id="rId18"/>
    <sheet name="Sheet15" sheetId="19" r:id="rId19"/>
  </sheet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3">'YTD P&amp;L'!$A:$H,'YTD P&amp;L'!$1:$1</definedName>
    <definedName name="QBCANSUPPORTUPDATE" localSheetId="1">FALSE</definedName>
    <definedName name="QBCANSUPPORTUPDATE" localSheetId="2">FALSE</definedName>
    <definedName name="QBCANSUPPORTUPDATE" localSheetId="3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3">"R:\Qbooksw\OWASP\OWASP.QBW"</definedName>
    <definedName name="QBENDDATE" localSheetId="1">20191031</definedName>
    <definedName name="QBENDDATE" localSheetId="2">20191031</definedName>
    <definedName name="QBENDDATE" localSheetId="3">20191031</definedName>
    <definedName name="QBHEADERSONSCREEN" localSheetId="1">FALSE</definedName>
    <definedName name="QBHEADERSONSCREEN" localSheetId="2">FALSE</definedName>
    <definedName name="QBHEADERSONSCREEN" localSheetId="3">FALSE</definedName>
    <definedName name="QBMETADATASIZE" localSheetId="1">0</definedName>
    <definedName name="QBMETADATASIZE" localSheetId="2">0</definedName>
    <definedName name="QBMETADATASIZE" localSheetId="3">0</definedName>
    <definedName name="QBPRESERVECOLOR" localSheetId="1">TRUE</definedName>
    <definedName name="QBPRESERVECOLOR" localSheetId="2">TRUE</definedName>
    <definedName name="QBPRESERVECOLOR" localSheetId="3">TRUE</definedName>
    <definedName name="QBPRESERVEFONT" localSheetId="1">TRUE</definedName>
    <definedName name="QBPRESERVEFONT" localSheetId="2">TRUE</definedName>
    <definedName name="QBPRESERVEFONT" localSheetId="3">TRUE</definedName>
    <definedName name="QBPRESERVEROWHEIGHT" localSheetId="1">TRUE</definedName>
    <definedName name="QBPRESERVEROWHEIGHT" localSheetId="2">TRUE</definedName>
    <definedName name="QBPRESERVEROWHEIGHT" localSheetId="3">TRUE</definedName>
    <definedName name="QBPRESERVESPACE" localSheetId="1">FALSE</definedName>
    <definedName name="QBPRESERVESPACE" localSheetId="2">FALSE</definedName>
    <definedName name="QBPRESERVESPACE" localSheetId="3">FALSE</definedName>
    <definedName name="QBREPORTCOLAXIS" localSheetId="1">89</definedName>
    <definedName name="QBREPORTCOLAXIS" localSheetId="2">89</definedName>
    <definedName name="QBREPORTCOLAXIS" localSheetId="3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3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3">FALSE</definedName>
    <definedName name="QBREPORTCOMPARECOL_AVGCOGS" localSheetId="1">FALSE</definedName>
    <definedName name="QBREPORTCOMPARECOL_AVGCOGS" localSheetId="2">FALSE</definedName>
    <definedName name="QBREPORTCOMPARECOL_AVGCOGS" localSheetId="3">FALSE</definedName>
    <definedName name="QBREPORTCOMPARECOL_AVGPRICE" localSheetId="1">FALSE</definedName>
    <definedName name="QBREPORTCOMPARECOL_AVGPRICE" localSheetId="2">FALSE</definedName>
    <definedName name="QBREPORTCOMPARECOL_AVGPRICE" localSheetId="3">FALSE</definedName>
    <definedName name="QBREPORTCOMPARECOL_BUDDIFF" localSheetId="1">FALSE</definedName>
    <definedName name="QBREPORTCOMPARECOL_BUDDIFF" localSheetId="2">FALSE</definedName>
    <definedName name="QBREPORTCOMPARECOL_BUDDIFF" localSheetId="3">FALSE</definedName>
    <definedName name="QBREPORTCOMPARECOL_BUDGET" localSheetId="1">FALSE</definedName>
    <definedName name="QBREPORTCOMPARECOL_BUDGET" localSheetId="2">FALSE</definedName>
    <definedName name="QBREPORTCOMPARECOL_BUDGET" localSheetId="3">FALSE</definedName>
    <definedName name="QBREPORTCOMPARECOL_BUDPCT" localSheetId="1">FALSE</definedName>
    <definedName name="QBREPORTCOMPARECOL_BUDPCT" localSheetId="2">FALSE</definedName>
    <definedName name="QBREPORTCOMPARECOL_BUDPCT" localSheetId="3">FALSE</definedName>
    <definedName name="QBREPORTCOMPARECOL_COGS" localSheetId="1">FALSE</definedName>
    <definedName name="QBREPORTCOMPARECOL_COGS" localSheetId="2">FALSE</definedName>
    <definedName name="QBREPORTCOMPARECOL_COGS" localSheetId="3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3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3">FALSE</definedName>
    <definedName name="QBREPORTCOMPARECOL_FORECAST" localSheetId="1">FALSE</definedName>
    <definedName name="QBREPORTCOMPARECOL_FORECAST" localSheetId="2">FALSE</definedName>
    <definedName name="QBREPORTCOMPARECOL_FORECAST" localSheetId="3">FALSE</definedName>
    <definedName name="QBREPORTCOMPARECOL_GROSSMARGIN" localSheetId="1">FALSE</definedName>
    <definedName name="QBREPORTCOMPARECOL_GROSSMARGIN" localSheetId="2">FALSE</definedName>
    <definedName name="QBREPORTCOMPARECOL_GROSSMARGIN" localSheetId="3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3">FALSE</definedName>
    <definedName name="QBREPORTCOMPARECOL_HOURS" localSheetId="1">FALSE</definedName>
    <definedName name="QBREPORTCOMPARECOL_HOURS" localSheetId="2">FALSE</definedName>
    <definedName name="QBREPORTCOMPARECOL_HOURS" localSheetId="3">FALSE</definedName>
    <definedName name="QBREPORTCOMPARECOL_PCTCOL" localSheetId="1">FALSE</definedName>
    <definedName name="QBREPORTCOMPARECOL_PCTCOL" localSheetId="2">FALSE</definedName>
    <definedName name="QBREPORTCOMPARECOL_PCTCOL" localSheetId="3">FALSE</definedName>
    <definedName name="QBREPORTCOMPARECOL_PCTEXPENSE" localSheetId="1">FALSE</definedName>
    <definedName name="QBREPORTCOMPARECOL_PCTEXPENSE" localSheetId="2">FALSE</definedName>
    <definedName name="QBREPORTCOMPARECOL_PCTEXPENSE" localSheetId="3">FALSE</definedName>
    <definedName name="QBREPORTCOMPARECOL_PCTINCOME" localSheetId="1">FALSE</definedName>
    <definedName name="QBREPORTCOMPARECOL_PCTINCOME" localSheetId="2">FALSE</definedName>
    <definedName name="QBREPORTCOMPARECOL_PCTINCOME" localSheetId="3">FALSE</definedName>
    <definedName name="QBREPORTCOMPARECOL_PCTOFSALES" localSheetId="1">FALSE</definedName>
    <definedName name="QBREPORTCOMPARECOL_PCTOFSALES" localSheetId="2">FALSE</definedName>
    <definedName name="QBREPORTCOMPARECOL_PCTOFSALES" localSheetId="3">FALSE</definedName>
    <definedName name="QBREPORTCOMPARECOL_PCTROW" localSheetId="1">FALSE</definedName>
    <definedName name="QBREPORTCOMPARECOL_PCTROW" localSheetId="2">FALSE</definedName>
    <definedName name="QBREPORTCOMPARECOL_PCTROW" localSheetId="3">FALSE</definedName>
    <definedName name="QBREPORTCOMPARECOL_PPDIFF" localSheetId="1">FALSE</definedName>
    <definedName name="QBREPORTCOMPARECOL_PPDIFF" localSheetId="2">FALSE</definedName>
    <definedName name="QBREPORTCOMPARECOL_PPDIFF" localSheetId="3">FALSE</definedName>
    <definedName name="QBREPORTCOMPARECOL_PPPCT" localSheetId="1">FALSE</definedName>
    <definedName name="QBREPORTCOMPARECOL_PPPCT" localSheetId="2">FALSE</definedName>
    <definedName name="QBREPORTCOMPARECOL_PPPCT" localSheetId="3">FALSE</definedName>
    <definedName name="QBREPORTCOMPARECOL_PREVPERIOD" localSheetId="1">FALSE</definedName>
    <definedName name="QBREPORTCOMPARECOL_PREVPERIOD" localSheetId="2">FALSE</definedName>
    <definedName name="QBREPORTCOMPARECOL_PREVPERIOD" localSheetId="3">FALSE</definedName>
    <definedName name="QBREPORTCOMPARECOL_PREVYEAR" localSheetId="1">FALSE</definedName>
    <definedName name="QBREPORTCOMPARECOL_PREVYEAR" localSheetId="2">FALSE</definedName>
    <definedName name="QBREPORTCOMPARECOL_PREVYEAR" localSheetId="3">FALSE</definedName>
    <definedName name="QBREPORTCOMPARECOL_PYDIFF" localSheetId="1">FALSE</definedName>
    <definedName name="QBREPORTCOMPARECOL_PYDIFF" localSheetId="2">FALSE</definedName>
    <definedName name="QBREPORTCOMPARECOL_PYDIFF" localSheetId="3">FALSE</definedName>
    <definedName name="QBREPORTCOMPARECOL_PYPCT" localSheetId="1">FALSE</definedName>
    <definedName name="QBREPORTCOMPARECOL_PYPCT" localSheetId="2">FALSE</definedName>
    <definedName name="QBREPORTCOMPARECOL_PYPCT" localSheetId="3">FALSE</definedName>
    <definedName name="QBREPORTCOMPARECOL_QTY" localSheetId="1">FALSE</definedName>
    <definedName name="QBREPORTCOMPARECOL_QTY" localSheetId="2">FALSE</definedName>
    <definedName name="QBREPORTCOMPARECOL_QTY" localSheetId="3">FALSE</definedName>
    <definedName name="QBREPORTCOMPARECOL_RATE" localSheetId="1">FALSE</definedName>
    <definedName name="QBREPORTCOMPARECOL_RATE" localSheetId="2">FALSE</definedName>
    <definedName name="QBREPORTCOMPARECOL_RATE" localSheetId="3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3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3">FALSE</definedName>
    <definedName name="QBREPORTCOMPARECOL_TRIPMILES" localSheetId="1">FALSE</definedName>
    <definedName name="QBREPORTCOMPARECOL_TRIPMILES" localSheetId="2">FALSE</definedName>
    <definedName name="QBREPORTCOMPARECOL_TRIPMILES" localSheetId="3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3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3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3">FALSE</definedName>
    <definedName name="QBREPORTCOMPARECOL_YTD" localSheetId="1">FALSE</definedName>
    <definedName name="QBREPORTCOMPARECOL_YTD" localSheetId="2">FALSE</definedName>
    <definedName name="QBREPORTCOMPARECOL_YTD" localSheetId="3">FALSE</definedName>
    <definedName name="QBREPORTCOMPARECOL_YTDBUDGET" localSheetId="1">FALSE</definedName>
    <definedName name="QBREPORTCOMPARECOL_YTDBUDGET" localSheetId="2">FALSE</definedName>
    <definedName name="QBREPORTCOMPARECOL_YTDBUDGET" localSheetId="3">FALSE</definedName>
    <definedName name="QBREPORTCOMPARECOL_YTDPCT" localSheetId="1">FALSE</definedName>
    <definedName name="QBREPORTCOMPARECOL_YTDPCT" localSheetId="2">FALSE</definedName>
    <definedName name="QBREPORTCOMPARECOL_YTDPCT" localSheetId="3">FALSE</definedName>
    <definedName name="QBREPORTROWAXIS" localSheetId="1">88</definedName>
    <definedName name="QBREPORTROWAXIS" localSheetId="2">88</definedName>
    <definedName name="QBREPORTROWAXIS" localSheetId="3">88</definedName>
    <definedName name="QBREPORTSUBCOLAXIS" localSheetId="1">0</definedName>
    <definedName name="QBREPORTSUBCOLAXIS" localSheetId="2">0</definedName>
    <definedName name="QBREPORTSUBCOLAXIS" localSheetId="3">0</definedName>
    <definedName name="QBREPORTTYPE" localSheetId="1">262</definedName>
    <definedName name="QBREPORTTYPE" localSheetId="2">268</definedName>
    <definedName name="QBREPORTTYPE" localSheetId="3">265</definedName>
    <definedName name="QBROWHEADERS" localSheetId="1">6</definedName>
    <definedName name="QBROWHEADERS" localSheetId="2">4</definedName>
    <definedName name="QBROWHEADERS" localSheetId="3">8</definedName>
    <definedName name="QBSTARTDATE" localSheetId="1">20190101</definedName>
    <definedName name="QBSTARTDATE" localSheetId="2">20190101</definedName>
    <definedName name="QBSTARTDATE" localSheetId="3">20190101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5" l="1"/>
  <c r="J33" i="15"/>
  <c r="J29" i="15"/>
  <c r="J25" i="15"/>
  <c r="J22" i="15"/>
  <c r="J5" i="15"/>
  <c r="J34" i="15" s="1"/>
  <c r="J35" i="15" s="1"/>
  <c r="K350" i="14"/>
  <c r="J19" i="14"/>
  <c r="J62" i="14"/>
  <c r="J71" i="14"/>
  <c r="J101" i="14"/>
  <c r="J349" i="14" s="1"/>
  <c r="J350" i="14" s="1"/>
  <c r="J104" i="14"/>
  <c r="J115" i="14"/>
  <c r="J156" i="14"/>
  <c r="J160" i="14"/>
  <c r="J232" i="14"/>
  <c r="J235" i="14"/>
  <c r="J238" i="14"/>
  <c r="J241" i="14"/>
  <c r="J250" i="14"/>
  <c r="J253" i="14"/>
  <c r="J263" i="14"/>
  <c r="J270" i="14"/>
  <c r="J275" i="14"/>
  <c r="J280" i="14"/>
  <c r="J300" i="14"/>
  <c r="J312" i="14"/>
  <c r="J316" i="14"/>
  <c r="J335" i="14"/>
  <c r="J340" i="14"/>
  <c r="J344" i="14"/>
  <c r="J348" i="14"/>
  <c r="G13" i="11" l="1"/>
  <c r="F13" i="11"/>
  <c r="E13" i="11"/>
  <c r="D13" i="11"/>
  <c r="C13" i="11"/>
  <c r="H13" i="11" s="1"/>
  <c r="H12" i="11"/>
  <c r="H11" i="11"/>
  <c r="H10" i="11"/>
  <c r="H9" i="11"/>
  <c r="H8" i="11"/>
  <c r="H7" i="11"/>
  <c r="H6" i="11"/>
  <c r="H5" i="11"/>
  <c r="H4" i="11"/>
  <c r="H3" i="11"/>
  <c r="H2" i="11"/>
  <c r="G60" i="8"/>
  <c r="F60" i="8"/>
  <c r="E60" i="8"/>
  <c r="D60" i="8"/>
  <c r="C60" i="8"/>
  <c r="H60" i="8" s="1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C56" i="9"/>
  <c r="D56" i="9"/>
  <c r="H56" i="9" s="1"/>
  <c r="E56" i="9"/>
  <c r="F56" i="9"/>
  <c r="G56" i="9"/>
  <c r="J959" i="13"/>
  <c r="J955" i="13"/>
  <c r="J840" i="13"/>
  <c r="J836" i="13"/>
  <c r="J827" i="13"/>
  <c r="J823" i="13"/>
  <c r="J820" i="13"/>
  <c r="J806" i="13"/>
  <c r="J803" i="13"/>
  <c r="J794" i="13"/>
  <c r="J788" i="13"/>
  <c r="J742" i="13"/>
  <c r="J739" i="13"/>
  <c r="J730" i="13"/>
  <c r="J709" i="13"/>
  <c r="J706" i="13"/>
  <c r="J700" i="13"/>
  <c r="J695" i="13"/>
  <c r="J690" i="13"/>
  <c r="J687" i="13"/>
  <c r="J672" i="13"/>
  <c r="J669" i="13"/>
  <c r="J641" i="13"/>
  <c r="J638" i="13"/>
  <c r="J634" i="13"/>
  <c r="J631" i="13"/>
  <c r="J627" i="13"/>
  <c r="J623" i="13"/>
  <c r="J620" i="13"/>
  <c r="J616" i="13"/>
  <c r="J601" i="13"/>
  <c r="J594" i="13"/>
  <c r="J586" i="13"/>
  <c r="J583" i="13"/>
  <c r="J573" i="13"/>
  <c r="J514" i="13"/>
  <c r="J511" i="13"/>
  <c r="J503" i="13"/>
  <c r="J476" i="13"/>
  <c r="J455" i="13"/>
  <c r="J445" i="13"/>
  <c r="J442" i="13"/>
  <c r="J438" i="13"/>
  <c r="J435" i="13"/>
  <c r="J430" i="13"/>
  <c r="J345" i="13"/>
  <c r="J342" i="13"/>
  <c r="J339" i="13"/>
  <c r="J333" i="13"/>
  <c r="J329" i="13"/>
  <c r="J311" i="13"/>
  <c r="J306" i="13"/>
  <c r="J296" i="13"/>
  <c r="J288" i="13"/>
  <c r="J284" i="13"/>
  <c r="J273" i="13"/>
  <c r="J270" i="13"/>
  <c r="J266" i="13"/>
  <c r="J250" i="13"/>
  <c r="J246" i="13"/>
  <c r="J226" i="13"/>
  <c r="J213" i="13"/>
  <c r="J208" i="13"/>
  <c r="J192" i="13"/>
  <c r="J185" i="13"/>
  <c r="J176" i="13"/>
  <c r="J165" i="13"/>
  <c r="J128" i="13"/>
  <c r="J124" i="13"/>
  <c r="J120" i="13"/>
  <c r="J116" i="13"/>
  <c r="J102" i="13"/>
  <c r="J90" i="13"/>
  <c r="J77" i="13"/>
  <c r="J74" i="13"/>
  <c r="J60" i="13"/>
  <c r="J56" i="13"/>
  <c r="J48" i="13"/>
  <c r="J45" i="13"/>
  <c r="J42" i="13"/>
  <c r="J28" i="13"/>
  <c r="J24" i="13"/>
  <c r="J20" i="13"/>
  <c r="J13" i="13"/>
  <c r="J9" i="13"/>
  <c r="J5" i="13"/>
  <c r="J960" i="13" s="1"/>
  <c r="J961" i="13" s="1"/>
  <c r="J9056" i="20"/>
  <c r="J9051" i="20"/>
  <c r="J9036" i="20"/>
  <c r="J9026" i="20"/>
  <c r="J8906" i="20"/>
  <c r="J8902" i="20"/>
  <c r="J8899" i="20"/>
  <c r="J8896" i="20"/>
  <c r="J8892" i="20"/>
  <c r="J8887" i="20"/>
  <c r="J8865" i="20"/>
  <c r="J8860" i="20"/>
  <c r="J8839" i="20"/>
  <c r="J8835" i="20"/>
  <c r="J8798" i="20"/>
  <c r="J8787" i="20"/>
  <c r="J8777" i="20"/>
  <c r="J8769" i="20"/>
  <c r="J8761" i="20"/>
  <c r="J8753" i="20"/>
  <c r="J8717" i="20"/>
  <c r="J8646" i="20"/>
  <c r="J8643" i="20"/>
  <c r="J8640" i="20"/>
  <c r="J8614" i="20"/>
  <c r="J8557" i="20"/>
  <c r="J8553" i="20"/>
  <c r="J8522" i="20"/>
  <c r="J8448" i="20"/>
  <c r="J8403" i="20"/>
  <c r="J8387" i="20"/>
  <c r="J8377" i="20"/>
  <c r="J8366" i="20"/>
  <c r="J8362" i="20"/>
  <c r="J8359" i="20"/>
  <c r="J8351" i="20"/>
  <c r="J8311" i="20"/>
  <c r="J8302" i="20"/>
  <c r="J8299" i="20"/>
  <c r="J8296" i="20"/>
  <c r="J8263" i="20"/>
  <c r="J8240" i="20"/>
  <c r="J8230" i="20"/>
  <c r="J8217" i="20"/>
  <c r="J8205" i="20"/>
  <c r="J8201" i="20"/>
  <c r="J8192" i="20"/>
  <c r="J8150" i="20"/>
  <c r="J8143" i="20"/>
  <c r="J8140" i="20"/>
  <c r="J8136" i="20"/>
  <c r="J8118" i="20"/>
  <c r="J8064" i="20"/>
  <c r="J8034" i="20"/>
  <c r="J8023" i="20"/>
  <c r="J8001" i="20"/>
  <c r="J7953" i="20"/>
  <c r="J7942" i="20"/>
  <c r="J7931" i="20"/>
  <c r="J7851" i="20"/>
  <c r="J7735" i="20"/>
  <c r="J7698" i="20"/>
  <c r="J7681" i="20"/>
  <c r="J7644" i="20"/>
  <c r="J7637" i="20"/>
  <c r="J7629" i="20"/>
  <c r="J7568" i="20"/>
  <c r="J7562" i="20"/>
  <c r="J7556" i="20"/>
  <c r="J7549" i="20"/>
  <c r="J7537" i="20"/>
  <c r="J7512" i="20"/>
  <c r="J7498" i="20"/>
  <c r="J7450" i="20"/>
  <c r="J7445" i="20"/>
  <c r="J7438" i="20"/>
  <c r="J7434" i="20"/>
  <c r="J7411" i="20"/>
  <c r="J7392" i="20"/>
  <c r="J7310" i="20"/>
  <c r="J7230" i="20"/>
  <c r="J7189" i="20"/>
  <c r="J7125" i="20"/>
  <c r="J7050" i="20"/>
  <c r="J7011" i="20"/>
  <c r="J6997" i="20"/>
  <c r="J6992" i="20"/>
  <c r="J6988" i="20"/>
  <c r="J6984" i="20"/>
  <c r="J6981" i="20"/>
  <c r="J6978" i="20"/>
  <c r="J6974" i="20"/>
  <c r="J6821" i="20"/>
  <c r="J6769" i="20"/>
  <c r="J6545" i="20"/>
  <c r="J6510" i="20"/>
  <c r="J6496" i="20"/>
  <c r="J6466" i="20"/>
  <c r="J6457" i="20"/>
  <c r="J6454" i="20"/>
  <c r="J6411" i="20"/>
  <c r="J6256" i="20"/>
  <c r="J6238" i="20"/>
  <c r="J5967" i="20"/>
  <c r="J5963" i="20"/>
  <c r="J5958" i="20"/>
  <c r="J5909" i="20"/>
  <c r="J5832" i="20"/>
  <c r="J5236" i="20"/>
  <c r="J5131" i="20"/>
  <c r="J5128" i="20"/>
  <c r="J5123" i="20"/>
  <c r="J5100" i="20"/>
  <c r="J5096" i="20"/>
  <c r="J5085" i="20"/>
  <c r="J5075" i="20"/>
  <c r="J5065" i="20"/>
  <c r="J5053" i="20"/>
  <c r="J5033" i="20"/>
  <c r="J4945" i="20"/>
  <c r="J4942" i="20"/>
  <c r="J4781" i="20"/>
  <c r="J4752" i="20"/>
  <c r="J4746" i="20"/>
  <c r="J4732" i="20"/>
  <c r="J4715" i="20"/>
  <c r="J4708" i="20"/>
  <c r="J4647" i="20"/>
  <c r="J4643" i="20"/>
  <c r="J4640" i="20"/>
  <c r="J4630" i="20"/>
  <c r="J4600" i="20"/>
  <c r="J4540" i="20"/>
  <c r="J4526" i="20"/>
  <c r="J4518" i="20"/>
  <c r="J4508" i="20"/>
  <c r="J4504" i="20"/>
  <c r="J4501" i="20"/>
  <c r="J4483" i="20"/>
  <c r="J4480" i="20"/>
  <c r="J4460" i="20"/>
  <c r="J4078" i="20"/>
  <c r="J4014" i="20"/>
  <c r="J3844" i="20"/>
  <c r="J3831" i="20"/>
  <c r="J3808" i="20"/>
  <c r="J3805" i="20"/>
  <c r="J3796" i="20"/>
  <c r="J3778" i="20"/>
  <c r="J3774" i="20"/>
  <c r="J3766" i="20"/>
  <c r="J3760" i="20"/>
  <c r="J3751" i="20"/>
  <c r="J3746" i="20"/>
  <c r="J3736" i="20"/>
  <c r="J3729" i="20"/>
  <c r="J3725" i="20"/>
  <c r="J3713" i="20"/>
  <c r="J3708" i="20"/>
  <c r="J3704" i="20"/>
  <c r="J3660" i="20"/>
  <c r="J3652" i="20"/>
  <c r="J3648" i="20"/>
  <c r="J3643" i="20"/>
  <c r="J3526" i="20"/>
  <c r="J3521" i="20"/>
  <c r="J3515" i="20"/>
  <c r="J3507" i="20"/>
  <c r="J3458" i="20"/>
  <c r="J3379" i="20"/>
  <c r="J3375" i="20"/>
  <c r="J3354" i="20"/>
  <c r="J3348" i="20"/>
  <c r="J3345" i="20"/>
  <c r="J3322" i="20"/>
  <c r="J3312" i="20"/>
  <c r="J3262" i="20"/>
  <c r="J3242" i="20"/>
  <c r="J3234" i="20"/>
  <c r="J3212" i="20"/>
  <c r="J3205" i="20"/>
  <c r="J3202" i="20"/>
  <c r="J3196" i="20"/>
  <c r="J3117" i="20"/>
  <c r="J3093" i="20"/>
  <c r="J3088" i="20"/>
  <c r="J3084" i="20"/>
  <c r="J3081" i="20"/>
  <c r="J3054" i="20"/>
  <c r="J3047" i="20"/>
  <c r="J3027" i="20"/>
  <c r="J3023" i="20"/>
  <c r="J3018" i="20"/>
  <c r="J3008" i="20"/>
  <c r="J3000" i="20"/>
  <c r="J2964" i="20"/>
  <c r="J2930" i="20"/>
  <c r="J2925" i="20"/>
  <c r="J2912" i="20"/>
  <c r="J2776" i="20"/>
  <c r="J2746" i="20"/>
  <c r="J2742" i="20"/>
  <c r="J2733" i="20"/>
  <c r="J2656" i="20"/>
  <c r="J2650" i="20"/>
  <c r="J2645" i="20"/>
  <c r="J2635" i="20"/>
  <c r="J2630" i="20"/>
  <c r="J2603" i="20"/>
  <c r="J2595" i="20"/>
  <c r="J2586" i="20"/>
  <c r="J2583" i="20"/>
  <c r="J2488" i="20"/>
  <c r="J2481" i="20"/>
  <c r="J2473" i="20"/>
  <c r="J2465" i="20"/>
  <c r="J2460" i="20"/>
  <c r="J2438" i="20"/>
  <c r="J2425" i="20"/>
  <c r="J2284" i="20"/>
  <c r="J2266" i="20"/>
  <c r="J2246" i="20"/>
  <c r="J2241" i="20"/>
  <c r="J2237" i="20"/>
  <c r="J2149" i="20"/>
  <c r="J2143" i="20"/>
  <c r="J2134" i="20"/>
  <c r="J2117" i="20"/>
  <c r="J2109" i="20"/>
  <c r="J2102" i="20"/>
  <c r="J2099" i="20"/>
  <c r="J2090" i="20"/>
  <c r="J2079" i="20"/>
  <c r="J2038" i="20"/>
  <c r="J2030" i="20"/>
  <c r="J1959" i="20"/>
  <c r="J1948" i="20"/>
  <c r="J1940" i="20"/>
  <c r="J1936" i="20"/>
  <c r="J1931" i="20"/>
  <c r="J1902" i="20"/>
  <c r="J1860" i="20"/>
  <c r="J1822" i="20"/>
  <c r="J1786" i="20"/>
  <c r="J1756" i="20"/>
  <c r="J1685" i="20"/>
  <c r="J1675" i="20"/>
  <c r="J1627" i="20"/>
  <c r="J1620" i="20"/>
  <c r="J1613" i="20"/>
  <c r="J1600" i="20"/>
  <c r="J1591" i="20"/>
  <c r="J1569" i="20"/>
  <c r="J1561" i="20"/>
  <c r="J1529" i="20"/>
  <c r="J1516" i="20"/>
  <c r="J1512" i="20"/>
  <c r="J1508" i="20"/>
  <c r="J1504" i="20"/>
  <c r="J1496" i="20"/>
  <c r="J1491" i="20"/>
  <c r="J1443" i="20"/>
  <c r="J1409" i="20"/>
  <c r="J1388" i="20"/>
  <c r="J1360" i="20"/>
  <c r="J1356" i="20"/>
  <c r="J1343" i="20"/>
  <c r="J1295" i="20"/>
  <c r="J1085" i="20"/>
  <c r="J1064" i="20"/>
  <c r="J1059" i="20"/>
  <c r="J1047" i="20"/>
  <c r="J1036" i="20"/>
  <c r="J1003" i="20"/>
  <c r="J994" i="20"/>
  <c r="J989" i="20"/>
  <c r="J909" i="20"/>
  <c r="J879" i="20"/>
  <c r="J638" i="20"/>
  <c r="J628" i="20"/>
  <c r="J588" i="20"/>
  <c r="J542" i="20"/>
  <c r="J536" i="20"/>
  <c r="J533" i="20"/>
  <c r="J509" i="20"/>
  <c r="J241" i="20"/>
  <c r="J136" i="20"/>
  <c r="J132" i="20"/>
  <c r="J92" i="20"/>
  <c r="J89" i="20"/>
  <c r="J81" i="20"/>
  <c r="J75" i="20"/>
  <c r="J69" i="20"/>
  <c r="J65" i="20"/>
  <c r="J45" i="20"/>
  <c r="J36" i="20"/>
  <c r="J32" i="20"/>
  <c r="J28" i="20"/>
  <c r="J20" i="20"/>
  <c r="J15" i="20"/>
  <c r="J5" i="20"/>
  <c r="J9057" i="20" s="1"/>
  <c r="J9058" i="20" s="1"/>
  <c r="H14" i="5" l="1"/>
  <c r="H20" i="5"/>
  <c r="H19" i="5"/>
  <c r="H18" i="5"/>
  <c r="H17" i="5"/>
  <c r="H15" i="5"/>
  <c r="H13" i="5"/>
  <c r="H12" i="5"/>
  <c r="O87" i="2"/>
  <c r="O88" i="2"/>
  <c r="O89" i="2"/>
  <c r="O90" i="2"/>
  <c r="O91" i="2"/>
  <c r="O92" i="2"/>
  <c r="O86" i="2"/>
  <c r="J52" i="2"/>
  <c r="K52" i="2"/>
  <c r="H9" i="5"/>
  <c r="H5" i="5"/>
  <c r="H8" i="5"/>
  <c r="H7" i="5"/>
  <c r="H6" i="5"/>
  <c r="E20" i="5"/>
  <c r="E19" i="5"/>
  <c r="E18" i="5"/>
  <c r="E17" i="5"/>
  <c r="E13" i="5"/>
  <c r="E15" i="5"/>
  <c r="E14" i="5"/>
  <c r="I48" i="1"/>
  <c r="J48" i="1"/>
  <c r="I47" i="1"/>
  <c r="J47" i="1"/>
  <c r="E12" i="5"/>
  <c r="E8" i="5"/>
  <c r="E7" i="5"/>
  <c r="E6" i="5"/>
  <c r="E5" i="5"/>
  <c r="I20" i="5" l="1"/>
  <c r="I19" i="5"/>
  <c r="I18" i="5"/>
  <c r="I17" i="5"/>
  <c r="I16" i="5"/>
  <c r="I15" i="5"/>
  <c r="I14" i="5"/>
  <c r="I13" i="5"/>
  <c r="I12" i="5"/>
  <c r="I9" i="5"/>
  <c r="I8" i="5"/>
  <c r="I7" i="5"/>
  <c r="I6" i="5"/>
  <c r="I5" i="5"/>
  <c r="F13" i="5"/>
  <c r="F12" i="5"/>
  <c r="F14" i="5"/>
  <c r="F15" i="5"/>
  <c r="F16" i="5"/>
  <c r="F17" i="5"/>
  <c r="F18" i="5"/>
  <c r="F19" i="5"/>
  <c r="F20" i="5"/>
  <c r="F9" i="5"/>
  <c r="F8" i="5"/>
  <c r="F7" i="5"/>
  <c r="F6" i="5"/>
  <c r="F5" i="5"/>
  <c r="P68" i="1"/>
  <c r="P69" i="1"/>
  <c r="P70" i="1"/>
  <c r="P71" i="1"/>
  <c r="P72" i="1"/>
  <c r="P73" i="1"/>
  <c r="P67" i="1"/>
  <c r="I67" i="1"/>
  <c r="I68" i="1" s="1"/>
  <c r="J67" i="1"/>
  <c r="J68" i="1" s="1"/>
  <c r="I66" i="1"/>
  <c r="J66" i="1"/>
  <c r="I64" i="1"/>
  <c r="J64" i="1"/>
  <c r="I60" i="1"/>
  <c r="J60" i="1"/>
  <c r="I55" i="1"/>
  <c r="J55" i="1"/>
  <c r="I51" i="1"/>
  <c r="J51" i="1"/>
  <c r="I41" i="1"/>
  <c r="J41" i="1"/>
  <c r="I32" i="1"/>
  <c r="J32" i="1"/>
  <c r="I28" i="1"/>
  <c r="J28" i="1"/>
  <c r="K28" i="1"/>
  <c r="L28" i="1"/>
  <c r="M28" i="1"/>
  <c r="N28" i="1"/>
  <c r="I27" i="1"/>
  <c r="J27" i="1"/>
  <c r="I26" i="1"/>
  <c r="J26" i="1"/>
  <c r="I23" i="1"/>
  <c r="L23" i="1" s="1"/>
  <c r="J23" i="1"/>
  <c r="I20" i="1"/>
  <c r="J20" i="1"/>
  <c r="I17" i="1"/>
  <c r="J17" i="1"/>
  <c r="I14" i="1"/>
  <c r="J14" i="1"/>
  <c r="I10" i="1"/>
  <c r="J10" i="1"/>
  <c r="I65" i="1"/>
  <c r="J65" i="1" s="1"/>
  <c r="L65" i="1" s="1"/>
  <c r="I63" i="1"/>
  <c r="J63" i="1" s="1"/>
  <c r="L63" i="1" s="1"/>
  <c r="I62" i="1"/>
  <c r="J62" i="1" s="1"/>
  <c r="I59" i="1"/>
  <c r="J59" i="1" s="1"/>
  <c r="L59" i="1" s="1"/>
  <c r="I58" i="1"/>
  <c r="J57" i="1"/>
  <c r="I57" i="1"/>
  <c r="I54" i="1"/>
  <c r="J54" i="1" s="1"/>
  <c r="L54" i="1" s="1"/>
  <c r="J52" i="1"/>
  <c r="I52" i="1"/>
  <c r="I50" i="1"/>
  <c r="J50" i="1" s="1"/>
  <c r="L50" i="1" s="1"/>
  <c r="I46" i="1"/>
  <c r="J46" i="1" s="1"/>
  <c r="L46" i="1" s="1"/>
  <c r="I44" i="1"/>
  <c r="J44" i="1" s="1"/>
  <c r="L44" i="1" s="1"/>
  <c r="I43" i="1"/>
  <c r="J43" i="1" s="1"/>
  <c r="J42" i="1"/>
  <c r="I42" i="1"/>
  <c r="I40" i="1"/>
  <c r="J40" i="1" s="1"/>
  <c r="L40" i="1" s="1"/>
  <c r="I38" i="1"/>
  <c r="J38" i="1" s="1"/>
  <c r="L38" i="1" s="1"/>
  <c r="I37" i="1"/>
  <c r="J37" i="1" s="1"/>
  <c r="I36" i="1"/>
  <c r="J36" i="1" s="1"/>
  <c r="L36" i="1" s="1"/>
  <c r="I35" i="1"/>
  <c r="I34" i="1"/>
  <c r="J34" i="1" s="1"/>
  <c r="L34" i="1" s="1"/>
  <c r="I31" i="1"/>
  <c r="J31" i="1" s="1"/>
  <c r="L31" i="1" s="1"/>
  <c r="J25" i="1"/>
  <c r="I25" i="1"/>
  <c r="I22" i="1"/>
  <c r="J22" i="1" s="1"/>
  <c r="L22" i="1" s="1"/>
  <c r="J19" i="1"/>
  <c r="I19" i="1"/>
  <c r="I16" i="1"/>
  <c r="J16" i="1" s="1"/>
  <c r="L16" i="1" s="1"/>
  <c r="I13" i="1"/>
  <c r="J13" i="1" s="1"/>
  <c r="L13" i="1" s="1"/>
  <c r="I12" i="1"/>
  <c r="J12" i="1" s="1"/>
  <c r="J9" i="1"/>
  <c r="I9" i="1"/>
  <c r="I8" i="1"/>
  <c r="J7" i="1"/>
  <c r="I7" i="1"/>
  <c r="I6" i="1"/>
  <c r="J6" i="1" s="1"/>
  <c r="I5" i="1"/>
  <c r="J5" i="1" s="1"/>
  <c r="L5" i="1" s="1"/>
  <c r="J106" i="2"/>
  <c r="J107" i="2" s="1"/>
  <c r="K106" i="2"/>
  <c r="K107" i="2" s="1"/>
  <c r="J103" i="2"/>
  <c r="K103" i="2"/>
  <c r="J97" i="2"/>
  <c r="K97" i="2"/>
  <c r="J91" i="2"/>
  <c r="K91" i="2"/>
  <c r="J87" i="2"/>
  <c r="K87" i="2"/>
  <c r="J84" i="2"/>
  <c r="K84" i="2"/>
  <c r="J83" i="2"/>
  <c r="K83" i="2"/>
  <c r="J70" i="2"/>
  <c r="K70" i="2"/>
  <c r="J57" i="2"/>
  <c r="K57" i="2"/>
  <c r="J50" i="2"/>
  <c r="K50" i="2"/>
  <c r="J44" i="2"/>
  <c r="K44" i="2"/>
  <c r="J43" i="2"/>
  <c r="K43" i="2"/>
  <c r="J41" i="2"/>
  <c r="K41" i="2"/>
  <c r="J37" i="2"/>
  <c r="K37" i="2"/>
  <c r="J33" i="2"/>
  <c r="K33" i="2"/>
  <c r="J29" i="2"/>
  <c r="K29" i="2"/>
  <c r="J26" i="2"/>
  <c r="K26" i="2"/>
  <c r="J25" i="2"/>
  <c r="K25" i="2"/>
  <c r="J24" i="2"/>
  <c r="K24" i="2"/>
  <c r="J19" i="2"/>
  <c r="K19" i="2"/>
  <c r="J11" i="2"/>
  <c r="K11" i="2"/>
  <c r="J105" i="2"/>
  <c r="K105" i="2" s="1"/>
  <c r="M105" i="2" s="1"/>
  <c r="J104" i="2"/>
  <c r="J102" i="2"/>
  <c r="J101" i="2"/>
  <c r="K101" i="2" s="1"/>
  <c r="J100" i="2"/>
  <c r="K100" i="2" s="1"/>
  <c r="M100" i="2" s="1"/>
  <c r="J99" i="2"/>
  <c r="J96" i="2"/>
  <c r="K96" i="2" s="1"/>
  <c r="M96" i="2" s="1"/>
  <c r="J95" i="2"/>
  <c r="J94" i="2"/>
  <c r="K94" i="2" s="1"/>
  <c r="M94" i="2" s="1"/>
  <c r="J93" i="2"/>
  <c r="K93" i="2" s="1"/>
  <c r="J90" i="2"/>
  <c r="K90" i="2" s="1"/>
  <c r="M90" i="2" s="1"/>
  <c r="J88" i="2"/>
  <c r="K88" i="2" s="1"/>
  <c r="M88" i="2" s="1"/>
  <c r="J86" i="2"/>
  <c r="K86" i="2" s="1"/>
  <c r="M86" i="2" s="1"/>
  <c r="J82" i="2"/>
  <c r="K82" i="2" s="1"/>
  <c r="M82" i="2" s="1"/>
  <c r="J81" i="2"/>
  <c r="J80" i="2"/>
  <c r="K80" i="2" s="1"/>
  <c r="M80" i="2" s="1"/>
  <c r="J79" i="2"/>
  <c r="K79" i="2" s="1"/>
  <c r="J78" i="2"/>
  <c r="J76" i="2"/>
  <c r="K76" i="2" s="1"/>
  <c r="M76" i="2" s="1"/>
  <c r="J75" i="2"/>
  <c r="K75" i="2" s="1"/>
  <c r="M75" i="2" s="1"/>
  <c r="J74" i="2"/>
  <c r="K74" i="2" s="1"/>
  <c r="J73" i="2"/>
  <c r="J72" i="2"/>
  <c r="K72" i="2" s="1"/>
  <c r="M72" i="2" s="1"/>
  <c r="J71" i="2"/>
  <c r="K71" i="2" s="1"/>
  <c r="M71" i="2" s="1"/>
  <c r="J69" i="2"/>
  <c r="K69" i="2" s="1"/>
  <c r="M69" i="2" s="1"/>
  <c r="J68" i="2"/>
  <c r="K68" i="2" s="1"/>
  <c r="J67" i="2"/>
  <c r="K67" i="2" s="1"/>
  <c r="M67" i="2" s="1"/>
  <c r="J65" i="2"/>
  <c r="K65" i="2" s="1"/>
  <c r="M65" i="2" s="1"/>
  <c r="J64" i="2"/>
  <c r="K64" i="2" s="1"/>
  <c r="M64" i="2" s="1"/>
  <c r="J63" i="2"/>
  <c r="K63" i="2" s="1"/>
  <c r="M63" i="2" s="1"/>
  <c r="J62" i="2"/>
  <c r="K62" i="2" s="1"/>
  <c r="K61" i="2"/>
  <c r="M61" i="2" s="1"/>
  <c r="J61" i="2"/>
  <c r="J60" i="2"/>
  <c r="K60" i="2" s="1"/>
  <c r="M60" i="2" s="1"/>
  <c r="J59" i="2"/>
  <c r="K59" i="2" s="1"/>
  <c r="M59" i="2" s="1"/>
  <c r="J56" i="2"/>
  <c r="K56" i="2" s="1"/>
  <c r="M56" i="2" s="1"/>
  <c r="J55" i="2"/>
  <c r="J54" i="2"/>
  <c r="K54" i="2" s="1"/>
  <c r="M54" i="2" s="1"/>
  <c r="J51" i="2"/>
  <c r="K51" i="2" s="1"/>
  <c r="M51" i="2" s="1"/>
  <c r="J49" i="2"/>
  <c r="K49" i="2" s="1"/>
  <c r="M49" i="2" s="1"/>
  <c r="J48" i="2"/>
  <c r="K48" i="2" s="1"/>
  <c r="J42" i="2"/>
  <c r="K42" i="2" s="1"/>
  <c r="J40" i="2"/>
  <c r="K40" i="2" s="1"/>
  <c r="M40" i="2" s="1"/>
  <c r="J39" i="2"/>
  <c r="J36" i="2"/>
  <c r="K36" i="2" s="1"/>
  <c r="M36" i="2" s="1"/>
  <c r="J35" i="2"/>
  <c r="K35" i="2" s="1"/>
  <c r="M35" i="2" s="1"/>
  <c r="J32" i="2"/>
  <c r="K32" i="2" s="1"/>
  <c r="M32" i="2" s="1"/>
  <c r="J31" i="2"/>
  <c r="J28" i="2"/>
  <c r="K28" i="2" s="1"/>
  <c r="J23" i="2"/>
  <c r="J18" i="2"/>
  <c r="K18" i="2" s="1"/>
  <c r="M18" i="2" s="1"/>
  <c r="J17" i="2"/>
  <c r="K17" i="2" s="1"/>
  <c r="M17" i="2" s="1"/>
  <c r="J16" i="2"/>
  <c r="K15" i="2"/>
  <c r="M15" i="2" s="1"/>
  <c r="J15" i="2"/>
  <c r="J14" i="2"/>
  <c r="K14" i="2" s="1"/>
  <c r="M14" i="2" s="1"/>
  <c r="K13" i="2"/>
  <c r="J13" i="2"/>
  <c r="J10" i="2"/>
  <c r="K10" i="2" s="1"/>
  <c r="M10" i="2" s="1"/>
  <c r="J9" i="2"/>
  <c r="K9" i="2" s="1"/>
  <c r="M9" i="2" s="1"/>
  <c r="J8" i="2"/>
  <c r="K8" i="2" s="1"/>
  <c r="M8" i="2" s="1"/>
  <c r="J7" i="2"/>
  <c r="K7" i="2" s="1"/>
  <c r="J6" i="2"/>
  <c r="K6" i="2" s="1"/>
  <c r="M6" i="2" s="1"/>
  <c r="J5" i="2"/>
  <c r="K5" i="2" s="1"/>
  <c r="M5" i="2" s="1"/>
  <c r="H78" i="4"/>
  <c r="I78" i="4"/>
  <c r="H77" i="4"/>
  <c r="I77" i="4"/>
  <c r="H72" i="4"/>
  <c r="I72" i="4"/>
  <c r="H71" i="4"/>
  <c r="I71" i="4"/>
  <c r="H70" i="4"/>
  <c r="I70" i="4"/>
  <c r="H69" i="4"/>
  <c r="I69" i="4"/>
  <c r="H64" i="4"/>
  <c r="I64" i="4"/>
  <c r="H61" i="4"/>
  <c r="I61" i="4"/>
  <c r="H49" i="4"/>
  <c r="I49" i="4"/>
  <c r="H42" i="4"/>
  <c r="I42" i="4"/>
  <c r="H41" i="4"/>
  <c r="I41" i="4"/>
  <c r="H40" i="4"/>
  <c r="I40" i="4"/>
  <c r="H32" i="4"/>
  <c r="I32" i="4"/>
  <c r="H31" i="4"/>
  <c r="I31" i="4"/>
  <c r="H27" i="4"/>
  <c r="I27" i="4"/>
  <c r="H22" i="4"/>
  <c r="I22" i="4"/>
  <c r="H21" i="4"/>
  <c r="I21" i="4"/>
  <c r="H16" i="4"/>
  <c r="I16" i="4"/>
  <c r="H11" i="4"/>
  <c r="I11" i="4"/>
  <c r="H76" i="4"/>
  <c r="I76" i="4" s="1"/>
  <c r="K76" i="4" s="1"/>
  <c r="H75" i="4"/>
  <c r="H74" i="4"/>
  <c r="I74" i="4" s="1"/>
  <c r="K74" i="4" s="1"/>
  <c r="H68" i="4"/>
  <c r="I68" i="4" s="1"/>
  <c r="H66" i="4"/>
  <c r="I66" i="4" s="1"/>
  <c r="K66" i="4" s="1"/>
  <c r="H65" i="4"/>
  <c r="I65" i="4" s="1"/>
  <c r="K65" i="4" s="1"/>
  <c r="H63" i="4"/>
  <c r="H60" i="4"/>
  <c r="I60" i="4" s="1"/>
  <c r="K60" i="4" s="1"/>
  <c r="H59" i="4"/>
  <c r="I58" i="4"/>
  <c r="H58" i="4"/>
  <c r="H57" i="4"/>
  <c r="I57" i="4" s="1"/>
  <c r="K57" i="4" s="1"/>
  <c r="I56" i="4"/>
  <c r="H56" i="4"/>
  <c r="H55" i="4"/>
  <c r="I54" i="4"/>
  <c r="H54" i="4"/>
  <c r="H53" i="4"/>
  <c r="I53" i="4" s="1"/>
  <c r="K53" i="4" s="1"/>
  <c r="H51" i="4"/>
  <c r="I51" i="4" s="1"/>
  <c r="K51" i="4" s="1"/>
  <c r="H48" i="4"/>
  <c r="I48" i="4" s="1"/>
  <c r="K48" i="4" s="1"/>
  <c r="H47" i="4"/>
  <c r="H39" i="4"/>
  <c r="I39" i="4" s="1"/>
  <c r="K39" i="4" s="1"/>
  <c r="H38" i="4"/>
  <c r="H37" i="4"/>
  <c r="I37" i="4" s="1"/>
  <c r="K37" i="4" s="1"/>
  <c r="H36" i="4"/>
  <c r="I36" i="4" s="1"/>
  <c r="H34" i="4"/>
  <c r="I34" i="4" s="1"/>
  <c r="K34" i="4" s="1"/>
  <c r="H30" i="4"/>
  <c r="H29" i="4"/>
  <c r="I29" i="4" s="1"/>
  <c r="K29" i="4" s="1"/>
  <c r="H26" i="4"/>
  <c r="I26" i="4" s="1"/>
  <c r="K26" i="4" s="1"/>
  <c r="H25" i="4"/>
  <c r="I25" i="4" s="1"/>
  <c r="K25" i="4" s="1"/>
  <c r="H20" i="4"/>
  <c r="I20" i="4" s="1"/>
  <c r="K20" i="4" s="1"/>
  <c r="H19" i="4"/>
  <c r="I19" i="4" s="1"/>
  <c r="I18" i="4"/>
  <c r="H18" i="4"/>
  <c r="H15" i="4"/>
  <c r="I15" i="4" s="1"/>
  <c r="K15" i="4" s="1"/>
  <c r="H14" i="4"/>
  <c r="I14" i="4" s="1"/>
  <c r="K14" i="4" s="1"/>
  <c r="I13" i="4"/>
  <c r="H13" i="4"/>
  <c r="H10" i="4"/>
  <c r="I10" i="4" s="1"/>
  <c r="H9" i="4"/>
  <c r="H8" i="4"/>
  <c r="I8" i="4" s="1"/>
  <c r="K8" i="4" s="1"/>
  <c r="H7" i="4"/>
  <c r="I7" i="4" s="1"/>
  <c r="H6" i="4"/>
  <c r="I6" i="4" s="1"/>
  <c r="K6" i="4" s="1"/>
  <c r="H5" i="4"/>
  <c r="I5" i="4"/>
  <c r="K64" i="1"/>
  <c r="H64" i="1"/>
  <c r="L64" i="1" s="1"/>
  <c r="L60" i="1"/>
  <c r="K60" i="1"/>
  <c r="H60" i="1"/>
  <c r="L57" i="1"/>
  <c r="K55" i="1"/>
  <c r="H55" i="1"/>
  <c r="L55" i="1" s="1"/>
  <c r="L52" i="1"/>
  <c r="K51" i="1"/>
  <c r="H51" i="1"/>
  <c r="L51" i="1" s="1"/>
  <c r="K48" i="1"/>
  <c r="K66" i="1" s="1"/>
  <c r="K47" i="1"/>
  <c r="H47" i="1"/>
  <c r="H48" i="1" s="1"/>
  <c r="L48" i="1" s="1"/>
  <c r="L42" i="1"/>
  <c r="K41" i="1"/>
  <c r="H41" i="1"/>
  <c r="L41" i="1" s="1"/>
  <c r="K32" i="1"/>
  <c r="H32" i="1"/>
  <c r="H66" i="1" s="1"/>
  <c r="L66" i="1" s="1"/>
  <c r="L26" i="1"/>
  <c r="K26" i="1"/>
  <c r="H26" i="1"/>
  <c r="L25" i="1"/>
  <c r="K23" i="1"/>
  <c r="H23" i="1"/>
  <c r="L20" i="1"/>
  <c r="K20" i="1"/>
  <c r="H20" i="1"/>
  <c r="L19" i="1"/>
  <c r="L17" i="1"/>
  <c r="K17" i="1"/>
  <c r="H17" i="1"/>
  <c r="L14" i="1"/>
  <c r="K14" i="1"/>
  <c r="H14" i="1"/>
  <c r="K10" i="1"/>
  <c r="K27" i="1" s="1"/>
  <c r="H10" i="1"/>
  <c r="L10" i="1" s="1"/>
  <c r="L9" i="1"/>
  <c r="L7" i="1"/>
  <c r="L103" i="2"/>
  <c r="I103" i="2"/>
  <c r="L97" i="2"/>
  <c r="I97" i="2"/>
  <c r="L91" i="2"/>
  <c r="I91" i="2"/>
  <c r="L87" i="2"/>
  <c r="I87" i="2"/>
  <c r="L83" i="2"/>
  <c r="I83" i="2"/>
  <c r="L70" i="2"/>
  <c r="I70" i="2"/>
  <c r="L57" i="2"/>
  <c r="I57" i="2"/>
  <c r="L50" i="2"/>
  <c r="L52" i="2" s="1"/>
  <c r="I50" i="2"/>
  <c r="M50" i="2" s="1"/>
  <c r="L41" i="2"/>
  <c r="I41" i="2"/>
  <c r="L37" i="2"/>
  <c r="I37" i="2"/>
  <c r="L33" i="2"/>
  <c r="I33" i="2"/>
  <c r="M33" i="2" s="1"/>
  <c r="L29" i="2"/>
  <c r="I29" i="2"/>
  <c r="L24" i="2"/>
  <c r="L25" i="2" s="1"/>
  <c r="L26" i="2" s="1"/>
  <c r="I24" i="2"/>
  <c r="I25" i="2" s="1"/>
  <c r="L19" i="2"/>
  <c r="I19" i="2"/>
  <c r="M13" i="2"/>
  <c r="L11" i="2"/>
  <c r="I11" i="2"/>
  <c r="M11" i="2" s="1"/>
  <c r="F9" i="3"/>
  <c r="K77" i="4"/>
  <c r="J77" i="4"/>
  <c r="G77" i="4"/>
  <c r="J69" i="4"/>
  <c r="K69" i="4" s="1"/>
  <c r="G69" i="4"/>
  <c r="J64" i="4"/>
  <c r="G64" i="4"/>
  <c r="K64" i="4" s="1"/>
  <c r="J61" i="4"/>
  <c r="J70" i="4" s="1"/>
  <c r="G61" i="4"/>
  <c r="K61" i="4" s="1"/>
  <c r="K58" i="4"/>
  <c r="K56" i="4"/>
  <c r="K54" i="4"/>
  <c r="J49" i="4"/>
  <c r="G49" i="4"/>
  <c r="K49" i="4" s="1"/>
  <c r="J41" i="4"/>
  <c r="G41" i="4"/>
  <c r="K40" i="4"/>
  <c r="J40" i="4"/>
  <c r="G40" i="4"/>
  <c r="J31" i="4"/>
  <c r="K31" i="4" s="1"/>
  <c r="G31" i="4"/>
  <c r="K27" i="4"/>
  <c r="J27" i="4"/>
  <c r="J32" i="4" s="1"/>
  <c r="G27" i="4"/>
  <c r="G32" i="4" s="1"/>
  <c r="K32" i="4" s="1"/>
  <c r="K21" i="4"/>
  <c r="J21" i="4"/>
  <c r="G21" i="4"/>
  <c r="K18" i="4"/>
  <c r="J16" i="4"/>
  <c r="G16" i="4"/>
  <c r="K16" i="4" s="1"/>
  <c r="K13" i="4"/>
  <c r="K11" i="4"/>
  <c r="J11" i="4"/>
  <c r="J22" i="4" s="1"/>
  <c r="J42" i="4" s="1"/>
  <c r="G11" i="4"/>
  <c r="K5" i="4"/>
  <c r="L62" i="1" l="1"/>
  <c r="L58" i="1"/>
  <c r="J58" i="1"/>
  <c r="L43" i="1"/>
  <c r="L37" i="1"/>
  <c r="J35" i="1"/>
  <c r="L35" i="1" s="1"/>
  <c r="L12" i="1"/>
  <c r="L8" i="1"/>
  <c r="J8" i="1"/>
  <c r="L6" i="1"/>
  <c r="M16" i="2"/>
  <c r="K102" i="2"/>
  <c r="M102" i="2" s="1"/>
  <c r="M74" i="2"/>
  <c r="K16" i="2"/>
  <c r="K78" i="2"/>
  <c r="M78" i="2" s="1"/>
  <c r="I84" i="2"/>
  <c r="K104" i="2"/>
  <c r="M104" i="2" s="1"/>
  <c r="M101" i="2"/>
  <c r="K99" i="2"/>
  <c r="M99" i="2" s="1"/>
  <c r="M93" i="2"/>
  <c r="K95" i="2"/>
  <c r="M95" i="2" s="1"/>
  <c r="M79" i="2"/>
  <c r="K81" i="2"/>
  <c r="M81" i="2" s="1"/>
  <c r="K73" i="2"/>
  <c r="M73" i="2" s="1"/>
  <c r="M68" i="2"/>
  <c r="M62" i="2"/>
  <c r="K55" i="2"/>
  <c r="M55" i="2" s="1"/>
  <c r="M48" i="2"/>
  <c r="M42" i="2"/>
  <c r="K39" i="2"/>
  <c r="M39" i="2" s="1"/>
  <c r="K31" i="2"/>
  <c r="M31" i="2" s="1"/>
  <c r="M28" i="2"/>
  <c r="K23" i="2"/>
  <c r="M23" i="2" s="1"/>
  <c r="M7" i="2"/>
  <c r="M103" i="2"/>
  <c r="M37" i="2"/>
  <c r="M57" i="2"/>
  <c r="L84" i="2"/>
  <c r="L106" i="2" s="1"/>
  <c r="K41" i="4"/>
  <c r="I75" i="4"/>
  <c r="K75" i="4" s="1"/>
  <c r="K68" i="4"/>
  <c r="I63" i="4"/>
  <c r="K63" i="4" s="1"/>
  <c r="I55" i="4"/>
  <c r="K55" i="4" s="1"/>
  <c r="I59" i="4"/>
  <c r="K59" i="4" s="1"/>
  <c r="I47" i="4"/>
  <c r="K47" i="4" s="1"/>
  <c r="K38" i="4"/>
  <c r="K36" i="4"/>
  <c r="I38" i="4"/>
  <c r="I30" i="4"/>
  <c r="K30" i="4" s="1"/>
  <c r="K19" i="4"/>
  <c r="K10" i="4"/>
  <c r="K7" i="4"/>
  <c r="I9" i="4"/>
  <c r="K9" i="4" s="1"/>
  <c r="K67" i="1"/>
  <c r="K68" i="1" s="1"/>
  <c r="H27" i="1"/>
  <c r="L32" i="1"/>
  <c r="L47" i="1"/>
  <c r="M83" i="2"/>
  <c r="M87" i="2"/>
  <c r="M91" i="2"/>
  <c r="M29" i="2"/>
  <c r="J8" i="5" s="1"/>
  <c r="M41" i="2"/>
  <c r="M97" i="2"/>
  <c r="L43" i="2"/>
  <c r="L44" i="2" s="1"/>
  <c r="M25" i="2"/>
  <c r="I26" i="2"/>
  <c r="I52" i="2"/>
  <c r="M19" i="2"/>
  <c r="M70" i="2"/>
  <c r="M24" i="2"/>
  <c r="E9" i="3"/>
  <c r="G9" i="3" s="1"/>
  <c r="J71" i="4"/>
  <c r="J72" i="4" s="1"/>
  <c r="J78" i="4" s="1"/>
  <c r="G22" i="4"/>
  <c r="G70" i="4"/>
  <c r="K70" i="4" s="1"/>
  <c r="W61" i="17"/>
  <c r="U61" i="17"/>
  <c r="W59" i="17"/>
  <c r="U59" i="17"/>
  <c r="W33" i="17"/>
  <c r="U33" i="17"/>
  <c r="U7" i="17"/>
  <c r="U25" i="17"/>
  <c r="Q7" i="17"/>
  <c r="R7" i="17"/>
  <c r="S7" i="17"/>
  <c r="Q10" i="17"/>
  <c r="R10" i="17"/>
  <c r="R31" i="17" s="1"/>
  <c r="R32" i="17" s="1"/>
  <c r="R33" i="17" s="1"/>
  <c r="S10" i="17"/>
  <c r="Q25" i="17"/>
  <c r="R25" i="17"/>
  <c r="S25" i="17"/>
  <c r="S31" i="17" s="1"/>
  <c r="S32" i="17" s="1"/>
  <c r="S33" i="17" s="1"/>
  <c r="Q30" i="17"/>
  <c r="R30" i="17"/>
  <c r="S30" i="17"/>
  <c r="Q31" i="17"/>
  <c r="Q32" i="17" s="1"/>
  <c r="Q33" i="17" s="1"/>
  <c r="Q38" i="17"/>
  <c r="R38" i="17"/>
  <c r="S38" i="17"/>
  <c r="S39" i="17" s="1"/>
  <c r="S59" i="17" s="1"/>
  <c r="Q39" i="17"/>
  <c r="Q59" i="17" s="1"/>
  <c r="R39" i="17"/>
  <c r="Q55" i="17"/>
  <c r="R55" i="17"/>
  <c r="R59" i="17" s="1"/>
  <c r="S55" i="17"/>
  <c r="Q58" i="17"/>
  <c r="R58" i="17"/>
  <c r="S58" i="17"/>
  <c r="X60" i="16"/>
  <c r="X9" i="16"/>
  <c r="X17" i="16"/>
  <c r="X24" i="16"/>
  <c r="X62" i="16"/>
  <c r="V62" i="16"/>
  <c r="V60" i="16"/>
  <c r="V24" i="16"/>
  <c r="V17" i="16"/>
  <c r="V9" i="16"/>
  <c r="R9" i="16"/>
  <c r="S9" i="16"/>
  <c r="T9" i="16"/>
  <c r="R12" i="16"/>
  <c r="R22" i="16" s="1"/>
  <c r="R23" i="16" s="1"/>
  <c r="R24" i="16" s="1"/>
  <c r="R61" i="16" s="1"/>
  <c r="R62" i="16" s="1"/>
  <c r="S12" i="16"/>
  <c r="T12" i="16"/>
  <c r="R17" i="16"/>
  <c r="S17" i="16"/>
  <c r="S22" i="16" s="1"/>
  <c r="S23" i="16" s="1"/>
  <c r="S24" i="16" s="1"/>
  <c r="S61" i="16" s="1"/>
  <c r="S62" i="16" s="1"/>
  <c r="T17" i="16"/>
  <c r="R21" i="16"/>
  <c r="S21" i="16"/>
  <c r="T21" i="16"/>
  <c r="T22" i="16" s="1"/>
  <c r="T23" i="16" s="1"/>
  <c r="T24" i="16" s="1"/>
  <c r="T61" i="16" s="1"/>
  <c r="T62" i="16" s="1"/>
  <c r="R29" i="16"/>
  <c r="S29" i="16"/>
  <c r="T29" i="16"/>
  <c r="T37" i="16" s="1"/>
  <c r="T60" i="16" s="1"/>
  <c r="R35" i="16"/>
  <c r="S35" i="16"/>
  <c r="T35" i="16"/>
  <c r="R36" i="16"/>
  <c r="R37" i="16" s="1"/>
  <c r="R60" i="16" s="1"/>
  <c r="S36" i="16"/>
  <c r="T36" i="16"/>
  <c r="S37" i="16"/>
  <c r="S60" i="16" s="1"/>
  <c r="R50" i="16"/>
  <c r="S50" i="16"/>
  <c r="T50" i="16"/>
  <c r="R56" i="16"/>
  <c r="S56" i="16"/>
  <c r="T56" i="16"/>
  <c r="J9" i="5"/>
  <c r="J5" i="5"/>
  <c r="J16" i="5"/>
  <c r="F10" i="5"/>
  <c r="G7" i="5"/>
  <c r="G9" i="5"/>
  <c r="G16" i="5"/>
  <c r="N72" i="1"/>
  <c r="T48" i="7"/>
  <c r="T46" i="7"/>
  <c r="T52" i="7" s="1"/>
  <c r="T21" i="7"/>
  <c r="T20" i="7"/>
  <c r="T22" i="7" s="1"/>
  <c r="T17" i="7"/>
  <c r="T14" i="7"/>
  <c r="T15" i="7" s="1"/>
  <c r="T49" i="7" s="1"/>
  <c r="M84" i="2" l="1"/>
  <c r="L27" i="1"/>
  <c r="H28" i="1"/>
  <c r="J18" i="5"/>
  <c r="J6" i="5"/>
  <c r="M26" i="2"/>
  <c r="I43" i="2"/>
  <c r="M52" i="2"/>
  <c r="I106" i="2"/>
  <c r="M106" i="2" s="1"/>
  <c r="L107" i="2"/>
  <c r="G71" i="4"/>
  <c r="K22" i="4"/>
  <c r="G42" i="4"/>
  <c r="K42" i="4" s="1"/>
  <c r="Q60" i="17"/>
  <c r="Q61" i="17" s="1"/>
  <c r="S60" i="17"/>
  <c r="S61" i="17" s="1"/>
  <c r="R60" i="17"/>
  <c r="R61" i="17" s="1"/>
  <c r="G18" i="5"/>
  <c r="E10" i="5"/>
  <c r="G6" i="5"/>
  <c r="F21" i="5"/>
  <c r="F22" i="5" s="1"/>
  <c r="F23" i="5" s="1"/>
  <c r="G8" i="5"/>
  <c r="J7" i="5"/>
  <c r="I10" i="5"/>
  <c r="I21" i="5"/>
  <c r="H10" i="5"/>
  <c r="T54" i="7"/>
  <c r="J10" i="5" l="1"/>
  <c r="G5" i="5"/>
  <c r="H67" i="1"/>
  <c r="I44" i="2"/>
  <c r="M43" i="2"/>
  <c r="K71" i="4"/>
  <c r="G72" i="4"/>
  <c r="G10" i="5"/>
  <c r="I22" i="5"/>
  <c r="I23" i="5" s="1"/>
  <c r="H68" i="1" l="1"/>
  <c r="L68" i="1" s="1"/>
  <c r="L67" i="1"/>
  <c r="I107" i="2"/>
  <c r="M44" i="2"/>
  <c r="K72" i="4"/>
  <c r="G78" i="4"/>
  <c r="K78" i="4" s="1"/>
  <c r="M107" i="2" l="1"/>
  <c r="N76" i="1"/>
  <c r="M75" i="1"/>
  <c r="N74" i="1"/>
  <c r="M70" i="1"/>
  <c r="N69" i="1"/>
  <c r="N68" i="1"/>
  <c r="N67" i="1"/>
  <c r="M65" i="1"/>
  <c r="N64" i="1"/>
  <c r="N62" i="1"/>
  <c r="M61" i="1"/>
  <c r="N61" i="1"/>
  <c r="N60" i="1"/>
  <c r="M57" i="1"/>
  <c r="N56" i="1"/>
  <c r="N55" i="1"/>
  <c r="N54" i="1"/>
  <c r="N52" i="1"/>
  <c r="N51" i="1"/>
  <c r="N50" i="1"/>
  <c r="N49" i="1"/>
  <c r="M48" i="1"/>
  <c r="N48" i="1"/>
  <c r="N47" i="1"/>
  <c r="N45" i="1"/>
  <c r="N44" i="1"/>
  <c r="N43" i="1"/>
  <c r="N42" i="1"/>
  <c r="N41" i="1"/>
  <c r="N40" i="1"/>
  <c r="M38" i="1"/>
  <c r="N37" i="1"/>
  <c r="M34" i="1"/>
  <c r="M35" i="1" s="1"/>
  <c r="N33" i="1"/>
  <c r="N32" i="1"/>
  <c r="M26" i="1"/>
  <c r="N26" i="1"/>
  <c r="N25" i="1"/>
  <c r="M23" i="1"/>
  <c r="N23" i="1"/>
  <c r="N22" i="1"/>
  <c r="M20" i="1"/>
  <c r="N20" i="1"/>
  <c r="N19" i="1"/>
  <c r="M17" i="1"/>
  <c r="N16" i="1"/>
  <c r="M14" i="1"/>
  <c r="N14" i="1"/>
  <c r="N13" i="1"/>
  <c r="N12" i="1"/>
  <c r="M10" i="1"/>
  <c r="M27" i="1" s="1"/>
  <c r="N9" i="1"/>
  <c r="N8" i="1"/>
  <c r="N7" i="1"/>
  <c r="N6" i="1"/>
  <c r="N5" i="1"/>
  <c r="N70" i="1" l="1"/>
  <c r="G17" i="5"/>
  <c r="G20" i="5"/>
  <c r="G19" i="5"/>
  <c r="G14" i="5"/>
  <c r="G15" i="5"/>
  <c r="N10" i="1"/>
  <c r="N38" i="1"/>
  <c r="N34" i="1"/>
  <c r="N27" i="1"/>
  <c r="N17" i="1"/>
  <c r="N57" i="1"/>
  <c r="N75" i="1"/>
  <c r="N65" i="1"/>
  <c r="N35" i="1"/>
  <c r="M58" i="1"/>
  <c r="M77" i="1" s="1"/>
  <c r="M78" i="1" s="1"/>
  <c r="M79" i="1" s="1"/>
  <c r="J14" i="5" l="1"/>
  <c r="J15" i="5"/>
  <c r="J17" i="5"/>
  <c r="J20" i="5"/>
  <c r="J19" i="5"/>
  <c r="P74" i="1"/>
  <c r="G13" i="5"/>
  <c r="G12" i="5"/>
  <c r="N58" i="1"/>
  <c r="N77" i="1"/>
  <c r="E21" i="5" l="1"/>
  <c r="E22" i="5" s="1"/>
  <c r="E23" i="5" s="1"/>
  <c r="G23" i="5" s="1"/>
  <c r="O93" i="2"/>
  <c r="J13" i="5"/>
  <c r="J12" i="5"/>
  <c r="G21" i="5"/>
  <c r="G22" i="5" s="1"/>
  <c r="N79" i="1"/>
  <c r="N78" i="1"/>
  <c r="J21" i="5" l="1"/>
  <c r="J22" i="5" s="1"/>
  <c r="H21" i="5"/>
  <c r="H22" i="5" s="1"/>
  <c r="H23" i="5" s="1"/>
  <c r="J23" i="5" s="1"/>
</calcChain>
</file>

<file path=xl/sharedStrings.xml><?xml version="1.0" encoding="utf-8"?>
<sst xmlns="http://schemas.openxmlformats.org/spreadsheetml/2006/main" count="31780" uniqueCount="7340">
  <si>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</si>
  <si>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</si>
  <si>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</si>
  <si>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</si>
  <si>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</si>
  <si>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</si>
  <si>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</si>
  <si>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Local Chapter Profit</t>
  </si>
  <si>
    <t>Sponsorships</t>
  </si>
  <si>
    <t>Training</t>
  </si>
  <si>
    <t>Conference-Registrations</t>
  </si>
  <si>
    <t>Conference</t>
  </si>
  <si>
    <t>Conference Income - Other</t>
  </si>
  <si>
    <t>Total Conference Income</t>
  </si>
  <si>
    <t>Membership Income</t>
  </si>
  <si>
    <t>Corporate</t>
  </si>
  <si>
    <t>Individual</t>
  </si>
  <si>
    <t>Individual - Chapter/Project</t>
  </si>
  <si>
    <t>Local Chapter - Chapter/Project</t>
  </si>
  <si>
    <t>Local - Chapter/Project</t>
  </si>
  <si>
    <t>Membership Income - Other</t>
  </si>
  <si>
    <t>Total Membership Income</t>
  </si>
  <si>
    <t>Conference Income 2015</t>
  </si>
  <si>
    <t>Local &amp; Regional Events 2015</t>
  </si>
  <si>
    <t>SAMM Summit</t>
  </si>
  <si>
    <t>Total SAMM Summit</t>
  </si>
  <si>
    <t>Total Local &amp; Regional Events 2015</t>
  </si>
  <si>
    <t>Total Conference Income 2015</t>
  </si>
  <si>
    <t>Marketing &amp; Advertising Income</t>
  </si>
  <si>
    <t>Merchandise Sold</t>
  </si>
  <si>
    <t>Total Marketing &amp; Advertising Income</t>
  </si>
  <si>
    <t>Donations</t>
  </si>
  <si>
    <t>Projects</t>
  </si>
  <si>
    <t>Donations - Other</t>
  </si>
  <si>
    <t>Total Donations</t>
  </si>
  <si>
    <t>Local Chapter Supporter</t>
  </si>
  <si>
    <t>Single Meeting Sponsors</t>
  </si>
  <si>
    <t>Total Local Chapter Supporter</t>
  </si>
  <si>
    <t>Project Supporter</t>
  </si>
  <si>
    <t>Project Supporter - Other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</si>
  <si>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</si>
  <si>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</si>
  <si>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</si>
  <si>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</si>
  <si>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</si>
  <si>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</si>
  <si>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</si>
  <si>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AppSec US</t>
  </si>
  <si>
    <t>Project Summit Expense - Other</t>
  </si>
  <si>
    <t>Total Project Summit Expense</t>
  </si>
  <si>
    <t>Project Outreach &amp; Programs - Other</t>
  </si>
  <si>
    <t>Total Project Outreach &amp; Programs</t>
  </si>
  <si>
    <t>Community - Chapter Outreach</t>
  </si>
  <si>
    <t>BlackHat &amp; BSides</t>
  </si>
  <si>
    <t>Chapter Funding - OotM</t>
  </si>
  <si>
    <t>Community - Chapter Outreach - Other</t>
  </si>
  <si>
    <t>Total Community - Chapter Outreach</t>
  </si>
  <si>
    <t>General &amp; Admin - Operations</t>
  </si>
  <si>
    <t>Staff Travel</t>
  </si>
  <si>
    <t>Travel Fees</t>
  </si>
  <si>
    <t>Shipping &amp; Postage</t>
  </si>
  <si>
    <t>Software &amp; Internet</t>
  </si>
  <si>
    <t>Professional Improvement</t>
  </si>
  <si>
    <t>Portal &amp; Website</t>
  </si>
  <si>
    <t>Phone Expenses</t>
  </si>
  <si>
    <t>OWASP Insurance</t>
  </si>
  <si>
    <t>Business Owners</t>
  </si>
  <si>
    <t>Liability Insurance</t>
  </si>
  <si>
    <t>OWASP Insurance - Other</t>
  </si>
  <si>
    <t>Total OWASP Insurance</t>
  </si>
  <si>
    <t>Organization costs</t>
  </si>
  <si>
    <t>Office Supplies &amp; Equipment</t>
  </si>
  <si>
    <t>Marketing and Communications</t>
  </si>
  <si>
    <t>Merchandise</t>
  </si>
  <si>
    <t>Board Travel</t>
  </si>
  <si>
    <t>Board Meetings &amp; Misc</t>
  </si>
  <si>
    <t>Bank Service Charges</t>
  </si>
  <si>
    <t>Merchandise CC Fees</t>
  </si>
  <si>
    <t>Bank Fees</t>
  </si>
  <si>
    <t>Credit Card Fees</t>
  </si>
  <si>
    <t>Membership CC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</si>
  <si>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</si>
  <si>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</si>
  <si>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</si>
  <si>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</si>
  <si>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</si>
  <si>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</si>
  <si>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</si>
  <si>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</si>
  <si>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</si>
  <si>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</si>
  <si>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</si>
  <si>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</si>
  <si>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</si>
  <si>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</si>
  <si>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</si>
  <si>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</si>
  <si>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Accounting - EU</t>
  </si>
  <si>
    <t>Legal</t>
  </si>
  <si>
    <t>Financial Services</t>
  </si>
  <si>
    <t>Total Professional Fees</t>
  </si>
  <si>
    <t>Project Expenses</t>
  </si>
  <si>
    <t>VAT Expense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</si>
  <si>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</si>
  <si>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</si>
  <si>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</si>
  <si>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</si>
  <si>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</si>
  <si>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</si>
  <si>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</si>
  <si>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</si>
  <si>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</si>
  <si>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</si>
  <si>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</si>
  <si>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</si>
  <si>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</si>
  <si>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</si>
  <si>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</si>
  <si>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</si>
  <si>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</si>
  <si>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</si>
  <si>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</si>
  <si>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</si>
  <si>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Citizens</t>
  </si>
  <si>
    <t>Paypal</t>
  </si>
  <si>
    <t>ING Checking- NZD</t>
  </si>
  <si>
    <t>ING Checking - Euros</t>
  </si>
  <si>
    <t>ING Checking - Pounds</t>
  </si>
  <si>
    <t>ING Checking - USD</t>
  </si>
  <si>
    <t>Total Checking/Savings</t>
  </si>
  <si>
    <t>Accounts Receivable - Euros</t>
  </si>
  <si>
    <t>Accounts Receivable - USD</t>
  </si>
  <si>
    <t>Total Accounts Receivable</t>
  </si>
  <si>
    <t>Due from OWASP Europe VZW</t>
  </si>
  <si>
    <t>Undeposited Funds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</si>
  <si>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</si>
  <si>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</si>
  <si>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</si>
  <si>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</si>
  <si>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</si>
  <si>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</si>
  <si>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</si>
  <si>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</si>
  <si>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</si>
  <si>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</si>
  <si>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</si>
  <si>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</si>
  <si>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</si>
  <si>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</si>
  <si>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LASCON</t>
  </si>
  <si>
    <t>AppSec EU</t>
  </si>
  <si>
    <t>AppSec CA</t>
  </si>
  <si>
    <t>Prepaid Expense - Other</t>
  </si>
  <si>
    <t>Total Prepaid Expense</t>
  </si>
  <si>
    <t>Total Other Assets</t>
  </si>
  <si>
    <t>Accounts Payable - Euros</t>
  </si>
  <si>
    <t>Total Accounts Payable</t>
  </si>
  <si>
    <t>Deferred Revenue</t>
  </si>
  <si>
    <t>AppSec USA Future Year</t>
  </si>
  <si>
    <t>Germany Day</t>
  </si>
  <si>
    <t>NZ Day</t>
  </si>
  <si>
    <t>AppSec CALI</t>
  </si>
  <si>
    <t>Total Deferred Revenue</t>
  </si>
  <si>
    <t>Payroll Liabilities</t>
  </si>
  <si>
    <t>Total Payroll Liabilities</t>
  </si>
  <si>
    <t>WomenInAppSec</t>
  </si>
  <si>
    <t>Due to Due From OWASP US</t>
  </si>
  <si>
    <t>VAT Payable</t>
  </si>
  <si>
    <t>VAT Payable - Other</t>
  </si>
  <si>
    <t>Total VAT Payable</t>
  </si>
  <si>
    <t>Total Other Current Liabilities</t>
  </si>
  <si>
    <t>Retained Earnings</t>
  </si>
  <si>
    <t>Unrestricted Net Assets</t>
  </si>
  <si>
    <t>Total Equity</t>
  </si>
  <si>
    <t>Accounting - US</t>
  </si>
  <si>
    <t>FY 19 Bud APPROVED</t>
  </si>
  <si>
    <t>Apsec Cali 19, FINAL P&amp;L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</si>
  <si>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</si>
  <si>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</si>
  <si>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</si>
  <si>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</si>
  <si>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</si>
  <si>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</si>
  <si>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</si>
  <si>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</si>
  <si>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>APSEC 2019 DC Preliminary</t>
  </si>
  <si>
    <t>APSEC 2019 RAI Preliminary</t>
  </si>
  <si>
    <t>Prepared by Virtual, Inc.</t>
  </si>
  <si>
    <t xml:space="preserve">OWASP Approved Budet </t>
  </si>
  <si>
    <t>Contents</t>
  </si>
  <si>
    <t>FY19</t>
  </si>
  <si>
    <t>Actual 18</t>
  </si>
  <si>
    <t>Conferences</t>
  </si>
  <si>
    <t>Monthly</t>
  </si>
  <si>
    <t xml:space="preserve">Jan </t>
  </si>
  <si>
    <t>Sept RAI</t>
  </si>
  <si>
    <t>Sep DC</t>
  </si>
  <si>
    <t>Registrations</t>
  </si>
  <si>
    <t>Other Conferences</t>
  </si>
  <si>
    <t>Membership</t>
  </si>
  <si>
    <t>Corporate Sponsorships</t>
  </si>
  <si>
    <t>Interest</t>
  </si>
  <si>
    <t>Total Monthly income non APSEC months</t>
  </si>
  <si>
    <t xml:space="preserve">Sept total </t>
  </si>
  <si>
    <t>Expenses</t>
  </si>
  <si>
    <t>Rev bud Jan-Sept 19</t>
  </si>
  <si>
    <t>Chapters</t>
  </si>
  <si>
    <t>DC/RAI 2019 Bud inc</t>
  </si>
  <si>
    <t>Local Meetings</t>
  </si>
  <si>
    <t>DC/RAI 2019 Budexp</t>
  </si>
  <si>
    <t>Local Outreach</t>
  </si>
  <si>
    <t>DC/RAI 2019 Bud net inc</t>
  </si>
  <si>
    <t>Marketing</t>
  </si>
  <si>
    <t>Website Refresh</t>
  </si>
  <si>
    <t>Branding &amp; Trademarks</t>
  </si>
  <si>
    <t>Public Relations</t>
  </si>
  <si>
    <t>Co-Marketing Partnerships</t>
  </si>
  <si>
    <t>Travel</t>
  </si>
  <si>
    <t>Board F2F Meetings (2x/yr)</t>
  </si>
  <si>
    <t>Travel Assistance</t>
  </si>
  <si>
    <t>Staff</t>
  </si>
  <si>
    <t>Grants</t>
  </si>
  <si>
    <t>Legal &amp; Insurance</t>
  </si>
  <si>
    <t>Staffing</t>
  </si>
  <si>
    <t>% of total payroll</t>
  </si>
  <si>
    <t>General &amp; Administration</t>
  </si>
  <si>
    <t>Community &amp; Membership</t>
  </si>
  <si>
    <t>Events Management</t>
  </si>
  <si>
    <t>Fundraising &amp; Development</t>
  </si>
  <si>
    <t>Professional Services</t>
  </si>
  <si>
    <t>Other G&amp;A</t>
  </si>
  <si>
    <t>Bad Debt</t>
  </si>
  <si>
    <t>Total Expenses</t>
  </si>
  <si>
    <t>P/L</t>
  </si>
  <si>
    <t xml:space="preserve">Monthly total exp non APSEC months </t>
  </si>
  <si>
    <t>Sept 19 exp</t>
  </si>
  <si>
    <t>Sept Bud 19 net income</t>
  </si>
  <si>
    <t>Exp Bud jan-sept 19</t>
  </si>
  <si>
    <t>Revenue through 5.19</t>
  </si>
  <si>
    <t>Exp through 5.19</t>
  </si>
  <si>
    <t>Net income bud through 9.19</t>
  </si>
  <si>
    <t>Combined YTD</t>
  </si>
  <si>
    <t>PRELIMINARY</t>
  </si>
  <si>
    <t>Accrual basis</t>
  </si>
  <si>
    <t>US-EU</t>
  </si>
  <si>
    <t>Bud</t>
  </si>
  <si>
    <t>Variance</t>
  </si>
  <si>
    <t>YTD US-EU</t>
  </si>
  <si>
    <t>YTD Budget</t>
  </si>
  <si>
    <t>$ Over Budget</t>
  </si>
  <si>
    <t>Conference Income/Corp Spon</t>
  </si>
  <si>
    <t>Membership Income/Corp Spon</t>
  </si>
  <si>
    <t>Local Chapter/Proj Supporter/Other</t>
  </si>
  <si>
    <t>Community Outreach Projects/Chapters</t>
  </si>
  <si>
    <t>Marketing &amp; Advertising Expense</t>
  </si>
  <si>
    <t>Grant Expenses</t>
  </si>
  <si>
    <t>Fundraising and Development</t>
  </si>
  <si>
    <t>Waratek America</t>
  </si>
  <si>
    <t>Wallarm, Inc.</t>
  </si>
  <si>
    <t>University of California, Berkeley</t>
  </si>
  <si>
    <t>The Active Network</t>
  </si>
  <si>
    <t>Telstra Corporation Ltd</t>
  </si>
  <si>
    <t>Sonatype</t>
  </si>
  <si>
    <t>Snyk Limited</t>
  </si>
  <si>
    <t>Seek Ltd.</t>
  </si>
  <si>
    <t>See A. Security, Ltd.</t>
  </si>
  <si>
    <t>Security Journey, Inc.</t>
  </si>
  <si>
    <t>Security Innovation</t>
  </si>
  <si>
    <t>SecureWorks</t>
  </si>
  <si>
    <t>Secure Code Warrior Limited</t>
  </si>
  <si>
    <t>Salesforce.com, Inc.</t>
  </si>
  <si>
    <t>Rapid 7</t>
  </si>
  <si>
    <t>Rackspace, Inc.</t>
  </si>
  <si>
    <t>Qualys</t>
  </si>
  <si>
    <t>Portwise</t>
  </si>
  <si>
    <t>PingAn Technology Co. Ltd</t>
  </si>
  <si>
    <t>Oxford Web Applications</t>
  </si>
  <si>
    <t>Oracle - Denver</t>
  </si>
  <si>
    <t>Omegapoint</t>
  </si>
  <si>
    <t>NowSecure</t>
  </si>
  <si>
    <t>Napoli, Min</t>
  </si>
  <si>
    <t>MYOB</t>
  </si>
  <si>
    <t>My Nethouse</t>
  </si>
  <si>
    <t>Mnemonic</t>
  </si>
  <si>
    <t>Micro Focus</t>
  </si>
  <si>
    <t>Lateral Security</t>
  </si>
  <si>
    <t>Kreasi, Kosa</t>
  </si>
  <si>
    <t>Johnson Controls</t>
  </si>
  <si>
    <t>INZAFE S.A.</t>
  </si>
  <si>
    <t>IIS</t>
  </si>
  <si>
    <t>HERE North America, LLC</t>
  </si>
  <si>
    <t>HackerOne</t>
  </si>
  <si>
    <t>GoSecure</t>
  </si>
  <si>
    <t>Forum Systems</t>
  </si>
  <si>
    <t>Fortinet - Mexico</t>
  </si>
  <si>
    <t>EoinKeary</t>
  </si>
  <si>
    <t>Edgecast by Verizon</t>
  </si>
  <si>
    <t>Department of Defense</t>
  </si>
  <si>
    <t>Dell - (MA)</t>
  </si>
  <si>
    <t>Contrast Security</t>
  </si>
  <si>
    <t>Concord</t>
  </si>
  <si>
    <t>Cequence Security</t>
  </si>
  <si>
    <t>Bad Debt Reserve</t>
  </si>
  <si>
    <t>Aura Information Security</t>
  </si>
  <si>
    <t>Acunetix</t>
  </si>
  <si>
    <t>&gt; 90</t>
  </si>
  <si>
    <t>61 - 90</t>
  </si>
  <si>
    <t>31 - 60</t>
  </si>
  <si>
    <t>1 - 30</t>
  </si>
  <si>
    <t>Current</t>
  </si>
  <si>
    <t>10 Security, LLC</t>
  </si>
  <si>
    <t>1st Sales</t>
  </si>
  <si>
    <t>Access Event Solutions</t>
  </si>
  <si>
    <t>Bankim Tejani</t>
  </si>
  <si>
    <t>Bjoern Kimminich</t>
  </si>
  <si>
    <t>Brainbabe, Inc.</t>
  </si>
  <si>
    <t>Bugcrowd</t>
  </si>
  <si>
    <t>Cassio Goldschmidt</t>
  </si>
  <si>
    <t>Choose 2 Rent</t>
  </si>
  <si>
    <t>Cian Heasley</t>
  </si>
  <si>
    <t>Claudia Aviles-Casanovas</t>
  </si>
  <si>
    <t>Craig Hai</t>
  </si>
  <si>
    <t>Daniel Krasnokucki</t>
  </si>
  <si>
    <t>Dave Wettenstein</t>
  </si>
  <si>
    <t>DHL Express - USA</t>
  </si>
  <si>
    <t>Dorinda Reyna</t>
  </si>
  <si>
    <t>DromaSec, LLC</t>
  </si>
  <si>
    <t>Gateway Hotel - Santa Monica</t>
  </si>
  <si>
    <t>Geekia</t>
  </si>
  <si>
    <t>Glenn Ten Cate</t>
  </si>
  <si>
    <t>Haral Tsitsivas</t>
  </si>
  <si>
    <t>Ian Melven</t>
  </si>
  <si>
    <t>Jakub Sendor</t>
  </si>
  <si>
    <t>Jannik Hollenbach</t>
  </si>
  <si>
    <t>Julian Berton (vendor)</t>
  </si>
  <si>
    <t>Karen Staley</t>
  </si>
  <si>
    <t>Kate, Brew</t>
  </si>
  <si>
    <t>Katie Feucht exp</t>
  </si>
  <si>
    <t>KKP - Halifax Location</t>
  </si>
  <si>
    <t>KPMG</t>
  </si>
  <si>
    <t>Kyle Smith - expenses</t>
  </si>
  <si>
    <t>LindaLeigh Aberdale - Expenses</t>
  </si>
  <si>
    <t>LogMeIn USA, Inc.</t>
  </si>
  <si>
    <t>Marcin Szydlowski</t>
  </si>
  <si>
    <t>Marios Nicolaides</t>
  </si>
  <si>
    <t>Mark Geeslin</t>
  </si>
  <si>
    <t>Mikael, Falkvidd</t>
  </si>
  <si>
    <t>Minded Security S.r.l.</t>
  </si>
  <si>
    <t>Nate Russo</t>
  </si>
  <si>
    <t>Notsosecure Limited</t>
  </si>
  <si>
    <t>Ofer, Maor</t>
  </si>
  <si>
    <t>Oleksandr Tsar</t>
  </si>
  <si>
    <t>Owen Pendlebury</t>
  </si>
  <si>
    <t>Paul Griffiths exp</t>
  </si>
  <si>
    <t>Paulino Calderon</t>
  </si>
  <si>
    <t>Philadelphia Insurance Companies</t>
  </si>
  <si>
    <t>Philip Jenkins</t>
  </si>
  <si>
    <t>Pragmatic Web Security</t>
  </si>
  <si>
    <t>Raffaele Amodeo</t>
  </si>
  <si>
    <t>Rai Amsterdam</t>
  </si>
  <si>
    <t>Rene Reuter</t>
  </si>
  <si>
    <t>Sebastien Deleersnyder (Toreon)</t>
  </si>
  <si>
    <t>Serge Borso</t>
  </si>
  <si>
    <t>Sherif Mansour</t>
  </si>
  <si>
    <t>Swaroop Yermalkar</t>
  </si>
  <si>
    <t>Tiana Chandler</t>
  </si>
  <si>
    <t>Tom Brennan</t>
  </si>
  <si>
    <t>Tomasz Onyszko</t>
  </si>
  <si>
    <t>Travis Altman</t>
  </si>
  <si>
    <t>Travis McPeak</t>
  </si>
  <si>
    <t>Tushar Kulkarni</t>
  </si>
  <si>
    <t>VaibhavGupta</t>
  </si>
  <si>
    <t>Verizon Wireless</t>
  </si>
  <si>
    <t>Washington Marriott Wardman Park Hotel</t>
  </si>
  <si>
    <t>WE45 Solutions Ltd</t>
  </si>
  <si>
    <t>Type</t>
  </si>
  <si>
    <t>Date</t>
  </si>
  <si>
    <t>Num</t>
  </si>
  <si>
    <t>Name</t>
  </si>
  <si>
    <t>Memo</t>
  </si>
  <si>
    <t>Amount</t>
  </si>
  <si>
    <t>Funds due to Projects</t>
  </si>
  <si>
    <t>.Net</t>
  </si>
  <si>
    <t>General Journal</t>
  </si>
  <si>
    <t>1445</t>
  </si>
  <si>
    <t>March 2011 Individual Memberships</t>
  </si>
  <si>
    <t>Total .Net</t>
  </si>
  <si>
    <t>Anti-Ransomware Guide</t>
  </si>
  <si>
    <t>2084</t>
  </si>
  <si>
    <t>Allocating $500 to all eligible projects</t>
  </si>
  <si>
    <t>Bill</t>
  </si>
  <si>
    <t>Christopher Frenz</t>
  </si>
  <si>
    <t>Reimbursement for Travel to the IAPP Canadian Privacy Summit to present the OWASP Anti-Ransomwar...</t>
  </si>
  <si>
    <t>Total Anti-Ransomware Guide</t>
  </si>
  <si>
    <t>AntiSamy</t>
  </si>
  <si>
    <t>1431</t>
  </si>
  <si>
    <t>Proj adj 18</t>
  </si>
  <si>
    <t>Inactivate Proj per HB 10.31.18</t>
  </si>
  <si>
    <t>Total AntiSamy</t>
  </si>
  <si>
    <t>App Sec Guide for CISOS</t>
  </si>
  <si>
    <t>1378</t>
  </si>
  <si>
    <t>October 2013 Project Transactions</t>
  </si>
  <si>
    <t>1379</t>
  </si>
  <si>
    <t>November 2013 Transactions</t>
  </si>
  <si>
    <t>1380</t>
  </si>
  <si>
    <t>December 2013 Project Transactions</t>
  </si>
  <si>
    <t>1382</t>
  </si>
  <si>
    <t>February 2014 Project Expenses</t>
  </si>
  <si>
    <t>Total App Sec Guide for CISOS</t>
  </si>
  <si>
    <t>App Security Program Quick</t>
  </si>
  <si>
    <t>1802</t>
  </si>
  <si>
    <t>Bringing all active projects up to a $500 balance as of EOY 2015</t>
  </si>
  <si>
    <t>Total App Security Program Quick</t>
  </si>
  <si>
    <t>App Security Verifi std proj</t>
  </si>
  <si>
    <t>OC to proj</t>
  </si>
  <si>
    <t>OC ch to Application Verification Std proj</t>
  </si>
  <si>
    <t>Per HB move to App Verification Sec Std</t>
  </si>
  <si>
    <t>Total App Security Verifi std proj</t>
  </si>
  <si>
    <t>App Verification Sec Std</t>
  </si>
  <si>
    <t>1472</t>
  </si>
  <si>
    <t>November 2011 Project Transactions</t>
  </si>
  <si>
    <t>1353</t>
  </si>
  <si>
    <t>October 2013 Individual Memberships</t>
  </si>
  <si>
    <t>Deposit</t>
  </si>
  <si>
    <t>Thomas Schreiber</t>
  </si>
  <si>
    <t>PP Fees</t>
  </si>
  <si>
    <t>Check</t>
  </si>
  <si>
    <t>Carlos Calderona</t>
  </si>
  <si>
    <t>Convert 6 images for the OWASP ASVS Project from PDF to PSD format</t>
  </si>
  <si>
    <t>Manicode</t>
  </si>
  <si>
    <t>Direct Deposit - Paymentech</t>
  </si>
  <si>
    <t>CC Fees</t>
  </si>
  <si>
    <t>1705</t>
  </si>
  <si>
    <t>Chapter chose to donate a portion of funds to ASVS Project</t>
  </si>
  <si>
    <t>1715</t>
  </si>
  <si>
    <t>Donation to Project Summit 2015 at AppSec uS</t>
  </si>
  <si>
    <t>Total App Verification Sec Std</t>
  </si>
  <si>
    <t>Application Sec. Ver. St. Proj</t>
  </si>
  <si>
    <t>Invoice</t>
  </si>
  <si>
    <t>2206</t>
  </si>
  <si>
    <t>Mercari, Inc.</t>
  </si>
  <si>
    <t>40% allocation Application Security Verification Standard Project $2,000</t>
  </si>
  <si>
    <t>Total Application Sec. Ver. St. Proj</t>
  </si>
  <si>
    <t>Application Security Curriculum</t>
  </si>
  <si>
    <t>xfer Funds</t>
  </si>
  <si>
    <t>OSD-2239</t>
  </si>
  <si>
    <t>Total Application Security Curriculum</t>
  </si>
  <si>
    <t>AppSec Pipeline</t>
  </si>
  <si>
    <t>1955</t>
  </si>
  <si>
    <t>Project became eligible for $500 spending initiative</t>
  </si>
  <si>
    <t>Credit Card Charge</t>
  </si>
  <si>
    <t>FedEx</t>
  </si>
  <si>
    <t>copies</t>
  </si>
  <si>
    <t>2093</t>
  </si>
  <si>
    <t>Best Buy</t>
  </si>
  <si>
    <t>Allocating membership funds to specific project</t>
  </si>
  <si>
    <t>1713</t>
  </si>
  <si>
    <t>OWASP AppSec Pipeline (represents 40% of Membership Dues)</t>
  </si>
  <si>
    <t>2000</t>
  </si>
  <si>
    <t>OWASP AppSec Pipeline (40%)</t>
  </si>
  <si>
    <t>Total AppSec Pipeline</t>
  </si>
  <si>
    <t>AppSec Tutorial Series</t>
  </si>
  <si>
    <t>1473</t>
  </si>
  <si>
    <t>December 2011 Project Transactions</t>
  </si>
  <si>
    <t>Total AppSec Tutorial Series</t>
  </si>
  <si>
    <t>AppSensor</t>
  </si>
  <si>
    <t>1440</t>
  </si>
  <si>
    <t>Project Income 2012</t>
  </si>
  <si>
    <t>Colin Watson</t>
  </si>
  <si>
    <t>Reimbursement for 75 books from Lulu</t>
  </si>
  <si>
    <t>Manuel Lopez Arrando</t>
  </si>
  <si>
    <t>Reimbursement for copy of book</t>
  </si>
  <si>
    <t>Chetan Karande</t>
  </si>
  <si>
    <t>Reimbursement for book</t>
  </si>
  <si>
    <t>John Melton</t>
  </si>
  <si>
    <t>Reimbursement for AppSensor Guide Books (40x)</t>
  </si>
  <si>
    <t>Reimbursement for Books, Flyers and Posters – AppSensor Project</t>
  </si>
  <si>
    <t>Reimbursement for Book printing and carriage costs</t>
  </si>
  <si>
    <t>Reimbursement for printing copies of AppSensor Guide v2</t>
  </si>
  <si>
    <t>Reimbursement for printing copies of AppSensor Guide v2 &amp; AppSensor CISO Briefing to hand out at...</t>
  </si>
  <si>
    <t>2195</t>
  </si>
  <si>
    <t>JScrambler</t>
  </si>
  <si>
    <t>JScrambler - 40% of membership going to chapter/project</t>
  </si>
  <si>
    <t>Total AppSensor</t>
  </si>
  <si>
    <t>ASVS Project</t>
  </si>
  <si>
    <t>2314</t>
  </si>
  <si>
    <t>PricewaterhouseCoopers LLP</t>
  </si>
  <si>
    <t>Attribute $4,000 to ASVS Project</t>
  </si>
  <si>
    <t>Total ASVS Project</t>
  </si>
  <si>
    <t>Automated Threats to Web App</t>
  </si>
  <si>
    <t>2064</t>
  </si>
  <si>
    <t>Portion allocated to project</t>
  </si>
  <si>
    <t>1723</t>
  </si>
  <si>
    <t>Distil Networks, Inc.</t>
  </si>
  <si>
    <t>OWASP Automated Threats to Web Applications (represents 40% of Membership Dues)</t>
  </si>
  <si>
    <t>1770</t>
  </si>
  <si>
    <t>Verizon Digital Media Services</t>
  </si>
  <si>
    <t>OSD-118</t>
  </si>
  <si>
    <t>Annual subscription to Adobe Creative Studio (373.39 GBP)</t>
  </si>
  <si>
    <t>PP Fee</t>
  </si>
  <si>
    <t>Proj inc</t>
  </si>
  <si>
    <t>"Graduation to Labs", OWASP Automated Threats to Web Application Project, per Matt Tesauro</t>
  </si>
  <si>
    <t>OSD-627</t>
  </si>
  <si>
    <t>Reimbursement for the automated-threat-handbook-v1.2 (150 GBP)</t>
  </si>
  <si>
    <t>OSD-627 B</t>
  </si>
  <si>
    <t>Currency conversion difference</t>
  </si>
  <si>
    <t>OSD-773</t>
  </si>
  <si>
    <t>Tin Zaw - Expenses</t>
  </si>
  <si>
    <t>Airfare for Appsec EU in London</t>
  </si>
  <si>
    <t>OSD-745</t>
  </si>
  <si>
    <t>Lulu handbook proof copy, 50 copies for OWASP (657.32 GBP)</t>
  </si>
  <si>
    <t>Total Automated Threats to Web App</t>
  </si>
  <si>
    <t>Benchmark Project</t>
  </si>
  <si>
    <t>1775</t>
  </si>
  <si>
    <t>Contrast Security's membership</t>
  </si>
  <si>
    <t>Aspect Security</t>
  </si>
  <si>
    <t>Reimbursement for payment made to intern working on test cases for project</t>
  </si>
  <si>
    <t>2176</t>
  </si>
  <si>
    <t>40% of membership fee to project</t>
  </si>
  <si>
    <t>Dave Wichers</t>
  </si>
  <si>
    <t>Reimbursement for Expenses for supporting these projects at OWASP Summit in UK</t>
  </si>
  <si>
    <t>1887</t>
  </si>
  <si>
    <t>Allocation to Benchmark project (40%)</t>
  </si>
  <si>
    <t>OSD-832</t>
  </si>
  <si>
    <t>Postage to send copy of Handbook v1.3 to deposit library (1.64 GBP)</t>
  </si>
  <si>
    <t>2220</t>
  </si>
  <si>
    <t>40% Allocation</t>
  </si>
  <si>
    <t>Total Benchmark Project</t>
  </si>
  <si>
    <t>Bug Logging Tool</t>
  </si>
  <si>
    <t>2017</t>
  </si>
  <si>
    <t>Project now has 2 chapter leaders and qualifies for the $500 incentive</t>
  </si>
  <si>
    <t>Alpha One Labs</t>
  </si>
  <si>
    <t>Donation</t>
  </si>
  <si>
    <t>2137</t>
  </si>
  <si>
    <t>Funds being donated from NYC Chapter</t>
  </si>
  <si>
    <t>Sean Auriti</t>
  </si>
  <si>
    <t>Development: Coderbounty Post for BLT Project</t>
  </si>
  <si>
    <t>OWASP BLT Logo Design</t>
  </si>
  <si>
    <t>Design 99designs contest</t>
  </si>
  <si>
    <t>2210</t>
  </si>
  <si>
    <t>Brooklyn Chapter Donating $200 to BLT Project</t>
  </si>
  <si>
    <t>Reimbursment for February Leaderboard Prize (was donated by Bev Corwin)</t>
  </si>
  <si>
    <t>Reimbursment for March Leaderboard Prize</t>
  </si>
  <si>
    <t>OSD-1032</t>
  </si>
  <si>
    <t>Bug Logging Tool Project - Grant proposal writing for Facebook Secure the Internet Grant RFP</t>
  </si>
  <si>
    <t>Per HB GSOC $1600</t>
  </si>
  <si>
    <t>OSD-1478</t>
  </si>
  <si>
    <t>Sourav Badami</t>
  </si>
  <si>
    <t>Hardware purchase</t>
  </si>
  <si>
    <t>Total Bug Logging Tool</t>
  </si>
  <si>
    <t>ByWaf</t>
  </si>
  <si>
    <t>1605</t>
  </si>
  <si>
    <t>Google SoC 2014</t>
  </si>
  <si>
    <t>Total ByWaf</t>
  </si>
  <si>
    <t>China Project</t>
  </si>
  <si>
    <t>1468</t>
  </si>
  <si>
    <t>March 2011 Project Transactions</t>
  </si>
  <si>
    <t>Total China Project</t>
  </si>
  <si>
    <t>CISO Survey</t>
  </si>
  <si>
    <t>EC Council</t>
  </si>
  <si>
    <t>Total CISO Survey</t>
  </si>
  <si>
    <t>Code Review Guide</t>
  </si>
  <si>
    <t>1019</t>
  </si>
  <si>
    <t>First payment from Georgia Tech</t>
  </si>
  <si>
    <t>1080</t>
  </si>
  <si>
    <t>Second payment from Georgia Tech</t>
  </si>
  <si>
    <t>1375</t>
  </si>
  <si>
    <t>July 2013 Project Transactions</t>
  </si>
  <si>
    <t>Konik &amp; Company</t>
  </si>
  <si>
    <t>Shipping charge</t>
  </si>
  <si>
    <t>wire</t>
  </si>
  <si>
    <t>Hugo Costa</t>
  </si>
  <si>
    <t>Graphic Design work (cover)</t>
  </si>
  <si>
    <t>Graphic Design work (Flyer)</t>
  </si>
  <si>
    <t>Oana Cornea</t>
  </si>
  <si>
    <t>200 Flyers</t>
  </si>
  <si>
    <t>Jane O'Connor</t>
  </si>
  <si>
    <t>Editing cost</t>
  </si>
  <si>
    <t>Graphic Design work on Code Review Guide</t>
  </si>
  <si>
    <t>Graphic Design Work</t>
  </si>
  <si>
    <t>Graphic Design work on Code Review Guide Update</t>
  </si>
  <si>
    <t>Graphic Design work on Code Review Guide: Update, Final Review &amp; Wiki Doc</t>
  </si>
  <si>
    <t>Graphic Design work on Code Review Guide - Final</t>
  </si>
  <si>
    <t>Graphic Design work on Code Review Guide - Word doc</t>
  </si>
  <si>
    <t>Graphic Design work on Code Review Guide - Final edits</t>
  </si>
  <si>
    <t>ICorrect Bal of Proj per HB 10.31.18</t>
  </si>
  <si>
    <t>Total Code Review Guide</t>
  </si>
  <si>
    <t>Cornucopia</t>
  </si>
  <si>
    <t>Graphic Design work on Cornucopia Game</t>
  </si>
  <si>
    <t>Reimbursement for graphic design work: Take v1.04 Quark and Adobe files, covert all to Adobe, ti...</t>
  </si>
  <si>
    <t>Reimbursement for graphic design work: Work on v1.10 design files to make into v1.20-EN</t>
  </si>
  <si>
    <t>Kelby Ludwig donation for cornucopia cards</t>
  </si>
  <si>
    <t>Cornucopia Cards Sold</t>
  </si>
  <si>
    <t>Bank Fees: Cornucopia Cards Sold</t>
  </si>
  <si>
    <t>Total Cornucopia</t>
  </si>
  <si>
    <t>CSRFGuard Project</t>
  </si>
  <si>
    <t>Azzeddine Ramrami</t>
  </si>
  <si>
    <t>Reimbursement for Speaker travel, Paris to Qatar, to The Underground Economy 2016</t>
  </si>
  <si>
    <t>2146</t>
  </si>
  <si>
    <t>OWASP Denver donating funds to projects</t>
  </si>
  <si>
    <t>OSD-44</t>
  </si>
  <si>
    <t>Azzeddine Ramrami - expenses</t>
  </si>
  <si>
    <t>OWASP leader for appsec Africa in Barcelona (982 EUR)</t>
  </si>
  <si>
    <t>PP fee</t>
  </si>
  <si>
    <t>DE0057</t>
  </si>
  <si>
    <t>Axel Telecom</t>
  </si>
  <si>
    <t>BADG PERSONNALISES ET PRODUITS D'IDENTIFICATION</t>
  </si>
  <si>
    <t>Total CSRFGuard Project</t>
  </si>
  <si>
    <t>CTF</t>
  </si>
  <si>
    <t>1470</t>
  </si>
  <si>
    <t>July 2011 Project Transactions</t>
  </si>
  <si>
    <t>Steven van der baan</t>
  </si>
  <si>
    <t>New server for OWASP CTF Project</t>
  </si>
  <si>
    <t>OSD-1144</t>
  </si>
  <si>
    <t>Replacement router for Appsec EU (141.17 GBP)</t>
  </si>
  <si>
    <t>OSD-2474</t>
  </si>
  <si>
    <t>Travel expenses to host CTF at Appsec EU 2019 (552.78 GBP)</t>
  </si>
  <si>
    <t>Total CTF</t>
  </si>
  <si>
    <t>Defect Dojo</t>
  </si>
  <si>
    <t>David Anderson donation</t>
  </si>
  <si>
    <t>2063</t>
  </si>
  <si>
    <t>Receiving $500 in funds to use for chapter - now qualify as they have 3 chapter leaders</t>
  </si>
  <si>
    <t>Donation from David Anderson</t>
  </si>
  <si>
    <t>OSD-150</t>
  </si>
  <si>
    <t>David Greg Anderson</t>
  </si>
  <si>
    <t>T-shirts</t>
  </si>
  <si>
    <t>Donation from Xing SE for DefectDojo Project</t>
  </si>
  <si>
    <t>pp fees for DefectDojo donation</t>
  </si>
  <si>
    <t>OSD-1243</t>
  </si>
  <si>
    <t>Defect Dojo Logo</t>
  </si>
  <si>
    <t>Defect Dojo Css</t>
  </si>
  <si>
    <t>OSD-1777</t>
  </si>
  <si>
    <t>DefectDojo Expenses : Travel for Presentation, Stickers, Shirts, Demo Server</t>
  </si>
  <si>
    <t>OSD-1813</t>
  </si>
  <si>
    <t>Aaron Weaver (vendor)</t>
  </si>
  <si>
    <t>Defectdojo.org domain purchase by aweaver</t>
  </si>
  <si>
    <t>OSD-2177</t>
  </si>
  <si>
    <t>DefectDojo Expenses : Shipping, student developer for enhancements, mac mini for install testing</t>
  </si>
  <si>
    <t>OSD-2590</t>
  </si>
  <si>
    <t>DefectDojo Expenses</t>
  </si>
  <si>
    <t>Total Defect Dojo</t>
  </si>
  <si>
    <t>Dependency-Track</t>
  </si>
  <si>
    <t>1839</t>
  </si>
  <si>
    <t>Risk Based Security</t>
  </si>
  <si>
    <t>Donation for OWASP Dependency Track Project</t>
  </si>
  <si>
    <t>Donation for OWASP Dependency-Track from Jesper Den Boer</t>
  </si>
  <si>
    <t>PP Fees: Donation for OWASP Dependency-Track from Jesper Den Boer</t>
  </si>
  <si>
    <t>Total Dependency-Track</t>
  </si>
  <si>
    <t>Dependency Check Project</t>
  </si>
  <si>
    <t>Jeremy Long</t>
  </si>
  <si>
    <t>Reimbursement for Hotel at JavaOne (Traveled to JavaOne to speak about JavaOne and evangelize th...</t>
  </si>
  <si>
    <t>1728</t>
  </si>
  <si>
    <t>Information Builders Inc.</t>
  </si>
  <si>
    <t>OWASP Dependency Check (represents 20% of Membership Dues) - 1st quarterly payment</t>
  </si>
  <si>
    <t>8.17donat</t>
  </si>
  <si>
    <t>Info Builder Dependency check donation, pd invoice</t>
  </si>
  <si>
    <t>1838</t>
  </si>
  <si>
    <t>OWASP Dependency Check (represents 20% of Membership Dues) - 2nd quarterly payment</t>
  </si>
  <si>
    <t>1853</t>
  </si>
  <si>
    <t>OWASP Dependency Check (represents 20% of Membership Dues) - 3rd quarterly payment</t>
  </si>
  <si>
    <t>1898</t>
  </si>
  <si>
    <t>OWASP Dependency Check (represents 20% of Membership Dues) - 4th quarterly payment</t>
  </si>
  <si>
    <t>1958</t>
  </si>
  <si>
    <t>OWASP Dependency Check Project (20% of Allocation)</t>
  </si>
  <si>
    <t>OSD-1303</t>
  </si>
  <si>
    <t>Travel expenses for presenting OWASP descrepancy-check in BlackHat Arsenal</t>
  </si>
  <si>
    <t>OC ch  to dependency check</t>
  </si>
  <si>
    <t>Total Dependency Check Project</t>
  </si>
  <si>
    <t>DevSlop</t>
  </si>
  <si>
    <t>Dev Stop</t>
  </si>
  <si>
    <t>Add Proj income for Dev Stop proj per Karen Staley email 2.21.18</t>
  </si>
  <si>
    <t>OSD-1057</t>
  </si>
  <si>
    <t>Franziska Buhler</t>
  </si>
  <si>
    <t>Flight to Open Security Summit 2018 (175.31 CHF)</t>
  </si>
  <si>
    <t>OSD-1323</t>
  </si>
  <si>
    <t>Tanya Janca</t>
  </si>
  <si>
    <t>Captioning for August 26, 2018 episode of Twitch Show</t>
  </si>
  <si>
    <t>OSD-1314</t>
  </si>
  <si>
    <t>Captioning for Video of Episode #1, August 22, 2018</t>
  </si>
  <si>
    <t>OSD-1405</t>
  </si>
  <si>
    <t>Captioning for Episode #2 (S01 E02)</t>
  </si>
  <si>
    <t>Peter Schamerhorn - OWASP DevSlop</t>
  </si>
  <si>
    <t>PP CC Fees</t>
  </si>
  <si>
    <t>OSD-1440</t>
  </si>
  <si>
    <t>Captioning for Season 1 Episode 3, Smart Contracts</t>
  </si>
  <si>
    <t>Tabatha Knichel - OWASP DevSlop</t>
  </si>
  <si>
    <t>OSD-1909</t>
  </si>
  <si>
    <t>Stickers for promotion of our project  (311.50 CAD)</t>
  </si>
  <si>
    <t>Mohammed Aldoub - DevSlop Project</t>
  </si>
  <si>
    <t>PPCC Fees</t>
  </si>
  <si>
    <t>OSD-1938</t>
  </si>
  <si>
    <t>Nicole Becher</t>
  </si>
  <si>
    <t>AWS Hosting Services</t>
  </si>
  <si>
    <t>Total DevSlop</t>
  </si>
  <si>
    <t>Education Project</t>
  </si>
  <si>
    <t>Educational Programming - Robert Watson</t>
  </si>
  <si>
    <t>Total Education Project</t>
  </si>
  <si>
    <t>ESAPI</t>
  </si>
  <si>
    <t>1469</t>
  </si>
  <si>
    <t>April 2011 Project Transactions</t>
  </si>
  <si>
    <t>1471</t>
  </si>
  <si>
    <t>August 2011 Project Transactions</t>
  </si>
  <si>
    <t>1390</t>
  </si>
  <si>
    <t>March 2012 Individual Memberships</t>
  </si>
  <si>
    <t>1370</t>
  </si>
  <si>
    <t>January 2013 Project Transactions</t>
  </si>
  <si>
    <t>Amazon.com</t>
  </si>
  <si>
    <t>ESAPI Hackathon 2nd and 3rd prize gift cards</t>
  </si>
  <si>
    <t>Apple Online Store</t>
  </si>
  <si>
    <t>ESAPI Hackathon 1st place prize</t>
  </si>
  <si>
    <t>Kevin Wall</t>
  </si>
  <si>
    <t>Reimbursement for hotel for ESAPI Project Summit</t>
  </si>
  <si>
    <t>Bountysource</t>
  </si>
  <si>
    <t>Bug Bounty for ESAPI Project</t>
  </si>
  <si>
    <t>Total ESAPI</t>
  </si>
  <si>
    <t>FHR Project</t>
  </si>
  <si>
    <t>Total FHR Project</t>
  </si>
  <si>
    <t>Glue Tool Project</t>
  </si>
  <si>
    <t>Chpt seed</t>
  </si>
  <si>
    <t>Glue Tool Project Seed per DA</t>
  </si>
  <si>
    <t>Total Glue Tool Project</t>
  </si>
  <si>
    <t>GSD Project</t>
  </si>
  <si>
    <t>1430</t>
  </si>
  <si>
    <t>1422</t>
  </si>
  <si>
    <t>1374</t>
  </si>
  <si>
    <t>June 2013 Project Transactions</t>
  </si>
  <si>
    <t>Jonathan Marcil</t>
  </si>
  <si>
    <t>Reimbursement for 2 XCapture (to live stream events)</t>
  </si>
  <si>
    <t>Total GSD Project</t>
  </si>
  <si>
    <t>GSOC</t>
  </si>
  <si>
    <t>Payoneer Account: Google Summer of Code Sept Payment for project/chapter</t>
  </si>
  <si>
    <t>Total GSOC</t>
  </si>
  <si>
    <t>Guide Project</t>
  </si>
  <si>
    <t>Total Guide Project</t>
  </si>
  <si>
    <t>Hackademic Challenges</t>
  </si>
  <si>
    <t>1376</t>
  </si>
  <si>
    <t>August 2013 Project Transactions</t>
  </si>
  <si>
    <t>1377</t>
  </si>
  <si>
    <t>September 2013 Project Transactions</t>
  </si>
  <si>
    <t>903</t>
  </si>
  <si>
    <t>Google Inc.</t>
  </si>
  <si>
    <t>Google Summer of Code 2013 mentor stipends for OWASP Foundation - Hackademics Project</t>
  </si>
  <si>
    <t>Spyros Gasteratos</t>
  </si>
  <si>
    <t>Reimbursement for hotel at AppSec EU</t>
  </si>
  <si>
    <t>pp fees for Hackademics transaction</t>
  </si>
  <si>
    <t>Total Hackademic Challenges</t>
  </si>
  <si>
    <t>HTTP Post Tool</t>
  </si>
  <si>
    <t>Reimbursement for development of tool with 3rd party &amp; code sprint</t>
  </si>
  <si>
    <t>Reimbursement for 3rd party development</t>
  </si>
  <si>
    <t>Total HTTP Post Tool</t>
  </si>
  <si>
    <t>Igoat Tool proj</t>
  </si>
  <si>
    <t>iGoat - Davy Douhine</t>
  </si>
  <si>
    <t>OSD-1133</t>
  </si>
  <si>
    <t>Agoda - San Jose Airport Inn 10/9/2018 - 10/12/2018</t>
  </si>
  <si>
    <t>Cleartrip eReceipt No. 18062385946</t>
  </si>
  <si>
    <t>OC ch  to Igoat tool</t>
  </si>
  <si>
    <t>BA Igoat</t>
  </si>
  <si>
    <t>Per DA Jira tix #1596</t>
  </si>
  <si>
    <t>OWASP iGoat - Davy DOUHINE</t>
  </si>
  <si>
    <t>OSD-1830</t>
  </si>
  <si>
    <t>AWS bill (4708.88 INR)</t>
  </si>
  <si>
    <t>OSD-1943</t>
  </si>
  <si>
    <t>OWASP iGoat- Travel and Accomendation</t>
  </si>
  <si>
    <t>seasid19los</t>
  </si>
  <si>
    <t>post loss for 2019 seaside loss</t>
  </si>
  <si>
    <t>Donation to OWASP iGoat Project</t>
  </si>
  <si>
    <t>PayPal Fee</t>
  </si>
  <si>
    <t>OSD-2553</t>
  </si>
  <si>
    <t>Aaron Guzman (vendor)</t>
  </si>
  <si>
    <t>IoTGoat logo design</t>
  </si>
  <si>
    <t>OSD-2638</t>
  </si>
  <si>
    <t>OWASP iGoat- Travel</t>
  </si>
  <si>
    <t>OSD-2528</t>
  </si>
  <si>
    <t>Total Igoat Tool proj</t>
  </si>
  <si>
    <t>Individual Student Chapters</t>
  </si>
  <si>
    <t>David Ryan - student membership, Dublin chapter.</t>
  </si>
  <si>
    <t>Total Individual Student Chapters</t>
  </si>
  <si>
    <t>Internet of things Top Ten Proj</t>
  </si>
  <si>
    <t>OSD 1867</t>
  </si>
  <si>
    <t>per OSD 1867 DA 2.7.19 move $1K to IoT project  from Inland Empire</t>
  </si>
  <si>
    <t>IOT LAch19</t>
  </si>
  <si>
    <t>Per JIRA Tix 2261 transfer from LA ch to IOT proj for project expenses  DA 6.17.19</t>
  </si>
  <si>
    <t>OSD-2261</t>
  </si>
  <si>
    <t>Total Internet of things Top Ten Proj</t>
  </si>
  <si>
    <t>Java Encoder Project</t>
  </si>
  <si>
    <t>Total Java Encoder Project</t>
  </si>
  <si>
    <t>Java HTML Sanitizer Project</t>
  </si>
  <si>
    <t>Total Java HTML Sanitizer Project</t>
  </si>
  <si>
    <t>Juice Shop</t>
  </si>
  <si>
    <t>Donation from Bjoern Kimminich</t>
  </si>
  <si>
    <t>XING</t>
  </si>
  <si>
    <t>Donation to Project</t>
  </si>
  <si>
    <t>Reimbursement for Stickers, Shirts &amp; Scarfs with project logo</t>
  </si>
  <si>
    <t>Donation from Timo Pagel</t>
  </si>
  <si>
    <t>Reimbursement for OWASP Merchandise (Stickers &amp; Shirts)</t>
  </si>
  <si>
    <t>Donation from Bendik Mjaaland</t>
  </si>
  <si>
    <t>Reimbursement for Postage for merchandise deliveries to the US and EU as contributions rewards</t>
  </si>
  <si>
    <t>Reimbursement for Refill of stickers supply after OWASP Summit</t>
  </si>
  <si>
    <t>eSailors proj donation to Juice Shop</t>
  </si>
  <si>
    <t>Forwarded royalties for my "Pwning OWASP Juice Shop" eBook from LeanPub</t>
  </si>
  <si>
    <t>Bank Fee</t>
  </si>
  <si>
    <t>Juice Shop $500 from Global OWASP  start up per email MT 10.25.17</t>
  </si>
  <si>
    <t>Soron Foster Donation for OWASP Juice Shop</t>
  </si>
  <si>
    <t>pp fees</t>
  </si>
  <si>
    <t>OSD-194</t>
  </si>
  <si>
    <t>OWASP Juice Shop (219 EUR) German OWASP Day 2017</t>
  </si>
  <si>
    <t>Bjoern Kimminich Forwarded royalties payout from LeanPub for OWASP Juice Shop eBook purchases</t>
  </si>
  <si>
    <t>Jeroen Willemsen OWASP Juice Shop Project</t>
  </si>
  <si>
    <t>OSD-287</t>
  </si>
  <si>
    <t>OWASP Juice Shop Logo Hoodies (118.94 EUR)</t>
  </si>
  <si>
    <t>OSD-286</t>
  </si>
  <si>
    <t>OWASP Juice Shop domain hosting (9 EUR)</t>
  </si>
  <si>
    <t>OSD-288</t>
  </si>
  <si>
    <t>OWASP Juice Shop book cover contest (179 EUR)</t>
  </si>
  <si>
    <t>Donations from Iteratec and Bjoern Kimminich</t>
  </si>
  <si>
    <t>pp fees for Juice Shop Donation</t>
  </si>
  <si>
    <t>LeanPub royalties payout Nov'27 Bjoern Kimminich</t>
  </si>
  <si>
    <t>OSD-622</t>
  </si>
  <si>
    <t>100x velcro patches</t>
  </si>
  <si>
    <t>OSD-623</t>
  </si>
  <si>
    <t>3x T-Shirt, iron-ons, tattoos, magnets (260.36 EUR)</t>
  </si>
  <si>
    <t>OSD-622 B</t>
  </si>
  <si>
    <t>1912</t>
  </si>
  <si>
    <t>Denim Group, Inc.</t>
  </si>
  <si>
    <t>OWASP Juice Shop Project (20%)</t>
  </si>
  <si>
    <t>OSD-878</t>
  </si>
  <si>
    <t>1500 Stickers from StickeMule</t>
  </si>
  <si>
    <t>OSD-1019</t>
  </si>
  <si>
    <t>ng-book: The Complete Guide to Angular 6 (basic package)</t>
  </si>
  <si>
    <t>OSD-1018</t>
  </si>
  <si>
    <t>ng-book: The Complete Guide to Angular 6 and Video Course (Full Pack)</t>
  </si>
  <si>
    <t>OSD-1042</t>
  </si>
  <si>
    <t>Aashish Singh</t>
  </si>
  <si>
    <t>Reimbuursement for Aashish Singhfor ng-book/2</t>
  </si>
  <si>
    <t>Juice Shop Project - Bjoern Kimminich</t>
  </si>
  <si>
    <t>Juice Shop Project - Tobias Glemser</t>
  </si>
  <si>
    <t>OSD-1294</t>
  </si>
  <si>
    <t>Official Logo - embroidered polo shirtsfor meetings and conferences (114.05 EUR)</t>
  </si>
  <si>
    <t>8.18 cc fee</t>
  </si>
  <si>
    <t>move CC fees to Juice shop</t>
  </si>
  <si>
    <t>GSOC per HB 10.31.18</t>
  </si>
  <si>
    <t>OSD-1735</t>
  </si>
  <si>
    <t>Postage for swag delivery to 5 international first-time contributors/ project advocates (18 EUR)</t>
  </si>
  <si>
    <t>OSD-1722</t>
  </si>
  <si>
    <t>99designs campaign for OWASP Juice Shop postcard and roll-up design (306 EUR)</t>
  </si>
  <si>
    <t>OSD-1827</t>
  </si>
  <si>
    <t>OWASP Juice Shop- die cut stickers &amp; Custom Magnets (637 EUR)</t>
  </si>
  <si>
    <t>OSD-1816</t>
  </si>
  <si>
    <t>99designs campaign for OWASP Juice Shop postcard and roll-up design (263.79 EUR)</t>
  </si>
  <si>
    <t>Bjoern Kimminich - Juice Shop Project</t>
  </si>
  <si>
    <t>Daniel DeCloss - Juice Shop Project</t>
  </si>
  <si>
    <t>CTFd - Juice Shop Project</t>
  </si>
  <si>
    <t>OSD-2101</t>
  </si>
  <si>
    <t>Pin-back buttons for Juice Shop's new Patreon tier reward campaign (62.61 EUR)</t>
  </si>
  <si>
    <t>OSD-2152</t>
  </si>
  <si>
    <t>Postage fee for swag packages  (10.10 EUR)</t>
  </si>
  <si>
    <t>OSD-2255</t>
  </si>
  <si>
    <t>Trial package of coasters-Juice Shop</t>
  </si>
  <si>
    <t>OWASP Juice Shop Project</t>
  </si>
  <si>
    <t>PayPal Fees: OWASP Juice Shop Project</t>
  </si>
  <si>
    <t>Silpion IT-Solutions GmbH - Juice Shop Project</t>
  </si>
  <si>
    <t>LeanPub royalty for "Pwning OWASP Juice Shop" May 2019 (91.33 EUR)</t>
  </si>
  <si>
    <t>Bank Fees for OWASP Juice Shop Project (4.37 EUR)</t>
  </si>
  <si>
    <t>OSD-2476</t>
  </si>
  <si>
    <t>T-Shirt for contributor for fixing a serious issue with test automation on CI (24.48 EUR)</t>
  </si>
  <si>
    <t>OSD-2393</t>
  </si>
  <si>
    <t>Postage of merchandise to first-time contributors and artwork designer (14.15 EUR)</t>
  </si>
  <si>
    <t>OSD-2516</t>
  </si>
  <si>
    <t>Posters/Stickers for Juice Shop (409.96 EUR)</t>
  </si>
  <si>
    <t>Donation: Juice Shop Project</t>
  </si>
  <si>
    <t>PP Fees: Donation - Juice Shop Project</t>
  </si>
  <si>
    <t>OWASP Juice Shop Project donation from Bill Johnson</t>
  </si>
  <si>
    <t>PP Fees: OWASP Juice Shop Project</t>
  </si>
  <si>
    <t>2373</t>
  </si>
  <si>
    <t>20% to Juice Shop Project</t>
  </si>
  <si>
    <t>OSD-2897</t>
  </si>
  <si>
    <t>reimbursement for 4000 Juice Shop stickers (737.78 EUR)</t>
  </si>
  <si>
    <t>Bank Fees: Donation - Juice Shop Project</t>
  </si>
  <si>
    <t>OSD-3010</t>
  </si>
  <si>
    <t>Discounted first 6-month rate for SSL certificate (6 EUR)</t>
  </si>
  <si>
    <t>Bank Fees: OWASP Juice Shop Project</t>
  </si>
  <si>
    <t>Total Juice Shop</t>
  </si>
  <si>
    <t>KAPL Mobile Project</t>
  </si>
  <si>
    <t>Total KAPL Mobile Project</t>
  </si>
  <si>
    <t>Knowledge Based Authentication</t>
  </si>
  <si>
    <t>1985</t>
  </si>
  <si>
    <t>Total Knowledge Based Authentication</t>
  </si>
  <si>
    <t>Live CD</t>
  </si>
  <si>
    <t>2068</t>
  </si>
  <si>
    <t>Moving funds from Live CD to WTE project</t>
  </si>
  <si>
    <t>Total Live CD</t>
  </si>
  <si>
    <t>Media Project</t>
  </si>
  <si>
    <t>Total Media Project</t>
  </si>
  <si>
    <t>Mobile Security</t>
  </si>
  <si>
    <t>1460</t>
  </si>
  <si>
    <t>August, September, October &amp; November 2011 Individual Memberships</t>
  </si>
  <si>
    <t>1394</t>
  </si>
  <si>
    <t>April 2012 Individual Memberships</t>
  </si>
  <si>
    <t>1670</t>
  </si>
  <si>
    <t>March 2015 Individual Membership Funds</t>
  </si>
  <si>
    <t>1694</t>
  </si>
  <si>
    <t>June 2015 Individual Membership</t>
  </si>
  <si>
    <t>1798</t>
  </si>
  <si>
    <t>portion of membership funds being allocated to local chapter</t>
  </si>
  <si>
    <t>2097</t>
  </si>
  <si>
    <t>Accenture Technology</t>
  </si>
  <si>
    <t>40% allocated to project</t>
  </si>
  <si>
    <t>Total Mobile Security</t>
  </si>
  <si>
    <t>Mobile Security Testing Guide</t>
  </si>
  <si>
    <t>Graphic Design work on Mobile Security Testing Guide</t>
  </si>
  <si>
    <t>2189</t>
  </si>
  <si>
    <t>New Project receiving $500 in funds</t>
  </si>
  <si>
    <t>2944</t>
  </si>
  <si>
    <t>Bernhard Mueller</t>
  </si>
  <si>
    <t>Project outreach funds, OWASP mobile testing guide project- Air ticket- Return flight Singapore ...</t>
  </si>
  <si>
    <t>Request # 3026</t>
  </si>
  <si>
    <t>Book Publishing and Editing</t>
  </si>
  <si>
    <t>1815</t>
  </si>
  <si>
    <t>OWASP Mobile Security Testing Guide (40% allocation)</t>
  </si>
  <si>
    <t>OSD-198</t>
  </si>
  <si>
    <t>Editing costs Aug-Oct 2017</t>
  </si>
  <si>
    <t>OSD-578</t>
  </si>
  <si>
    <t>Heaven Hodges</t>
  </si>
  <si>
    <t>Technical editor services with Heaven Hodges</t>
  </si>
  <si>
    <t>OSD-765</t>
  </si>
  <si>
    <t>Sven Schleier</t>
  </si>
  <si>
    <t>3 Invoices from Upwork for technical editor</t>
  </si>
  <si>
    <t>OSD-1095</t>
  </si>
  <si>
    <t>OWASP Mobile Security Testing Guide (MSTG) 150 USD toward costs</t>
  </si>
  <si>
    <t>Correct Bal in Proj per HB 10.31.18, Bal should be $1,286.04</t>
  </si>
  <si>
    <t>BA totestgu</t>
  </si>
  <si>
    <t>per DA OSD 1586 move $5K from Bay Area Chapter to Mobile Security Testing Guide project</t>
  </si>
  <si>
    <t>OSD-1552</t>
  </si>
  <si>
    <t>Technical Editor bill (555.06 SGD)</t>
  </si>
  <si>
    <t>Total Mobile Security Testing Guide</t>
  </si>
  <si>
    <t>ModSecurity Core Rule Set</t>
  </si>
  <si>
    <t>1499</t>
  </si>
  <si>
    <t>May 2010 Project Transactions</t>
  </si>
  <si>
    <t>1466</t>
  </si>
  <si>
    <t>January 2011 Project Transactions</t>
  </si>
  <si>
    <t>1428</t>
  </si>
  <si>
    <t>Google Summer of Code 2013 mentor stipends for OWASP Foundation - ModSecurity Project</t>
  </si>
  <si>
    <t>Derryle Gogel</t>
  </si>
  <si>
    <t>THE CREATIVETEAM MR S ALDER</t>
  </si>
  <si>
    <t>Graphic Design work on ModSecurity Core Rule Set poster</t>
  </si>
  <si>
    <t>Graphic Design work on Logo</t>
  </si>
  <si>
    <t>2119</t>
  </si>
  <si>
    <t>Avi Networks</t>
  </si>
  <si>
    <t>OWASP ModSecurity Core Rule Set Project 40% - $2,000.00</t>
  </si>
  <si>
    <t>OSD-1920</t>
  </si>
  <si>
    <t>Christian Folini exp</t>
  </si>
  <si>
    <t>Audio Transcript of CRS Community Summit at AppSecEU in London in July 2018.</t>
  </si>
  <si>
    <t>OSD-1920 1</t>
  </si>
  <si>
    <t>PayPal fee</t>
  </si>
  <si>
    <t>Total ModSecurity Core Rule Set</t>
  </si>
  <si>
    <t>Nettacker</t>
  </si>
  <si>
    <t>Tranfer from Bay area Chapter to Nettacker Project</t>
  </si>
  <si>
    <t>OSD-1696</t>
  </si>
  <si>
    <t>Abbas Naderi</t>
  </si>
  <si>
    <t>Travel to Google Summer of Code Mentor Summit</t>
  </si>
  <si>
    <t>OSD-1697</t>
  </si>
  <si>
    <t>Vahid and Babak reimbursement for Black Hat USA 2018 conference.</t>
  </si>
  <si>
    <t>OSD-1825</t>
  </si>
  <si>
    <t>Ali Razmjoo</t>
  </si>
  <si>
    <t>OWASP Nettacker- Visa Appt cost</t>
  </si>
  <si>
    <t>OSD-2162</t>
  </si>
  <si>
    <t>Domain expense for OWASP Nettacker</t>
  </si>
  <si>
    <t>Total Nettacker</t>
  </si>
  <si>
    <t>Online Academy</t>
  </si>
  <si>
    <t>Total Online Academy</t>
  </si>
  <si>
    <t>OpenSamm</t>
  </si>
  <si>
    <t>1372</t>
  </si>
  <si>
    <t>April 2013 Project Transactions</t>
  </si>
  <si>
    <t>1575</t>
  </si>
  <si>
    <t>Astech Consulting</t>
  </si>
  <si>
    <t>1059</t>
  </si>
  <si>
    <t>Veracode, Inc.</t>
  </si>
  <si>
    <t>OWASP Software Assurance Maturity Model (SAMM) - Project Sponsorship</t>
  </si>
  <si>
    <t>1655</t>
  </si>
  <si>
    <t>London chapter donating funds to OpenSAMM</t>
  </si>
  <si>
    <t>1658</t>
  </si>
  <si>
    <t>Donation from Belgium Chapter</t>
  </si>
  <si>
    <t>OpenSAMM - How To</t>
  </si>
  <si>
    <t>Graphic Design work on Quick Start Guide</t>
  </si>
  <si>
    <t>Graphic Design work</t>
  </si>
  <si>
    <t>wre</t>
  </si>
  <si>
    <t>Graphic Design work Quick start guide</t>
  </si>
  <si>
    <t>1699</t>
  </si>
  <si>
    <t>Graphic Design work on wiki icons</t>
  </si>
  <si>
    <t>Graphic Design work on how to guide</t>
  </si>
  <si>
    <t>Graphic Design work on Core Model</t>
  </si>
  <si>
    <t>1717</t>
  </si>
  <si>
    <t>September 2015 Individual Memberships</t>
  </si>
  <si>
    <t>Graphic Design Work on Core Model</t>
  </si>
  <si>
    <t>1747</t>
  </si>
  <si>
    <t>90% of profits from SAMM Summit - going to project</t>
  </si>
  <si>
    <t>Graphic Design work on Open SAMM How to Review</t>
  </si>
  <si>
    <t>Graphic Design work on Core Model Review &amp; Multiple Updates</t>
  </si>
  <si>
    <t>Graphic Design work on JPG Infographics and How To Review</t>
  </si>
  <si>
    <t>Graphic Design work on Open SAMM: How To Final Review &amp; Core Model Final Review</t>
  </si>
  <si>
    <t>Graphic Design work on OpenSAMM Quick Start - Finish</t>
  </si>
  <si>
    <t>1812</t>
  </si>
  <si>
    <t>Graphic Design work on OpenSAMM - Graphics Package</t>
  </si>
  <si>
    <t>Graphic Design work on OpenSAMM Graphics</t>
  </si>
  <si>
    <t>Graphic Design work on OpenSamm word version documents</t>
  </si>
  <si>
    <t>1974</t>
  </si>
  <si>
    <t>40% allocated to local chapter</t>
  </si>
  <si>
    <t>2070</t>
  </si>
  <si>
    <t>Funds donated from OpenSAMM Project to fund 2017 Developer Summit</t>
  </si>
  <si>
    <t>2145</t>
  </si>
  <si>
    <t>Recouping funds from projects that are either inactive, or did not submit a budget for 2017</t>
  </si>
  <si>
    <t>2164</t>
  </si>
  <si>
    <t>40% of membership fee going to project</t>
  </si>
  <si>
    <t>PR Newswire</t>
  </si>
  <si>
    <t>Press Release in Webmax Plus</t>
  </si>
  <si>
    <t>OSD-29</t>
  </si>
  <si>
    <t>Lodging for the SAMM project meetup on 6-7 November in Reykajvík.</t>
  </si>
  <si>
    <t>OSD-78</t>
  </si>
  <si>
    <t>Flight for SAMM Project meetup (185.25 EUR)</t>
  </si>
  <si>
    <t>OSD-109</t>
  </si>
  <si>
    <t>Bruce C Jenkins</t>
  </si>
  <si>
    <t>Airfare, home-office to OWASP SAMM Summit meeting</t>
  </si>
  <si>
    <t>opensamm</t>
  </si>
  <si>
    <t>To reverse 2.17 recoup entry by board vote during 11.8.17 board meeting</t>
  </si>
  <si>
    <t>OSD-290</t>
  </si>
  <si>
    <t>Iceland Summit expenses (972.01 EUR) (this was paid on the OWASP debit card so the funds were re...</t>
  </si>
  <si>
    <t>NVA don</t>
  </si>
  <si>
    <t>Transfer per DA email 1.26.18 Northern VA to  Open SAMM proj</t>
  </si>
  <si>
    <t>Payment made to Toreon (Seba) in error as it was already paid on the OWASP debit card so they ha...</t>
  </si>
  <si>
    <t>OSD-1618</t>
  </si>
  <si>
    <t>John DiLeo</t>
  </si>
  <si>
    <t>Airfare and taxis, travel from Kansas City to Minneapolis, for SAMM Project October Summit, 13-1...</t>
  </si>
  <si>
    <t>OSD-1707</t>
  </si>
  <si>
    <t>Alex Bauert</t>
  </si>
  <si>
    <t>Lunch mtg OPENSAMM project- MSP Chapter Support</t>
  </si>
  <si>
    <t>2168</t>
  </si>
  <si>
    <t>EntIT Software, LLC</t>
  </si>
  <si>
    <t>Diamond Project Sponsorship - OWASP Open SAMM Project  OSD-2062, PROJ19-2234</t>
  </si>
  <si>
    <t>2171</t>
  </si>
  <si>
    <t>Splunk</t>
  </si>
  <si>
    <t>Project Sponsor - OWASP Open SAMM Project Diamond Sponsorship  OSD-2083, PROJ19-2232</t>
  </si>
  <si>
    <t>2240</t>
  </si>
  <si>
    <t>NCC Group</t>
  </si>
  <si>
    <t>OWASP OpenSAMM Diamond   sponsorship  SAMM-2296, OSD-2408</t>
  </si>
  <si>
    <t>2239</t>
  </si>
  <si>
    <t>OWASP OpenSAMM Leader Sponsorship Benefits  SAMM-2317, OSD-2404</t>
  </si>
  <si>
    <t>OSD-2359</t>
  </si>
  <si>
    <t>Yan Kravchenko (vendor)</t>
  </si>
  <si>
    <t>Flight to London for the Open Summit</t>
  </si>
  <si>
    <t>OSD-2447</t>
  </si>
  <si>
    <t>Thameslink To / From Open Security Summit</t>
  </si>
  <si>
    <t>OSD-2415</t>
  </si>
  <si>
    <t>Sebastien Deleersnyder - Expenses</t>
  </si>
  <si>
    <t>Upwork payments for marketing and technical editing support (1034.90 EUR)</t>
  </si>
  <si>
    <t>OSD-2503</t>
  </si>
  <si>
    <t>Patricia Duarte</t>
  </si>
  <si>
    <t>Return plane tickets to the 2019 Open Security Summit from Uruguay</t>
  </si>
  <si>
    <t>Total OpenSamm</t>
  </si>
  <si>
    <t>Outreach</t>
  </si>
  <si>
    <t>Merch1</t>
  </si>
  <si>
    <t>OSD-2709 per DA: Merchandise order to the Cincinnati Chapter for community outreach</t>
  </si>
  <si>
    <t>Merch4</t>
  </si>
  <si>
    <t>OSD-2689 per DA: Merchandise Order</t>
  </si>
  <si>
    <t>Merch5</t>
  </si>
  <si>
    <t>OSD-2686 per DA: Merchandise Order</t>
  </si>
  <si>
    <t>Merch6</t>
  </si>
  <si>
    <t>OSD-2812 per DA: Merchandise Order</t>
  </si>
  <si>
    <t>Merch8</t>
  </si>
  <si>
    <t>OSD-2770 per DA: Merchandise Order</t>
  </si>
  <si>
    <t>93696</t>
  </si>
  <si>
    <t>Community outreach-OWASP</t>
  </si>
  <si>
    <t>OSD-2361</t>
  </si>
  <si>
    <t>Total Outreach</t>
  </si>
  <si>
    <t>OWASP API Security Project</t>
  </si>
  <si>
    <t>2233</t>
  </si>
  <si>
    <t>Salt Security</t>
  </si>
  <si>
    <t>40% of their Contributor Corp Membership to the OWASP API Security Project</t>
  </si>
  <si>
    <t>Total OWASP API Security Project</t>
  </si>
  <si>
    <t>OWTF</t>
  </si>
  <si>
    <t>Google Summer of Code 2013 mentor stipends for OWASP Foundation - OWTF Projects</t>
  </si>
  <si>
    <t>Zazzle.com</t>
  </si>
  <si>
    <t>Items for OWTF</t>
  </si>
  <si>
    <t>Anshul Singhal</t>
  </si>
  <si>
    <t>OWASP OWTF Web UI Improvement Project</t>
  </si>
  <si>
    <t>Total OWTF</t>
  </si>
  <si>
    <t>PHP Security Training</t>
  </si>
  <si>
    <t>Google Summer of Code 2013 mentor stipends for OWASP Foundation - PHP Security Project</t>
  </si>
  <si>
    <t>Abbas Nadari</t>
  </si>
  <si>
    <t>Reimbursement for hosting expense</t>
  </si>
  <si>
    <t>Total PHP Security Training</t>
  </si>
  <si>
    <t>Podcast</t>
  </si>
  <si>
    <t>1500</t>
  </si>
  <si>
    <t>February 2010 Project Transactions</t>
  </si>
  <si>
    <t>1502</t>
  </si>
  <si>
    <t>August 2010 Project Transactions</t>
  </si>
  <si>
    <t>1503</t>
  </si>
  <si>
    <t>September 2010 Project Expenses</t>
  </si>
  <si>
    <t>1504</t>
  </si>
  <si>
    <t>November 2010 Project Expenses</t>
  </si>
  <si>
    <t>1505</t>
  </si>
  <si>
    <t>December 2010 Project Income</t>
  </si>
  <si>
    <t>1467</t>
  </si>
  <si>
    <t>February 2011 Project Expenses</t>
  </si>
  <si>
    <t>1501</t>
  </si>
  <si>
    <t>April 2010 Project Transactions</t>
  </si>
  <si>
    <t>1373</t>
  </si>
  <si>
    <t>May 2013 Project Expenses</t>
  </si>
  <si>
    <t>1261</t>
  </si>
  <si>
    <t>Proactive RISK</t>
  </si>
  <si>
    <t>OWASP Podcast Project Sponsorship</t>
  </si>
  <si>
    <t>Total Podcast</t>
  </si>
  <si>
    <t>Portugues Language Project</t>
  </si>
  <si>
    <t>Total Portugues Language Project</t>
  </si>
  <si>
    <t>Proactive Controls</t>
  </si>
  <si>
    <t>Total Proactive Controls</t>
  </si>
  <si>
    <t>Python Security Project</t>
  </si>
  <si>
    <t>1517</t>
  </si>
  <si>
    <t>May 2014 Individual Memberships</t>
  </si>
  <si>
    <t>Total Python Security Project</t>
  </si>
  <si>
    <t>Reverse Engineering and Code</t>
  </si>
  <si>
    <t>Total Reverse Engineering and Code</t>
  </si>
  <si>
    <t>RFP Project</t>
  </si>
  <si>
    <t>Total RFP Project</t>
  </si>
  <si>
    <t>Secure Configuration Guide</t>
  </si>
  <si>
    <t>Total Secure Configuration Guide</t>
  </si>
  <si>
    <t>Secure Headers Project</t>
  </si>
  <si>
    <t>Secheadproj</t>
  </si>
  <si>
    <t>Per OSD 2045 HB approved $500 start up funds for Secure Headers Project 1.29.19</t>
  </si>
  <si>
    <t>Total Secure Headers Project</t>
  </si>
  <si>
    <t>Security Knowledge Framework</t>
  </si>
  <si>
    <t>Donation from Maarten Brouwer</t>
  </si>
  <si>
    <t>1863</t>
  </si>
  <si>
    <t>Schuberg Philis</t>
  </si>
  <si>
    <t>Donation from Twelvesec</t>
  </si>
  <si>
    <t>Ricardo ten Cate</t>
  </si>
  <si>
    <t>Reimbursement for hoodies</t>
  </si>
  <si>
    <t>Reimbursement for Cutting machine &amp; press to make custom shirts</t>
  </si>
  <si>
    <t>Alphakito</t>
  </si>
  <si>
    <t>Work for SKF project improvement</t>
  </si>
  <si>
    <t>ZUPERTOLL</t>
  </si>
  <si>
    <t>OWASP-SKF project improvement, redesign SKF application</t>
  </si>
  <si>
    <t>Request # 3020</t>
  </si>
  <si>
    <t>Hardware  (108.98 EUR)</t>
  </si>
  <si>
    <t>Request # 3020 B</t>
  </si>
  <si>
    <t>(Exchange rate difference)</t>
  </si>
  <si>
    <t>OSD-104</t>
  </si>
  <si>
    <t>Travel expenses for presenting SKF talk at OWASP Poland Day</t>
  </si>
  <si>
    <t>OSD-497</t>
  </si>
  <si>
    <t>2 web application servers and an online demo environment</t>
  </si>
  <si>
    <t>OSD-698</t>
  </si>
  <si>
    <t>Purchase of hoodies</t>
  </si>
  <si>
    <t>OSD-1058</t>
  </si>
  <si>
    <t>BAproj tran</t>
  </si>
  <si>
    <t>Per DA Jira OSD# 1861 transfer $5K from Bay Area chapter to OWASP Security Knowledge Framework P...</t>
  </si>
  <si>
    <t>OSD-2244</t>
  </si>
  <si>
    <t>Travel expenses for Budapest (331 EUR)</t>
  </si>
  <si>
    <t>seasides</t>
  </si>
  <si>
    <t>Transfer exp from Conference to projs per HB</t>
  </si>
  <si>
    <t>Total Security Knowledge Framework</t>
  </si>
  <si>
    <t>Security Logging Project</t>
  </si>
  <si>
    <t>Total Security Logging Project</t>
  </si>
  <si>
    <t>Security Shepherd</t>
  </si>
  <si>
    <t>1020</t>
  </si>
  <si>
    <t>BCC Risk Advisory, Ltd.</t>
  </si>
  <si>
    <t>OWASP Project Supporter - OWASP Security Shepherd</t>
  </si>
  <si>
    <t>Credit Memo</t>
  </si>
  <si>
    <t>1021</t>
  </si>
  <si>
    <t>VOID Invoice #1020 - reissued in Euros from Belgium account</t>
  </si>
  <si>
    <t>Mark Denihan</t>
  </si>
  <si>
    <t>Reimbursement for travel costs to AppSec EU and certificate</t>
  </si>
  <si>
    <t>Reimbursement for gas to travel to Cork meeting to speak</t>
  </si>
  <si>
    <t>Reimbursement for flight to AppSec EU 2015</t>
  </si>
  <si>
    <t>Paul McCann</t>
  </si>
  <si>
    <t>Reimbursement for flight for AppSec US 2015</t>
  </si>
  <si>
    <t>Project Graduation Funding Initiative - bringing balance up to $1k</t>
  </si>
  <si>
    <t>17 apsec ca</t>
  </si>
  <si>
    <t>Reclass Apsec Ca 2017 allocated portion of memberships to chapters see DA spreadsheet</t>
  </si>
  <si>
    <t>Per HB bal should be $20 10.31.18</t>
  </si>
  <si>
    <t>Total Security Shepherd</t>
  </si>
  <si>
    <t>SEDATED</t>
  </si>
  <si>
    <t>AllstateJE</t>
  </si>
  <si>
    <t>Allstate for "Sedated" OWASP Proj</t>
  </si>
  <si>
    <t>Total SEDATED</t>
  </si>
  <si>
    <t>SeraphimDroid Project</t>
  </si>
  <si>
    <t>Nikola Milosevic</t>
  </si>
  <si>
    <t>Reimbursement for Samsung Galaxy Tab S2 tablet</t>
  </si>
  <si>
    <t>Total SeraphimDroid Project</t>
  </si>
  <si>
    <t>Serverless Top 10</t>
  </si>
  <si>
    <t>addST$500</t>
  </si>
  <si>
    <t>Add $500 per HB OSD 1842</t>
  </si>
  <si>
    <t>Donation: OWASP Severless Top 10</t>
  </si>
  <si>
    <t>Credit Card Fees: OWASP Severless Top 10</t>
  </si>
  <si>
    <t>Total Serverless Top 10</t>
  </si>
  <si>
    <t>Snakes and Ladders Project</t>
  </si>
  <si>
    <t>Reimbursement for 6 months discounted Adobe CS subscription</t>
  </si>
  <si>
    <t>Katy Anton</t>
  </si>
  <si>
    <t>Reimbursement for SNakes &amp; Ladders Poster prints for AppSec EU</t>
  </si>
  <si>
    <t>Reimbursement for Flight &amp; accommodation for guest speaker at OWASP Bristol Meeting</t>
  </si>
  <si>
    <t>Total Snakes and Ladders Project</t>
  </si>
  <si>
    <t>SonarQube Project</t>
  </si>
  <si>
    <t>Total SonarQube Project</t>
  </si>
  <si>
    <t>Testing Guide</t>
  </si>
  <si>
    <t>1442</t>
  </si>
  <si>
    <t>February 2011 Individual Membership Income</t>
  </si>
  <si>
    <t>Testing Guide Edits</t>
  </si>
  <si>
    <t>Testing Guide V4</t>
  </si>
  <si>
    <t>2404</t>
  </si>
  <si>
    <t>Training: Mobile Security Testing Guide Hands-On   Contract # 2477, OSD 2975  1708.95 AUD</t>
  </si>
  <si>
    <t>Total Testing Guide</t>
  </si>
  <si>
    <t>Top 10</t>
  </si>
  <si>
    <t>1519</t>
  </si>
  <si>
    <t>Transaction prior to 2010</t>
  </si>
  <si>
    <t>1646</t>
  </si>
  <si>
    <t>Donation from Autodesk for Top 10 Web App Risks</t>
  </si>
  <si>
    <t>Transfer per DA email 1.26.18 Northern VA to Top Ten proj</t>
  </si>
  <si>
    <t>Total Top 10</t>
  </si>
  <si>
    <t>Top Ten Privacy Risks Proj</t>
  </si>
  <si>
    <t>Total Top Ten Privacy Risks Proj</t>
  </si>
  <si>
    <t>University Challenge</t>
  </si>
  <si>
    <t>7.17 donat</t>
  </si>
  <si>
    <t>to record donation from Synack-Ujiv Challange</t>
  </si>
  <si>
    <t>Daniel Marth</t>
  </si>
  <si>
    <t>AppSec EU 2017 University Challenge 1st Place Prize (1000 EUR/8 team members)</t>
  </si>
  <si>
    <t>Patrick Pirker</t>
  </si>
  <si>
    <t>Jakob Englisch</t>
  </si>
  <si>
    <t>Rudolf Niedolitschka</t>
  </si>
  <si>
    <t>Mathias Schüpany</t>
  </si>
  <si>
    <t>Thomas Weber</t>
  </si>
  <si>
    <t>Lorenz Leutgeb</t>
  </si>
  <si>
    <t>Sebastian Auberger</t>
  </si>
  <si>
    <t>Jonah Burgess</t>
  </si>
  <si>
    <t>AppSec EU 2017 University Challenge 2nd Place Prize (600 EUR/6 team members)</t>
  </si>
  <si>
    <t>Jacob Steadman</t>
  </si>
  <si>
    <t>Stuart Millar</t>
  </si>
  <si>
    <t>Ricardo Sanchez Marchland</t>
  </si>
  <si>
    <t>Andrew Fletcher</t>
  </si>
  <si>
    <t>Daniel Johnston</t>
  </si>
  <si>
    <t>Daniel Caranese</t>
  </si>
  <si>
    <t>AppSec EU 2017 University Challenge 3rd Place Prize (400 EUR/6 team members)</t>
  </si>
  <si>
    <t>Arsalan Ghazi</t>
  </si>
  <si>
    <t>Liam Double</t>
  </si>
  <si>
    <t>Billy Gisbourne</t>
  </si>
  <si>
    <t>Chris Holmes</t>
  </si>
  <si>
    <t>Mark Graham</t>
  </si>
  <si>
    <t>PayPal Fees</t>
  </si>
  <si>
    <t>PayPal Fee plus 2.5% added to cover currency conversion fee on the winners end</t>
  </si>
  <si>
    <t>2.9% plus $0.30 to cover receiver PP Fees plus 2.5% added to cover currency conversion fee on th...</t>
  </si>
  <si>
    <t>PP Fee plus 2.5% added to cover currency conversion fee on the receivers end</t>
  </si>
  <si>
    <t>Per HB bal should be $0 10.31.18</t>
  </si>
  <si>
    <t>PayPal payment made to Liam Double on 9/5/17 was returned</t>
  </si>
  <si>
    <t>Total University Challenge</t>
  </si>
  <si>
    <t>Vicum</t>
  </si>
  <si>
    <t>1901</t>
  </si>
  <si>
    <t>CipherTechs, Inc.</t>
  </si>
  <si>
    <t>Portion of membership allocated to local chapter</t>
  </si>
  <si>
    <t>Mordecai Kraushar</t>
  </si>
  <si>
    <t>Reimbursement for travel and hotel for appsec eu project summit</t>
  </si>
  <si>
    <t>Reimbursement for travel to AppSec EU 2016 Project Summit</t>
  </si>
  <si>
    <t>Total Vicum</t>
  </si>
  <si>
    <t>Virtual Village</t>
  </si>
  <si>
    <t>2075</t>
  </si>
  <si>
    <t>Moving funds from local chapter to project</t>
  </si>
  <si>
    <t>Dan Damelio</t>
  </si>
  <si>
    <t>Reimbursement for Server equipment to support the OWASP NY/NJ Virtual Village project</t>
  </si>
  <si>
    <t>Reimbursement for Backup Devices</t>
  </si>
  <si>
    <t>3074</t>
  </si>
  <si>
    <t>Refreshments</t>
  </si>
  <si>
    <t>OSD-57</t>
  </si>
  <si>
    <t>Evin Hernandez</t>
  </si>
  <si>
    <t>Travel for AppSec USA- project summit</t>
  </si>
  <si>
    <t>OSD-1489</t>
  </si>
  <si>
    <t>Reimbursement for ticket to Appsec USA 2018</t>
  </si>
  <si>
    <t>Total Virtual Village</t>
  </si>
  <si>
    <t>Vulnerable Web App Directory</t>
  </si>
  <si>
    <t>Total Vulnerable Web App Directory</t>
  </si>
  <si>
    <t>WebGoat PHP</t>
  </si>
  <si>
    <t>1381</t>
  </si>
  <si>
    <t>January 2014 Project Transactions</t>
  </si>
  <si>
    <t>Johanna Curiel</t>
  </si>
  <si>
    <t>Reimbursemetn for Hotel stay appsec us conference</t>
  </si>
  <si>
    <t>Shivam Dixit</t>
  </si>
  <si>
    <t>Reimbursement for travel expenses to AppSec US Project Summit</t>
  </si>
  <si>
    <t>OSD-999</t>
  </si>
  <si>
    <t>Flight tickets from IAD (Washington DC) to IKA (Tehran, IR) for OWASP Iran Chapter meeting and p...</t>
  </si>
  <si>
    <t>OSD-1110</t>
  </si>
  <si>
    <t>Goods and promotional stuff for OWASP Iran Chapter meeting</t>
  </si>
  <si>
    <t>OSD-1157</t>
  </si>
  <si>
    <t>Sri Harsha Gajavali</t>
  </si>
  <si>
    <t>Sending Sri Harsha Gajavali (OWASP Mentor for GSOC 2018) from India to Asia Pacific Innovation A...</t>
  </si>
  <si>
    <t>OSD-1178</t>
  </si>
  <si>
    <t>Travel accomodation for Iran chapter meeting</t>
  </si>
  <si>
    <t>OSD-1245</t>
  </si>
  <si>
    <t>Rental car from CHO to IAD and IAD to CHO</t>
  </si>
  <si>
    <t>Total WebGoat PHP</t>
  </si>
  <si>
    <t>WebScarab</t>
  </si>
  <si>
    <t>Total WebScarab</t>
  </si>
  <si>
    <t>WebSpa Project</t>
  </si>
  <si>
    <t>Total WebSpa Project</t>
  </si>
  <si>
    <t>WTE, Web Testing Environment</t>
  </si>
  <si>
    <t>1698</t>
  </si>
  <si>
    <t>Rapid7</t>
  </si>
  <si>
    <t>1943</t>
  </si>
  <si>
    <t>40% of membership being allocated to project</t>
  </si>
  <si>
    <t>Donation from Matt Tesauro</t>
  </si>
  <si>
    <t>Total WTE, Web Testing Environment</t>
  </si>
  <si>
    <t>Xelenium Project</t>
  </si>
  <si>
    <t>Total Xelenium Project</t>
  </si>
  <si>
    <t>Zed Attack Proxy</t>
  </si>
  <si>
    <t>1429</t>
  </si>
  <si>
    <t>1421</t>
  </si>
  <si>
    <t>1423</t>
  </si>
  <si>
    <t>1424</t>
  </si>
  <si>
    <t>1371</t>
  </si>
  <si>
    <t>February 2013 Project Transactions</t>
  </si>
  <si>
    <t>Google Summer of Code 2013 mentor stipends for OWASP Foundation - ZAP Projects</t>
  </si>
  <si>
    <t>1284</t>
  </si>
  <si>
    <t>Denim Group's Allocation</t>
  </si>
  <si>
    <t>Giuseppe Anzalone</t>
  </si>
  <si>
    <t>Graphic Design work (Getting Started Guide)</t>
  </si>
  <si>
    <t>Simon Bennetts</t>
  </si>
  <si>
    <t>Reimbursement for ZAP expense</t>
  </si>
  <si>
    <t>Donation from Stephen de Vries</t>
  </si>
  <si>
    <t>eSecurity</t>
  </si>
  <si>
    <t>Eric Vales</t>
  </si>
  <si>
    <t>Direct Deposit - AmEx</t>
  </si>
  <si>
    <t>1653</t>
  </si>
  <si>
    <t>Vistaprint</t>
  </si>
  <si>
    <t>Flyers</t>
  </si>
  <si>
    <t>Graphic Design work on ZAP Flyer high resolution</t>
  </si>
  <si>
    <t>1682</t>
  </si>
  <si>
    <t>Cosmin Dobrin</t>
  </si>
  <si>
    <t>Reimbursement for travel and accomodation to AppSec EU 2015</t>
  </si>
  <si>
    <t>Charged to CC, not PP</t>
  </si>
  <si>
    <t>David Lebrun Donation</t>
  </si>
  <si>
    <t>Ricardo Pereira</t>
  </si>
  <si>
    <t>Reimbursement for travel for project summit at AppSec US 2015</t>
  </si>
  <si>
    <t>Reimbursement for ZAP stickers</t>
  </si>
  <si>
    <t>Aaron Guzman</t>
  </si>
  <si>
    <t>Reimbursement for stickers for ZAP</t>
  </si>
  <si>
    <t>Maura van der Linden</t>
  </si>
  <si>
    <t>Iniital fee for writing, editing and collaborating to produce 'Getting Started with ZAP' document</t>
  </si>
  <si>
    <t>KLipcorp IP Ltd</t>
  </si>
  <si>
    <t>Press Releases in NY State Newsline &amp; Global WebMax Plus</t>
  </si>
  <si>
    <t>Adrian Winckles</t>
  </si>
  <si>
    <t>Reimbursement for ZAP Stickers</t>
  </si>
  <si>
    <t>Press Release in Global Webmax Plus</t>
  </si>
  <si>
    <t>Donation from Matthew Archibald</t>
  </si>
  <si>
    <t>1892</t>
  </si>
  <si>
    <t>40% of membership fee allocated to project/AppSec US</t>
  </si>
  <si>
    <t>final payment for writing, editing and collaborating to produce 'Getting Started with ZAP' document</t>
  </si>
  <si>
    <t>Donation from Mark Babcock</t>
  </si>
  <si>
    <t>Vaibhav Gupta</t>
  </si>
  <si>
    <t>Reimbursement for OWASP ZAP T-shirt</t>
  </si>
  <si>
    <t>Donation from William Slater</t>
  </si>
  <si>
    <t>David Scrobonia</t>
  </si>
  <si>
    <t>Payment for Developing features for the ZED Attack Proxy</t>
  </si>
  <si>
    <t>2080</t>
  </si>
  <si>
    <t>Houston chapter donating to ZAP</t>
  </si>
  <si>
    <t>Markus Johansson</t>
  </si>
  <si>
    <t>Goran Sarenkapa</t>
  </si>
  <si>
    <t>Reimbursement for shirt and sticker</t>
  </si>
  <si>
    <t>2nd installment for work on developing ZAP HUD</t>
  </si>
  <si>
    <t>Bug Crowd</t>
  </si>
  <si>
    <t>Reward pool payment for bug found</t>
  </si>
  <si>
    <t>Reimbursement for Apple Developer Program membership</t>
  </si>
  <si>
    <t>Reimbursement for ZAP Code signing Certificate</t>
  </si>
  <si>
    <t>Infobyte LLC on behalf of Faraday Award to ZAP Project</t>
  </si>
  <si>
    <t>Request # 3045</t>
  </si>
  <si>
    <t>GitHub Developer account</t>
  </si>
  <si>
    <t>Request # 3065</t>
  </si>
  <si>
    <t>Anita Diamond</t>
  </si>
  <si>
    <t>Authoring ZAP website content 24/07/2017 to 23/08/2017 (2100 GBP)</t>
  </si>
  <si>
    <t>OSD-27</t>
  </si>
  <si>
    <t>Rick Mitchell</t>
  </si>
  <si>
    <t>ZAP swag - stickers and t-shirts</t>
  </si>
  <si>
    <t>OSD-40</t>
  </si>
  <si>
    <t>Authoring ZAP website content 24/08/2017-23/09/2017 (2100 GBP)</t>
  </si>
  <si>
    <t>OSD-101</t>
  </si>
  <si>
    <t>ZAP stickers</t>
  </si>
  <si>
    <t>Request # 3045 B</t>
  </si>
  <si>
    <t>OSD-231</t>
  </si>
  <si>
    <t>Authoring ZAP website content 9/24/2017-10/23/2017 (1050 GBP)</t>
  </si>
  <si>
    <t>Mozilla don</t>
  </si>
  <si>
    <t>Mozilla $13K pmt Nov 2017, $10K to ZAP proj</t>
  </si>
  <si>
    <t>2017-043 (OSD-263)</t>
  </si>
  <si>
    <t>DevSecCon Limited</t>
  </si>
  <si>
    <t>Website homepage design (540 GBP)</t>
  </si>
  <si>
    <t>OSD-346</t>
  </si>
  <si>
    <t>Authoring ZAP website content 10/24/2017-11/23/2017 (2100 GBP)</t>
  </si>
  <si>
    <t>OSD-484</t>
  </si>
  <si>
    <t>Authoring ZAP website content Nov-Dec (1600 GBP)</t>
  </si>
  <si>
    <t>OSD-726</t>
  </si>
  <si>
    <t>Thank you for talk at ZAP at DevOps Days</t>
  </si>
  <si>
    <t>Omer Simon</t>
  </si>
  <si>
    <t>Thank you for OWASP ZAP Project</t>
  </si>
  <si>
    <t>Project Supporter - Zap, Karen Staley</t>
  </si>
  <si>
    <t>Project Supporter Zap CC Fees</t>
  </si>
  <si>
    <t>ZAP-Zed Attack Proxy (20%)</t>
  </si>
  <si>
    <t>OSD-709</t>
  </si>
  <si>
    <t>Design work for OWASP ZAP Website, splash screen and video (800 GBP)</t>
  </si>
  <si>
    <t>VoidPayment</t>
  </si>
  <si>
    <t>entry to cancel a payment that was recorded back on 8/22/16 to Vaibhav Gupta which never cleared...</t>
  </si>
  <si>
    <t>OC ch to ZAP</t>
  </si>
  <si>
    <t>2115</t>
  </si>
  <si>
    <t>HiSolution AG</t>
  </si>
  <si>
    <t>Contributor Membership  CM18-2170, OSD-1791 - 20% OWASP ZAP-ZED ATTACK PROXY PROJECT</t>
  </si>
  <si>
    <t>OSD-1748</t>
  </si>
  <si>
    <t>Royal free license for a high quality image of a fighter pilot helmet that we've all agreed we'l...</t>
  </si>
  <si>
    <t>OSD-1903</t>
  </si>
  <si>
    <t>ZAP stickers  (86.76 GBP)</t>
  </si>
  <si>
    <t>OSD-1852</t>
  </si>
  <si>
    <t>David, Scrobonia</t>
  </si>
  <si>
    <t>Local Chapter Expense- ZAP Team shirts &amp; Stickers</t>
  </si>
  <si>
    <t>INV3191</t>
  </si>
  <si>
    <t>Reward Pool payment into a program</t>
  </si>
  <si>
    <t>OSD-2226</t>
  </si>
  <si>
    <t>Stickers for ZAP &amp; HUD</t>
  </si>
  <si>
    <t>Zed Attack Proxy, from: Proleadsoft</t>
  </si>
  <si>
    <t>PayPal Fees: Zed Attack Proxy, from: Proleadsoft</t>
  </si>
  <si>
    <t>ZAPHOU19</t>
  </si>
  <si>
    <t>Jira Tix 2238 transfer $1,238.37 from Houston CH to ZAP Proj per DA 6.19.19</t>
  </si>
  <si>
    <t>OSD-2457</t>
  </si>
  <si>
    <t>bank fee</t>
  </si>
  <si>
    <t>2275</t>
  </si>
  <si>
    <t>OWASP ZAP-Zed Attack Proxy 15%</t>
  </si>
  <si>
    <t>Credit</t>
  </si>
  <si>
    <t>OSD-2457 B</t>
  </si>
  <si>
    <t>(wire conversion balance)</t>
  </si>
  <si>
    <t>Donation: Zed Attack Proxy</t>
  </si>
  <si>
    <t>PP Fees: Donation - Zed Attack Proxy</t>
  </si>
  <si>
    <t>OSD-2614</t>
  </si>
  <si>
    <t>Reward Pool payment</t>
  </si>
  <si>
    <t>20% to Zed Attack Proxy Project</t>
  </si>
  <si>
    <t>Donation: Zed Attack Proxy Project</t>
  </si>
  <si>
    <t>Bank Fees: Donation - Zed Attack Proxy Project</t>
  </si>
  <si>
    <t>Total Zed Attack Proxy</t>
  </si>
  <si>
    <t>ZSC Tool Project</t>
  </si>
  <si>
    <t>Brian Beaudry</t>
  </si>
  <si>
    <t>Reimbursement for travel for Presenting @ BlackHat EU (discussing project)</t>
  </si>
  <si>
    <t>Total ZSC Tool Project</t>
  </si>
  <si>
    <t>Total Funds due to Projects</t>
  </si>
  <si>
    <t>Ernst &amp; Young</t>
  </si>
  <si>
    <t>SecuRing</t>
  </si>
  <si>
    <t>Daniel Gruss</t>
  </si>
  <si>
    <t>DevSecCon</t>
  </si>
  <si>
    <t>Jesus Marin Garcia</t>
  </si>
  <si>
    <t>Novotel</t>
  </si>
  <si>
    <t>Petyon Events</t>
  </si>
  <si>
    <t>Queen Elizabeth II Centre</t>
  </si>
  <si>
    <t>Regal Executive Cars</t>
  </si>
  <si>
    <t>Sebastien Deleersnyder</t>
  </si>
  <si>
    <t>Stormont London (EUR)</t>
  </si>
  <si>
    <t>The Color Company</t>
  </si>
  <si>
    <t>The Photo Team Photography Limited (EUR)</t>
  </si>
  <si>
    <t>Funds due to local chapters</t>
  </si>
  <si>
    <t>Aarhus</t>
  </si>
  <si>
    <t>Aarhus ch</t>
  </si>
  <si>
    <t>OSD#2595 set up $500 for Aarhus ch per DA email 7.23.19</t>
  </si>
  <si>
    <t>Total Aarhus</t>
  </si>
  <si>
    <t>Abu Dhabi</t>
  </si>
  <si>
    <t>1726</t>
  </si>
  <si>
    <t>October 2015 Individual Memberships</t>
  </si>
  <si>
    <t>1761</t>
  </si>
  <si>
    <t>Bringing all active chapters up to a $500 balance as of EOY 2015</t>
  </si>
  <si>
    <t>1803</t>
  </si>
  <si>
    <t>February 2016 Individual Memberships</t>
  </si>
  <si>
    <t>1858</t>
  </si>
  <si>
    <t>March 2015 Individual Memberships - portion allocated to local chapters</t>
  </si>
  <si>
    <t>2071</t>
  </si>
  <si>
    <t>November 2016 Membership Income</t>
  </si>
  <si>
    <t>2110</t>
  </si>
  <si>
    <t>40% of December 2016 Individual Memberships</t>
  </si>
  <si>
    <t>2199</t>
  </si>
  <si>
    <t>Recouping funds from inactive chapters</t>
  </si>
  <si>
    <t>2232</t>
  </si>
  <si>
    <t>40% of April 2017 Individual Memberships</t>
  </si>
  <si>
    <t>Total Abu Dhabi</t>
  </si>
  <si>
    <t>Agra</t>
  </si>
  <si>
    <t>1337</t>
  </si>
  <si>
    <t>March 2014 Individual Memberships</t>
  </si>
  <si>
    <t>1902</t>
  </si>
  <si>
    <t>May 2016 Individual Memberships - 40% allocated to local chapters</t>
  </si>
  <si>
    <t>1968</t>
  </si>
  <si>
    <t>August 2016 Individual Memberships - portion allocated to local chapters</t>
  </si>
  <si>
    <t>Total Agra</t>
  </si>
  <si>
    <t>Aguascalientes Mexico</t>
  </si>
  <si>
    <t>1397</t>
  </si>
  <si>
    <t>May 2012 Individual Memberships</t>
  </si>
  <si>
    <t>1312</t>
  </si>
  <si>
    <t>January 2013 Individual Membership Income</t>
  </si>
  <si>
    <t>1328</t>
  </si>
  <si>
    <t>May 2013 Individual Memberships</t>
  </si>
  <si>
    <t>1565</t>
  </si>
  <si>
    <t>August 2014 Individual Memberships</t>
  </si>
  <si>
    <t>Total Aguascalientes Mexico</t>
  </si>
  <si>
    <t>Ahmedabad</t>
  </si>
  <si>
    <t>1454</t>
  </si>
  <si>
    <t>June 2011 Individual Memberships</t>
  </si>
  <si>
    <t>Total Ahmedabad</t>
  </si>
  <si>
    <t>Alabama</t>
  </si>
  <si>
    <t>1510</t>
  </si>
  <si>
    <t>Splitting out local chapter funds into individual chapter accounts</t>
  </si>
  <si>
    <t>1385</t>
  </si>
  <si>
    <t>January 2012 Local Chapter Expenses</t>
  </si>
  <si>
    <t>Total Alabama</t>
  </si>
  <si>
    <t>Alaska</t>
  </si>
  <si>
    <t>1412</t>
  </si>
  <si>
    <t>September 2012 Individual Memberships</t>
  </si>
  <si>
    <t>1347</t>
  </si>
  <si>
    <t>August 2013 Individual Memberships</t>
  </si>
  <si>
    <t>ppd</t>
  </si>
  <si>
    <t>Total Alaska</t>
  </si>
  <si>
    <t>Albany</t>
  </si>
  <si>
    <t>1406</t>
  </si>
  <si>
    <t>June &amp; July 2012 Individual Memberships</t>
  </si>
  <si>
    <t>1325</t>
  </si>
  <si>
    <t>April 2013 Individual Memberships</t>
  </si>
  <si>
    <t>1344</t>
  </si>
  <si>
    <t>July 2013 Individual Memberships</t>
  </si>
  <si>
    <t>1356</t>
  </si>
  <si>
    <t>November 2013 Individual Memberships</t>
  </si>
  <si>
    <t>1433</t>
  </si>
  <si>
    <t>April 2014 Individual Memberships</t>
  </si>
  <si>
    <t>1679</t>
  </si>
  <si>
    <t>April 2015 Individual Memberships</t>
  </si>
  <si>
    <t>1733</t>
  </si>
  <si>
    <t>November Individual Memberships</t>
  </si>
  <si>
    <t>2198</t>
  </si>
  <si>
    <t>Recoupoing funds from inactive chapter</t>
  </si>
  <si>
    <t>Add seed funds per DA</t>
  </si>
  <si>
    <t>16081</t>
  </si>
  <si>
    <t>Sodexo, Inc &amp; Affiliates</t>
  </si>
  <si>
    <t>Albany OWASP Meeting 2018</t>
  </si>
  <si>
    <t>91951 (OSD-1866)</t>
  </si>
  <si>
    <t>Shipping costs for merchandise- Albany Chapter</t>
  </si>
  <si>
    <t>Total Albany</t>
  </si>
  <si>
    <t>Alexandria</t>
  </si>
  <si>
    <t>Total Alexandria</t>
  </si>
  <si>
    <t>Algeria</t>
  </si>
  <si>
    <t>1384</t>
  </si>
  <si>
    <t>January 2012 Individual Memberships</t>
  </si>
  <si>
    <t>1425</t>
  </si>
  <si>
    <t>December 2012 Individual Memberships</t>
  </si>
  <si>
    <t>1350</t>
  </si>
  <si>
    <t>September 2013 Individual Memberships</t>
  </si>
  <si>
    <t>2247</t>
  </si>
  <si>
    <t>40% of May 2017 Individual memberships going to local chapter funds</t>
  </si>
  <si>
    <t>Total Algeria</t>
  </si>
  <si>
    <t>Ames</t>
  </si>
  <si>
    <t>1659</t>
  </si>
  <si>
    <t>February 2015 Individual Memberships</t>
  </si>
  <si>
    <t>2191</t>
  </si>
  <si>
    <t>Total Ames</t>
  </si>
  <si>
    <t>Andalucia</t>
  </si>
  <si>
    <t>1395</t>
  </si>
  <si>
    <t>April 2012 Local Chapter Expenses</t>
  </si>
  <si>
    <t>Recouping funds from chapters that are either inactive, or did not submit a budget for 2017</t>
  </si>
  <si>
    <t>Total Andalucia</t>
  </si>
  <si>
    <t>Ankara</t>
  </si>
  <si>
    <t>Total Ankara</t>
  </si>
  <si>
    <t>Argentina</t>
  </si>
  <si>
    <t>1511</t>
  </si>
  <si>
    <t>Amount donated for 2011 Summit</t>
  </si>
  <si>
    <t>1457</t>
  </si>
  <si>
    <t>July 2011 Individual Memberships</t>
  </si>
  <si>
    <t>1409</t>
  </si>
  <si>
    <t>August 2012 Individual Memberships</t>
  </si>
  <si>
    <t>1414</t>
  </si>
  <si>
    <t>September 2012 Local Chapter Income</t>
  </si>
  <si>
    <t>1415</t>
  </si>
  <si>
    <t>October 2012 Individual Memberships</t>
  </si>
  <si>
    <t>1315</t>
  </si>
  <si>
    <t>February 2013 Individual Memberships</t>
  </si>
  <si>
    <t>1292</t>
  </si>
  <si>
    <t>January 2014 Individual Memberships</t>
  </si>
  <si>
    <t>1289</t>
  </si>
  <si>
    <t>February 2014 Individual Membership Income</t>
  </si>
  <si>
    <t>1604</t>
  </si>
  <si>
    <t>Shipment to Gaston Toth in Argentina</t>
  </si>
  <si>
    <t>1649</t>
  </si>
  <si>
    <t>January 2015 Individual Memberships - portion allocated to local chapters</t>
  </si>
  <si>
    <t>2016</t>
  </si>
  <si>
    <t>September 2016 Individual Memberships</t>
  </si>
  <si>
    <t>Infobyte</t>
  </si>
  <si>
    <t>reimbursement for hotel at AppSec rio de la plata</t>
  </si>
  <si>
    <t>Reimbursement for hotel for Rio de la Plata</t>
  </si>
  <si>
    <t>2143</t>
  </si>
  <si>
    <t>40% of January 2017 Individual Memberships</t>
  </si>
  <si>
    <t>2226</t>
  </si>
  <si>
    <t>40% of March 2017 Individual Memberships</t>
  </si>
  <si>
    <t>Donation from Mercado Libre</t>
  </si>
  <si>
    <t>Donation from Mercado Libre CC Fees</t>
  </si>
  <si>
    <t>Donation: Argentina</t>
  </si>
  <si>
    <t>PayPal Fees: Donation: Argentina</t>
  </si>
  <si>
    <t>Total Argentina</t>
  </si>
  <si>
    <t>Armenia</t>
  </si>
  <si>
    <t>Instigate Training Center Foundation</t>
  </si>
  <si>
    <t>Reimbursement for Tshirts to hand out at security conference (AarmSec.org) on Sept 17</t>
  </si>
  <si>
    <t>Total Armenia</t>
  </si>
  <si>
    <t>Atlanta</t>
  </si>
  <si>
    <t>1496</t>
  </si>
  <si>
    <t>November 2010 Local Chapter Transactions</t>
  </si>
  <si>
    <t>1497</t>
  </si>
  <si>
    <t>December 2010 Individual Memberships</t>
  </si>
  <si>
    <t>1498</t>
  </si>
  <si>
    <t>December 2010 Local Chapter Transactions</t>
  </si>
  <si>
    <t>1441</t>
  </si>
  <si>
    <t>January 2011 Individual Membership Income</t>
  </si>
  <si>
    <t>1512</t>
  </si>
  <si>
    <t>January 2011 Local Chapter Expenses</t>
  </si>
  <si>
    <t>1446</t>
  </si>
  <si>
    <t>March 2011 Local Chapter Expenses</t>
  </si>
  <si>
    <t>1448</t>
  </si>
  <si>
    <t>April 2011 Individual Memberships</t>
  </si>
  <si>
    <t>1451</t>
  </si>
  <si>
    <t>May 2011 Individual Memberships</t>
  </si>
  <si>
    <t>1461</t>
  </si>
  <si>
    <t>August - November 2011 Local Chapter Expenses</t>
  </si>
  <si>
    <t>1463</t>
  </si>
  <si>
    <t>December 2011 Individual Memberships</t>
  </si>
  <si>
    <t>1386</t>
  </si>
  <si>
    <t>January 2012 Local Chapter Income</t>
  </si>
  <si>
    <t>1387</t>
  </si>
  <si>
    <t>February 2012 Individual Membership</t>
  </si>
  <si>
    <t>1319</t>
  </si>
  <si>
    <t>March 2013 Individual Memberships</t>
  </si>
  <si>
    <t>1332</t>
  </si>
  <si>
    <t>June 2013 Local Chapter Expenses</t>
  </si>
  <si>
    <t>1359</t>
  </si>
  <si>
    <t>December 2013 Individual Memberships</t>
  </si>
  <si>
    <t>1361</t>
  </si>
  <si>
    <t>December 2013 Local Chapter Income</t>
  </si>
  <si>
    <t>1293</t>
  </si>
  <si>
    <t>Donation from David Millard</t>
  </si>
  <si>
    <t>1532</t>
  </si>
  <si>
    <t>Checkmarx Inc. (use for US)</t>
  </si>
  <si>
    <t>1561</t>
  </si>
  <si>
    <t>HP</t>
  </si>
  <si>
    <t>1538</t>
  </si>
  <si>
    <t>June 2014 Individual Memberships</t>
  </si>
  <si>
    <t>Tony UcedaValez</t>
  </si>
  <si>
    <t>Reimbursement for social event receipt expenses</t>
  </si>
  <si>
    <t>1577</t>
  </si>
  <si>
    <t>September 2014 Individual memberships</t>
  </si>
  <si>
    <t>1593</t>
  </si>
  <si>
    <t>October 2014 Individual Memberships</t>
  </si>
  <si>
    <t>1597</t>
  </si>
  <si>
    <t>November 2014 Individual Memberships</t>
  </si>
  <si>
    <t>1612</t>
  </si>
  <si>
    <t>December 2014 Individual Memberships</t>
  </si>
  <si>
    <t>1684</t>
  </si>
  <si>
    <t>May 2015 Individual Memberships</t>
  </si>
  <si>
    <t>Direct Deposit - PayPal</t>
  </si>
  <si>
    <t>1700</t>
  </si>
  <si>
    <t>Cornocopia Decks purchased by local chapters to hand out at AppSec USA</t>
  </si>
  <si>
    <t>1702</t>
  </si>
  <si>
    <t>July 2015 Individual Memberships</t>
  </si>
  <si>
    <t>Reimbursement for dinner for speaker at chapter meeting</t>
  </si>
  <si>
    <t>1709</t>
  </si>
  <si>
    <t>August 2015 Indivdual Memberships</t>
  </si>
  <si>
    <t>Reimbursement for hotel and flight for Atlanta chapter meeting</t>
  </si>
  <si>
    <t>Reimbursement for travel expenses for AppSec US 2015 paid for by local chapter</t>
  </si>
  <si>
    <t>John Rodi</t>
  </si>
  <si>
    <t>1748</t>
  </si>
  <si>
    <t>December 2015 Individual Memberships</t>
  </si>
  <si>
    <t>William Baskin</t>
  </si>
  <si>
    <t>1885</t>
  </si>
  <si>
    <t>April 2016 Individual memberships - 40% allocation to local chapter</t>
  </si>
  <si>
    <t>Reimbursement for Venue HVAC, parking validations and catering for chapter meeting</t>
  </si>
  <si>
    <t>1918</t>
  </si>
  <si>
    <t>June 2016 Individual Memberships -portion allocated to local chapter</t>
  </si>
  <si>
    <t>Reimbursement for Annual member paint ball event</t>
  </si>
  <si>
    <t>Zakiya Bailey</t>
  </si>
  <si>
    <t>Reimbursement for food and drinks for the OWASP Atlanta August meeting</t>
  </si>
  <si>
    <t>Reimbursement for Pizza for OWASP Atlanta Sept Meeting</t>
  </si>
  <si>
    <t>Local Chapter Donation</t>
  </si>
  <si>
    <t>Andrew Hamilton</t>
  </si>
  <si>
    <t>Reimbursement for food/drinks for 3 chapter meetings</t>
  </si>
  <si>
    <t>Reimbursement for food &amp; drinks for chapter meeting</t>
  </si>
  <si>
    <t>Reimbursement for food and beverages for the OWASP ATL February Meeting</t>
  </si>
  <si>
    <t>2020365</t>
  </si>
  <si>
    <t>Meeting Sponsorship paid through ROL</t>
  </si>
  <si>
    <t>Reimbursement for Food and Drinks for our monthly meeting</t>
  </si>
  <si>
    <t>2969</t>
  </si>
  <si>
    <t>This is for the refreshments for the OWASP Atlanta June Meeting</t>
  </si>
  <si>
    <t>Request # 3008</t>
  </si>
  <si>
    <t>Tony Ucedavelez</t>
  </si>
  <si>
    <t>"Fee costs related to summit attendance of Tony UV for leading threat modeling sessions.</t>
  </si>
  <si>
    <t>OSD-42</t>
  </si>
  <si>
    <t>This is for the food for the OWASP Atlanta Sep Meeting</t>
  </si>
  <si>
    <t>OSD-271</t>
  </si>
  <si>
    <t>This is for the food for the OWASP Atlanta Meeting</t>
  </si>
  <si>
    <t>OSD-341</t>
  </si>
  <si>
    <t>OSD-629</t>
  </si>
  <si>
    <t>92877</t>
  </si>
  <si>
    <t>Atlanta Chapter</t>
  </si>
  <si>
    <t>OSD-2799</t>
  </si>
  <si>
    <t>expense for the refreshments for the Chapter meeting</t>
  </si>
  <si>
    <t>Total Atlanta</t>
  </si>
  <si>
    <t>Austin</t>
  </si>
  <si>
    <t>1449</t>
  </si>
  <si>
    <t>April 2011 Local Chapter Expenses</t>
  </si>
  <si>
    <t>1450</t>
  </si>
  <si>
    <t>April 2011 Local Chapter Income</t>
  </si>
  <si>
    <t>1452</t>
  </si>
  <si>
    <t>May 2011 Local Chapter Expenses</t>
  </si>
  <si>
    <t>1456</t>
  </si>
  <si>
    <t>June 2011 Local Chapter Income</t>
  </si>
  <si>
    <t>1458</t>
  </si>
  <si>
    <t>July 2011 Local Chapter Expenses</t>
  </si>
  <si>
    <t>1465</t>
  </si>
  <si>
    <t>December 2011 Local Chapter Profit</t>
  </si>
  <si>
    <t>1464</t>
  </si>
  <si>
    <t>December 2011 Local Chapter Expenses</t>
  </si>
  <si>
    <t>1388</t>
  </si>
  <si>
    <t>February 2012 Local Chapter Expenses</t>
  </si>
  <si>
    <t>1389</t>
  </si>
  <si>
    <t>February 2012 Local Chapter Income</t>
  </si>
  <si>
    <t>1391</t>
  </si>
  <si>
    <t>March 2012 Local Chapter Expenses</t>
  </si>
  <si>
    <t>1398</t>
  </si>
  <si>
    <t>May 2012 Local Chapter Expenses</t>
  </si>
  <si>
    <t>1407</t>
  </si>
  <si>
    <t>June &amp; July 2012 Local Chapter Expenses</t>
  </si>
  <si>
    <t>1408</t>
  </si>
  <si>
    <t>June &amp; July 2012 Local Chapter Income</t>
  </si>
  <si>
    <t>1410</t>
  </si>
  <si>
    <t>August 2012 Local Chapter Expenses</t>
  </si>
  <si>
    <t>1413</t>
  </si>
  <si>
    <t>September 2012 Local Chapter Expenses</t>
  </si>
  <si>
    <t>1416</t>
  </si>
  <si>
    <t>October 2012 Local Chapter Expenses</t>
  </si>
  <si>
    <t>1417</t>
  </si>
  <si>
    <t>October 2012 Local Chapter Income</t>
  </si>
  <si>
    <t>1418</t>
  </si>
  <si>
    <t>November 2012 Individual Memberships</t>
  </si>
  <si>
    <t>1419</t>
  </si>
  <si>
    <t>November 2012 Local Chapter Expenses</t>
  </si>
  <si>
    <t>1420</t>
  </si>
  <si>
    <t>November 2012 Local Chapter Income</t>
  </si>
  <si>
    <t>1426</t>
  </si>
  <si>
    <t>December 2012 Local Chapter Expenses</t>
  </si>
  <si>
    <t>1313</t>
  </si>
  <si>
    <t>Expenses for January 2013</t>
  </si>
  <si>
    <t>1316</t>
  </si>
  <si>
    <t>February 2013 Chapter Expenses</t>
  </si>
  <si>
    <t>1320</t>
  </si>
  <si>
    <t>March 2013 Local Chapter Expenses</t>
  </si>
  <si>
    <t>1326</t>
  </si>
  <si>
    <t>1329</t>
  </si>
  <si>
    <t>1331</t>
  </si>
  <si>
    <t>June 2013 Individual Memberships</t>
  </si>
  <si>
    <t>1348</t>
  </si>
  <si>
    <t>August 2013 Local Chapter Expenses</t>
  </si>
  <si>
    <t>1349</t>
  </si>
  <si>
    <t>August 2013 Local Chapter Income</t>
  </si>
  <si>
    <t>1351</t>
  </si>
  <si>
    <t>September 2013 Local Chapter Expenses</t>
  </si>
  <si>
    <t>1352</t>
  </si>
  <si>
    <t>September 2013 Local Chapter Income</t>
  </si>
  <si>
    <t>1354</t>
  </si>
  <si>
    <t>October 2013 Local Chapter Expenses</t>
  </si>
  <si>
    <t>1360</t>
  </si>
  <si>
    <t>Reimbursement for OWASP Austin Lunch</t>
  </si>
  <si>
    <t>1304</t>
  </si>
  <si>
    <t>Kyle Smith</t>
  </si>
  <si>
    <t>Reimbursement for chapter expenses</t>
  </si>
  <si>
    <t>Correction for check sent out (was $357.74, not $354.74)</t>
  </si>
  <si>
    <t>David Hughes</t>
  </si>
  <si>
    <t>Wordpress Template Design renewal</t>
  </si>
  <si>
    <t>Replacing check #2254 (Reimbursement for planning lunch)</t>
  </si>
  <si>
    <t>Josh Sokol</t>
  </si>
  <si>
    <t>Reimbursement for study group books</t>
  </si>
  <si>
    <t>Matt Pardo</t>
  </si>
  <si>
    <t>Reimbursement for book for study group</t>
  </si>
  <si>
    <t>Reimbursement for May 2014 chapter meeting lunch</t>
  </si>
  <si>
    <t>Reimbursement for leadership meeting &amp; June chapter meeting lunch</t>
  </si>
  <si>
    <t>Business cards for Kyle Smith</t>
  </si>
  <si>
    <t>Business cards for Jim Manico</t>
  </si>
  <si>
    <t>Reimbursement for presenter remote for chapter meetings</t>
  </si>
  <si>
    <t>1559</t>
  </si>
  <si>
    <t>July 2014 Individual Memberships</t>
  </si>
  <si>
    <t>Reimbursement for July chapter lunch meeting</t>
  </si>
  <si>
    <t>Ken Johnson</t>
  </si>
  <si>
    <t>Reimbursement for travel costs for speaking at chapter meeting</t>
  </si>
  <si>
    <t>Reimbursement for mailchimp expense</t>
  </si>
  <si>
    <t>Reimbursement for August chapter lunch meeting</t>
  </si>
  <si>
    <t>Reimbursement for chapter lunch meeting</t>
  </si>
  <si>
    <t>Attendee Bags</t>
  </si>
  <si>
    <t>Mailchimp Reimbursement</t>
  </si>
  <si>
    <t>AJ Scotka</t>
  </si>
  <si>
    <t>Reimbursement for flyer copies for UT Cybersecurity Awareness Event</t>
  </si>
  <si>
    <t>Business cards for chapter leader</t>
  </si>
  <si>
    <t>1616</t>
  </si>
  <si>
    <t>Austin's portion of income</t>
  </si>
  <si>
    <t>Reimbursement for books for study group</t>
  </si>
  <si>
    <t>1609</t>
  </si>
  <si>
    <t>Supplies sent for CT CyberSecurity Event</t>
  </si>
  <si>
    <t>James Wickett</t>
  </si>
  <si>
    <t>40% of payment being charged to local chapter (split was already done before this expense - so 4...</t>
  </si>
  <si>
    <t>Flyers for CodeMash event in Ohio</t>
  </si>
  <si>
    <t>1696</t>
  </si>
  <si>
    <t>Walter Johnson</t>
  </si>
  <si>
    <t>Logo and badge design for LASCON 2014 (already allocated 40% of profits to chapter - so this nee...</t>
  </si>
  <si>
    <t>Reimbursement for Taco Deli for January 2015 chapter meeting lunch</t>
  </si>
  <si>
    <t>Reimbursement for 2 lunches for OWASP Austin leaders</t>
  </si>
  <si>
    <t>Reimbursement for lunch for chapter meeting</t>
  </si>
  <si>
    <t>Reimbursement for mailchimp monthly fee</t>
  </si>
  <si>
    <t>Reimbursement for lascon.org 5 year renewal</t>
  </si>
  <si>
    <t>Reimbursement for LASCON Website hosting and theme</t>
  </si>
  <si>
    <t>Reimbursement for lunch for chapter meeting on 3/31/2015</t>
  </si>
  <si>
    <t>Reimbursement for lunch meeting</t>
  </si>
  <si>
    <t>Reimbursement for mailchimp monthly fee (May and June)</t>
  </si>
  <si>
    <t>Reimbursement for mailchimp monthly fee (July &amp; August)</t>
  </si>
  <si>
    <t>Reimbursement for books for chapter study program</t>
  </si>
  <si>
    <t>1729</t>
  </si>
  <si>
    <t>Memberships given to volunteers (Lee Thompson, Logan Lindquist, Ryan Murphy, David Hughes, Phili...</t>
  </si>
  <si>
    <t>Reimbursement for mailchimp Monthlky fee</t>
  </si>
  <si>
    <t>1744</t>
  </si>
  <si>
    <t>Reimbursement for Food cost for the January 2016 Chapter Meeting</t>
  </si>
  <si>
    <t>Reimbursement for Food cost for the February 2016 Chapter Meeting</t>
  </si>
  <si>
    <t>Reimbursement for Cost of food for the March 2016 OWASP Austin monthly meeting</t>
  </si>
  <si>
    <t>Reimbursement for Cost of food for the April 2016 OWASP Austin monthly meeting at Norris Confere...</t>
  </si>
  <si>
    <t>AmEx</t>
  </si>
  <si>
    <t>Fee for flight booking</t>
  </si>
  <si>
    <t>Reimbursement for Food order for May 2016 local chapter meeting.  Total includes $684.24 + $116....</t>
  </si>
  <si>
    <t>Reimbursement for Embroidery, Envelopes and Mailing for Hoodies and Website Hosting</t>
  </si>
  <si>
    <t>Banner ordered for event</t>
  </si>
  <si>
    <t>CHORANOV/TSVETELIN flight (for Austin Chapter)</t>
  </si>
  <si>
    <t>Reimbursement for Food order for June 2016 local chapter meeting</t>
  </si>
  <si>
    <t>1937</t>
  </si>
  <si>
    <t>July 2016 Individual Memberships - portion allocated to local chapters</t>
  </si>
  <si>
    <t>Reimbursement for Food cost for July 2016 chapter meeting</t>
  </si>
  <si>
    <t>Reimbursement for Mailchimp costs</t>
  </si>
  <si>
    <t>Reimbursement for Food cost for August 2016 chapter meeting</t>
  </si>
  <si>
    <t>2052</t>
  </si>
  <si>
    <t>40% of October Individual Memberships allocated to local chapter</t>
  </si>
  <si>
    <t>Reimbursement for mailchimp</t>
  </si>
  <si>
    <t>Gemalto</t>
  </si>
  <si>
    <t>Corporate Membership</t>
  </si>
  <si>
    <t>2152</t>
  </si>
  <si>
    <t>Profit going to local chapters for LASCON 2016</t>
  </si>
  <si>
    <t>2134</t>
  </si>
  <si>
    <t>Donating funds to help support event in Nepal</t>
  </si>
  <si>
    <t>Reimbursement for Food cost for January 2017 chapter meeting</t>
  </si>
  <si>
    <t>Reimbursement for mailchimp for LASCON</t>
  </si>
  <si>
    <t>Reimbursement for Food cost for February 2017 chapter meeting</t>
  </si>
  <si>
    <t>Reimbursement for Chapt. Meetings: F&amp;B,venue</t>
  </si>
  <si>
    <t>RBA Communications</t>
  </si>
  <si>
    <t>Payment for training class taught at LASCON</t>
  </si>
  <si>
    <t>Reimbursement for chapter meeting F&amp;B and Venue</t>
  </si>
  <si>
    <t>Reimbursement for  books for the Austin OWASP study group</t>
  </si>
  <si>
    <t>Reimbursement for Food cost for May 2017 chapter meeting</t>
  </si>
  <si>
    <t>Request # 2975</t>
  </si>
  <si>
    <t>Austin Local Chapter- Chapt. Meetings: F&amp;B,venue- Food cost for June 2017 chapter meeting.</t>
  </si>
  <si>
    <t>Request # 2986</t>
  </si>
  <si>
    <t>Chrea Jones</t>
  </si>
  <si>
    <t>OWASP member core team volunteers are not required to pay annual membership fee.</t>
  </si>
  <si>
    <t>Request # 3023</t>
  </si>
  <si>
    <t>Chapt. Meetings: F&amp;B, venue</t>
  </si>
  <si>
    <t>Request # 3037</t>
  </si>
  <si>
    <t>LASCON 2017 - Marketing Expenses</t>
  </si>
  <si>
    <t>Request # 3088</t>
  </si>
  <si>
    <t>Food cost for August 2017 chapter meeting.</t>
  </si>
  <si>
    <t>OSD-25</t>
  </si>
  <si>
    <t>Haydn Johnson</t>
  </si>
  <si>
    <t>Flight from YYX to Austin for presenting talk on 9/26 (537.64 CAD)</t>
  </si>
  <si>
    <t>OSD-26</t>
  </si>
  <si>
    <t>Mauvehed</t>
  </si>
  <si>
    <t>OWASP Austin book study, docker feep divepa</t>
  </si>
  <si>
    <t>OSD-31</t>
  </si>
  <si>
    <t>Arunkumar</t>
  </si>
  <si>
    <t>study group book</t>
  </si>
  <si>
    <t>OSD-76</t>
  </si>
  <si>
    <t>Food cost for Sep 2017 chapter meeting.</t>
  </si>
  <si>
    <t>OSD-77</t>
  </si>
  <si>
    <t>conf expenses for LASCON- marketing expenses</t>
  </si>
  <si>
    <t>Request # 2986 CR</t>
  </si>
  <si>
    <t>OWASP member core team volunteers are not required to pay annual membership fee. (Chrea confirme...</t>
  </si>
  <si>
    <t>OSD-131</t>
  </si>
  <si>
    <t>Budgeted Giveaways</t>
  </si>
  <si>
    <t>OSD-248</t>
  </si>
  <si>
    <t>table cloth</t>
  </si>
  <si>
    <t>OSD-281</t>
  </si>
  <si>
    <t>Expenses for LASCON 2017</t>
  </si>
  <si>
    <t>Germalto</t>
  </si>
  <si>
    <t>Corp membership from Gemalton 2018 $2K to Ausitn ch</t>
  </si>
  <si>
    <t>1852</t>
  </si>
  <si>
    <t>Brinqa</t>
  </si>
  <si>
    <t>Austin Local Chapter (40% Allocation)</t>
  </si>
  <si>
    <t>OSD-500</t>
  </si>
  <si>
    <t>Food from Tacodeli Gracy Farms</t>
  </si>
  <si>
    <t>OSD-511</t>
  </si>
  <si>
    <t>USPS flat rate envelope</t>
  </si>
  <si>
    <t>OSD-592</t>
  </si>
  <si>
    <t>Kadin Scott</t>
  </si>
  <si>
    <t>Attacking Network Protocols Study Group Book</t>
  </si>
  <si>
    <t>OSD-590</t>
  </si>
  <si>
    <t>Josh Sokol - Expenses</t>
  </si>
  <si>
    <t>OSD-589</t>
  </si>
  <si>
    <t>OWASP Study Group Book - Attacking Network Protocols</t>
  </si>
  <si>
    <t>OSD-684</t>
  </si>
  <si>
    <t>OSD-721</t>
  </si>
  <si>
    <t>Appreciation coins for OWASP Austin contributors</t>
  </si>
  <si>
    <t>OSD-793</t>
  </si>
  <si>
    <t>Food cost for 2018 March chapter meeting</t>
  </si>
  <si>
    <t>1907</t>
  </si>
  <si>
    <t>Duo Security</t>
  </si>
  <si>
    <t>Local Austin Chapter (40% of Allocation)</t>
  </si>
  <si>
    <t>OSD-886</t>
  </si>
  <si>
    <t>Food cost for 2018 April chapter meeting</t>
  </si>
  <si>
    <t>OSD-955</t>
  </si>
  <si>
    <t>LASCON Reimbursement</t>
  </si>
  <si>
    <t>OSD-1030</t>
  </si>
  <si>
    <t>Food Cost for May 2018 chapter meeting</t>
  </si>
  <si>
    <t>18 apsec ca</t>
  </si>
  <si>
    <t>Memberships Given at AppSec CA 2018</t>
  </si>
  <si>
    <t>OSD-1116</t>
  </si>
  <si>
    <t>Food Cost for June 2018 chapter meeting</t>
  </si>
  <si>
    <t>OSD-1176</t>
  </si>
  <si>
    <t>Lunches for two days for the Ben Ten Powershell training</t>
  </si>
  <si>
    <t>OSD-1239</t>
  </si>
  <si>
    <t>Food cost for July 2018 chapter meeting</t>
  </si>
  <si>
    <t>8.18 ppd</t>
  </si>
  <si>
    <t>Austin day event brite exp</t>
  </si>
  <si>
    <t>OSD-1396</t>
  </si>
  <si>
    <t>Mailchimp monthly fees for June-Sept</t>
  </si>
  <si>
    <t>OSD-1333</t>
  </si>
  <si>
    <t>Food cost for August 2018 Chapter meeting</t>
  </si>
  <si>
    <t>2078</t>
  </si>
  <si>
    <t>FICO</t>
  </si>
  <si>
    <t>Local Austin Chapter (20% of Allocation)</t>
  </si>
  <si>
    <t>OSD-1491</t>
  </si>
  <si>
    <t>Food Cost for September 2018 chapter meeting</t>
  </si>
  <si>
    <t>OSD-1558</t>
  </si>
  <si>
    <t>Giveaways for LASCON 2018</t>
  </si>
  <si>
    <t>OSD-1643</t>
  </si>
  <si>
    <t>Book reimbursement</t>
  </si>
  <si>
    <t>OSD-1646</t>
  </si>
  <si>
    <t>Coins for speakers, volunteers and prizes for LASCON conference</t>
  </si>
  <si>
    <t>OSD-1651</t>
  </si>
  <si>
    <t>Chapter Leadership Award Plaque</t>
  </si>
  <si>
    <t>OSD-1654</t>
  </si>
  <si>
    <t>Conference Expenses for LASCON 2018</t>
  </si>
  <si>
    <t>OSD-1698</t>
  </si>
  <si>
    <t>Shipping for tablecloths back to Foundation</t>
  </si>
  <si>
    <t>OSD-1749</t>
  </si>
  <si>
    <t>Patrick McMaon</t>
  </si>
  <si>
    <t>Austin OWASP Book Club cover cost of next book because of attendance / presentation in previous ...</t>
  </si>
  <si>
    <t>Austinchexp</t>
  </si>
  <si>
    <t>OSD 1572 MT Shipping cost for 2 OWASP Tablecloths (borrowed) for Lascon Conference</t>
  </si>
  <si>
    <t>91444</t>
  </si>
  <si>
    <t>Austin Chapter</t>
  </si>
  <si>
    <t>OSD-1993</t>
  </si>
  <si>
    <t>Conference Marketing Expense for Lascon X</t>
  </si>
  <si>
    <t>OSD-2065</t>
  </si>
  <si>
    <t>Conference Expenses for chapter meeting</t>
  </si>
  <si>
    <t>OSD-2108</t>
  </si>
  <si>
    <t>Ryan Murphy</t>
  </si>
  <si>
    <t>Expenses for LAscon-Austin</t>
  </si>
  <si>
    <t>JD 2088</t>
  </si>
  <si>
    <t>JD 2088 per DA  2.4.19 Austin ch for merchadise order</t>
  </si>
  <si>
    <t>OSD-2116</t>
  </si>
  <si>
    <t>OSD-2143</t>
  </si>
  <si>
    <t>Patrice Coles</t>
  </si>
  <si>
    <t>Book Purchase for study group-Austin Chapter</t>
  </si>
  <si>
    <t>OSD-2183</t>
  </si>
  <si>
    <t>Lunch Expense for Core-Team kick off- Austin Lascon</t>
  </si>
  <si>
    <t>OSD-2190</t>
  </si>
  <si>
    <t>Food Expenses for Austin Chapter BAU</t>
  </si>
  <si>
    <t>OSD-2215</t>
  </si>
  <si>
    <t>Austin Chapter- Study Group</t>
  </si>
  <si>
    <t>OSD-2227</t>
  </si>
  <si>
    <t>2019 appreciation "challenge" coins</t>
  </si>
  <si>
    <t>2197</t>
  </si>
  <si>
    <t>Local Austin Chapter 40%</t>
  </si>
  <si>
    <t>OSD-2308</t>
  </si>
  <si>
    <t>Food Expense for Austin Chapter</t>
  </si>
  <si>
    <t>OSD-2317</t>
  </si>
  <si>
    <t>Study group book purchase for presenter</t>
  </si>
  <si>
    <t>2211</t>
  </si>
  <si>
    <t>Kiuwan</t>
  </si>
  <si>
    <t>OSD-2345</t>
  </si>
  <si>
    <t>Reimbursement for book purchase used for study group</t>
  </si>
  <si>
    <t>OSD-2390</t>
  </si>
  <si>
    <t>OSD-2495</t>
  </si>
  <si>
    <t>Food cost for May, 2019 chapter meeting</t>
  </si>
  <si>
    <t>OSD-2570</t>
  </si>
  <si>
    <t>OWASP membership for LASCON core team member</t>
  </si>
  <si>
    <t>OSD-2556</t>
  </si>
  <si>
    <t>Food cost for June, 2019 chapter meeting</t>
  </si>
  <si>
    <t>OSD-2659</t>
  </si>
  <si>
    <t>Food cost for July 2019 chapter meeting</t>
  </si>
  <si>
    <t>92541</t>
  </si>
  <si>
    <t>OSD-2809</t>
  </si>
  <si>
    <t>Food expense for August 2019 chapter meeting</t>
  </si>
  <si>
    <t>OSD-2810</t>
  </si>
  <si>
    <t>OSD-2888</t>
  </si>
  <si>
    <t>Food cost for September 2019 chapter meeting</t>
  </si>
  <si>
    <t>OSD-2849</t>
  </si>
  <si>
    <t>Kevin, Cody</t>
  </si>
  <si>
    <t>Meeting room for Austin Chapter</t>
  </si>
  <si>
    <t>OSD-2844</t>
  </si>
  <si>
    <t>Appreciation coins for LASCON X</t>
  </si>
  <si>
    <t>OSD-2908</t>
  </si>
  <si>
    <t>LASCON Speaker and Volunteer Appreciation Dinner</t>
  </si>
  <si>
    <t>OSD-2955</t>
  </si>
  <si>
    <t>Reimbursement of stickers purchased for LASCON X 2019</t>
  </si>
  <si>
    <t>OSD-2973</t>
  </si>
  <si>
    <t>Reimbursement for LASCON X 2019 conference program printing</t>
  </si>
  <si>
    <t>OSD-2982</t>
  </si>
  <si>
    <t>LASCON X Attendee Giveaways</t>
  </si>
  <si>
    <t>OSD-3031</t>
  </si>
  <si>
    <t>LASCON printing supplies</t>
  </si>
  <si>
    <t>OSD-3032</t>
  </si>
  <si>
    <t>Printing of LASCON X Passport sheets</t>
  </si>
  <si>
    <t>OSD-3039</t>
  </si>
  <si>
    <t>LASCON Speaker Dinner cost</t>
  </si>
  <si>
    <t>OSD-3051</t>
  </si>
  <si>
    <t>Chair massage for speakers lounge</t>
  </si>
  <si>
    <t>OSD-3055</t>
  </si>
  <si>
    <t>Total Austin</t>
  </si>
  <si>
    <t>Austria</t>
  </si>
  <si>
    <t>Shipping fee for swag for EEE Event</t>
  </si>
  <si>
    <t>Total Austria</t>
  </si>
  <si>
    <t>Azerbaijan</t>
  </si>
  <si>
    <t>Total Azerbaijan</t>
  </si>
  <si>
    <t>Bahrain</t>
  </si>
  <si>
    <t>Total Bahrain</t>
  </si>
  <si>
    <t>Baltimore</t>
  </si>
  <si>
    <t>1321</t>
  </si>
  <si>
    <t>1310</t>
  </si>
  <si>
    <t>Aspect</t>
  </si>
  <si>
    <t>1303</t>
  </si>
  <si>
    <t>1652</t>
  </si>
  <si>
    <t>27131</t>
  </si>
  <si>
    <t>Inovalon</t>
  </si>
  <si>
    <t>Rajani Matti's lifetime membership</t>
  </si>
  <si>
    <t>1776</t>
  </si>
  <si>
    <t>Matthew Morris</t>
  </si>
  <si>
    <t>Reimbursement for OWASP Baltimore Meetup.com Registration</t>
  </si>
  <si>
    <t>ch merch</t>
  </si>
  <si>
    <t>merch for Balt</t>
  </si>
  <si>
    <t>OSD-1005</t>
  </si>
  <si>
    <t>Ann Grove</t>
  </si>
  <si>
    <t>Meetup Expense (from one month, before we joined the OWASP account)</t>
  </si>
  <si>
    <t>OSD-1004</t>
  </si>
  <si>
    <t>Twitter Advertising</t>
  </si>
  <si>
    <t>OSD-1003</t>
  </si>
  <si>
    <t>Facebook Advertising</t>
  </si>
  <si>
    <t>OSD-1002</t>
  </si>
  <si>
    <t>OSD-1001</t>
  </si>
  <si>
    <t>Catering</t>
  </si>
  <si>
    <t>Total Baltimore</t>
  </si>
  <si>
    <t>Bangalore</t>
  </si>
  <si>
    <t>1712</t>
  </si>
  <si>
    <t>Women in AppSec Donation - chapter chose to donate funds to support Women In AppSec</t>
  </si>
  <si>
    <t>Request # 3066</t>
  </si>
  <si>
    <t>Prashant</t>
  </si>
  <si>
    <t>OWASP kids event in cochin</t>
  </si>
  <si>
    <t>osd/1670</t>
  </si>
  <si>
    <t>OSD 1670 DA approved 11.1.18 move Bangalore neg bal</t>
  </si>
  <si>
    <t>6.19CH/proj</t>
  </si>
  <si>
    <t>OWASP Netherlands chapter had promised 500$ for OWASP seasides 2019, OSD 2527</t>
  </si>
  <si>
    <t>Bay area chapter had promised 2000 USD for OWASP seasides 2019 OSD#2526</t>
  </si>
  <si>
    <t>OSD-2633</t>
  </si>
  <si>
    <t>Vandana Verma</t>
  </si>
  <si>
    <t>Tshirts for owasp bangalore (12,600 INR)</t>
  </si>
  <si>
    <t>OSD-2576</t>
  </si>
  <si>
    <t>Speaker Expense (235,110 INR)</t>
  </si>
  <si>
    <t>Total Bangalore</t>
  </si>
  <si>
    <t>Bangladesh</t>
  </si>
  <si>
    <t>Total Bangladesh</t>
  </si>
  <si>
    <t>Bay Area</t>
  </si>
  <si>
    <t>1462</t>
  </si>
  <si>
    <t>August - November 2011 Local Chapter Income</t>
  </si>
  <si>
    <t>1346</t>
  </si>
  <si>
    <t>1358</t>
  </si>
  <si>
    <t>November 2013 Local Chapter Income</t>
  </si>
  <si>
    <t>1324</t>
  </si>
  <si>
    <t>Memberships from LA 2014 Registration</t>
  </si>
  <si>
    <t>Jillians Billiards</t>
  </si>
  <si>
    <t>Balance for Free training in CA</t>
  </si>
  <si>
    <t>1548</t>
  </si>
  <si>
    <t>Correction - should have been billed to Bay Area not LA</t>
  </si>
  <si>
    <t>1549</t>
  </si>
  <si>
    <t>Merchandise for chapter meetings</t>
  </si>
  <si>
    <t>Michael Coates</t>
  </si>
  <si>
    <t>Reimbursement for pizza for chapter meeting</t>
  </si>
  <si>
    <t>1606</t>
  </si>
  <si>
    <t>Synack</t>
  </si>
  <si>
    <t>Reimbursement for food for chapter meeting</t>
  </si>
  <si>
    <t>1664</t>
  </si>
  <si>
    <t>Twitter, Inc.</t>
  </si>
  <si>
    <t>1668</t>
  </si>
  <si>
    <t>Trustwave</t>
  </si>
  <si>
    <t>Trustwave decided to allocate to Bay Area instead of NYC for 2015 membership</t>
  </si>
  <si>
    <t>Brendan Higgins</t>
  </si>
  <si>
    <t>Reimbursement for meetup.com group organizer dues</t>
  </si>
  <si>
    <t>1678</t>
  </si>
  <si>
    <t>Qualys Membership Allocations</t>
  </si>
  <si>
    <t>Business Cards for Jonathan Carter</t>
  </si>
  <si>
    <t>1742</t>
  </si>
  <si>
    <t>Whitehat</t>
  </si>
  <si>
    <t>1743</t>
  </si>
  <si>
    <t>1760</t>
  </si>
  <si>
    <t>Moving San Francisco funds to Bay Area</t>
  </si>
  <si>
    <t>1903</t>
  </si>
  <si>
    <t>40% of membership fee for Coverity/Synopsys membership renewed in July - allocation was missed, ...</t>
  </si>
  <si>
    <t>Cellarmaker Brewing Company</t>
  </si>
  <si>
    <t>Rental space/drinks for chapter meeting</t>
  </si>
  <si>
    <t>59054</t>
  </si>
  <si>
    <t>1865</t>
  </si>
  <si>
    <t>Portion of membership funds allocated to local chapter</t>
  </si>
  <si>
    <t>1882</t>
  </si>
  <si>
    <t>Virsec Systems, Inc.</t>
  </si>
  <si>
    <t>40% of payment going to local chapter</t>
  </si>
  <si>
    <t>1915</t>
  </si>
  <si>
    <t>1916</t>
  </si>
  <si>
    <t>Cobalt Labs, Inc.</t>
  </si>
  <si>
    <t>40% of Cobal'ts membership fee to Bay Area</t>
  </si>
  <si>
    <t>1972</t>
  </si>
  <si>
    <t>CloudFlare</t>
  </si>
  <si>
    <t>40% of membership fee to local chapter</t>
  </si>
  <si>
    <t>1973</t>
  </si>
  <si>
    <t>tCell.io, Inc.</t>
  </si>
  <si>
    <t>40% of membership fee allocated to local chapter</t>
  </si>
  <si>
    <t>2056</t>
  </si>
  <si>
    <t>Synopsys</t>
  </si>
  <si>
    <t>Moving 40% to local chapter</t>
  </si>
  <si>
    <t>2142</t>
  </si>
  <si>
    <t>40% going to local chapter</t>
  </si>
  <si>
    <t>Dirty Water San Francisco</t>
  </si>
  <si>
    <t>Food for chapter meeting</t>
  </si>
  <si>
    <t>Christian DeHoyos</t>
  </si>
  <si>
    <t>Reimbursement for Livestream Camera set up</t>
  </si>
  <si>
    <t>Reimbursement for OWASP Summit 2017 - Airfare + Ticket</t>
  </si>
  <si>
    <t>Request # 3011</t>
  </si>
  <si>
    <t>Leadership Appreciation Dinner</t>
  </si>
  <si>
    <t>1751</t>
  </si>
  <si>
    <t>Bay Area Local Chapter (represents 40% of Membership Dues)</t>
  </si>
  <si>
    <t>OSD-98</t>
  </si>
  <si>
    <t>Chapter Reimbursement</t>
  </si>
  <si>
    <t>OSD-210</t>
  </si>
  <si>
    <t>Dawn Aitken (vendor)</t>
  </si>
  <si>
    <t>The Honeycomb Banner - Pull Up</t>
  </si>
  <si>
    <t>OSD-211</t>
  </si>
  <si>
    <t>OSD-278</t>
  </si>
  <si>
    <t>Flight</t>
  </si>
  <si>
    <t>OSD-277</t>
  </si>
  <si>
    <t>Hotel for AppSec Cali</t>
  </si>
  <si>
    <t>1830</t>
  </si>
  <si>
    <t>Allocation to Bay Area Chapter (represents 40% of Membership Dues)</t>
  </si>
  <si>
    <t>90313 (OSD-320)</t>
  </si>
  <si>
    <t>Shipping of goods to Travis McPeak</t>
  </si>
  <si>
    <t>1850</t>
  </si>
  <si>
    <t>Bay Area Local Chapter (20% Allocation)</t>
  </si>
  <si>
    <t>OSD-508</t>
  </si>
  <si>
    <t>Security B-Sides</t>
  </si>
  <si>
    <t>BSidesSF 2018 - Custom Sponsorship</t>
  </si>
  <si>
    <t>OSD-565</t>
  </si>
  <si>
    <t>Hotel taxes/ fees</t>
  </si>
  <si>
    <t>Ocean View Hotel</t>
  </si>
  <si>
    <t>Liquore Store</t>
  </si>
  <si>
    <t>Flower Child Cafe Meal</t>
  </si>
  <si>
    <t>Earthbar Cafe Meal</t>
  </si>
  <si>
    <t>Interactive Cafe eal</t>
  </si>
  <si>
    <t>OSD-528</t>
  </si>
  <si>
    <t>Brendan Higgins - Vendor</t>
  </si>
  <si>
    <t>Flight from San Jose CA to Los Angeles CA</t>
  </si>
  <si>
    <t>3 nights @ A Four Sistes Inn, Santa Monica, CA</t>
  </si>
  <si>
    <t>OSD-527</t>
  </si>
  <si>
    <t>William Bengtson</t>
  </si>
  <si>
    <t>Hampton Inn &amp; Suites Santa Monica</t>
  </si>
  <si>
    <t>Delta Flight from San Jose CA to Los Angeles CA</t>
  </si>
  <si>
    <t>OSD-525</t>
  </si>
  <si>
    <t>Meals with the chapter leaders while doing chapter business at AppSec Cali</t>
  </si>
  <si>
    <t>OSD-756</t>
  </si>
  <si>
    <t>OWASP Minicon Event in Nullcon India</t>
  </si>
  <si>
    <t>OSD-803</t>
  </si>
  <si>
    <t>Dinner with new OWASP Bay Area Chapter lead to discuss AppSec USA and meetup improvements</t>
  </si>
  <si>
    <t>OSD-779</t>
  </si>
  <si>
    <t>Stickers for Nicholas Doell to support his talk about ZAP and Juice Shop</t>
  </si>
  <si>
    <t>OSD-761</t>
  </si>
  <si>
    <t>Stickers for the Bay Area Chapter</t>
  </si>
  <si>
    <t>OSD-760</t>
  </si>
  <si>
    <t>Stickers donated to Tanya Janca and Ottawa chapter</t>
  </si>
  <si>
    <t>OSD-759</t>
  </si>
  <si>
    <t>OWASP logo stickers to give away</t>
  </si>
  <si>
    <t>OSD-758</t>
  </si>
  <si>
    <t>New version of OWASP logo</t>
  </si>
  <si>
    <t>OSD-819</t>
  </si>
  <si>
    <t>Sweatshirts as thank you to leadership</t>
  </si>
  <si>
    <t>OSD-818</t>
  </si>
  <si>
    <t>New standee design</t>
  </si>
  <si>
    <t>OSD-817</t>
  </si>
  <si>
    <t>Stickers for Bangalore Chapter</t>
  </si>
  <si>
    <t>OSD-844</t>
  </si>
  <si>
    <t>First attempt at logo</t>
  </si>
  <si>
    <t>OSD-833</t>
  </si>
  <si>
    <t>New signs for chapter</t>
  </si>
  <si>
    <t>OSD-830</t>
  </si>
  <si>
    <t>Aladdin Elston</t>
  </si>
  <si>
    <t>Bsides Ticket</t>
  </si>
  <si>
    <t>OSD-827</t>
  </si>
  <si>
    <t>Chapter leadership planning and appreciation dinner</t>
  </si>
  <si>
    <t>OSD-887</t>
  </si>
  <si>
    <t>Plane ticket for hacker Thursday and volunteering at the OWASP booth</t>
  </si>
  <si>
    <t>OSD-862</t>
  </si>
  <si>
    <t>Stickers for the Mumbai Chapter</t>
  </si>
  <si>
    <t>OSD-892</t>
  </si>
  <si>
    <t>Stickers for the Kerala Chapter</t>
  </si>
  <si>
    <t>OSD-875</t>
  </si>
  <si>
    <t>Stickers for under privileged kids camp</t>
  </si>
  <si>
    <t>OSD-868</t>
  </si>
  <si>
    <t>Stickers for Ecuador chapter</t>
  </si>
  <si>
    <t>OSD-939</t>
  </si>
  <si>
    <t>Stickers for Indonesia Chapter</t>
  </si>
  <si>
    <t>1929</t>
  </si>
  <si>
    <t>Adobe Systems Incorporated</t>
  </si>
  <si>
    <t>Local Bay Area Chapter (15% of Allocation)</t>
  </si>
  <si>
    <t>ch trans</t>
  </si>
  <si>
    <t>move $$ from Bay Area to cincinnati per DA email 5.10.18</t>
  </si>
  <si>
    <t>OSD-815</t>
  </si>
  <si>
    <t>Hardware for soldering, electronic robot, starwars droid, hotel stay, one drone</t>
  </si>
  <si>
    <t>OSD-971</t>
  </si>
  <si>
    <t>Flight to London</t>
  </si>
  <si>
    <t>Flight to LAX</t>
  </si>
  <si>
    <t>Hotel</t>
  </si>
  <si>
    <t>Hertz to airport</t>
  </si>
  <si>
    <t>Ticket</t>
  </si>
  <si>
    <t>OSD-1063</t>
  </si>
  <si>
    <t>Meetup.com pro subscription for 6 months</t>
  </si>
  <si>
    <t>OSD-1085</t>
  </si>
  <si>
    <t>Round Trip to AppSec Europe from SJC to London</t>
  </si>
  <si>
    <t>OSD-1062</t>
  </si>
  <si>
    <t>Cupcakes for a co-sponsored event</t>
  </si>
  <si>
    <t>OSD-1112</t>
  </si>
  <si>
    <t>Vahid Behzadan</t>
  </si>
  <si>
    <t>Travel expenses for the presentation of OWASP Nettacker 06/19-06/21</t>
  </si>
  <si>
    <t>1023</t>
  </si>
  <si>
    <t>Day of Security Grand Prize trip Sponsorship</t>
  </si>
  <si>
    <t>Reclass Apsec Ca 2017 allocated portion of memberships to chapters see DA spreadsheet-San Fran</t>
  </si>
  <si>
    <t>Reclass Apsec Ca 2017 allocated portion of memberships to chapters see DA spreadsheet-San Jose</t>
  </si>
  <si>
    <t>Cali18split</t>
  </si>
  <si>
    <t>90-10% split Apsec CAli 2018-50%</t>
  </si>
  <si>
    <t>90-10% split Apsec CAli 2018 percentage from Haral email 4.19.18</t>
  </si>
  <si>
    <t>OSD-1145</t>
  </si>
  <si>
    <t>Ground Transportation</t>
  </si>
  <si>
    <t>Food</t>
  </si>
  <si>
    <t>Bag Fees</t>
  </si>
  <si>
    <t>OSD-1136</t>
  </si>
  <si>
    <t>Stickers for a speaker promoting OWASP and ZAP at a conference</t>
  </si>
  <si>
    <t>OSD-1130</t>
  </si>
  <si>
    <t>Giveaways to drive OWASP membership</t>
  </si>
  <si>
    <t>1024 (OSD-1149)</t>
  </si>
  <si>
    <t>Sponsorship</t>
  </si>
  <si>
    <t>OSD-1206</t>
  </si>
  <si>
    <t>Stickers for Bay Area Chapter</t>
  </si>
  <si>
    <t>OSD-1254</t>
  </si>
  <si>
    <t>Hotel for AppSec EU 2018</t>
  </si>
  <si>
    <t>2481 (OSD-1267)</t>
  </si>
  <si>
    <t>ISDesigns Studio</t>
  </si>
  <si>
    <t>Full Day coverage w/ 4 cameras, interview setups, editing, video capture</t>
  </si>
  <si>
    <t>OSD-1268</t>
  </si>
  <si>
    <t>Promote tweet promoting hands-on events</t>
  </si>
  <si>
    <t>OSD-1282</t>
  </si>
  <si>
    <t>Travel expenses for flight and hotel (1792.5 EUR)</t>
  </si>
  <si>
    <t>OSD-1293</t>
  </si>
  <si>
    <t>Plane ticket from Amsterdam to San Francisco round trip (991.62 EUR)</t>
  </si>
  <si>
    <t>OSD-1301</t>
  </si>
  <si>
    <t>Eric Fay</t>
  </si>
  <si>
    <t>Hotel room 1 night to speak at Bay Area OWASP meet-up</t>
  </si>
  <si>
    <t>OSD-1302</t>
  </si>
  <si>
    <t>Food and Drink for Bay Area chapter</t>
  </si>
  <si>
    <t>apcal18adj</t>
  </si>
  <si>
    <t>Correct  APSEC Cali 2018 for error in Sposorship posting</t>
  </si>
  <si>
    <t>OSD-1320</t>
  </si>
  <si>
    <t>Flight ticket for Madhu for 13th August Bay Area Chapter Event</t>
  </si>
  <si>
    <t>OSD-1321</t>
  </si>
  <si>
    <t>Prashant mahajan's flight ticket for the 15th August meetup. Prashant paid him via PayPal</t>
  </si>
  <si>
    <t>OSD-1345</t>
  </si>
  <si>
    <t>Jimmy Mesta</t>
  </si>
  <si>
    <t>Two hour training at Bay Area OWASp Meetup W/ travel expenses</t>
  </si>
  <si>
    <t>Return PMT</t>
  </si>
  <si>
    <t>Return Payment for Jimmy Mesta, JB will double check ACH info</t>
  </si>
  <si>
    <t>Apsec US BA</t>
  </si>
  <si>
    <t>2 tickets to AppSec USA 2018 - Bay Area raffled two tickets-OSD 1485 per DA 10.25.18 email</t>
  </si>
  <si>
    <t>OSD-1563</t>
  </si>
  <si>
    <t>AppSec USA travel expenses</t>
  </si>
  <si>
    <t>OSD-1616</t>
  </si>
  <si>
    <t>Jackets for Bay Area leadership team</t>
  </si>
  <si>
    <t>Mesta Repmt</t>
  </si>
  <si>
    <t>Reissue for bounced back pmt OSD-1345</t>
  </si>
  <si>
    <t>OSD-1763</t>
  </si>
  <si>
    <t>AppSec Cali Flyers</t>
  </si>
  <si>
    <t>OSD-1822</t>
  </si>
  <si>
    <t>Jim Manico - Exp</t>
  </si>
  <si>
    <t>Local Chapter- Bay Area OWASP Chapter- Flight</t>
  </si>
  <si>
    <t>Local Chapter- Bay Area OWASP Chapter- Hotel</t>
  </si>
  <si>
    <t>OSD-1730</t>
  </si>
  <si>
    <t>OWASP Mobile Security Testing Guide (MSTG)</t>
  </si>
  <si>
    <t>OSD-1824</t>
  </si>
  <si>
    <t>Meetup Expenses</t>
  </si>
  <si>
    <t>2125</t>
  </si>
  <si>
    <t>Bay Area Chapter - $1000.00</t>
  </si>
  <si>
    <t>OSD-1856</t>
  </si>
  <si>
    <t>Stickers for conference to socialize OWASP projects</t>
  </si>
  <si>
    <t>2136</t>
  </si>
  <si>
    <t>OWASP Foundation Corporate Contributor Annual Membership Dues</t>
  </si>
  <si>
    <t>Bay Area Chapter</t>
  </si>
  <si>
    <t>OSD-1778</t>
  </si>
  <si>
    <t>Jeroen Willemsen</t>
  </si>
  <si>
    <t>2139</t>
  </si>
  <si>
    <t>ShiftLeft</t>
  </si>
  <si>
    <t>40% to Bay Area Chapter</t>
  </si>
  <si>
    <t>OSD-1907</t>
  </si>
  <si>
    <t>Stickers for Prashant (Bay Area)</t>
  </si>
  <si>
    <t>OSD-2021</t>
  </si>
  <si>
    <t>Travel expenses (Bay Area)</t>
  </si>
  <si>
    <t>OSD-2089</t>
  </si>
  <si>
    <t>Travel Expense for AppSec Cali 2019</t>
  </si>
  <si>
    <t>OSD-2078</t>
  </si>
  <si>
    <t>Hotel Accommodations for Bay Area Chapter</t>
  </si>
  <si>
    <t>OSD-2160</t>
  </si>
  <si>
    <t>Stickers for Bay Area</t>
  </si>
  <si>
    <t>2217</t>
  </si>
  <si>
    <t>Local Bay Area Chapter (20% of Allocation)</t>
  </si>
  <si>
    <t>OSD-2466</t>
  </si>
  <si>
    <t>OSD-2521</t>
  </si>
  <si>
    <t>Chapter leader appreciation/sync dinner for 8 Bay Area chapter leaders.</t>
  </si>
  <si>
    <t>2300</t>
  </si>
  <si>
    <t>Local Washington Bay Area Chapter (20% of Allocation)</t>
  </si>
  <si>
    <t>OSD-2492</t>
  </si>
  <si>
    <t>Meetup.com</t>
  </si>
  <si>
    <t>OSD-2525</t>
  </si>
  <si>
    <t>Food Expense for Bay Area Chapter</t>
  </si>
  <si>
    <t>OSD-2723</t>
  </si>
  <si>
    <t>Speaker Expense for Bay Area Chapter</t>
  </si>
  <si>
    <t>BWI0000442659</t>
  </si>
  <si>
    <t>Shipping Expenses</t>
  </si>
  <si>
    <t>19Calisplit</t>
  </si>
  <si>
    <t>2019 Apsec Cali CH Split income</t>
  </si>
  <si>
    <t>2361</t>
  </si>
  <si>
    <t>OSD-2904</t>
  </si>
  <si>
    <t>reimbursement for videographer to record chapter meeting</t>
  </si>
  <si>
    <t>OSD-2917</t>
  </si>
  <si>
    <t>Video for South Bay September meeting</t>
  </si>
  <si>
    <t>OSD-2381</t>
  </si>
  <si>
    <t>Total Bay Area</t>
  </si>
  <si>
    <t>Belfast</t>
  </si>
  <si>
    <t>Gary Robinson</t>
  </si>
  <si>
    <t>Reimbursement for refreshments for chapter meeting</t>
  </si>
  <si>
    <t>Correcting amount for Gary Robinson's wire (currency conversion was off)</t>
  </si>
  <si>
    <t>Reimbursement for food, drinks &amp; hotel for two speakers for chapter meeting</t>
  </si>
  <si>
    <t>Graphic Design work on AppSec EU Belfast Logo + Concept</t>
  </si>
  <si>
    <t>Single Meeting Supporter</t>
  </si>
  <si>
    <t>Vanrath</t>
  </si>
  <si>
    <t>PayPal</t>
  </si>
  <si>
    <t>Reimbursement for two nights hotel accommodation and shuttle bus for AppSec EU 2016</t>
  </si>
  <si>
    <t>Vertical Structure</t>
  </si>
  <si>
    <t>Request # 3015</t>
  </si>
  <si>
    <t>Tony Ucedavelez traveled from London to Belfast to be a speaker at the Belfast Owasp meeting on ...</t>
  </si>
  <si>
    <t>Request # 3035</t>
  </si>
  <si>
    <t>Siobhan Gallagher</t>
  </si>
  <si>
    <t>Pizza and soft drinks for 3rd August Meetup (215.90 GBP)</t>
  </si>
  <si>
    <t>Request # 3072</t>
  </si>
  <si>
    <t>Gary Robinson - expenses</t>
  </si>
  <si>
    <t>This payment is for the OWASP Belfast Chapters August session.  It was a social event with ISACA...</t>
  </si>
  <si>
    <t>D98813</t>
  </si>
  <si>
    <t>Queens University Belfast</t>
  </si>
  <si>
    <t>CoHost of the Cyber Mixer Event (300 GBP)</t>
  </si>
  <si>
    <t>17belsplit</t>
  </si>
  <si>
    <t>per meeting with Gary anderson , Belfast ch for 2017 event 10% to CH</t>
  </si>
  <si>
    <t>OSD-2341</t>
  </si>
  <si>
    <t>Michelle, Simpson</t>
  </si>
  <si>
    <t>Meetup Fees before switching to pro - May &amp; Nov 2018 (138.38 GBP)</t>
  </si>
  <si>
    <t>Total Belfast</t>
  </si>
  <si>
    <t>Belgium</t>
  </si>
  <si>
    <t>1518</t>
  </si>
  <si>
    <t>Local Chapter Income prior to 2010</t>
  </si>
  <si>
    <t>1476</t>
  </si>
  <si>
    <t>January 2010 Local Chapter Transactions</t>
  </si>
  <si>
    <t>1477</t>
  </si>
  <si>
    <t>February 2010 Individual Memberships</t>
  </si>
  <si>
    <t>1480</t>
  </si>
  <si>
    <t>March 2010 Local Chapter Transactions</t>
  </si>
  <si>
    <t>1481</t>
  </si>
  <si>
    <t>April 2010 Individual Memberships</t>
  </si>
  <si>
    <t>1482</t>
  </si>
  <si>
    <t>April 2010 Local Chapter Transactions</t>
  </si>
  <si>
    <t>1483</t>
  </si>
  <si>
    <t>May 2010 Individual Memberships</t>
  </si>
  <si>
    <t>1484</t>
  </si>
  <si>
    <t>May 2010 Local Chapter Transactions</t>
  </si>
  <si>
    <t>1488</t>
  </si>
  <si>
    <t>July 2010 Local Chapter Transactions</t>
  </si>
  <si>
    <t>1494</t>
  </si>
  <si>
    <t>October 2010 Local Chapter Transactions</t>
  </si>
  <si>
    <t>1455</t>
  </si>
  <si>
    <t>June 2011 Local Chatper Expenses</t>
  </si>
  <si>
    <t>1296</t>
  </si>
  <si>
    <t>Llinux Polska Silver Chapter Supporter</t>
  </si>
  <si>
    <t>Donation to OpenSAMM project</t>
  </si>
  <si>
    <t>Kai Michaelis</t>
  </si>
  <si>
    <t>Reimbursement for travel and hotel to speak at chapter meeting</t>
  </si>
  <si>
    <t>2229</t>
  </si>
  <si>
    <t>Belgium Chapter donating funds to 2017 Summit</t>
  </si>
  <si>
    <t>Shostack &amp; Associates</t>
  </si>
  <si>
    <t>Reimbursement for Travel to Brussels</t>
  </si>
  <si>
    <t>OSD-816</t>
  </si>
  <si>
    <t>Alma Catering</t>
  </si>
  <si>
    <t>Catering for OWASP Chapter Meeting (660.38 EUR)</t>
  </si>
  <si>
    <t>OSD-1855</t>
  </si>
  <si>
    <t>Dr. Dirk Wetter</t>
  </si>
  <si>
    <t>Talk @ Belgium Chapter Meeting on September 18, 2018 (409.40 EUR)</t>
  </si>
  <si>
    <t>Total Belgium</t>
  </si>
  <si>
    <t>Bhopal</t>
  </si>
  <si>
    <t>Total Bhopal</t>
  </si>
  <si>
    <t>Birmingham AL</t>
  </si>
  <si>
    <t>OSD-212</t>
  </si>
  <si>
    <t>Tyler Ward - Business Cards</t>
  </si>
  <si>
    <t>Total Birmingham AL</t>
  </si>
  <si>
    <t>Birmingham UK</t>
  </si>
  <si>
    <t>1392</t>
  </si>
  <si>
    <t>March 2012 Local Chapter Income</t>
  </si>
  <si>
    <t>1330</t>
  </si>
  <si>
    <t>Ian Williams</t>
  </si>
  <si>
    <t>Reimbursement for July meeting refreshments</t>
  </si>
  <si>
    <t>OSD-2339</t>
  </si>
  <si>
    <t>Nathan, Britton</t>
  </si>
  <si>
    <t>Delivery costs for OWASP merchandise purchased for Chapter meeting (25.17 GBP)</t>
  </si>
  <si>
    <t>UKmerch19</t>
  </si>
  <si>
    <t>Per Jira Tix #2266 Merch transfer see DA 6.19.19</t>
  </si>
  <si>
    <t>Total Birmingham UK</t>
  </si>
  <si>
    <t>Bloomington</t>
  </si>
  <si>
    <t>Total Bloomington</t>
  </si>
  <si>
    <t>Bogota</t>
  </si>
  <si>
    <t>Reimbursement #2938</t>
  </si>
  <si>
    <t>Ricardo Supo Picon (vendor)</t>
  </si>
  <si>
    <t>Colombia Bogota Local Chapter - Air Tickets &amp; Taxis - Speaker - OWASP Latam Tour 2017, Rio de Ja...</t>
  </si>
  <si>
    <t>Total Bogota</t>
  </si>
  <si>
    <t>Boise</t>
  </si>
  <si>
    <t>Total Boise</t>
  </si>
  <si>
    <t>Bolivia</t>
  </si>
  <si>
    <t>Daniel Torres</t>
  </si>
  <si>
    <t>Reimbursement for Banner &amp; Certificate Printing (LatAm Tour)</t>
  </si>
  <si>
    <t>1846</t>
  </si>
  <si>
    <t>Reimbursement for plane ticket to travel to Rio de la Plata event</t>
  </si>
  <si>
    <t>Reimbursement #2936</t>
  </si>
  <si>
    <t>Bolivia Local Chapter -Air Tickets Speaker-"Speaker &amp; Trainer - OWASP LATAM Tour 2017, Ticket - ...</t>
  </si>
  <si>
    <t>Reimbursement #2952</t>
  </si>
  <si>
    <t>Elvin Vidal Mollinedo Mencia</t>
  </si>
  <si>
    <t>Owasp Chapter Bolivia- OWASP LATAM TOOUR 2017- airfare, hotel, credential + plastic + tape, t-sh...</t>
  </si>
  <si>
    <t>Total Bolivia</t>
  </si>
  <si>
    <t>Boston</t>
  </si>
  <si>
    <t>1475</t>
  </si>
  <si>
    <t>January 2010 Individual Memberships</t>
  </si>
  <si>
    <t>1479</t>
  </si>
  <si>
    <t>March 2010 Individual Memberships</t>
  </si>
  <si>
    <t>1487</t>
  </si>
  <si>
    <t>July 2010 Individual Memberships</t>
  </si>
  <si>
    <t>1491</t>
  </si>
  <si>
    <t>September 2010 Individual Memberships</t>
  </si>
  <si>
    <t>1495</t>
  </si>
  <si>
    <t>November 2010 Individual Memberships</t>
  </si>
  <si>
    <t>1317</t>
  </si>
  <si>
    <t>1345</t>
  </si>
  <si>
    <t>July 2013 Local Chapter Expenses</t>
  </si>
  <si>
    <t>1355</t>
  </si>
  <si>
    <t>October 2013 Local Chapter Income</t>
  </si>
  <si>
    <t>1305</t>
  </si>
  <si>
    <t>RockSports</t>
  </si>
  <si>
    <t>Shirt sent to Jim Weiler</t>
  </si>
  <si>
    <t>Jim Weiler</t>
  </si>
  <si>
    <t>6 months of meetup subscription</t>
  </si>
  <si>
    <t>Business cards</t>
  </si>
  <si>
    <t>Merchandise for BSides Boston</t>
  </si>
  <si>
    <t>Reimbursement for speaker appreciation beers after June &amp; July chapter meetings</t>
  </si>
  <si>
    <t>1615</t>
  </si>
  <si>
    <t>Boston's portion of profit</t>
  </si>
  <si>
    <t>1645</t>
  </si>
  <si>
    <t>Black Duck Software</t>
  </si>
  <si>
    <t>Reimbursement for speaker appreciation beers after Dec. chapter meeting</t>
  </si>
  <si>
    <t>Reimbursement for beers at Mead Hall  after March chapter meeting with speaker and attendees</t>
  </si>
  <si>
    <t>Reimbursement for beers after April, May &amp; June chapter meeting with speaker and attendees</t>
  </si>
  <si>
    <t>Reimbursement for MS Project for conference planning</t>
  </si>
  <si>
    <t>Payment</t>
  </si>
  <si>
    <t>1745</t>
  </si>
  <si>
    <t>BASC 2015 - amount of loss from event charged to the chapter</t>
  </si>
  <si>
    <t>Roy Wattanasin</t>
  </si>
  <si>
    <t>Reimbursement for 2015 CyberMedRX Breakfast Sponsorship</t>
  </si>
  <si>
    <t>Reimbursement for meetup.com expense</t>
  </si>
  <si>
    <t>1896</t>
  </si>
  <si>
    <t>Immun.IO</t>
  </si>
  <si>
    <t>Moving 40% allocated to local chapters</t>
  </si>
  <si>
    <t>RegOnline</t>
  </si>
  <si>
    <t>Registration &amp; CC Fees</t>
  </si>
  <si>
    <t>Registration</t>
  </si>
  <si>
    <t>June 2016 Registrations &amp; CC Fees</t>
  </si>
  <si>
    <t>Reimbursement for speaker appreciation beers after the monthly meeting</t>
  </si>
  <si>
    <t>CC Fes</t>
  </si>
  <si>
    <t>July 2016 Registrations &amp; CC Fees</t>
  </si>
  <si>
    <t>Timothy Tomes</t>
  </si>
  <si>
    <t>Training Payment ($20k) + Travel Reimbursement ($750)</t>
  </si>
  <si>
    <t>1486</t>
  </si>
  <si>
    <t>Stormpath</t>
  </si>
  <si>
    <t>OWASP Local Chapter Supporter - Boston</t>
  </si>
  <si>
    <t>1975</t>
  </si>
  <si>
    <t>Reimbursement for Dinner for OWASP Boston training class Instructor (Tim Tomes) and assistant, M...</t>
  </si>
  <si>
    <t>Tom Conner</t>
  </si>
  <si>
    <t>Reimbursement for Entertainment for chapter meeting speaker and attendees</t>
  </si>
  <si>
    <t>Reimbursement for Networking after Chapter meeting</t>
  </si>
  <si>
    <t>Pedro Marcano</t>
  </si>
  <si>
    <t>Reimbursement for 2 × Square Contactless + Chip Reader</t>
  </si>
  <si>
    <t>Loss from BASC 2016 coming from Boston Funds</t>
  </si>
  <si>
    <t>2150</t>
  </si>
  <si>
    <t>Reimbursement for dinner with OWASP Boston class trainer Tim Tomes and organizer Mike Perez afte...</t>
  </si>
  <si>
    <t>Reimbursement for OWASP meetup site subscription</t>
  </si>
  <si>
    <t>Graphic Design work on Kelly Training Series Logo</t>
  </si>
  <si>
    <t>OSD-89</t>
  </si>
  <si>
    <t>Top 10 T-shirts</t>
  </si>
  <si>
    <t>OSD-91</t>
  </si>
  <si>
    <t>Mike Perez</t>
  </si>
  <si>
    <t>Facebook advertising for BASC training</t>
  </si>
  <si>
    <t>OSD-147</t>
  </si>
  <si>
    <t>Tom Conner - expenses</t>
  </si>
  <si>
    <t>Handouts for BASC Conference</t>
  </si>
  <si>
    <t>OSD-208</t>
  </si>
  <si>
    <t>Meetup</t>
  </si>
  <si>
    <t>OSD-276</t>
  </si>
  <si>
    <t>printing and supplies for BASC</t>
  </si>
  <si>
    <t>1835</t>
  </si>
  <si>
    <t>Boston Chapter (allocation represents 40% of Membership Dues)</t>
  </si>
  <si>
    <t>Shipping of goods to Jim Weiler</t>
  </si>
  <si>
    <t>Roy Wattanasin Boston Chapter Donation</t>
  </si>
  <si>
    <t>pp fees for Boston chapter Donation</t>
  </si>
  <si>
    <t>OSD-707</t>
  </si>
  <si>
    <t>Practical Security Services LLC</t>
  </si>
  <si>
    <t>PWAPT Training (OWASP Boston) 2.23.18</t>
  </si>
  <si>
    <t>1891</t>
  </si>
  <si>
    <t>Local Boston Chapter (40% of Allocation)</t>
  </si>
  <si>
    <t>OSD-933</t>
  </si>
  <si>
    <t>Speaker beers and food after May chapter meeting</t>
  </si>
  <si>
    <t>OSD-932</t>
  </si>
  <si>
    <t>Speaker beers and food after March chapter meeting</t>
  </si>
  <si>
    <t>OSD-947</t>
  </si>
  <si>
    <t>Facebook advertising for Feb session of Tim Tomes</t>
  </si>
  <si>
    <t>OSD-1160</t>
  </si>
  <si>
    <t>OSD-1167</t>
  </si>
  <si>
    <t>Ori Zigindere</t>
  </si>
  <si>
    <t>Dinner with Tom Tomes for his PWAPT Traingin class in Feb</t>
  </si>
  <si>
    <t>2028</t>
  </si>
  <si>
    <t>Local Boston Chapter (20% of Allocation)</t>
  </si>
  <si>
    <t>bosmerch</t>
  </si>
  <si>
    <t>per OSD 1583 DA 10.18.18 Merch for Bos ch included shipping</t>
  </si>
  <si>
    <t>OSD-1720</t>
  </si>
  <si>
    <t>Semi Annual Meetup Subscription for Chapter meeting notices</t>
  </si>
  <si>
    <t>OSD-1684</t>
  </si>
  <si>
    <t>OSD-1685</t>
  </si>
  <si>
    <t>Supplies for BASC 2018</t>
  </si>
  <si>
    <t>159667</t>
  </si>
  <si>
    <t>Bakers' Best Catering</t>
  </si>
  <si>
    <t>Catering for Boston Event</t>
  </si>
  <si>
    <t>159670</t>
  </si>
  <si>
    <t>Breakfast for Boston Event</t>
  </si>
  <si>
    <t>OSD-1674</t>
  </si>
  <si>
    <t>The Bartending Service of New England</t>
  </si>
  <si>
    <t>Boston Application Security Conference (BASC) 2018.</t>
  </si>
  <si>
    <t>OSD-1682</t>
  </si>
  <si>
    <t>OWASP Top Ten T-Shirts to be sold at Boston Application Security Conference (BASC) 2018.</t>
  </si>
  <si>
    <t>OSD-1683</t>
  </si>
  <si>
    <t>signs and paper copies for Boston Application Security Conference (BASC) 2018</t>
  </si>
  <si>
    <t>2120</t>
  </si>
  <si>
    <t>Boston Chapter 40% - $2,000.00</t>
  </si>
  <si>
    <t>2124</t>
  </si>
  <si>
    <t>Athena Health</t>
  </si>
  <si>
    <t>OWASP Boston Chapter Supporter  OSD-1835, CM18-1835</t>
  </si>
  <si>
    <t>2126</t>
  </si>
  <si>
    <t>Boston Chapter</t>
  </si>
  <si>
    <t>Donation: Boston Chapter</t>
  </si>
  <si>
    <t>Credit Card Fees: Boston Chapter</t>
  </si>
  <si>
    <t>2224</t>
  </si>
  <si>
    <t>2381</t>
  </si>
  <si>
    <t>OSD-2914</t>
  </si>
  <si>
    <t>Total Boston</t>
  </si>
  <si>
    <t>Boulder</t>
  </si>
  <si>
    <t>1393</t>
  </si>
  <si>
    <t>Coalfire's 1st quarterly payment</t>
  </si>
  <si>
    <t>1555</t>
  </si>
  <si>
    <t>Coalfire's 2nd quarterly payment</t>
  </si>
  <si>
    <t>1618</t>
  </si>
  <si>
    <t>Chapter Profit from event</t>
  </si>
  <si>
    <t>Coalfire</t>
  </si>
  <si>
    <t>Jim Manico</t>
  </si>
  <si>
    <t>Reimbursement for travel expenses for training delivered</t>
  </si>
  <si>
    <t>OSD-95</t>
  </si>
  <si>
    <t>Mark Major - Expenses</t>
  </si>
  <si>
    <t>Total Boulder</t>
  </si>
  <si>
    <t>Brasilia</t>
  </si>
  <si>
    <t>Total Brasilia</t>
  </si>
  <si>
    <t>Brazil</t>
  </si>
  <si>
    <t>Total Brazil</t>
  </si>
  <si>
    <t>Brisbane</t>
  </si>
  <si>
    <t>Total Brisbane</t>
  </si>
  <si>
    <t>Bristol UK</t>
  </si>
  <si>
    <t>Reimbursement for meetup.com for 6 months</t>
  </si>
  <si>
    <t>Reimbursement for Refreshments for OWASP BRISTOL meeting - 2016-March-17</t>
  </si>
  <si>
    <t>OSD-137</t>
  </si>
  <si>
    <t>Katy Anton - expenses</t>
  </si>
  <si>
    <t>Charter Meeting Pizza (113.45 GBP)</t>
  </si>
  <si>
    <t>Seed</t>
  </si>
  <si>
    <t>OSD-2731 per DA: to add $500 to Bristol UK Chapter</t>
  </si>
  <si>
    <t>OSD-2817</t>
  </si>
  <si>
    <t>Andra Lezza</t>
  </si>
  <si>
    <t xml:space="preserve"> Bristol to travel for giving a talk at the Chapter meetup in Bristol</t>
  </si>
  <si>
    <t>Total Bristol UK</t>
  </si>
  <si>
    <t>Brooklyn</t>
  </si>
  <si>
    <t>Shipping expense to Bev Corwin</t>
  </si>
  <si>
    <t>Beverly Corwin</t>
  </si>
  <si>
    <t>Donation from Tara Williams</t>
  </si>
  <si>
    <t>2181</t>
  </si>
  <si>
    <t>Paying for membership for Darwin Almanzar (he won a free membership at chapter meeting)</t>
  </si>
  <si>
    <t>Tara Williams</t>
  </si>
  <si>
    <t>Payment for Sponsorship Development/Graphic Design Collaboration</t>
  </si>
  <si>
    <t>Payment for Learning Gateway Programming</t>
  </si>
  <si>
    <t>NYMISSA</t>
  </si>
  <si>
    <t>Seed money for NYMJCSC 2017</t>
  </si>
  <si>
    <t>2972</t>
  </si>
  <si>
    <t>Natalie Alcide</t>
  </si>
  <si>
    <t>OWASP Brooklyn Budget- OWASP Brooklyn Sponsorship Flyer- Flyer production (design &amp; revisions) f...</t>
  </si>
  <si>
    <t>Request # 3030</t>
  </si>
  <si>
    <t>Defcon OWASP Biohacking village</t>
  </si>
  <si>
    <t>Request # 3049</t>
  </si>
  <si>
    <t>Janine Medina</t>
  </si>
  <si>
    <t>Shipping and Computer Apps</t>
  </si>
  <si>
    <t>OSD-62</t>
  </si>
  <si>
    <t>Bev Corwin</t>
  </si>
  <si>
    <t>NYMJCSadj17</t>
  </si>
  <si>
    <t>Per DA need to move pmt for NYMJCSC 2017 should have posted to the Chapters</t>
  </si>
  <si>
    <t>NYMJCSadj18</t>
  </si>
  <si>
    <t>Total Brooklyn</t>
  </si>
  <si>
    <t>Bucharest, Romania</t>
  </si>
  <si>
    <t>1311</t>
  </si>
  <si>
    <t>YourCause Donations</t>
  </si>
  <si>
    <t>1283</t>
  </si>
  <si>
    <t>YourCause Donation</t>
  </si>
  <si>
    <t>Shipping of goods for Owasp Romania InfoSec Conference 2014</t>
  </si>
  <si>
    <t>1571</t>
  </si>
  <si>
    <t>Merchandise for Owasp Romania InfoSec Conference 2014</t>
  </si>
  <si>
    <t>1619</t>
  </si>
  <si>
    <t>Romania's portion of income</t>
  </si>
  <si>
    <t>Electronic Arts Romania</t>
  </si>
  <si>
    <t>Silver</t>
  </si>
  <si>
    <t>9100002129</t>
  </si>
  <si>
    <t>YourCause</t>
  </si>
  <si>
    <t>Duties for Shipment</t>
  </si>
  <si>
    <t>Reimbursement for catering for Romania InfoSec Conference</t>
  </si>
  <si>
    <t>9100002218</t>
  </si>
  <si>
    <t>Graphic Design work on chapter shirts</t>
  </si>
  <si>
    <t>Lucian Corian</t>
  </si>
  <si>
    <t>Materials for DevTalks 2015 Cluj Napoca stand &amp; event organized by Arobe</t>
  </si>
  <si>
    <t>1844</t>
  </si>
  <si>
    <t>Local chapters split of the profit (4 out of 6 chapters that participated had a profit - chapter...</t>
  </si>
  <si>
    <t>Graphic Design work on Marketing Materials for Romania Chapter</t>
  </si>
  <si>
    <t>9100004757</t>
  </si>
  <si>
    <t>Donation to Romania</t>
  </si>
  <si>
    <t>7200146391</t>
  </si>
  <si>
    <t>Donation from YourCause</t>
  </si>
  <si>
    <t>1880000334</t>
  </si>
  <si>
    <t>1880000790</t>
  </si>
  <si>
    <t>1880001229</t>
  </si>
  <si>
    <t>1880001746</t>
  </si>
  <si>
    <t>OSD-54</t>
  </si>
  <si>
    <t>Chapter reimbursement</t>
  </si>
  <si>
    <t>OSD-672</t>
  </si>
  <si>
    <t>Golden Tulip</t>
  </si>
  <si>
    <t>Half of the payment for the Golden Tulip (189 EUR)</t>
  </si>
  <si>
    <t>Buch</t>
  </si>
  <si>
    <t>Cosmin Illie going to Apsec EU 2018 per DA email</t>
  </si>
  <si>
    <t>Andreea Christine Druga going to APSEC EU 2018 per DA email</t>
  </si>
  <si>
    <t>OSD-934</t>
  </si>
  <si>
    <t>2nd payment for the Golden Tulip (204 EUR)</t>
  </si>
  <si>
    <t>OSD-1611</t>
  </si>
  <si>
    <t>Philippe De Ryck</t>
  </si>
  <si>
    <t>Travel reimbursement for speaker at OWASP Bucharest AppSec Conference 2018 (560.03 EUR)</t>
  </si>
  <si>
    <t>OSD-1633</t>
  </si>
  <si>
    <t>Spyridon Gasteratos (Vendor)</t>
  </si>
  <si>
    <t>Flight for Tash Dubrovska from London to Bucharest so she can co-host a free workshop on securit...</t>
  </si>
  <si>
    <t>OSD-1635</t>
  </si>
  <si>
    <t>Accommodation for Tash Dubrovska and Spyros Gasteratos to Deliver a free workshop (272 EUR)</t>
  </si>
  <si>
    <t>OSD-1638-A</t>
  </si>
  <si>
    <t>Silvia Pripoae</t>
  </si>
  <si>
    <t>First Place winner for CTF at AppSec Bucharest 2018 (512 EUR)</t>
  </si>
  <si>
    <t>OSD-1638-B</t>
  </si>
  <si>
    <t>Filip Munteanu</t>
  </si>
  <si>
    <t>OSD-1638-C</t>
  </si>
  <si>
    <t>Ioan Dragomir</t>
  </si>
  <si>
    <t>Second Place for CTF at AppSec Bucharest 2018 (170.67 EUR)</t>
  </si>
  <si>
    <t>OSD-1638-D</t>
  </si>
  <si>
    <t>Fineas Silaghi</t>
  </si>
  <si>
    <t>OSD-1638-E</t>
  </si>
  <si>
    <t>Dragos Albastroiu</t>
  </si>
  <si>
    <t>OSD-1638-F</t>
  </si>
  <si>
    <t>Cosmin Ularu</t>
  </si>
  <si>
    <t>Third Place in CTF at AppSec Bucharest 2018 (51.20 EUR)</t>
  </si>
  <si>
    <t>OSD-1638-G</t>
  </si>
  <si>
    <t>Dennis Plosceanu</t>
  </si>
  <si>
    <t>OSD-1638-H</t>
  </si>
  <si>
    <t>Mihai Dumitru</t>
  </si>
  <si>
    <t>OSD-1638-I</t>
  </si>
  <si>
    <t>Radu Nicolau</t>
  </si>
  <si>
    <t>OSD-1638-J</t>
  </si>
  <si>
    <t>Rares Visalom</t>
  </si>
  <si>
    <t>Feb 2019 Ch</t>
  </si>
  <si>
    <t>90% of 2017 Bucharest day net income</t>
  </si>
  <si>
    <t>18 Buchday</t>
  </si>
  <si>
    <t>Final 2018 Buch day 2018 now that both Adobe invoices were paid 4.15.19 90% of NI to CH</t>
  </si>
  <si>
    <t>Total Bucharest, Romania</t>
  </si>
  <si>
    <t>Buffalo</t>
  </si>
  <si>
    <t>Total Buffalo</t>
  </si>
  <si>
    <t>Bulgaria</t>
  </si>
  <si>
    <t>Total Bulgaria</t>
  </si>
  <si>
    <t>Burkina Faso</t>
  </si>
  <si>
    <t>Request # 2994</t>
  </si>
  <si>
    <t>Koffi Lamgnane</t>
  </si>
  <si>
    <t>OWASP LOCAL MEETING OF JUNE 29TH 2017</t>
  </si>
  <si>
    <t>OSD-399</t>
  </si>
  <si>
    <t>Michael Auras</t>
  </si>
  <si>
    <t>OWASP Burkina Faso</t>
  </si>
  <si>
    <t>Total Burkina Faso</t>
  </si>
  <si>
    <t>Busan Student Chapter</t>
  </si>
  <si>
    <t>Total Busan Student Chapter</t>
  </si>
  <si>
    <t>Cagayan Valley</t>
  </si>
  <si>
    <t>Total Cagayan Valley</t>
  </si>
  <si>
    <t>Cairo</t>
  </si>
  <si>
    <t>Lifetime Membership</t>
  </si>
  <si>
    <t>Bluekaizen</t>
  </si>
  <si>
    <t>Payment for CSCAMP Supporting Partner Sponsorship</t>
  </si>
  <si>
    <t>Total Cairo</t>
  </si>
  <si>
    <t>Cambridge</t>
  </si>
  <si>
    <t>Reimbursement for Printouts for Cambridge Chapter Meeting</t>
  </si>
  <si>
    <t>OSD-72</t>
  </si>
  <si>
    <t>OSD-483</t>
  </si>
  <si>
    <t>Chapter Reimbursement (154.20 GBP)</t>
  </si>
  <si>
    <t>OSD-478</t>
  </si>
  <si>
    <t>Chapter Reimbursement (83.50 GBP)</t>
  </si>
  <si>
    <t>OSD-512</t>
  </si>
  <si>
    <t>David Davis</t>
  </si>
  <si>
    <t>Chapter Reimbursement (86.70 GBP)</t>
  </si>
  <si>
    <t>OSD-572</t>
  </si>
  <si>
    <t>Anglia Ruskin University</t>
  </si>
  <si>
    <t>Chapter Reimbursement (213.14 GBP)</t>
  </si>
  <si>
    <t>OSD-925</t>
  </si>
  <si>
    <t>March 13th Chapter Meeting Refreshments (48.60 GBP)</t>
  </si>
  <si>
    <t>OSD-926</t>
  </si>
  <si>
    <t>OWASP Cambridge Chapter Meeting Refreshments (54 GBP)</t>
  </si>
  <si>
    <t>OSD-978</t>
  </si>
  <si>
    <t>Beer bottle openers for OWASP Cambridge Student CTF Event  - 05/17 (30.22 GBP)</t>
  </si>
  <si>
    <t>OSD-2424</t>
  </si>
  <si>
    <t>OWASP Cambridge "Capture the Flag" Event - 14th May 2019 - Drinks Expenses (41 GBP)</t>
  </si>
  <si>
    <t>OSD-2963</t>
  </si>
  <si>
    <t>Beer for Chapter event (30.00 GBP)</t>
  </si>
  <si>
    <t>Total Cambridge</t>
  </si>
  <si>
    <t>Campinas</t>
  </si>
  <si>
    <t>Total Campinas</t>
  </si>
  <si>
    <t>Canberra</t>
  </si>
  <si>
    <t>Total Canberra</t>
  </si>
  <si>
    <t>Cape Town</t>
  </si>
  <si>
    <t>Christo Goosen</t>
  </si>
  <si>
    <t>Reimbursement for Locally Sourced merchandise for chapter presence at conference (Cape Town chap...</t>
  </si>
  <si>
    <t>OSD-285</t>
  </si>
  <si>
    <t>Christo Goosen- expenses</t>
  </si>
  <si>
    <t>t-shirts</t>
  </si>
  <si>
    <t>OSD-358</t>
  </si>
  <si>
    <t>Meetup.com 6 Month subscription fee</t>
  </si>
  <si>
    <t>OSD-285 B</t>
  </si>
  <si>
    <t>Total Cape Town</t>
  </si>
  <si>
    <t>Central New Jersey</t>
  </si>
  <si>
    <t>Request # 2774</t>
  </si>
  <si>
    <t>Cindy Cullen</t>
  </si>
  <si>
    <t>cost for setting up meetup for 6 months</t>
  </si>
  <si>
    <t>OSD-122</t>
  </si>
  <si>
    <t>Chapter Expense</t>
  </si>
  <si>
    <t>OSD-121</t>
  </si>
  <si>
    <t>Request # 2774 CR</t>
  </si>
  <si>
    <t>cost for setting up meetup for 6 months(Crediting out as it has been more than 6 months with no ...</t>
  </si>
  <si>
    <t>Chapter Supporter - Central Jersey, Johnson and Johnson</t>
  </si>
  <si>
    <t>Chapter Supporter Central Jersey CC Fees</t>
  </si>
  <si>
    <t>OSD-1554</t>
  </si>
  <si>
    <t>Meetup Expense</t>
  </si>
  <si>
    <t>Total Central New Jersey</t>
  </si>
  <si>
    <t>Chandigarh</t>
  </si>
  <si>
    <t>Total Chandigarh</t>
  </si>
  <si>
    <t>Charleston</t>
  </si>
  <si>
    <t>Total Charleston</t>
  </si>
  <si>
    <t>Charlotte</t>
  </si>
  <si>
    <t>Rob Taylor</t>
  </si>
  <si>
    <t>Reimbursement for MeetUp Expenses for OWASPCLT</t>
  </si>
  <si>
    <t>Robert Taylor</t>
  </si>
  <si>
    <t>Reimbursement for Purchase custom postcards Charlotte ISSA Annual event</t>
  </si>
  <si>
    <t>OSD-37</t>
  </si>
  <si>
    <t>members polo shirts</t>
  </si>
  <si>
    <t>OSD-740</t>
  </si>
  <si>
    <t>Josh Jenkins</t>
  </si>
  <si>
    <t>Pizza for Chapter Event</t>
  </si>
  <si>
    <t>OSD-1531</t>
  </si>
  <si>
    <t>Little Neal Felton III</t>
  </si>
  <si>
    <t>Business Cards - local for outreach with local schools</t>
  </si>
  <si>
    <t>OSD-1597</t>
  </si>
  <si>
    <t>Jasmine Jackson</t>
  </si>
  <si>
    <t>Car Rental for OWASP AppSec USA</t>
  </si>
  <si>
    <t>OSD-1598</t>
  </si>
  <si>
    <t>hotel for OWASP AppSec USA</t>
  </si>
  <si>
    <t>Donation for Charlotte Chapter</t>
  </si>
  <si>
    <t>Credit Card Fees: Donation for Charlotte Chapter</t>
  </si>
  <si>
    <t>Total Charlotte</t>
  </si>
  <si>
    <t>Chennai</t>
  </si>
  <si>
    <t>Total Chennai</t>
  </si>
  <si>
    <t>Chicago</t>
  </si>
  <si>
    <t>1427</t>
  </si>
  <si>
    <t>December 2012 Local Chapter Income</t>
  </si>
  <si>
    <t>1333</t>
  </si>
  <si>
    <t>Joe Blanchard</t>
  </si>
  <si>
    <t>Reimbursement for Summer Series Marketing Materials (Signs, Stands &amp; Cards)</t>
  </si>
  <si>
    <t>2038</t>
  </si>
  <si>
    <t>Merchandise order - 10 pint glasses, 10 shirts</t>
  </si>
  <si>
    <t>SpringCM</t>
  </si>
  <si>
    <t>Shipping of goods to Adam Lewis</t>
  </si>
  <si>
    <t>1886</t>
  </si>
  <si>
    <t>Chicago Local Chapter (allocation of 40%)</t>
  </si>
  <si>
    <t>91407 (OSD-1864)</t>
  </si>
  <si>
    <t>blue rocket with blue logo on white fun0 shipped to Chicago</t>
  </si>
  <si>
    <t>Set up charge</t>
  </si>
  <si>
    <t>shipping of order to Chicago</t>
  </si>
  <si>
    <t>Chicago Chapter</t>
  </si>
  <si>
    <t>Total Chicago</t>
  </si>
  <si>
    <t>Chicago Suburbs</t>
  </si>
  <si>
    <t>1862</t>
  </si>
  <si>
    <t>NowSecure's Membership - 40% going to chapter</t>
  </si>
  <si>
    <t>chisub18</t>
  </si>
  <si>
    <t>Close Chicago Suburb chapter per DA OSD #1415 Sept 2018</t>
  </si>
  <si>
    <t>Total Chicago Suburbs</t>
  </si>
  <si>
    <t>Chile</t>
  </si>
  <si>
    <t>Carlos Allendes Droguett</t>
  </si>
  <si>
    <t>Coffee Break &amp; Roller Banner for LatAm Tour 2014</t>
  </si>
  <si>
    <t>1546</t>
  </si>
  <si>
    <t>Carlos Allendes</t>
  </si>
  <si>
    <t>Daniel Aguilar Garcia</t>
  </si>
  <si>
    <t>Paula Lohr, Hernan Canales, Rodrigo Morales, Gerardo Garcia, Pablo Hernandez</t>
  </si>
  <si>
    <t>Chile Latam Tour CoffeeBreak</t>
  </si>
  <si>
    <t>Funds sent to Carlos Allendes on 6/8 returned due to wire issue (Chile Latam Tour CoffeeBreak re...</t>
  </si>
  <si>
    <t>Chile Latam Tour CoffeeBreak (resending - first wire did not go through)</t>
  </si>
  <si>
    <t>DreamLab Technologies</t>
  </si>
  <si>
    <t>Reimbursement for fraction of expenses in latamtour2016  airbnb, meals, etc  used in honduras an...</t>
  </si>
  <si>
    <t>Mario Orellana</t>
  </si>
  <si>
    <t>Reimbursement for payments in airbnb and supermarket food to cook for Chile stop of LatAm Tour 2016</t>
  </si>
  <si>
    <t>Reimbursement #2937</t>
  </si>
  <si>
    <t>Chile Local Chapter - air tickets- Speaker OWASP LATAM Tour 2017, Ticket  Santa Cruz - Santiago ...</t>
  </si>
  <si>
    <t>6.17donat</t>
  </si>
  <si>
    <t>donation to local ch Chile-deposit June</t>
  </si>
  <si>
    <t>Total Chile</t>
  </si>
  <si>
    <t>China</t>
  </si>
  <si>
    <t>January 2011 Local Chapter Income</t>
  </si>
  <si>
    <t>1314</t>
  </si>
  <si>
    <t>December 2013 Local Chapter Expenses</t>
  </si>
  <si>
    <t>China Internet Security Tech</t>
  </si>
  <si>
    <t>Reimbursement for Ivy &amp; Rip Torn's travel expenses for AppSec EU 2014</t>
  </si>
  <si>
    <t>1925</t>
  </si>
  <si>
    <t>Huawei's Membership</t>
  </si>
  <si>
    <t>Reimbursement for flights and accommondations, gifts, roll-up for OWASP events</t>
  </si>
  <si>
    <t>Profit going to local chapters for China event 2016</t>
  </si>
  <si>
    <t>1854</t>
  </si>
  <si>
    <t>Cybozu, Inc.</t>
  </si>
  <si>
    <t>Local China Chapter (20% allocation)</t>
  </si>
  <si>
    <t>1926</t>
  </si>
  <si>
    <t>Local China Chapter (40% of Allocation)</t>
  </si>
  <si>
    <t>2216</t>
  </si>
  <si>
    <t>Total China</t>
  </si>
  <si>
    <t>Cincinnati</t>
  </si>
  <si>
    <t>1443</t>
  </si>
  <si>
    <t>February 2011 Local Chapter Income</t>
  </si>
  <si>
    <t>1453</t>
  </si>
  <si>
    <t>May 2011 Local Chapter Income</t>
  </si>
  <si>
    <t>Andy Willingham</t>
  </si>
  <si>
    <t>Shipping of goods to Andy Willingham</t>
  </si>
  <si>
    <t>Closing out Ohio chapter - splitting funds between Cincinnati, Columbus and Cleveland</t>
  </si>
  <si>
    <t>Allison Shubert</t>
  </si>
  <si>
    <t>Reimbursement for Lunch for April Chapter Meeting</t>
  </si>
  <si>
    <t>Reimbursement for Lunch for attendees of March 28, 2017 Chapter meeting</t>
  </si>
  <si>
    <t>OSD-88</t>
  </si>
  <si>
    <t>OSD-264</t>
  </si>
  <si>
    <t>F&amp;B for Nov Meeting</t>
  </si>
  <si>
    <t>Shipping costs for merchandise</t>
  </si>
  <si>
    <t>Total Cincinnati</t>
  </si>
  <si>
    <t>Cleveland</t>
  </si>
  <si>
    <t>1521</t>
  </si>
  <si>
    <t>VOID Check #1830</t>
  </si>
  <si>
    <t>Rafal Los</t>
  </si>
  <si>
    <t>Replacing Check #1830 (Reimbursement for airfare to Cleveland meeting)</t>
  </si>
  <si>
    <t>Courtney Satink</t>
  </si>
  <si>
    <t>Reimbursement for food for January chapter meeting</t>
  </si>
  <si>
    <t>Total Cleveland</t>
  </si>
  <si>
    <t>Cluj</t>
  </si>
  <si>
    <t>Cristian Serben</t>
  </si>
  <si>
    <t>Total Cluj</t>
  </si>
  <si>
    <t>Coimbatore</t>
  </si>
  <si>
    <t>Total Coimbatore</t>
  </si>
  <si>
    <t>Colorado Springs</t>
  </si>
  <si>
    <t>CS Seed</t>
  </si>
  <si>
    <t>Colorado Springs Chapter Seed Money Per DA</t>
  </si>
  <si>
    <t>Chter Seed</t>
  </si>
  <si>
    <t>Seed money per DA</t>
  </si>
  <si>
    <t>Donation for Colorado Springs Chapter</t>
  </si>
  <si>
    <t>Credit Card Fees: Donation for Colorado Springs Chapter</t>
  </si>
  <si>
    <t>Total Colorado Springs</t>
  </si>
  <si>
    <t>Columbia, SC</t>
  </si>
  <si>
    <t>1801</t>
  </si>
  <si>
    <t>Qualys Membership</t>
  </si>
  <si>
    <t>2165</t>
  </si>
  <si>
    <t>Portion of membership allocated to local chapter/other</t>
  </si>
  <si>
    <t>OSD-1094</t>
  </si>
  <si>
    <t>Frank Catucci</t>
  </si>
  <si>
    <t>Pizza for chapter meeting</t>
  </si>
  <si>
    <t>OSD-2301</t>
  </si>
  <si>
    <t>Total Columbia, SC</t>
  </si>
  <si>
    <t>Columbus</t>
  </si>
  <si>
    <t>Anurag Agarwal</t>
  </si>
  <si>
    <t>Reimbursement for travel expenses to speak at Columbus chapter meeting</t>
  </si>
  <si>
    <t>Bill Sempf</t>
  </si>
  <si>
    <t>Reimbursement for lunch for February chapter meeting</t>
  </si>
  <si>
    <t>Donation to Columbus, OH</t>
  </si>
  <si>
    <t>1625</t>
  </si>
  <si>
    <t>OWASP Columbus Chapter - Lunch Meeting Sponsorship</t>
  </si>
  <si>
    <t>Security Compass</t>
  </si>
  <si>
    <t>Bill Sempf (vendor)</t>
  </si>
  <si>
    <t>Reimbursement for lunch for June meeting</t>
  </si>
  <si>
    <t>2688</t>
  </si>
  <si>
    <t>Lunch for Feb 2017 Meeting</t>
  </si>
  <si>
    <t>Request #3068</t>
  </si>
  <si>
    <t>Sandwiches for lunch</t>
  </si>
  <si>
    <t>OSD-1017</t>
  </si>
  <si>
    <t>Lunch for May Meeting</t>
  </si>
  <si>
    <t>OSD-1209</t>
  </si>
  <si>
    <t>Lunch for July 26 meeting</t>
  </si>
  <si>
    <t>OSD-1331</t>
  </si>
  <si>
    <t>Prizes for the first Columbus OWASP Chapter CTF</t>
  </si>
  <si>
    <t>Donation: Columbus Chapter</t>
  </si>
  <si>
    <t>Credit Card Fees: Columbus Chapter</t>
  </si>
  <si>
    <t>Donation: Katarina Triguba - Columbus</t>
  </si>
  <si>
    <t>Donation: Noelle Felix - Columbus</t>
  </si>
  <si>
    <t>PayPal Fees: Columbus Chapter</t>
  </si>
  <si>
    <t>OSD-2071</t>
  </si>
  <si>
    <t>January Meeting Expenses- Columbus</t>
  </si>
  <si>
    <t>Donation: Columbus, OH</t>
  </si>
  <si>
    <t>PayPal Fees: Donation: Columbus, OH</t>
  </si>
  <si>
    <t>OSD-2658</t>
  </si>
  <si>
    <t>June and July Meeting Expenses- Columbus</t>
  </si>
  <si>
    <t>OSD-2840</t>
  </si>
  <si>
    <t>September Meeting Expenses- Columbus</t>
  </si>
  <si>
    <t>Total Columbus</t>
  </si>
  <si>
    <t>Cork</t>
  </si>
  <si>
    <t>Espion Ltd.</t>
  </si>
  <si>
    <t>Direct Deposit - Paypal</t>
  </si>
  <si>
    <t>OSD-356</t>
  </si>
  <si>
    <t>Darren Fitzpatrick - expenses</t>
  </si>
  <si>
    <t>meetup.com fees</t>
  </si>
  <si>
    <t>OSD-355</t>
  </si>
  <si>
    <t>food for secure code challenge (21.20 EUR)</t>
  </si>
  <si>
    <t>Darren Fitzpatrick - pizza sponsor &amp; Cork Chapter donation</t>
  </si>
  <si>
    <t>Total Cork</t>
  </si>
  <si>
    <t>Costa Rica</t>
  </si>
  <si>
    <t>Michael Hidalgo Fallas</t>
  </si>
  <si>
    <t>Reimbursement for banners for LatAm Tour 2015</t>
  </si>
  <si>
    <t>Reimbursement for coffee break, OWASP Top 10 books &amp; water for LatAm 2015 tour</t>
  </si>
  <si>
    <t>1689</t>
  </si>
  <si>
    <t>Profit from LatAm Tour 2015</t>
  </si>
  <si>
    <t>Local Chapter profit split (90% of overal profit)</t>
  </si>
  <si>
    <t>1777</t>
  </si>
  <si>
    <t>1 Shirt &amp; 20 Stickers</t>
  </si>
  <si>
    <t>LuLu Press, Inc.</t>
  </si>
  <si>
    <t>Books for Costa Rica Chapter</t>
  </si>
  <si>
    <t>Shipment fee</t>
  </si>
  <si>
    <t>Merchandise ordered by the Costa Rica chapter (Pen Sets &amp; Stickers)</t>
  </si>
  <si>
    <t>Shipping cost for chapter supplies</t>
  </si>
  <si>
    <t>Anderson Dadario</t>
  </si>
  <si>
    <t>Reimbursement for Flight from Brazil to Costa Rica to speak at meeting</t>
  </si>
  <si>
    <t>OSD-910</t>
  </si>
  <si>
    <t>Michael HidalgoFallas</t>
  </si>
  <si>
    <t>Pago Restante OWASP catering</t>
  </si>
  <si>
    <t>OSD-958</t>
  </si>
  <si>
    <t>Lanyards and T-shirts for Speakers</t>
  </si>
  <si>
    <t>Total Costa Rica</t>
  </si>
  <si>
    <t>Cotonou</t>
  </si>
  <si>
    <t>Hotel Poto</t>
  </si>
  <si>
    <t>Payment for Venue &amp; Food for chapter meeting</t>
  </si>
  <si>
    <t>Request # 2968</t>
  </si>
  <si>
    <t>Charlotte Binham</t>
  </si>
  <si>
    <t>This bill covers the OWASP local meeting in Cotonou Benin of June 26th 2017. Expenses that are d...</t>
  </si>
  <si>
    <t>OSD-591</t>
  </si>
  <si>
    <t>Apollin Moyo Exp</t>
  </si>
  <si>
    <t>Drinks</t>
  </si>
  <si>
    <t>Sandwiches</t>
  </si>
  <si>
    <t>Broken office wall glass</t>
  </si>
  <si>
    <t>cotonu</t>
  </si>
  <si>
    <t>add to cotonou per Dawn email 5.3.18</t>
  </si>
  <si>
    <t>OSD-922</t>
  </si>
  <si>
    <t>Conference room, flyers and posters, food, drinks, Roundtrip ticket for speaker, hotel room for ...</t>
  </si>
  <si>
    <t>Total Cotonou</t>
  </si>
  <si>
    <t>Croatia</t>
  </si>
  <si>
    <t>Total Croatia</t>
  </si>
  <si>
    <t>Cuiaba</t>
  </si>
  <si>
    <t>Total Cuiaba</t>
  </si>
  <si>
    <t>Curacao</t>
  </si>
  <si>
    <t>Total Curacao</t>
  </si>
  <si>
    <t>Curitiba</t>
  </si>
  <si>
    <t>Total Curitiba</t>
  </si>
  <si>
    <t>Cuttack</t>
  </si>
  <si>
    <t>Netsparker Ltd</t>
  </si>
  <si>
    <t>Donation to local chapter</t>
  </si>
  <si>
    <t>Ankush Mohanty</t>
  </si>
  <si>
    <t>Reimbursement for Arduino pro micro, Node mcu esp8266</t>
  </si>
  <si>
    <t>Reimbursement for Respberry Pi complete kit</t>
  </si>
  <si>
    <t>Reimbursement for Components for demostration, snacks, notebook and pens</t>
  </si>
  <si>
    <t>Reimbursement for equipment</t>
  </si>
  <si>
    <t>2990</t>
  </si>
  <si>
    <t>Pens, pads, visiting cards, foods (6500 INR)</t>
  </si>
  <si>
    <t>Request #3070</t>
  </si>
  <si>
    <t>Biscuits, juices, stickers, notepads and pens (2,819.00 INR)</t>
  </si>
  <si>
    <t>OSD-55</t>
  </si>
  <si>
    <t>Food expenses</t>
  </si>
  <si>
    <t>Peter Edgeler Donation to Cuttack Chapter</t>
  </si>
  <si>
    <t>pp fees for Cuttack Donation</t>
  </si>
  <si>
    <t>OSD-557</t>
  </si>
  <si>
    <t>Clothing Expenses for chapter (3500 INR)</t>
  </si>
  <si>
    <t>OSD-831</t>
  </si>
  <si>
    <t>Biscuits and Juice (2550 INR)</t>
  </si>
  <si>
    <t>OSD-1349</t>
  </si>
  <si>
    <t>Two speakers transportation expenses (1700 INR)</t>
  </si>
  <si>
    <t>OSD-2589</t>
  </si>
  <si>
    <t>Chapter Meetup Expense (6600 INR)</t>
  </si>
  <si>
    <t>Total Cuttack</t>
  </si>
  <si>
    <t>Cyprus</t>
  </si>
  <si>
    <t>OSD-1060</t>
  </si>
  <si>
    <t>Expenses for last 3 meetups</t>
  </si>
  <si>
    <t>Total Cyprus</t>
  </si>
  <si>
    <t>Czech Republic</t>
  </si>
  <si>
    <t>Donation: Czech Republic Chapter (1,938 EUR)</t>
  </si>
  <si>
    <t>PayPal Fees: Donation - Czech Republic Chapter (85.62 EUR)</t>
  </si>
  <si>
    <t>Total Czech Republic</t>
  </si>
  <si>
    <t>Dallas</t>
  </si>
  <si>
    <t>OWASP Dallas Chapter Sponsorship</t>
  </si>
  <si>
    <t>Denis Sheridan</t>
  </si>
  <si>
    <t>Reimbursement for meeting happy hour</t>
  </si>
  <si>
    <t>Payment to Denis Sheridan returned (sent to wrong PP address)</t>
  </si>
  <si>
    <t>Matthew Parsons</t>
  </si>
  <si>
    <t>Reimbursement for Pizza, cookies, for 50 people at Chapter meeting Tuesday January 20th</t>
  </si>
  <si>
    <t>Reimbursement for meeting at Humperdink's - food and drinks for attendees</t>
  </si>
  <si>
    <t>Reimbursement for food/drinks for chapter meeting</t>
  </si>
  <si>
    <t>Reimbursemetn for College CTF prizes</t>
  </si>
  <si>
    <t>Reimbursement for drinks and snacks for Capture the Flag</t>
  </si>
  <si>
    <t>1868</t>
  </si>
  <si>
    <t>Dallas Chapter 15% Allocation</t>
  </si>
  <si>
    <t>OSD-998</t>
  </si>
  <si>
    <t>May meeting was a social event using funds donated to OWASP Dallas chapter by Qualys</t>
  </si>
  <si>
    <t>Sandra Carielli Donation to Dallas Chapter</t>
  </si>
  <si>
    <t>OSD-1576</t>
  </si>
  <si>
    <t>Chapter Happy hour</t>
  </si>
  <si>
    <t>OSD-2147</t>
  </si>
  <si>
    <t>Food Expense for OWASP Dallas Chapter Meeting</t>
  </si>
  <si>
    <t>2194</t>
  </si>
  <si>
    <t>Local Dallas Chapter (15% of Allocation)</t>
  </si>
  <si>
    <t>OSD-2291</t>
  </si>
  <si>
    <t>Happy Hour for OWASP Dallas Chapter Meeting</t>
  </si>
  <si>
    <t>OSD-2373</t>
  </si>
  <si>
    <t>OSD-2460</t>
  </si>
  <si>
    <t>Pizza, salads, and soda/water for OWASP Dallas May meeting</t>
  </si>
  <si>
    <t>OSD-2461</t>
  </si>
  <si>
    <t>David Bohannon</t>
  </si>
  <si>
    <t>Travel expenses for one of the two speakers for the OWASP Dallas May meeting</t>
  </si>
  <si>
    <t>OSD-2537</t>
  </si>
  <si>
    <t>Stark Riedesel</t>
  </si>
  <si>
    <t>Pizza and Drinks for Dallas Chapter Meeting</t>
  </si>
  <si>
    <t>OSD-2813</t>
  </si>
  <si>
    <t>Meetup subscription fees for Dallas chapter from September 2016 - March 2019</t>
  </si>
  <si>
    <t>Total Dallas</t>
  </si>
  <si>
    <t>Dehradun</t>
  </si>
  <si>
    <t>Dehradun Cpter seed per DA</t>
  </si>
  <si>
    <t>OSD-667</t>
  </si>
  <si>
    <t>Abhay Singh Sengar</t>
  </si>
  <si>
    <t>Hackathon Winners Prize, Pens, and T-shits for Volunteers/winners</t>
  </si>
  <si>
    <t>Total Dehradun</t>
  </si>
  <si>
    <t>Delaware</t>
  </si>
  <si>
    <t>Total Delaware</t>
  </si>
  <si>
    <t>Delhi</t>
  </si>
  <si>
    <t>Reimbursement for GoogleAd Words</t>
  </si>
  <si>
    <t>Reimbursement for Marketing (Meetup+Adverts) &amp; Bluetooth Mic</t>
  </si>
  <si>
    <t>Reimbursement for Facebook Advertising</t>
  </si>
  <si>
    <t>OSD-728</t>
  </si>
  <si>
    <t>30 T-Shirts printed for Community Outreach at NullCon Conference (7932 INR)</t>
  </si>
  <si>
    <t>OSD-2976</t>
  </si>
  <si>
    <t>OWASP Chapter stickers (4705 INR)</t>
  </si>
  <si>
    <t>Total Delhi</t>
  </si>
  <si>
    <t>Denmark</t>
  </si>
  <si>
    <t>Den seed17</t>
  </si>
  <si>
    <t>Per Tiffany Long email to give Denmark $500</t>
  </si>
  <si>
    <t>Total Denmark</t>
  </si>
  <si>
    <t>Denver</t>
  </si>
  <si>
    <t>1485</t>
  </si>
  <si>
    <t>June 2010 Individual Memberships</t>
  </si>
  <si>
    <t>1489</t>
  </si>
  <si>
    <t>August 2010 Individual Memberships</t>
  </si>
  <si>
    <t>1493</t>
  </si>
  <si>
    <t>October 2010 Individual Memberships</t>
  </si>
  <si>
    <t>Steve Kosten</t>
  </si>
  <si>
    <t>Reimbursement for MeetUp expense</t>
  </si>
  <si>
    <t>1556</t>
  </si>
  <si>
    <t>Solutions II, Inc.</t>
  </si>
  <si>
    <t>Reimbursement for room rental for July meeting</t>
  </si>
  <si>
    <t>1560</t>
  </si>
  <si>
    <t>Merchandise for chapter events</t>
  </si>
  <si>
    <t>Shipping charge for schwag for chapter meetings</t>
  </si>
  <si>
    <t>Reimbursement for meetup expense</t>
  </si>
  <si>
    <t>Reimbursement for room fee for chapter meeting</t>
  </si>
  <si>
    <t>Reimbursement for room fee for January chapter meeting</t>
  </si>
  <si>
    <t>Reimbursement for meetup.com fees</t>
  </si>
  <si>
    <t>Reimbursement for Starbucks gift cards for trivia contest winners at chapter meeting</t>
  </si>
  <si>
    <t>Reimbursement for flight to AppSec USA paid for by chapter</t>
  </si>
  <si>
    <t>Reimbursement for meeting giveaways (flash drive, Starbucks giftcard)</t>
  </si>
  <si>
    <t>Reimbursement for AppSec USA hotel paid for by local chapter</t>
  </si>
  <si>
    <t>Reimbursement for Speaker gift and coffee giveaway for trivia contest (Nov chapter meeting)</t>
  </si>
  <si>
    <t>Reimbursement for mic speaker and cables for chapter meeting</t>
  </si>
  <si>
    <t>Reimbursement for Starbucks coffee giveaway for chapter meeting</t>
  </si>
  <si>
    <t>Reimbursement for Meetup costs for 6 months:  89.94 &amp; $100 Starbucks Giveaways for trivia contest</t>
  </si>
  <si>
    <t>Take 2 Data</t>
  </si>
  <si>
    <t>Reimbursement for food &amp; drinks for New Board chapter meeting</t>
  </si>
  <si>
    <t>Reimbursement for Starbucks gift cards as door prizes / trivia contest</t>
  </si>
  <si>
    <t>Reimbursement for Board Meeting Lunch and HDMI adapter for presenters</t>
  </si>
  <si>
    <t>Frank Vianzon</t>
  </si>
  <si>
    <t>Reiumbursement for Wireless Buzzers - Trivia Cubes with software games</t>
  </si>
  <si>
    <t>Black Hills Information Security</t>
  </si>
  <si>
    <t>Reimbursement for Travel from Rapid City to Denver, overnight in hotel and travel back</t>
  </si>
  <si>
    <t>Reimbursement for starbucks trivia prizes, hdmi-component adapter, hdmi cable</t>
  </si>
  <si>
    <t>Reimbursement for meetup.com costs</t>
  </si>
  <si>
    <t>Reimbursement for September chapter meeting trivia contest prizes for table (Starbucks gift cards)</t>
  </si>
  <si>
    <t>Reimbursement for starbucks gift cards for giveaways at our November Chapter meeting</t>
  </si>
  <si>
    <t>Reimbursement for 2017 planning meeting</t>
  </si>
  <si>
    <t>Profit going to local chapters for Denver Training Day 2016</t>
  </si>
  <si>
    <t>Loss from SnowFroc  2016 coming from chapter Funds</t>
  </si>
  <si>
    <t>OWASP Denver chapter reallocating funds to misc projects</t>
  </si>
  <si>
    <t>Reimbursement for meetup costs</t>
  </si>
  <si>
    <t>Reimbursement for Summit Ticket &amp; flight to Summit</t>
  </si>
  <si>
    <t>2958 &amp; 2959</t>
  </si>
  <si>
    <t>Reimbursement for travel expenses for Summit</t>
  </si>
  <si>
    <t>OSD-71</t>
  </si>
  <si>
    <t>Denver OWASP board met to do planning for SNOWFROC in March. Bought appetizers and drinks for me...</t>
  </si>
  <si>
    <t>OSD-739</t>
  </si>
  <si>
    <t>Took Executive Director and Speakers and a few volunteers out for dinner after conference</t>
  </si>
  <si>
    <t>OSD-738</t>
  </si>
  <si>
    <t>Meetup Charges for 6 months</t>
  </si>
  <si>
    <t>OSD-789</t>
  </si>
  <si>
    <t>Brad Gable</t>
  </si>
  <si>
    <t>Park Burger Reimbursement</t>
  </si>
  <si>
    <t>OSD-856</t>
  </si>
  <si>
    <t>Kathleen Thaxton</t>
  </si>
  <si>
    <t>Denver Chapter Board meeting</t>
  </si>
  <si>
    <t>OSD-1148</t>
  </si>
  <si>
    <t>July Meeting Deposit at Dave &amp; Busters</t>
  </si>
  <si>
    <t>OSD-1219</t>
  </si>
  <si>
    <t>Expense for monthly meetup</t>
  </si>
  <si>
    <t>OSD-1421</t>
  </si>
  <si>
    <t>Meetup costs Denver</t>
  </si>
  <si>
    <t>OSD-1743</t>
  </si>
  <si>
    <t>November Chapter Meeting, room and food</t>
  </si>
  <si>
    <t>OSD-1746</t>
  </si>
  <si>
    <t>OSD-2295</t>
  </si>
  <si>
    <t>Matt, Shufeldt</t>
  </si>
  <si>
    <t>Expenses for OWASP February Denver Chapter</t>
  </si>
  <si>
    <t>OSD-2260</t>
  </si>
  <si>
    <t>Meetup Subscription Cost for Denver</t>
  </si>
  <si>
    <t>OSD-2337</t>
  </si>
  <si>
    <t>Denver Chapter Board meeting - Food &amp; Beverages</t>
  </si>
  <si>
    <t>OSD-2463</t>
  </si>
  <si>
    <t>OSD-2364</t>
  </si>
  <si>
    <t>SpyderSec LLC</t>
  </si>
  <si>
    <t>Keynote Speaker for Denver Chapter BOD</t>
  </si>
  <si>
    <t>OSD-3025</t>
  </si>
  <si>
    <t>Expense for chapter meeting</t>
  </si>
  <si>
    <t>Total Denver</t>
  </si>
  <si>
    <t>Des Moines</t>
  </si>
  <si>
    <t>65122</t>
  </si>
  <si>
    <t>Riverbed Technology meeting sponsorship</t>
  </si>
  <si>
    <t>1562</t>
  </si>
  <si>
    <t>Returned check for Jason Braddy (was not cashed in time)</t>
  </si>
  <si>
    <t>Jason Braddy</t>
  </si>
  <si>
    <t>Reimbursement for pizza/soda for chapter meetings (2x)</t>
  </si>
  <si>
    <t>Total Des Moines</t>
  </si>
  <si>
    <t>Detroit</t>
  </si>
  <si>
    <t>Reactivate Detroit Chpt per DA</t>
  </si>
  <si>
    <t>Total Detroit</t>
  </si>
  <si>
    <t>Dnipro</t>
  </si>
  <si>
    <t>Africa2018</t>
  </si>
  <si>
    <t>Set up Dnipro per Dawn Aiken email 3.11.18</t>
  </si>
  <si>
    <t>OSD-647</t>
  </si>
  <si>
    <t>Yan Lypnytsky</t>
  </si>
  <si>
    <t>Reimbursement for money spent on local event</t>
  </si>
  <si>
    <t>OSD-909</t>
  </si>
  <si>
    <t>Total Dnipro</t>
  </si>
  <si>
    <t>Dominican Republic</t>
  </si>
  <si>
    <t>Reimbursement #2940</t>
  </si>
  <si>
    <t>Republica Dominicana - Santo Domingo - Local Chapter- Air Tickets &amp; Hotel &amp; Taxis- Speaker &amp; Tra...</t>
  </si>
  <si>
    <t>Donation: Dominican Republic</t>
  </si>
  <si>
    <t>PayPal Fees: Donation - Dominican Republic</t>
  </si>
  <si>
    <t>Total Dominican Republic</t>
  </si>
  <si>
    <t>Dorset</t>
  </si>
  <si>
    <t>2225</t>
  </si>
  <si>
    <t>HAYS Recruiting Exports Worldwide</t>
  </si>
  <si>
    <t>Local Dorset Chapter 200.00 GBP  CS19-Dorset, OSD-2324</t>
  </si>
  <si>
    <t>OSD-2409</t>
  </si>
  <si>
    <t>Daniel Warden</t>
  </si>
  <si>
    <t>Pizza and Refreshments at Chapter meeting on 11 April 2019 (160.60 GBP)</t>
  </si>
  <si>
    <t>OSD#2579 DA seed funds Dorset</t>
  </si>
  <si>
    <t>OSD-2540</t>
  </si>
  <si>
    <t>Mark Davidson</t>
  </si>
  <si>
    <t>AdjSuspense</t>
  </si>
  <si>
    <t>Donation from Malcolm Green to the Dorset Chapter (221.59 EUR)</t>
  </si>
  <si>
    <t>PayPal Fees: Donation from Malcolm Green to the Dorset Chapter(10.10 EUR)</t>
  </si>
  <si>
    <t>Total Dorset</t>
  </si>
  <si>
    <t>Dubai</t>
  </si>
  <si>
    <t>Total Dubai</t>
  </si>
  <si>
    <t>Dublin</t>
  </si>
  <si>
    <t>1444</t>
  </si>
  <si>
    <t>February 2011 Local Chapter Expenses</t>
  </si>
  <si>
    <t>Espion Group Donation</t>
  </si>
  <si>
    <t>1656</t>
  </si>
  <si>
    <t>40% allocation to Dublin</t>
  </si>
  <si>
    <t>1765</t>
  </si>
  <si>
    <t>90% of profit from event going to local chapter</t>
  </si>
  <si>
    <t>Integrity 360</t>
  </si>
  <si>
    <t>Ward</t>
  </si>
  <si>
    <t>Morgan McKinley</t>
  </si>
  <si>
    <t>Dublin Jul 2017</t>
  </si>
  <si>
    <t>William Morris Endeaver Entertainment UK</t>
  </si>
  <si>
    <t>Speaker at Dublin Chapter Event Jul 2017</t>
  </si>
  <si>
    <t>Request #3064</t>
  </si>
  <si>
    <t>Denise Murtagh-Dunne</t>
  </si>
  <si>
    <t>Venue hire for Dublin Chapter event hosted in the liquor rooms, Dublin,</t>
  </si>
  <si>
    <t>Request #3071</t>
  </si>
  <si>
    <t>Brendan Gormley</t>
  </si>
  <si>
    <t>Dublin Local Chapter Budget- Event Hosting Costs for Speaker James Veitch (499 EUR)</t>
  </si>
  <si>
    <t>William Morris Endeavor Returned UK Funds</t>
  </si>
  <si>
    <t>Request #3071 B</t>
  </si>
  <si>
    <t>(Wire conversion balance)</t>
  </si>
  <si>
    <t>Request #3064 CR</t>
  </si>
  <si>
    <t>OSD-353</t>
  </si>
  <si>
    <t>Amazon voucher as prize for Secure Code Challenge (253.23 EUR)</t>
  </si>
  <si>
    <t>OSD-459</t>
  </si>
  <si>
    <t>Gift Voucher to the Belfast winner of the Secure Code Warrior comp. (220 GBP)</t>
  </si>
  <si>
    <t>OSD-834</t>
  </si>
  <si>
    <t>CoderDojo</t>
  </si>
  <si>
    <t>Sponsoring CoderDojo coolest project (3075 EUR)</t>
  </si>
  <si>
    <t>OSD-1134</t>
  </si>
  <si>
    <t>OWASP Dublin CoderDojo Expenses for May 26, 2018 (284.77 EUR)</t>
  </si>
  <si>
    <t>BWI0000288082</t>
  </si>
  <si>
    <t>BWI0000392812</t>
  </si>
  <si>
    <t>BWI0000397342</t>
  </si>
  <si>
    <t>BWI0000406040</t>
  </si>
  <si>
    <t>BWI0000408857</t>
  </si>
  <si>
    <t>Total Dublin</t>
  </si>
  <si>
    <t>Durgapur</t>
  </si>
  <si>
    <t>Durgap seed</t>
  </si>
  <si>
    <t>Durgapur seed per TL email 12.28.17</t>
  </si>
  <si>
    <t>Total Durgapur</t>
  </si>
  <si>
    <t>East Midlands UK</t>
  </si>
  <si>
    <t>Total East Midlands UK</t>
  </si>
  <si>
    <t>East Sweden</t>
  </si>
  <si>
    <t>Total East Sweden</t>
  </si>
  <si>
    <t>Ecuador</t>
  </si>
  <si>
    <t>Ramiro Pulgar</t>
  </si>
  <si>
    <t>Reimbursement for coffee break in Ecuador for LatAm Tour 2016</t>
  </si>
  <si>
    <t>Reimbursement for Speaker 2 Flight ticket reimbursement becuase of Latam Tour in Quito. from Mex...</t>
  </si>
  <si>
    <t>Reimbursement for Speaker 1 &amp; 2 Hotel for one night in Ecuador for LatAm Tour 2016</t>
  </si>
  <si>
    <t>Reimbursement #2939</t>
  </si>
  <si>
    <t>Ecuador Quito Local Chapter - Air Tickets- Speaker - OWASP Latam Tour 2017, Santo Domingo - Quit...</t>
  </si>
  <si>
    <t>ThoughWorks, Inc.</t>
  </si>
  <si>
    <t>40% of membership fee going to local chapter</t>
  </si>
  <si>
    <t>Total Ecuador</t>
  </si>
  <si>
    <t>Edmonton</t>
  </si>
  <si>
    <t>Total Edmonton</t>
  </si>
  <si>
    <t>El Salvador</t>
  </si>
  <si>
    <t>Nelson Chacon</t>
  </si>
  <si>
    <t>Reimbursement for Snacks and Gift for OWASP Latam Tour 2017</t>
  </si>
  <si>
    <t>Carlos Molina Donation to El Salvador</t>
  </si>
  <si>
    <t>pp fees for El Salvador Donation</t>
  </si>
  <si>
    <t>Donation from Roberto Mendoza for El Salvador Chapter</t>
  </si>
  <si>
    <t>pp fees for el Salvador donation</t>
  </si>
  <si>
    <t>Total El Salvador</t>
  </si>
  <si>
    <t>Estonia</t>
  </si>
  <si>
    <t>Total Estonia</t>
  </si>
  <si>
    <t>Florianopolis</t>
  </si>
  <si>
    <t>Total Florianopolis</t>
  </si>
  <si>
    <t>France</t>
  </si>
  <si>
    <t>1704</t>
  </si>
  <si>
    <t>1740</t>
  </si>
  <si>
    <t>Merchandise ordered - 100 Pens, 200 Stickers, 10 Pen Sets, 50 Cornucopia Cards, 50 Stress Balls,...</t>
  </si>
  <si>
    <t>Shipping fee to Sebastien Gioria</t>
  </si>
  <si>
    <t>Mechandise shipment fee</t>
  </si>
  <si>
    <t>16 Black Nike Polo Shirts</t>
  </si>
  <si>
    <t>PhoneSec</t>
  </si>
  <si>
    <t>Lexsi</t>
  </si>
  <si>
    <t>Donation from Anne Schoch-Fleur</t>
  </si>
  <si>
    <t>Donation: France Chapter</t>
  </si>
  <si>
    <t>Credit Card Fees: France Chapter</t>
  </si>
  <si>
    <t>Total France</t>
  </si>
  <si>
    <t>Gainesville</t>
  </si>
  <si>
    <t>Shipping of goods to Gainesville, FL</t>
  </si>
  <si>
    <t>Total Gainesville</t>
  </si>
  <si>
    <t>Gandhinagar</t>
  </si>
  <si>
    <t>Total Gandhinagar</t>
  </si>
  <si>
    <t>Geneva</t>
  </si>
  <si>
    <t>1654</t>
  </si>
  <si>
    <t>Application Security Forum 2014 - merchandise</t>
  </si>
  <si>
    <t>OSD-47</t>
  </si>
  <si>
    <t>Thomas Hofer</t>
  </si>
  <si>
    <t>Total Geneva</t>
  </si>
  <si>
    <t>Germany</t>
  </si>
  <si>
    <t>1490</t>
  </si>
  <si>
    <t>August 2010 Local Chapter Transactions</t>
  </si>
  <si>
    <t>1492</t>
  </si>
  <si>
    <t>September 2010 Local Chapter Transactions</t>
  </si>
  <si>
    <t>1294</t>
  </si>
  <si>
    <t>1309</t>
  </si>
  <si>
    <t>1547</t>
  </si>
  <si>
    <t>Correction - business cards should have been charged to Netherlands not Germany</t>
  </si>
  <si>
    <t>Shipment of goods to Germany</t>
  </si>
  <si>
    <t>Merchandise for ETK2014 Booth</t>
  </si>
  <si>
    <t>Books</t>
  </si>
  <si>
    <t>1614</t>
  </si>
  <si>
    <t>Supplies for it-sa 2014 fair in Germany</t>
  </si>
  <si>
    <t>Claudio Criscione</t>
  </si>
  <si>
    <t>Reimbursement for hotel room for Germany Day 2014 (speaker)</t>
  </si>
  <si>
    <t>Marianne Busch</t>
  </si>
  <si>
    <t>Reimbursement for travel costs to it-sa 2015</t>
  </si>
  <si>
    <t>1847</t>
  </si>
  <si>
    <t>Reimbursement for hotel &amp; conference fee for Germany Day 2015</t>
  </si>
  <si>
    <t>Shipment to Stephan Engel in Heidelberg</t>
  </si>
  <si>
    <t>Returned PP payment for Andreas Ditterich - waiting to confirm PP address and resend</t>
  </si>
  <si>
    <t>1935</t>
  </si>
  <si>
    <t>Fraunhofer SIT</t>
  </si>
  <si>
    <t>Allocating 40% to chapter</t>
  </si>
  <si>
    <t>2153</t>
  </si>
  <si>
    <t>OneConsult GmbH</t>
  </si>
  <si>
    <t>Germany Chapter donating funds to 2017 Summit</t>
  </si>
  <si>
    <t>Timo Pagel</t>
  </si>
  <si>
    <t>Reimbursement for travel to the Summit</t>
  </si>
  <si>
    <t>OSD-30</t>
  </si>
  <si>
    <t>Ralf Reinhardt</t>
  </si>
  <si>
    <t>SHA2017.org, OWASP-Tent, BBQ, Ticket, Parking (372.41 EUR)</t>
  </si>
  <si>
    <t>OSD-56</t>
  </si>
  <si>
    <t>Rocco Graenitz</t>
  </si>
  <si>
    <t>OSD-75</t>
  </si>
  <si>
    <t>Johan Peeters</t>
  </si>
  <si>
    <t>Travel costs</t>
  </si>
  <si>
    <t>OSD-75 CR</t>
  </si>
  <si>
    <t xml:space="preserve"> (to be paid from EU entity)</t>
  </si>
  <si>
    <t>OSD-110</t>
  </si>
  <si>
    <t>cornelti (Till Cornely)</t>
  </si>
  <si>
    <t>OWASP fair stand at it-sa in Nurnberg (180 EUR)</t>
  </si>
  <si>
    <t>BWI0000245364</t>
  </si>
  <si>
    <t>Shipping Charges</t>
  </si>
  <si>
    <t>OSD-30 B</t>
  </si>
  <si>
    <t>Oneconsult</t>
  </si>
  <si>
    <t>One consult corp 2018 membership allocate $1K to Germany and Switzerland</t>
  </si>
  <si>
    <t>OSD-829</t>
  </si>
  <si>
    <t>Travel costs to German OWASP Chapter meeting (99.15 EUR)</t>
  </si>
  <si>
    <t>OSD-825</t>
  </si>
  <si>
    <t>DSC18-107 (1250 GBP)</t>
  </si>
  <si>
    <t>OSD-812</t>
  </si>
  <si>
    <t>Magna Ingredi Events GmbH</t>
  </si>
  <si>
    <t>Booth for OWASP German Chapter (134.50 EUR)</t>
  </si>
  <si>
    <t>OSD-858</t>
  </si>
  <si>
    <t>SAALBAU</t>
  </si>
  <si>
    <t>Chapter Meeting of German Chapter (382.23 EUR)</t>
  </si>
  <si>
    <t>OSD-943</t>
  </si>
  <si>
    <t>Sponsored Ticket for Open Security Summit (1250 GBP)</t>
  </si>
  <si>
    <t>OSD-913</t>
  </si>
  <si>
    <t>Logo Design Contest on 99designs.de as discussed and agreed (368 EUR)</t>
  </si>
  <si>
    <t>OSD-1158</t>
  </si>
  <si>
    <t>Local Germany Chapter (20% of Allocation)</t>
  </si>
  <si>
    <t>Contributor Membership  CM18-2170, OSD-1791 - 20% to German Chapter  UK83127</t>
  </si>
  <si>
    <t>OSD-1703</t>
  </si>
  <si>
    <t>Tobias Glemser - expenses</t>
  </si>
  <si>
    <t>Print of 1.000 issues OWASP Top 10 German Translation  (1011.38 EUR)</t>
  </si>
  <si>
    <t>Donations: OWASP German Chapter</t>
  </si>
  <si>
    <t>OSD-1712</t>
  </si>
  <si>
    <t>Travel reimbursement for speaker at OWASP Berlin, Hamburg &amp; Dresden 2018 (443.30 EUR)</t>
  </si>
  <si>
    <t>OSD-1872</t>
  </si>
  <si>
    <t>Stickers for OWASP Germany Chapter (445.93 EUR)</t>
  </si>
  <si>
    <t>OSD-1875</t>
  </si>
  <si>
    <t>Reimbursement for travel to German OWASP Day (Invited Speaker) 518.40 EUR</t>
  </si>
  <si>
    <t>OSD-1767</t>
  </si>
  <si>
    <t>Sebastian, Schinzel</t>
  </si>
  <si>
    <t>Expenses for German OWASP Day 2018 in Münster</t>
  </si>
  <si>
    <t>OSD-1939</t>
  </si>
  <si>
    <t>Flight for 5 city german speaking tour week</t>
  </si>
  <si>
    <t>OSD-2040</t>
  </si>
  <si>
    <t>Christian Dresen</t>
  </si>
  <si>
    <t>Expenses for OWASP Day 2018 (535.25 EUR)</t>
  </si>
  <si>
    <t>BWI0000294885</t>
  </si>
  <si>
    <t>Total Germany</t>
  </si>
  <si>
    <t>Ghana</t>
  </si>
  <si>
    <t>to add $500 to Ghana per DA email</t>
  </si>
  <si>
    <t>OSD-1312</t>
  </si>
  <si>
    <t>Ash Dastmalchi</t>
  </si>
  <si>
    <t>1st Chapter meeting expenses fpr Ghana Chapter (28 GBP)</t>
  </si>
  <si>
    <t>OSD-1803</t>
  </si>
  <si>
    <t>Paid for refreshments (soft drinks, snacks and serviette) (25 GBP)</t>
  </si>
  <si>
    <t>OSD-2394</t>
  </si>
  <si>
    <t>Paid for refreshments (soft drinks, snacks and serviette) (61 GBP)</t>
  </si>
  <si>
    <t>OSD-2635</t>
  </si>
  <si>
    <t>Chapter Meetup Expense  (20 GBP)</t>
  </si>
  <si>
    <t>OSD-2884</t>
  </si>
  <si>
    <t>Chapter Meetup Expense  (42 GBP)</t>
  </si>
  <si>
    <t>Total Ghana</t>
  </si>
  <si>
    <t>Goiania</t>
  </si>
  <si>
    <t>Total Goiania</t>
  </si>
  <si>
    <t>Gothenburg</t>
  </si>
  <si>
    <t>1843</t>
  </si>
  <si>
    <t>90% of profit from event going to the local chapter (Gothenburg Day 2015)</t>
  </si>
  <si>
    <t>Profit going to local chapters for Gothenburg Day 2016</t>
  </si>
  <si>
    <t>Anders Rosdahl</t>
  </si>
  <si>
    <t>Reimbursemetn for payment  ANders send to Marielle (her paymetn was returned to OWASP)</t>
  </si>
  <si>
    <t>OSD-461</t>
  </si>
  <si>
    <t>Mikael Wecksten</t>
  </si>
  <si>
    <t>Internetdagarna 2017 Expenses (261.43 EURO, Transportation, hotel) Stockholm Sweden</t>
  </si>
  <si>
    <t>OSD-494</t>
  </si>
  <si>
    <t>Hotel Reimbursement as a Guest Speaker</t>
  </si>
  <si>
    <t>OSD-491</t>
  </si>
  <si>
    <t>Flights from Gothenburg to Umea (239.16 EUR)</t>
  </si>
  <si>
    <t>OSD-476</t>
  </si>
  <si>
    <t>Travel expenses for the presentations in both Gothenburg and Umea - Gothenburg</t>
  </si>
  <si>
    <t>PP FEE</t>
  </si>
  <si>
    <t>OSD-477</t>
  </si>
  <si>
    <t>Reimbursement for OWASP Project Mobile Security Testing Guide (3654 SEK)</t>
  </si>
  <si>
    <t>pp fee</t>
  </si>
  <si>
    <t>OSD-885</t>
  </si>
  <si>
    <t>Jonas Magazinus</t>
  </si>
  <si>
    <t>Flight ticket and hotel for 2 nights for Nadim Kobeissi</t>
  </si>
  <si>
    <t>128102</t>
  </si>
  <si>
    <t>Research Institute of Sweden (RISE)</t>
  </si>
  <si>
    <t>Venue for joint chapter event with RISE</t>
  </si>
  <si>
    <t>117073 (OSD-1044)</t>
  </si>
  <si>
    <t>Chalmers Konferens &amp; Restauranger</t>
  </si>
  <si>
    <t>Venue and Food invoice for chapter event - "Pushing Left Like a Boss" 5/31/2018 (15343.00 SEK)</t>
  </si>
  <si>
    <t>OSD-1153</t>
  </si>
  <si>
    <t>Mattias Jidhage</t>
  </si>
  <si>
    <t>Equipment (screen capture device) for recording OWASP chapter events (194 EUR)</t>
  </si>
  <si>
    <t>OSD-2281</t>
  </si>
  <si>
    <t>Viktor, Lindstrom</t>
  </si>
  <si>
    <t>Stickers and Swag for Gothenburg Chapter (181.17 EUR)</t>
  </si>
  <si>
    <t>OSD-2748</t>
  </si>
  <si>
    <t>Daniel Fallstrand</t>
  </si>
  <si>
    <t>500 stickers ordered for the OWASP Gothenburg chapter</t>
  </si>
  <si>
    <t>OSD-2992</t>
  </si>
  <si>
    <t>Travel Expense for Gothenburg</t>
  </si>
  <si>
    <t>Total Gothenburg</t>
  </si>
  <si>
    <t>Greece</t>
  </si>
  <si>
    <t>Total Greece</t>
  </si>
  <si>
    <t>Guadalajara</t>
  </si>
  <si>
    <t>Total Guadalajara</t>
  </si>
  <si>
    <t>Guatemala</t>
  </si>
  <si>
    <t>Total Guatemala</t>
  </si>
  <si>
    <t>Gwalior</t>
  </si>
  <si>
    <t>Sumit Ojha</t>
  </si>
  <si>
    <t>Reimbursement for Pens, Diary, Printed Tshirt, visiting cards, Gift pen set for speaker for 2nd ...</t>
  </si>
  <si>
    <t>Total Gwalior</t>
  </si>
  <si>
    <t>Halifax</t>
  </si>
  <si>
    <t>Halifax seed per DA</t>
  </si>
  <si>
    <t>OSD-1021</t>
  </si>
  <si>
    <t>Had 100 stickers printed out as an inital run for the Halifax Chapter (33.52 CAD)</t>
  </si>
  <si>
    <t>Total Halifax</t>
  </si>
  <si>
    <t>Hartford</t>
  </si>
  <si>
    <t>OSD-598</t>
  </si>
  <si>
    <t>Alvin Fong</t>
  </si>
  <si>
    <t>Meetup Subscription</t>
  </si>
  <si>
    <t>Total Hartford</t>
  </si>
  <si>
    <t>Hawaii</t>
  </si>
  <si>
    <t>Seed Haw</t>
  </si>
  <si>
    <t>Hawaii Seed Money per DA</t>
  </si>
  <si>
    <t>Total Hawaii</t>
  </si>
  <si>
    <t>Helsinki</t>
  </si>
  <si>
    <t>Stephen de Vries</t>
  </si>
  <si>
    <t>Reimbursement for flight &amp; hotel for speaking at meeting</t>
  </si>
  <si>
    <t>Hemil Shah</t>
  </si>
  <si>
    <t>Reimbursement for travel to Helsinki to talk during chapter meeting</t>
  </si>
  <si>
    <t>Nixu Corporation</t>
  </si>
  <si>
    <t>Reimbursement for travel and accomodation for Glenn Ten Cate (from Netherlands gave a presentati...</t>
  </si>
  <si>
    <t>JD 2082</t>
  </si>
  <si>
    <t>JD 2082 2.4.19 per DA $75 to Helsinki for 10conucopia cards</t>
  </si>
  <si>
    <t>Total Helsinki</t>
  </si>
  <si>
    <t>Hereford</t>
  </si>
  <si>
    <t>Total Hereford</t>
  </si>
  <si>
    <t>Hokushinetsu</t>
  </si>
  <si>
    <t>OSD-487</t>
  </si>
  <si>
    <t>Takaharu Ogasa</t>
  </si>
  <si>
    <t>Travel Expenses (36081 JPY)</t>
  </si>
  <si>
    <t>Hok chstart</t>
  </si>
  <si>
    <t>set up Hok per Dawn email 4.11.18</t>
  </si>
  <si>
    <t>Total Hokushinetsu</t>
  </si>
  <si>
    <t>Honduras</t>
  </si>
  <si>
    <t>Total Honduras</t>
  </si>
  <si>
    <t>Hong Kong</t>
  </si>
  <si>
    <t>Total Hong Kong</t>
  </si>
  <si>
    <t>Houston</t>
  </si>
  <si>
    <t>1327</t>
  </si>
  <si>
    <t>1357</t>
  </si>
  <si>
    <t>November 2013 Local Chapter Expenses</t>
  </si>
  <si>
    <t>Alert Logic - Silver</t>
  </si>
  <si>
    <t>Paul Scott</t>
  </si>
  <si>
    <t>Reimbursement for quarterly mini-con expenses</t>
  </si>
  <si>
    <t>Returned check from Paul Scott (was over 90 days old)</t>
  </si>
  <si>
    <t>Reimbursement for quarterly mini-con expenses (had to VOID first check because it was over 90 da...</t>
  </si>
  <si>
    <t>Houston Local Chapter (20% Allocation)</t>
  </si>
  <si>
    <t>Local Houston Chapter (20% of Allocation)</t>
  </si>
  <si>
    <t>Total Houston</t>
  </si>
  <si>
    <t>Hungary</t>
  </si>
  <si>
    <t>Avatao</t>
  </si>
  <si>
    <t>Local Hungary Chapter (20% of Allocation)</t>
  </si>
  <si>
    <t>Total Hungary</t>
  </si>
  <si>
    <t>Huntington WV</t>
  </si>
  <si>
    <t>OSD-466</t>
  </si>
  <si>
    <t>Levi Durfee</t>
  </si>
  <si>
    <t>3 Large Pizzas, 1 2L Soda (Huntington WV Chapter)</t>
  </si>
  <si>
    <t>Total Huntington WV</t>
  </si>
  <si>
    <t>Huntsville</t>
  </si>
  <si>
    <t>Total Huntsville</t>
  </si>
  <si>
    <t>Hyderabad</t>
  </si>
  <si>
    <t>1459</t>
  </si>
  <si>
    <t>July 2011 Local Chapter Income</t>
  </si>
  <si>
    <t>1942</t>
  </si>
  <si>
    <t>Local Hyderabad Chapter (40% of Allocation)</t>
  </si>
  <si>
    <t>BWI0000318924</t>
  </si>
  <si>
    <t>Shipping expense for Hyderbad Chapter</t>
  </si>
  <si>
    <t>Total Hyderabad</t>
  </si>
  <si>
    <t>Iceland</t>
  </si>
  <si>
    <t>Total Iceland</t>
  </si>
  <si>
    <t>India</t>
  </si>
  <si>
    <t>India chapter has dissolved - putting funds back to foundation</t>
  </si>
  <si>
    <t>2983</t>
  </si>
  <si>
    <t>Ankit Dixit</t>
  </si>
  <si>
    <t>OWASP-Varanasi Chapter- Sony Handycam- "Bought Sony Handycam to click meet ups pictures and reco...</t>
  </si>
  <si>
    <t>Request # 3053</t>
  </si>
  <si>
    <t>Urvin Mistry</t>
  </si>
  <si>
    <t>OWASP-Surat Local Chapter Budget-Graphics and Printing, Stickers, T-Shirt, Momento &amp; other Requi...</t>
  </si>
  <si>
    <t>OSD-93</t>
  </si>
  <si>
    <t>Satyam Rastogi</t>
  </si>
  <si>
    <t>chapter expenses</t>
  </si>
  <si>
    <t>OSD-2231</t>
  </si>
  <si>
    <t>Ticket for travel for OWASP Seaside</t>
  </si>
  <si>
    <t>OSD-2399</t>
  </si>
  <si>
    <t>Food Expense for India Meetup (17,500 INR)</t>
  </si>
  <si>
    <t>Donation: India Chapter</t>
  </si>
  <si>
    <t>PP Fees: Donation - India Chapter</t>
  </si>
  <si>
    <t>Total India</t>
  </si>
  <si>
    <t>Indianapolis</t>
  </si>
  <si>
    <t>Carl Sampson</t>
  </si>
  <si>
    <t>Damian Profancik</t>
  </si>
  <si>
    <t>Reimbursement for Basic sponsorship of CircleCityCon, a local Indianapolis security conference</t>
  </si>
  <si>
    <t>OSD-778</t>
  </si>
  <si>
    <t>Todd Grotenhuis</t>
  </si>
  <si>
    <t>Food &amp; Drinks for Q1 Chapter Meeting</t>
  </si>
  <si>
    <t>OSD-1031</t>
  </si>
  <si>
    <t>Carl Sampson exp</t>
  </si>
  <si>
    <t>Total Indianapolis</t>
  </si>
  <si>
    <t>Indonesia</t>
  </si>
  <si>
    <t>Total Indonesia</t>
  </si>
  <si>
    <t>Inland Empire</t>
  </si>
  <si>
    <t>Request #3067</t>
  </si>
  <si>
    <t>Alex Lafrenz</t>
  </si>
  <si>
    <t>Inland Empire Local Chapter Budget. These are the charges for our Chapter meeting which took pla...</t>
  </si>
  <si>
    <t>OSD-903</t>
  </si>
  <si>
    <t>Brett Gravois</t>
  </si>
  <si>
    <t>Rental space for local Chapter meeting</t>
  </si>
  <si>
    <t>OSD-996</t>
  </si>
  <si>
    <t>Food and refreshments for Monthly Chapter meeting</t>
  </si>
  <si>
    <t>OSD-1038</t>
  </si>
  <si>
    <t>OSD-1143</t>
  </si>
  <si>
    <t>ACH</t>
  </si>
  <si>
    <t>ACH sent to Brett on 7/20</t>
  </si>
  <si>
    <t>OSD-1291</t>
  </si>
  <si>
    <t>OSD-1501</t>
  </si>
  <si>
    <t>OSD-1500</t>
  </si>
  <si>
    <t>Booking room for meeting that took place on Sept 14 2018</t>
  </si>
  <si>
    <t>OSD-1647</t>
  </si>
  <si>
    <t>Lodging at the Fairmont for OWASP AppSec USA 2018</t>
  </si>
  <si>
    <t>OSD-2327</t>
  </si>
  <si>
    <t>Space Rental for March Meetup</t>
  </si>
  <si>
    <t>OSD-2326</t>
  </si>
  <si>
    <t>Food for March Meetup</t>
  </si>
  <si>
    <t>OSD-2665</t>
  </si>
  <si>
    <t>Jersey Mikes food for chapter meeting</t>
  </si>
  <si>
    <t>OSD-2666</t>
  </si>
  <si>
    <t>Space Rental 3 Hours</t>
  </si>
  <si>
    <t>823</t>
  </si>
  <si>
    <t>Linux Expo of Southern California</t>
  </si>
  <si>
    <t>Bronze Level Sponsorship for Shellcon</t>
  </si>
  <si>
    <t>Total Inland Empire</t>
  </si>
  <si>
    <t>Iowa City</t>
  </si>
  <si>
    <t>Shipping of goods to Solomon Smith</t>
  </si>
  <si>
    <t>Total Iowa City</t>
  </si>
  <si>
    <t>Iran</t>
  </si>
  <si>
    <t>Total Iran</t>
  </si>
  <si>
    <t>Ireland</t>
  </si>
  <si>
    <t>Total Ireland</t>
  </si>
  <si>
    <t>Islamabad</t>
  </si>
  <si>
    <t>Total Islamabad</t>
  </si>
  <si>
    <t>Israel</t>
  </si>
  <si>
    <t>1411</t>
  </si>
  <si>
    <t>August 2012 Local Chapter Income</t>
  </si>
  <si>
    <t>1322</t>
  </si>
  <si>
    <t>Loss from event</t>
  </si>
  <si>
    <t>Imperva</t>
  </si>
  <si>
    <t>Karnaf Bar M Ltd</t>
  </si>
  <si>
    <t>Final payment for catering for Israel event 2014</t>
  </si>
  <si>
    <t>1706</t>
  </si>
  <si>
    <t>1731</t>
  </si>
  <si>
    <t>1762</t>
  </si>
  <si>
    <t>Loss from Israel 2015 event</t>
  </si>
  <si>
    <t>Avi Douglen</t>
  </si>
  <si>
    <t>Reimbursement for meetup subscription</t>
  </si>
  <si>
    <t>Reimbursement for travel to AppSec EU 2016</t>
  </si>
  <si>
    <t>2006</t>
  </si>
  <si>
    <t>40% allocation donated to local chapter</t>
  </si>
  <si>
    <t>TLALIM</t>
  </si>
  <si>
    <t>Convention Proposal for AppSec EU</t>
  </si>
  <si>
    <t>Ofer Maor</t>
  </si>
  <si>
    <t>Reimbursement for Shading "Umbrellas" for the AppSec Israel Conference</t>
  </si>
  <si>
    <t>Convention Proposal for AppSec EU - paid wrong amount, this is the difference</t>
  </si>
  <si>
    <t>Loss from Israel 2016 coming from chapter Funds</t>
  </si>
  <si>
    <t>LivePerson</t>
  </si>
  <si>
    <t>Returned payment - due to invalid IBAN</t>
  </si>
  <si>
    <t>2149</t>
  </si>
  <si>
    <t>Twistlock Inc.</t>
  </si>
  <si>
    <t>40% allocated to local chapters</t>
  </si>
  <si>
    <t>AviDouglen</t>
  </si>
  <si>
    <t>Reimbursement for travel to summit</t>
  </si>
  <si>
    <t>WhiteSource Software</t>
  </si>
  <si>
    <t>Local Israel Chapter Donation (represents 40% of Membership Dues)</t>
  </si>
  <si>
    <t>1750</t>
  </si>
  <si>
    <t>Israel Local Chapter (represents 40% of Membership Dues)</t>
  </si>
  <si>
    <t>OSD-60</t>
  </si>
  <si>
    <t>Hemed Gur Ary - Expenses</t>
  </si>
  <si>
    <t>OSD-138</t>
  </si>
  <si>
    <t>Yossi Oren</t>
  </si>
  <si>
    <t>Lunch for OWT training event</t>
  </si>
  <si>
    <t>OSD-155</t>
  </si>
  <si>
    <t>Conference expenses paid out of pocket + transfer fees</t>
  </si>
  <si>
    <t>1840</t>
  </si>
  <si>
    <t>Israel Local Chapter (represents 20% of Membership Dues)</t>
  </si>
  <si>
    <t>OSD-1064</t>
  </si>
  <si>
    <t>Travel to OWASP Summit</t>
  </si>
  <si>
    <t>2029</t>
  </si>
  <si>
    <t>Local Israel Chapter (40% of Allocation)</t>
  </si>
  <si>
    <t>OSD-1582</t>
  </si>
  <si>
    <t>Flights to AppSec USA (5100 ILS)</t>
  </si>
  <si>
    <t>Local Israel Chapter 20% of Allocation</t>
  </si>
  <si>
    <t>3.19 CH adj</t>
  </si>
  <si>
    <t>2017 APSEC Israel Proft splt.</t>
  </si>
  <si>
    <t>2018 APSEC Israel Proft splt.</t>
  </si>
  <si>
    <t>OSD-2384</t>
  </si>
  <si>
    <t>Valentina Palacin</t>
  </si>
  <si>
    <t>Speaker for Israel Chapter</t>
  </si>
  <si>
    <t>OSD-2423</t>
  </si>
  <si>
    <t>Or Katz</t>
  </si>
  <si>
    <t>A membership fee for one of chapter boar members</t>
  </si>
  <si>
    <t>Donation: Israel Chapter</t>
  </si>
  <si>
    <t>PP Fees: Donation - Israel Chapter</t>
  </si>
  <si>
    <t>OSD-2918</t>
  </si>
  <si>
    <t>Ori Troyna</t>
  </si>
  <si>
    <t>Board yearly meeting, leadership transfer and strategic planing (798 ILS)</t>
  </si>
  <si>
    <t>OSD-2919</t>
  </si>
  <si>
    <t>Travel expense (taxi) to board meeting  (56.30 ILS)</t>
  </si>
  <si>
    <t>OSD-2397</t>
  </si>
  <si>
    <t>Total Israel</t>
  </si>
  <si>
    <t>Italy</t>
  </si>
  <si>
    <t>1594</t>
  </si>
  <si>
    <t>eLearnSecurity</t>
  </si>
  <si>
    <t>Total Italy</t>
  </si>
  <si>
    <t>Jacksonville</t>
  </si>
  <si>
    <t>per DA email 5.10.18 add $500 each to jacksonville and Nyoga</t>
  </si>
  <si>
    <t>Total Jacksonville</t>
  </si>
  <si>
    <t>Jaipur</t>
  </si>
  <si>
    <t>Harsh Bothra</t>
  </si>
  <si>
    <t>Reimbursement for printing and graphic accessories including Flex, Banner, Standees, Stickers, C...</t>
  </si>
  <si>
    <t>2971</t>
  </si>
  <si>
    <t>Harsh Bothra (vendor)</t>
  </si>
  <si>
    <t>OWASP Jaipur Local Chapter Budger- OWASP T-Shirt &amp; Sticker- Budget is for printing Polo T-Shirt ...</t>
  </si>
  <si>
    <t>OSD-587</t>
  </si>
  <si>
    <t>OWASP Jaipur Local Chapter Budger- supplies for event (28200 INR)</t>
  </si>
  <si>
    <t>Total Jaipur</t>
  </si>
  <si>
    <t>Jakarta</t>
  </si>
  <si>
    <t>Request # 2901</t>
  </si>
  <si>
    <t>Ade Yoseman</t>
  </si>
  <si>
    <t>Owasp x banner, owasp banner for OWASP Jakarta Tech Day Meetup 2017</t>
  </si>
  <si>
    <t>Request # 2902</t>
  </si>
  <si>
    <t>Outreach Speaking Engagement (Non OWASP Conference) - arsenal blackhat asia security conference ...</t>
  </si>
  <si>
    <t>Total Jakarta</t>
  </si>
  <si>
    <t>Japan</t>
  </si>
  <si>
    <t>1291</t>
  </si>
  <si>
    <t>Rakuten, Inc.</t>
  </si>
  <si>
    <t>1341</t>
  </si>
  <si>
    <t>Jerry Hoff's training at AppSec APAC 2014</t>
  </si>
  <si>
    <t>Riotaro Okada</t>
  </si>
  <si>
    <t>Reimbursement for speaker for conference</t>
  </si>
  <si>
    <t>1535</t>
  </si>
  <si>
    <t>Local Chapter Profit from AppSec APAC 2014</t>
  </si>
  <si>
    <t>Shipping of goods for it-sa 2014 fair</t>
  </si>
  <si>
    <t>Shipping of goods for chapter meetings</t>
  </si>
  <si>
    <t>Reimbursement for 3 tickets to AppSec USA 2014</t>
  </si>
  <si>
    <t>Reimbursement for booth at PHP conference</t>
  </si>
  <si>
    <t>1581</t>
  </si>
  <si>
    <t>LAC Co., Ltd</t>
  </si>
  <si>
    <t>Reimbursement for travel to AppSec US 2014</t>
  </si>
  <si>
    <t>Takanori Nakanowatari</t>
  </si>
  <si>
    <t>Sen Ueno</t>
  </si>
  <si>
    <t>1611</t>
  </si>
  <si>
    <t>SCSK Corporation - Tokyo</t>
  </si>
  <si>
    <t>1666</t>
  </si>
  <si>
    <t>Reimbursement for survey system for  CISO Survey and chapter needs; APAC tour promotion costs</t>
  </si>
  <si>
    <t>Reimbursement for Travel cost to OWASP Kyushu chapter (speaker)</t>
  </si>
  <si>
    <t>Shoichi NAKATA</t>
  </si>
  <si>
    <t>Reimbursement for document printing</t>
  </si>
  <si>
    <t>Reimbursement for chapter team staff meeting</t>
  </si>
  <si>
    <t>Shipment fee for table cover to Kobe</t>
  </si>
  <si>
    <t>Shipping cost</t>
  </si>
  <si>
    <t>Reimbursement for stickers</t>
  </si>
  <si>
    <t>Reimbursement for travel expenses for AppSec US 2015</t>
  </si>
  <si>
    <t>Reimbursement for travel expenses for outreach event</t>
  </si>
  <si>
    <t>1366</t>
  </si>
  <si>
    <t>OWASP Annual Corporate Membership - 40% of fee going to Japan Chapter</t>
  </si>
  <si>
    <t>Takyua Horimatsu</t>
  </si>
  <si>
    <t>CCFees</t>
  </si>
  <si>
    <t>Arxan Technologies</t>
  </si>
  <si>
    <t>Reimbursement for Outreach Event: developer summit staff expense</t>
  </si>
  <si>
    <t>Reimbursement for travel cost for OWASP Sendai 1st meeting to have a talk</t>
  </si>
  <si>
    <t>Reimbursement for Badge case for attendee of OWASP DAY</t>
  </si>
  <si>
    <t>Kiyotada Kabutomori</t>
  </si>
  <si>
    <t>Panasonic</t>
  </si>
  <si>
    <t>Panasonic allocating 40% to Japan</t>
  </si>
  <si>
    <t>Reimbursement for "As one of the outreach activities, we have provided articles for developers' ...</t>
  </si>
  <si>
    <t>1904</t>
  </si>
  <si>
    <t>SCSK Corporation</t>
  </si>
  <si>
    <t>Reimbursement for hotel for AppSec EU 2016 - agreed to be paid by chapter</t>
  </si>
  <si>
    <t>LINE Corporation</t>
  </si>
  <si>
    <t>Yuya Kuratomi</t>
  </si>
  <si>
    <t>Reimbursement for Survey Tool, outreach devsecops writing and travel expense for OWASP Kansai</t>
  </si>
  <si>
    <t>2188</t>
  </si>
  <si>
    <t>Rackspace</t>
  </si>
  <si>
    <t>Reimbursement for stickers for chapter meetings</t>
  </si>
  <si>
    <t>Reimbursement for outreach activities</t>
  </si>
  <si>
    <t>2227</t>
  </si>
  <si>
    <t>Japan adj</t>
  </si>
  <si>
    <t>$1500 trainer fee for Global Trainiing initiative in Japan donated back to Japan Chapter</t>
  </si>
  <si>
    <t>$500 of this donation is to be used for a life time membership per MT email 10.6.17</t>
  </si>
  <si>
    <t>OSD-250</t>
  </si>
  <si>
    <t xml:space="preserve"> 8/22 WASNight meetup food &amp; beverage expense (81634 JPY)</t>
  </si>
  <si>
    <t>Local Japan Chapter (20% allocation)</t>
  </si>
  <si>
    <t>1861</t>
  </si>
  <si>
    <t>Japan Chapter Allocation (40% of Allocation)</t>
  </si>
  <si>
    <t>1869</t>
  </si>
  <si>
    <t>Local Japan Chapter Allocation of 40%</t>
  </si>
  <si>
    <t>PEr Dawn Jira #452, 2.20.18 trans $1K from Japan ch to Kansi</t>
  </si>
  <si>
    <t>Chapter Supporter - Japan, Y2S Corporation</t>
  </si>
  <si>
    <t>Chapter Supporter  Japan CC Fees</t>
  </si>
  <si>
    <t>UBsecure, Inc.</t>
  </si>
  <si>
    <t>Local Japan Chapter (40% of Allocation)</t>
  </si>
  <si>
    <t>OSD-757</t>
  </si>
  <si>
    <t>OWASP Japan Promotion Team Meeting (58,320 JPY)</t>
  </si>
  <si>
    <t>2163</t>
  </si>
  <si>
    <t>Local Japan Chapter 20% of Allocation</t>
  </si>
  <si>
    <t>2333</t>
  </si>
  <si>
    <t>SecureBrain Corporation</t>
  </si>
  <si>
    <t>2343</t>
  </si>
  <si>
    <t>Donation: Japan Chapter</t>
  </si>
  <si>
    <t>PayPal Fees: Donation: Japan Chapter</t>
  </si>
  <si>
    <t>Total Japan</t>
  </si>
  <si>
    <t>Johns Hopkins University</t>
  </si>
  <si>
    <t>Total Johns Hopkins University</t>
  </si>
  <si>
    <t>Jordan</t>
  </si>
  <si>
    <t>Total Jordan</t>
  </si>
  <si>
    <t>Kansai</t>
  </si>
  <si>
    <t>OSD-764</t>
  </si>
  <si>
    <t>Taichi Saito</t>
  </si>
  <si>
    <t>Promotion materials for OWASP Kansai (85,670 JPY)</t>
  </si>
  <si>
    <t>Total Kansai</t>
  </si>
  <si>
    <t>Kansas City</t>
  </si>
  <si>
    <t>Shipment to Mat Caughron</t>
  </si>
  <si>
    <t>Merchandise for KC Developer Conference</t>
  </si>
  <si>
    <t>OSD-1663</t>
  </si>
  <si>
    <t>Justin Ferguson</t>
  </si>
  <si>
    <t>Meeting Space - 2 hours of meeting space at 31w31 Nonprofit Hub at $40/hr.</t>
  </si>
  <si>
    <t>OSD-2355</t>
  </si>
  <si>
    <t>Expenses for OWASP Kansas City Chapter</t>
  </si>
  <si>
    <t>Total Kansas City</t>
  </si>
  <si>
    <t>Karachi</t>
  </si>
  <si>
    <t>Total Karachi</t>
  </si>
  <si>
    <t>Kenya</t>
  </si>
  <si>
    <t>Total Kenya</t>
  </si>
  <si>
    <t>Kerala</t>
  </si>
  <si>
    <t>Total Kerala</t>
  </si>
  <si>
    <t>Khartoum</t>
  </si>
  <si>
    <t>Total Khartoum</t>
  </si>
  <si>
    <t>Kitchener/Waterloo</t>
  </si>
  <si>
    <t>Total Kitchener/Waterloo</t>
  </si>
  <si>
    <t>Knoxville</t>
  </si>
  <si>
    <t>1683</t>
  </si>
  <si>
    <t>Sword &amp; Shield Enterprise Security</t>
  </si>
  <si>
    <t>Daniel Harvey</t>
  </si>
  <si>
    <t>Reimbursement for appetizers for chapter meeting</t>
  </si>
  <si>
    <t>Request # 3018</t>
  </si>
  <si>
    <t>Andrew Smith</t>
  </si>
  <si>
    <t>Chapter meeting food</t>
  </si>
  <si>
    <t>OSD-1250</t>
  </si>
  <si>
    <t>Stickers for local chapter to give away at local Bsides conference</t>
  </si>
  <si>
    <t>Total Knoxville</t>
  </si>
  <si>
    <t>Kolkata</t>
  </si>
  <si>
    <t>Total Kolkata</t>
  </si>
  <si>
    <t>Kuwait</t>
  </si>
  <si>
    <t>Total Kuwait</t>
  </si>
  <si>
    <t>Kyiv</t>
  </si>
  <si>
    <t>OSD-352</t>
  </si>
  <si>
    <t>Volodymyr Styran</t>
  </si>
  <si>
    <t>Kyiv Local Chapter-winter 2017 meetup</t>
  </si>
  <si>
    <t>Kiev seed</t>
  </si>
  <si>
    <t>Kiev seed funds per Tiffany Long email 12.27.17</t>
  </si>
  <si>
    <t>neath chadj</t>
  </si>
  <si>
    <t>Neatherlands per Dawn Aiken email 3.28.18 transfer $700 to Kyiv ch</t>
  </si>
  <si>
    <t>OSD-731</t>
  </si>
  <si>
    <t>Kyiv Local Chapter Spring 2018 Meetup</t>
  </si>
  <si>
    <t>Total Kyiv</t>
  </si>
  <si>
    <t>Kyushu</t>
  </si>
  <si>
    <t>Kotaro Kawazoe</t>
  </si>
  <si>
    <t>cc fee</t>
  </si>
  <si>
    <t>Secure Sky Technology</t>
  </si>
  <si>
    <t>Donation: Kyusyu Chapter</t>
  </si>
  <si>
    <t>Credit Card Fees: Kyusyu Chapter</t>
  </si>
  <si>
    <t>Total Kyushu</t>
  </si>
  <si>
    <t>Lahore</t>
  </si>
  <si>
    <t>Total Lahore</t>
  </si>
  <si>
    <t>Leeds UK</t>
  </si>
  <si>
    <t>Total Leeds UK</t>
  </si>
  <si>
    <t>Lethbridge</t>
  </si>
  <si>
    <t>Total Lethbridge</t>
  </si>
  <si>
    <t>Letterkenny</t>
  </si>
  <si>
    <t>letterkenny</t>
  </si>
  <si>
    <t>Start Letterkenny CH per DA</t>
  </si>
  <si>
    <t>Total Letterkenny</t>
  </si>
  <si>
    <t>Limerick</t>
  </si>
  <si>
    <t>Marian Ventuneac</t>
  </si>
  <si>
    <t>Reimbursement for chapter expense</t>
  </si>
  <si>
    <t>Total Limerick</t>
  </si>
  <si>
    <t>Lithuania</t>
  </si>
  <si>
    <t>Claus Cramon Houmann</t>
  </si>
  <si>
    <t>Reimbursement for travel expenses for OWASP EEE Event</t>
  </si>
  <si>
    <t>Aurelijus Stanislovaitis</t>
  </si>
  <si>
    <t>Total Lithuania</t>
  </si>
  <si>
    <t>London</t>
  </si>
  <si>
    <t>1478</t>
  </si>
  <si>
    <t>February 2010 Local Chapter Transactions</t>
  </si>
  <si>
    <t>June 2010 Local Chapter Transactions</t>
  </si>
  <si>
    <t>1401</t>
  </si>
  <si>
    <t>Donation to Women in AppSec</t>
  </si>
  <si>
    <t>Reimbursement for Printouts for London Chapter Meeting</t>
  </si>
  <si>
    <t>Gotham Digital Science</t>
  </si>
  <si>
    <t>Inteligent Environments</t>
  </si>
  <si>
    <t>1681</t>
  </si>
  <si>
    <t>1774</t>
  </si>
  <si>
    <t>Table cover ordered by London chapter</t>
  </si>
  <si>
    <t>Sam Stepanyan</t>
  </si>
  <si>
    <t>Reimbursement for flyers for an outreach event in London, SC Congress London 2016. 100 x double-...</t>
  </si>
  <si>
    <t>1797</t>
  </si>
  <si>
    <t>Intelligent Environments</t>
  </si>
  <si>
    <t>1849</t>
  </si>
  <si>
    <t>ThoughtWorks Membership - allocating 40% to London</t>
  </si>
  <si>
    <t>Platinum Membership</t>
  </si>
  <si>
    <t>Shipment fee for Cornocopia Cards to Lucian Corlan</t>
  </si>
  <si>
    <t>1872</t>
  </si>
  <si>
    <t>40% of membership fee going to London chapter</t>
  </si>
  <si>
    <t>Scott Helme</t>
  </si>
  <si>
    <t>Reimbursement for Hotel to extend stay in London and speak at local chapter</t>
  </si>
  <si>
    <t>Shipment to Sherif Mansour</t>
  </si>
  <si>
    <t>2081</t>
  </si>
  <si>
    <t>Funds donated from London Chapter to fund 2017 Developer Summit</t>
  </si>
  <si>
    <t>Reimbursement for Book - prize for OWASP London CTF competition &amp; OWASP banner for Chapter and o...</t>
  </si>
  <si>
    <t>Reimbursement for OWASP AboutUs Flyers for IoT Expo London Outreach event</t>
  </si>
  <si>
    <t>Shipment charge for merchandise sent to London chapter</t>
  </si>
  <si>
    <t>Reimbursement for video camera to record chapter meetins and post online</t>
  </si>
  <si>
    <t>Returned payment sent to Sherif Mansour on 3/20/17</t>
  </si>
  <si>
    <t>Donation from Darryl Hughes</t>
  </si>
  <si>
    <t>to record donation from Synack-London chapter</t>
  </si>
  <si>
    <t>Request #3085</t>
  </si>
  <si>
    <t>Gabor Pek</t>
  </si>
  <si>
    <t>OWASP London Chapter- Speaker Travel  Expense to present a talk at OWASP London Chapter meeting ...</t>
  </si>
  <si>
    <t>OSD-132</t>
  </si>
  <si>
    <t>Michelle Embleton</t>
  </si>
  <si>
    <t>Flyers,brochures, postcards (85.99 GBP)</t>
  </si>
  <si>
    <t>1795</t>
  </si>
  <si>
    <t>London Chapter (represents 7.5% of Membership Dues)</t>
  </si>
  <si>
    <t>OSD-168</t>
  </si>
  <si>
    <t>Chapter postcards + Membership flyers</t>
  </si>
  <si>
    <t>OSD-132 B</t>
  </si>
  <si>
    <t>Flyers,brochures, postcards (85.99 GBP) (conversion balance)</t>
  </si>
  <si>
    <t>Donations from HackerOne  and Bearer 6 for London Chapter</t>
  </si>
  <si>
    <t>pp fees for London Donation</t>
  </si>
  <si>
    <t>OSD-329</t>
  </si>
  <si>
    <t>Sam Stepanyan - expenses</t>
  </si>
  <si>
    <t>MEETUP.COM</t>
  </si>
  <si>
    <t>OSD-330</t>
  </si>
  <si>
    <t>Sony bluetooth headphones (59.99 GBP)</t>
  </si>
  <si>
    <t>London chap</t>
  </si>
  <si>
    <t>Give back per AV eamil 1.24.18 email reclaimed funds from 2.1.17</t>
  </si>
  <si>
    <t>to move the EU negative balance as of 1.24.18 converted to $5,016.56, close out London ch bal on...</t>
  </si>
  <si>
    <t>1899</t>
  </si>
  <si>
    <t>High-Tech Bridge SA</t>
  </si>
  <si>
    <t>Local London Chapter (40% of Allocation)</t>
  </si>
  <si>
    <t>Local London Chapter (20% of Allocation)</t>
  </si>
  <si>
    <t>OSD-874</t>
  </si>
  <si>
    <t>Printing the OWASP banner, AppSec Postcards, London Chapter Postcards (88 GBP)</t>
  </si>
  <si>
    <t>1936</t>
  </si>
  <si>
    <t>Facebook, Inc.</t>
  </si>
  <si>
    <t>OSD-1012</t>
  </si>
  <si>
    <t>OWASP London Sponsors Open Security Summit 2018-exp to London chapter</t>
  </si>
  <si>
    <t>OSD-1013</t>
  </si>
  <si>
    <t>MEETUP.COM Subscription for OWASP London Chapter May-Nov 2018</t>
  </si>
  <si>
    <t>lon18apeu</t>
  </si>
  <si>
    <t>London Chapter donation to APSEC DU 2018</t>
  </si>
  <si>
    <t>London Chapter - $1000.00</t>
  </si>
  <si>
    <t>OSD-1848</t>
  </si>
  <si>
    <t>OWASP banner for OWASP assembly at CCC (35.99 GBP)</t>
  </si>
  <si>
    <t>OSD-1975</t>
  </si>
  <si>
    <t>Tablet PC (Amazon Fire HD8) as a prize for OWASP London CTF Secure Coding Tournament winners (79...</t>
  </si>
  <si>
    <t>Local London Chapter 7.5% of Allocation</t>
  </si>
  <si>
    <t>2212</t>
  </si>
  <si>
    <t>2219</t>
  </si>
  <si>
    <t>OSD-2497</t>
  </si>
  <si>
    <t>New WIA London Chapter Meetup Group Subscription</t>
  </si>
  <si>
    <t>Merch2</t>
  </si>
  <si>
    <t>OSD-2702 per DA: Merchandise Order – May 2019 (Shipping to be billed separate)</t>
  </si>
  <si>
    <t>BWI0000448798</t>
  </si>
  <si>
    <t>Donation: London Chapter</t>
  </si>
  <si>
    <t>Bank Fees: Donation - London Chapter</t>
  </si>
  <si>
    <t>Total London</t>
  </si>
  <si>
    <t>Long Island</t>
  </si>
  <si>
    <t>Applied Visions - Silver</t>
  </si>
  <si>
    <t>Wen Gao</t>
  </si>
  <si>
    <t>Reimbursement for food &amp; drink for chapter meeting</t>
  </si>
  <si>
    <t>Reimbursment for pizza for October chapte rmeeting</t>
  </si>
  <si>
    <t>1663</t>
  </si>
  <si>
    <t>seed money for NYMJCSC</t>
  </si>
  <si>
    <t>10628</t>
  </si>
  <si>
    <t>TIBCO</t>
  </si>
  <si>
    <t>11370</t>
  </si>
  <si>
    <t>Employee match for Helen Gao</t>
  </si>
  <si>
    <t>Frank Zinghini</t>
  </si>
  <si>
    <t>1060</t>
  </si>
  <si>
    <t>Information Security Association</t>
  </si>
  <si>
    <t>Return of Seed Money</t>
  </si>
  <si>
    <t>1074</t>
  </si>
  <si>
    <t>distribution of shares for the NYMJCSC</t>
  </si>
  <si>
    <t>Reimbursment for pizza for March chapter rmeeting</t>
  </si>
  <si>
    <t>Reimbursement for Pizza and beverages for OWASP Chapter Meeting</t>
  </si>
  <si>
    <t>Charles Beganskas</t>
  </si>
  <si>
    <t>Reimbursement for OWASP Meetup.com subscription 6 month plan x 2 for Year 2016</t>
  </si>
  <si>
    <t>Reimbursment for Food and drink for chapter meeting on Nov. 9, 2016</t>
  </si>
  <si>
    <t>1108</t>
  </si>
  <si>
    <t>ISSA</t>
  </si>
  <si>
    <t>Net Share from Event</t>
  </si>
  <si>
    <t>2252</t>
  </si>
  <si>
    <t>Separating out Prepaid Expenses-other into appropriate expense accounts</t>
  </si>
  <si>
    <t>Reimbursement for OWASP Meetup.com subscription 6 month plan</t>
  </si>
  <si>
    <t>OSD-412</t>
  </si>
  <si>
    <t>Charles Beganskas exp</t>
  </si>
  <si>
    <t>Meetup.com 14.99/month @ 6 months Expense for July 2017</t>
  </si>
  <si>
    <t>OSD-1265</t>
  </si>
  <si>
    <t>Meetup.com 14.99/month @ 6 months Expense for Jan and July 2018</t>
  </si>
  <si>
    <t>Total Long Island</t>
  </si>
  <si>
    <t>Los Angeles</t>
  </si>
  <si>
    <t>1447</t>
  </si>
  <si>
    <t>March 2011 Local Chapter Income</t>
  </si>
  <si>
    <t>1396</t>
  </si>
  <si>
    <t>April 2012 Local Chapter Income</t>
  </si>
  <si>
    <t>1514</t>
  </si>
  <si>
    <t>CA Event Memberships going to LA</t>
  </si>
  <si>
    <t>Authentic8</t>
  </si>
  <si>
    <t>1365</t>
  </si>
  <si>
    <t>Richard Greenberg</t>
  </si>
  <si>
    <t>Reimbursement for food for meeting</t>
  </si>
  <si>
    <t>Edward Bonver</t>
  </si>
  <si>
    <t>Reimbursement for social hour after meeting</t>
  </si>
  <si>
    <t>1439</t>
  </si>
  <si>
    <t>Local Chapter Profit from Event</t>
  </si>
  <si>
    <t>Shirts</t>
  </si>
  <si>
    <t>Shipment to Stu Schwartz</t>
  </si>
  <si>
    <t>IOActive, Inc.</t>
  </si>
  <si>
    <t>Reimbursement for food for meetings (3 separate requests)</t>
  </si>
  <si>
    <t>Merchandise for ISSA-LA</t>
  </si>
  <si>
    <t>Tin Zaw</t>
  </si>
  <si>
    <t>Reimbursement for hotel at AppSec EU 2014</t>
  </si>
  <si>
    <t>WinMagic</t>
  </si>
  <si>
    <t>Amy Marion</t>
  </si>
  <si>
    <t>Reimbursement for food for July meeting</t>
  </si>
  <si>
    <t>1574</t>
  </si>
  <si>
    <t>Prevoty, Inc.</t>
  </si>
  <si>
    <t>Reimbursement for food for August meeting</t>
  </si>
  <si>
    <t>Reimbursement for food for September meeting</t>
  </si>
  <si>
    <t>Reimbursement for LA Chapter Board Meeting</t>
  </si>
  <si>
    <t>Reimbursement for food for October meeting</t>
  </si>
  <si>
    <t>1651</t>
  </si>
  <si>
    <t>590</t>
  </si>
  <si>
    <t>Check from ISSA for joint dinner with LA Chapter</t>
  </si>
  <si>
    <t>Reimbursement for chapter board meeting dinner</t>
  </si>
  <si>
    <t>Reimbursement for chapter meeting food</t>
  </si>
  <si>
    <t>Reimbursement for hotel stay during AppSec CA</t>
  </si>
  <si>
    <t>1672</t>
  </si>
  <si>
    <t>Symantec</t>
  </si>
  <si>
    <t>cc fees</t>
  </si>
  <si>
    <t>Reimbursement for Board meeting food</t>
  </si>
  <si>
    <t>cc fee for Imperva donation</t>
  </si>
  <si>
    <t>1665</t>
  </si>
  <si>
    <t>Reimbursement for dinner meeting</t>
  </si>
  <si>
    <t>Reimbursement for parking and food</t>
  </si>
  <si>
    <t>Reimbursement for 2 chapter meetings &amp; 2 dinner meetings</t>
  </si>
  <si>
    <t>Akana</t>
  </si>
  <si>
    <t>Absolute Software</t>
  </si>
  <si>
    <t>Reimbursement for meeting food</t>
  </si>
  <si>
    <t>1701</t>
  </si>
  <si>
    <t>Pivot 3</t>
  </si>
  <si>
    <t>Reimbursement for food for chapter meeting &amp; board meeting</t>
  </si>
  <si>
    <t>1710</t>
  </si>
  <si>
    <t>Reimbursement for food for board meeting</t>
  </si>
  <si>
    <t>Reimbursement for hotel room at AppSec US 2015</t>
  </si>
  <si>
    <t>Reimbursement for travel expenses for AppSec US 2015 (hotel room, car rental, gas, parking, meals)</t>
  </si>
  <si>
    <t>1718</t>
  </si>
  <si>
    <t>Local Chapter profit from CA 2015</t>
  </si>
  <si>
    <t>Mike Francis</t>
  </si>
  <si>
    <t>Reimbursement for AppSec USA travel expenses paid for by local chapter</t>
  </si>
  <si>
    <t>1722</t>
  </si>
  <si>
    <t>Reimbursement for owasp organization sponsor at issa-oc conference</t>
  </si>
  <si>
    <t>Dinner for chapter meeting</t>
  </si>
  <si>
    <t>741</t>
  </si>
  <si>
    <t>ISSA - LA Chapter</t>
  </si>
  <si>
    <t>Profits from joint monthly meeting</t>
  </si>
  <si>
    <t>Shipping merchandise to Haral Tsitsivas</t>
  </si>
  <si>
    <t>Reimbursement for Board Meeting Dinner</t>
  </si>
  <si>
    <t>Reimbursement for travel to chapter meeting</t>
  </si>
  <si>
    <t>1769</t>
  </si>
  <si>
    <t>1811</t>
  </si>
  <si>
    <t>Shipping expense to Haral Tsatsivas - charged to LA chapter instead of AppSec CA 2016 in error</t>
  </si>
  <si>
    <t>1876</t>
  </si>
  <si>
    <t>Local Chapter's portion of profits from AppSec CA 2016 (90% of profit split to 4 chapters)</t>
  </si>
  <si>
    <t>767</t>
  </si>
  <si>
    <t>December Dinner</t>
  </si>
  <si>
    <t>Reimbursement for dinner for meeting</t>
  </si>
  <si>
    <t>1804</t>
  </si>
  <si>
    <t>Symantec Membership Renewal</t>
  </si>
  <si>
    <t>Reimbursement for travel to RSA - Walking both Expo spaces to get vendor contacts for future mee...</t>
  </si>
  <si>
    <t>Reimbursement for food and drink for Dinner Mtg</t>
  </si>
  <si>
    <t>Reimbursement for flight &amp; hotel for AppSec EU 2016 - chapter is choosing to pay</t>
  </si>
  <si>
    <t>Reimbursement for 4/27 - Meeting Expenses - BJs</t>
  </si>
  <si>
    <t>Reimbursement for food and parking for monthly mtg</t>
  </si>
  <si>
    <t>Reimbursement for airfare for AppSec US 2016 - chapter is paying for him to go</t>
  </si>
  <si>
    <t>Reimbursement for AppSec EU Travel (chapter agreed to cover expenses)</t>
  </si>
  <si>
    <t>Reimbursement for airfare for AppSec EU 2016 - chapter is paying for him to go</t>
  </si>
  <si>
    <t>Reimbursement for Appsec EU Expenses (chapter agreed to pay for)</t>
  </si>
  <si>
    <t>Albero Solutions, Inc.</t>
  </si>
  <si>
    <t>Reimbursement for Half of airplane tickets + 1 night hotel at AppSec EU 2016 - chapter agreed to...</t>
  </si>
  <si>
    <t>Reimbursement for Airfare to travel to AppSecUSA 2016 in DC</t>
  </si>
  <si>
    <t>Stuart Schwartz</t>
  </si>
  <si>
    <t>Reimbursement for after meeting drinks</t>
  </si>
  <si>
    <t>Reimbursement for Logo Alterations</t>
  </si>
  <si>
    <t>Reimbursement for lunch for Meeting to discuss sponsorships and replacement for Technology manag...</t>
  </si>
  <si>
    <t>Single Meeting Sponsorship</t>
  </si>
  <si>
    <t>Reimbursement for OWASP LA chapter board dinner</t>
  </si>
  <si>
    <t>Moving over 90% of conference profits to local chapters</t>
  </si>
  <si>
    <t>Reimbursement for travel to AppSecUSA (DC) as OWASP LA chapter representative</t>
  </si>
  <si>
    <t>Reimbursement for shirts</t>
  </si>
  <si>
    <t>Reimbursement for post meeting dinner</t>
  </si>
  <si>
    <t>nVisium, LLC</t>
  </si>
  <si>
    <t>Donation for Single Meeting Supporter</t>
  </si>
  <si>
    <t>Eventbrite</t>
  </si>
  <si>
    <t>March fees</t>
  </si>
  <si>
    <t>Reimbursement for catering for chapter meeting</t>
  </si>
  <si>
    <t>Joshua Chin</t>
  </si>
  <si>
    <t>Reimbursement for AppSec California Networking Equipment</t>
  </si>
  <si>
    <t>Reimbursement for appseceu2017 / owaso.la flyers</t>
  </si>
  <si>
    <t>Reimbursement for flight to AppSec EU 2017 to represent chapter</t>
  </si>
  <si>
    <t>Single Meeting Sponsorship from John gormally</t>
  </si>
  <si>
    <t>Reimbursement for Travel expenses for AppSec EU 2017</t>
  </si>
  <si>
    <t>Stuart Schwartz - Expenses</t>
  </si>
  <si>
    <t>Reimbursement for Printing and storage rack</t>
  </si>
  <si>
    <t>Reimbursement for food, airport transport incidentials for AppSec EU</t>
  </si>
  <si>
    <t>Request# 2633</t>
  </si>
  <si>
    <t>Manual Sardinho</t>
  </si>
  <si>
    <t>AppSec CA 2017  Badge Labels, Sharpies, &amp; Painter's Tape</t>
  </si>
  <si>
    <t>2979</t>
  </si>
  <si>
    <t>LA Local Chapter Budget- refreshments after Monthly Mtg- refreshments after Monthly Mtg</t>
  </si>
  <si>
    <t>3013</t>
  </si>
  <si>
    <t>meetup</t>
  </si>
  <si>
    <t>3017</t>
  </si>
  <si>
    <t>dinner mtg- F&amp;B</t>
  </si>
  <si>
    <t>Request # 3057</t>
  </si>
  <si>
    <t>David Caissy</t>
  </si>
  <si>
    <t>1/3 of my airplane ticket and hotel</t>
  </si>
  <si>
    <t>3063</t>
  </si>
  <si>
    <t>Flight + Hotel at AppSec USA</t>
  </si>
  <si>
    <t>Request #3069</t>
  </si>
  <si>
    <t>LA Chapter- airfare to appsec usa</t>
  </si>
  <si>
    <t>LIN201708U4388980297</t>
  </si>
  <si>
    <t>OWASP Los Angeles Chapter Meeting Sponsor</t>
  </si>
  <si>
    <t>OSD-46</t>
  </si>
  <si>
    <t>Edward Bonver - Expenses</t>
  </si>
  <si>
    <t>Travel to BlackHat Conf</t>
  </si>
  <si>
    <t>OSD-63</t>
  </si>
  <si>
    <t>ground transportation to and from appsec USA hotel-airport-home</t>
  </si>
  <si>
    <t>OSD-64</t>
  </si>
  <si>
    <t>hotel and food</t>
  </si>
  <si>
    <t>OSD-67</t>
  </si>
  <si>
    <t>food for monthly meeting</t>
  </si>
  <si>
    <t>OSD-73</t>
  </si>
  <si>
    <t>after meeting expenses: food and drinks</t>
  </si>
  <si>
    <t>LA ch fix</t>
  </si>
  <si>
    <t>Correct 3 items posted to the LA Chapter in error RG emial 11.2.17, posted to LA CH in error bel...</t>
  </si>
  <si>
    <t>OSD-156</t>
  </si>
  <si>
    <t>AppSec Orlando 2017 travel expenses</t>
  </si>
  <si>
    <t>OSD-193</t>
  </si>
  <si>
    <t>OWASP-LA Board Meeting on 10/30/2017</t>
  </si>
  <si>
    <t>OSD-324</t>
  </si>
  <si>
    <t>food for monthly mtg</t>
  </si>
  <si>
    <t>OSD-340</t>
  </si>
  <si>
    <t>OWASP-LA Board Meeting Dec 2017</t>
  </si>
  <si>
    <t>OSD-347</t>
  </si>
  <si>
    <t>lunch mtg</t>
  </si>
  <si>
    <t>1851</t>
  </si>
  <si>
    <t>Los Angeles Chapter Meeting Sponsorship**</t>
  </si>
  <si>
    <t>OSD-616</t>
  </si>
  <si>
    <t>Food from Cantalini Express 12.13.17</t>
  </si>
  <si>
    <t>Donation - OWASP Los Angeles Chapter Meeting Sponsor</t>
  </si>
  <si>
    <t>OSD-625</t>
  </si>
  <si>
    <t>Kabuki Japanese Rest.</t>
  </si>
  <si>
    <t>Trader Joe's</t>
  </si>
  <si>
    <t>Pascal Patisserie &amp; Cafe</t>
  </si>
  <si>
    <t>OSD-678</t>
  </si>
  <si>
    <t>Beverages for the OWASP LA Chapter Mtg 2.28.18</t>
  </si>
  <si>
    <t>OSD-724</t>
  </si>
  <si>
    <t>Reimbursement for chapter outreach flyers</t>
  </si>
  <si>
    <t>OSD-798</t>
  </si>
  <si>
    <t>Los Angeles Chapter</t>
  </si>
  <si>
    <t>entry to cancel a payment that was recorded back on 2/27/17 to Richard Greenberg which never hit...</t>
  </si>
  <si>
    <t>OSD-852</t>
  </si>
  <si>
    <t>Food and drink for monthly mtg</t>
  </si>
  <si>
    <t>OSD-1010</t>
  </si>
  <si>
    <t>food for general mtg</t>
  </si>
  <si>
    <t>OSD-1009</t>
  </si>
  <si>
    <t>Food and drink for Board mtg</t>
  </si>
  <si>
    <t>19652 (OSD-993)</t>
  </si>
  <si>
    <t>Dimensional Marketing</t>
  </si>
  <si>
    <t>OWASP - Los Angeles chapter swag - OWASPLA luggage tags</t>
  </si>
  <si>
    <t>OSD-894</t>
  </si>
  <si>
    <t>Food during, after with speaker, and parking for monthly mtg</t>
  </si>
  <si>
    <t>OSD-976</t>
  </si>
  <si>
    <t>Drinks for May 2018 Meeting</t>
  </si>
  <si>
    <t>OSD-972</t>
  </si>
  <si>
    <t>Beverages for OWASP LA Monthly meetup</t>
  </si>
  <si>
    <t>37047</t>
  </si>
  <si>
    <t>Cross Campus Inc</t>
  </si>
  <si>
    <t>Event Venue Fee - Blockchain as Security Mechanism - 06.13.18 - SBAY - Community Partnership</t>
  </si>
  <si>
    <t>OSD-1093</t>
  </si>
  <si>
    <t>RT airfare for AppSec EU 2018</t>
  </si>
  <si>
    <t>OSD-1196</t>
  </si>
  <si>
    <t>Unlimited Organizer Subscription for 6 Months</t>
  </si>
  <si>
    <t>OSD-1137</t>
  </si>
  <si>
    <t>Hotel for AppSec EU 2018 - David Wettenstein</t>
  </si>
  <si>
    <t>OSD-1256</t>
  </si>
  <si>
    <t>Food and beverage</t>
  </si>
  <si>
    <t>Airline seat and luggage check</t>
  </si>
  <si>
    <t>Ground transportation</t>
  </si>
  <si>
    <t>OSD-1255</t>
  </si>
  <si>
    <t>Food for monthly meeting</t>
  </si>
  <si>
    <t>OSD-1242</t>
  </si>
  <si>
    <t>Beverage/refreshments for July chapter meetup @ Signal Science</t>
  </si>
  <si>
    <t>2032</t>
  </si>
  <si>
    <t>Local Los Angeles Chapter      ** This is in addition to Inv 1851, total amount for the LA Chapt...</t>
  </si>
  <si>
    <t>Malik Naber - OWASP Los Angeles Chapter Meeting Sponsor</t>
  </si>
  <si>
    <t>Donation to Los Angeles Chapter</t>
  </si>
  <si>
    <t>move CC fees to LA Chapter   2018</t>
  </si>
  <si>
    <t>LIN201808U4388980297</t>
  </si>
  <si>
    <t>Expenses for DefCon- Speakers and Sponsors for LA Chapter</t>
  </si>
  <si>
    <t>OSD-1406</t>
  </si>
  <si>
    <t>Transportation LAX to home after Defcon</t>
  </si>
  <si>
    <t>OSD1361</t>
  </si>
  <si>
    <t>General dinner meeting</t>
  </si>
  <si>
    <t>OSD-1346</t>
  </si>
  <si>
    <t>Lyfts from Orange County to Los Angeles and back again</t>
  </si>
  <si>
    <t>OSD-1493</t>
  </si>
  <si>
    <t>Food for Dinner Meeting</t>
  </si>
  <si>
    <t>LIN201809U4388980297</t>
  </si>
  <si>
    <t>Eventbrite fees for ticket sales for OWASP Los Angeles Chapter Meeting Sponsor (Oct 2, 2018)</t>
  </si>
  <si>
    <t>OSD-1484</t>
  </si>
  <si>
    <t>Chapter Sept 2018 Meetup  Santa Monica, Beverages &amp; parking reimbursement</t>
  </si>
  <si>
    <t>OSD-1555</t>
  </si>
  <si>
    <t>Travel Expenses for AppSec USA</t>
  </si>
  <si>
    <t>Bradley Burkle - October 24, 2018 Meeting Sponsorship - OWASP Los Angeles Chapter Meeting Sponsor</t>
  </si>
  <si>
    <t>Wesley Wharton - Nov 28, 2018 Meeting Sponsorship - OWASP Los Angeles Chapter Meeting Sponsor</t>
  </si>
  <si>
    <t>OSD-1559</t>
  </si>
  <si>
    <t>AppSec USA 2018 San Jose/ Travel Expenses/ Hotel</t>
  </si>
  <si>
    <t>OSD-1956</t>
  </si>
  <si>
    <t>OWASP Los Angeles - Tablecloth throw for events - 2nd portion and final payment</t>
  </si>
  <si>
    <t>OSD-1878</t>
  </si>
  <si>
    <t>2018 Greater Los Angeles Christmas/Holiday Party</t>
  </si>
  <si>
    <t>OSD-1887</t>
  </si>
  <si>
    <t>AppSec Cali 2019 / flyers outreach</t>
  </si>
  <si>
    <t>OSD-1888</t>
  </si>
  <si>
    <t>OWASP Los Angeles Chapter / Nov Dec meeting outreach</t>
  </si>
  <si>
    <t>OSD-1936</t>
  </si>
  <si>
    <t>AppSec California 2019-Planner Appreciation Reception/Dinner deposit</t>
  </si>
  <si>
    <t>OSD-1937</t>
  </si>
  <si>
    <t>OWASP Los Angeles Chapter-Reimbursement -- Table Throws</t>
  </si>
  <si>
    <t>OSD-1961</t>
  </si>
  <si>
    <t>Meetup-LA</t>
  </si>
  <si>
    <t>OSD-1998</t>
  </si>
  <si>
    <t>Two Security Officers for reception- Appsec Cali</t>
  </si>
  <si>
    <t>20503/20507</t>
  </si>
  <si>
    <t>OWASP - Los Angeles chapter swag - OWASP LA  webcam covers,clean cloth mobile devices</t>
  </si>
  <si>
    <t>OSD-2137</t>
  </si>
  <si>
    <t>Travel Expense for OWASP Los Angeles</t>
  </si>
  <si>
    <t>OSD-2205</t>
  </si>
  <si>
    <t>OWASP LA Chapter board holiday dinner</t>
  </si>
  <si>
    <t>OSD-2199</t>
  </si>
  <si>
    <t>Chapter Expense for Los Angeles</t>
  </si>
  <si>
    <t>OSD-2277</t>
  </si>
  <si>
    <t>Travel for OWASP LOS Angeles</t>
  </si>
  <si>
    <t>OSD-2276</t>
  </si>
  <si>
    <t>Refreshments for OWASP LOS Angeles</t>
  </si>
  <si>
    <t>OSD-2262</t>
  </si>
  <si>
    <t>OSD-2302</t>
  </si>
  <si>
    <t>Expenses for OWASP LA</t>
  </si>
  <si>
    <t>OSD-2298</t>
  </si>
  <si>
    <t>March owasp los angeles community meetup and training -- beverages</t>
  </si>
  <si>
    <t>OSD-2365</t>
  </si>
  <si>
    <t>Los Angeles Chapter Meeting- Food</t>
  </si>
  <si>
    <t>Donation - OWASP Los Angeles Chapter Dinner Meeting Sponsor</t>
  </si>
  <si>
    <t>PayPal Fees: Donation - OWASP Los Angeles Chapter Dinner Meeting Sponsor</t>
  </si>
  <si>
    <t>OSD-2376</t>
  </si>
  <si>
    <t>Oleg Gryb</t>
  </si>
  <si>
    <t>Speaker at OWASP LA Chapter Meeting</t>
  </si>
  <si>
    <t>OSD-2391</t>
  </si>
  <si>
    <t>Travel Expense for AppSec Global Tel Aviv 2019</t>
  </si>
  <si>
    <t>OSD-2451</t>
  </si>
  <si>
    <t>Catering Expenses for OWASP LA</t>
  </si>
  <si>
    <t>OSD-2533</t>
  </si>
  <si>
    <t>Dinner for Monthly Meeting</t>
  </si>
  <si>
    <t>June 26, 2019 Meeting Sponsorship - OWASP Los Angeles Chapter Dinner Meeting Sponsor</t>
  </si>
  <si>
    <t>PP Fees: June 26, 2019 Meeting Sponsorship - OWASP Los Angeles Chapter Dinner Meeting Sponsor</t>
  </si>
  <si>
    <t>OSD-2535</t>
  </si>
  <si>
    <t>Beverages for Monthly Meeting</t>
  </si>
  <si>
    <t>OSD-2536</t>
  </si>
  <si>
    <t>Marketing OWASP LA Chapter Leader Jackets</t>
  </si>
  <si>
    <t>OSD-2587</t>
  </si>
  <si>
    <t>Monthly Meetup</t>
  </si>
  <si>
    <t>OWASP Los Angeles Chapter Dinner Meeting Sponsor</t>
  </si>
  <si>
    <t>PayPal Fees: OWASP Los Angeles Chapter Dinner Meeting Sponsor</t>
  </si>
  <si>
    <t>OSD-2733</t>
  </si>
  <si>
    <t>LA Chapter Meetup, July 2019</t>
  </si>
  <si>
    <t>OSD-2746</t>
  </si>
  <si>
    <t>Travel expenses to Blackhat/Defcon</t>
  </si>
  <si>
    <t>OSD-2857</t>
  </si>
  <si>
    <t>CyberLab event -- Flyers for Los Angeles</t>
  </si>
  <si>
    <t>OSD-2858</t>
  </si>
  <si>
    <t>AppSec AMS 2019 - air ticket</t>
  </si>
  <si>
    <t>OSD-2887</t>
  </si>
  <si>
    <t>Edmond Momartin - expenses</t>
  </si>
  <si>
    <t>Wine for chapter monthly dinner meeting</t>
  </si>
  <si>
    <t>OSD-2896</t>
  </si>
  <si>
    <t>Travel expenses for Los Angeles Chapter</t>
  </si>
  <si>
    <t>OSD-2998</t>
  </si>
  <si>
    <t>Dinner and beverages for OWASP LA September meeting</t>
  </si>
  <si>
    <t>OSD-3030</t>
  </si>
  <si>
    <t>LA Chapter Meetup dinner</t>
  </si>
  <si>
    <t>OSD-3045</t>
  </si>
  <si>
    <t>Drinks for chapter mtg</t>
  </si>
  <si>
    <t>OSD-3049</t>
  </si>
  <si>
    <t>LA Chapter Meetup catering tip</t>
  </si>
  <si>
    <t>OSD-3052</t>
  </si>
  <si>
    <t>Los Angeles chapter monthly meetup beverages/ refreshments</t>
  </si>
  <si>
    <t>Total Los Angeles</t>
  </si>
  <si>
    <t>Louisville</t>
  </si>
  <si>
    <t>1474</t>
  </si>
  <si>
    <t>UPS</t>
  </si>
  <si>
    <t>1695</t>
  </si>
  <si>
    <t>U P S</t>
  </si>
  <si>
    <t>1992</t>
  </si>
  <si>
    <t>1721</t>
  </si>
  <si>
    <t>Local Louisville Chapter Donation (represents 40% of Membership Dues)</t>
  </si>
  <si>
    <t>to record donation from UPS  for Louisville ch, bill unpaid as of 9.9.17</t>
  </si>
  <si>
    <t>Total Louisville</t>
  </si>
  <si>
    <t>Lucknow</t>
  </si>
  <si>
    <t>Total Lucknow</t>
  </si>
  <si>
    <t>Luxembourg</t>
  </si>
  <si>
    <t>2237</t>
  </si>
  <si>
    <t>Donation to the 2017 Summit</t>
  </si>
  <si>
    <t>Total Luxembourg</t>
  </si>
  <si>
    <t>Lviv</t>
  </si>
  <si>
    <t>Total Lviv</t>
  </si>
  <si>
    <t>Macedonia</t>
  </si>
  <si>
    <t>Mane Piperevski</t>
  </si>
  <si>
    <t>Reimbursement for DHL Transport expenses for OWASP stickers, t-shirt and stress balls</t>
  </si>
  <si>
    <t>Total Macedonia</t>
  </si>
  <si>
    <t>Madison</t>
  </si>
  <si>
    <t>Total Madison</t>
  </si>
  <si>
    <t>Madrid</t>
  </si>
  <si>
    <t>Total Madrid</t>
  </si>
  <si>
    <t>Maine</t>
  </si>
  <si>
    <t>Mozilla</t>
  </si>
  <si>
    <t>Maine Chapter Donation</t>
  </si>
  <si>
    <t>to record donation from Mozilla for Maine ch, bill unpaid as of 9.9.17</t>
  </si>
  <si>
    <t>Mozilla $13K pmt Nov 2017, $3K to Maine Chapter</t>
  </si>
  <si>
    <t>OSD-842</t>
  </si>
  <si>
    <t>Jonathan Claudius</t>
  </si>
  <si>
    <t>Cost to rent meeting room at the Portland Public Library</t>
  </si>
  <si>
    <t>OSD-1172</t>
  </si>
  <si>
    <t>OSD-1171</t>
  </si>
  <si>
    <t>Purchase of a projector</t>
  </si>
  <si>
    <t>OSD-2446</t>
  </si>
  <si>
    <t>Scott MacCallum</t>
  </si>
  <si>
    <t>April OWASP, Maine chapter meeting at Portland Public Library, Portland, ME</t>
  </si>
  <si>
    <t>OSD-3011</t>
  </si>
  <si>
    <t>Total Maine</t>
  </si>
  <si>
    <t>Malaysia</t>
  </si>
  <si>
    <t>Chargeback</t>
  </si>
  <si>
    <t>Shipping fees for merchandise order</t>
  </si>
  <si>
    <t>2058</t>
  </si>
  <si>
    <t>Merchandise sent to Malaysia Chapter</t>
  </si>
  <si>
    <t>Shipping Fee to send items to Mohd Fazli Azran</t>
  </si>
  <si>
    <t>Shipment to Mohd Fazli Azran</t>
  </si>
  <si>
    <t>Total Malaysia</t>
  </si>
  <si>
    <t>Manchester</t>
  </si>
  <si>
    <t>Shipping expense</t>
  </si>
  <si>
    <t>ZAP stickers for OWASP Manchester  (173.40 GBP)</t>
  </si>
  <si>
    <t>Total Manchester</t>
  </si>
  <si>
    <t>Manila</t>
  </si>
  <si>
    <t>Shipping fee for supplies</t>
  </si>
  <si>
    <t>John Patrick Lita</t>
  </si>
  <si>
    <t>Reimbursement for OWASP Stickers and Flyers for the Philippine Institute of Cybersecurity Profes...</t>
  </si>
  <si>
    <t>Total Manila</t>
  </si>
  <si>
    <t>Marquette</t>
  </si>
  <si>
    <t>OSD-3066</t>
  </si>
  <si>
    <t>Total Marquette</t>
  </si>
  <si>
    <t>Medford</t>
  </si>
  <si>
    <t>Total Medford</t>
  </si>
  <si>
    <t>Melbourne</t>
  </si>
  <si>
    <t>1323</t>
  </si>
  <si>
    <t>Cliftons Operations Pty Ltd</t>
  </si>
  <si>
    <t>1405</t>
  </si>
  <si>
    <t>Currency Conversion Corrections</t>
  </si>
  <si>
    <t>Julian Berton</t>
  </si>
  <si>
    <t>Serg Belokamen</t>
  </si>
  <si>
    <t>Reimbursement for flight for speaker</t>
  </si>
  <si>
    <t>Reimbursement for technical hacking books to give away at meetups</t>
  </si>
  <si>
    <t>Reimbursement for food and drink for chapter meeting</t>
  </si>
  <si>
    <t>Reimbursement for pizza and drinks for chapter meeting</t>
  </si>
  <si>
    <t>Reimbursement for food and drink for chapter meeting; microphone to record meeting</t>
  </si>
  <si>
    <t>Reimbursement for refreshments for meeting</t>
  </si>
  <si>
    <t>Reimbursement for drinks for chapter meeting</t>
  </si>
  <si>
    <t>Reimbursement for pizza for chapter meeting &amp; OWASP testing guide hard copies</t>
  </si>
  <si>
    <t>Reimbursement for mini conference with 120 people. These expenses are for running the event and ...</t>
  </si>
  <si>
    <t>AU17 split</t>
  </si>
  <si>
    <t>AU 17 Day Regional income split-Melbourne Ch</t>
  </si>
  <si>
    <t>OSD-1015</t>
  </si>
  <si>
    <t>Serge Belokamen</t>
  </si>
  <si>
    <t>Meetup.com expenses 2013-2017</t>
  </si>
  <si>
    <t>OSD-1328</t>
  </si>
  <si>
    <t>Pizza for Meetup (349.45 AUD)</t>
  </si>
  <si>
    <t>OSD-1436</t>
  </si>
  <si>
    <t>Pizza for OWASP meetup Sep (344.35 AUD)</t>
  </si>
  <si>
    <t>2132</t>
  </si>
  <si>
    <t>Commonwealth Bank of Australia</t>
  </si>
  <si>
    <t>OWASP AppSec Australia 2017 Conference Sponsor  September 7-9, 2017  Melbourne, Australia</t>
  </si>
  <si>
    <t>2018 APSEC AU Day Proft splt</t>
  </si>
  <si>
    <t>OSD-2454</t>
  </si>
  <si>
    <t>Food Expense for OWASP Melbourne Meetup (440 AUD)</t>
  </si>
  <si>
    <t>REFUND</t>
  </si>
  <si>
    <t>Box Hill Institute-</t>
  </si>
  <si>
    <t>Duplicate Payment for AppSec Day 2019 Melbourne (649.77 AUD)</t>
  </si>
  <si>
    <t>Total Melbourne</t>
  </si>
  <si>
    <t>Memphis</t>
  </si>
  <si>
    <t>mephseed</t>
  </si>
  <si>
    <t>add seed funds per DA JD 1996 1.31.19</t>
  </si>
  <si>
    <t>Total Memphis</t>
  </si>
  <si>
    <t>Mexico City</t>
  </si>
  <si>
    <t>Total Mexico City</t>
  </si>
  <si>
    <t>Miami Ft Lauderdale</t>
  </si>
  <si>
    <t>Jeff Williams</t>
  </si>
  <si>
    <t>Reimbursement for food expenses - speaker at meeting</t>
  </si>
  <si>
    <t>Aspect Security, Inc.</t>
  </si>
  <si>
    <t>Reimbursement for Jeff's travel to chapter meeting</t>
  </si>
  <si>
    <t>1724</t>
  </si>
  <si>
    <t>Moving funds from Miami, Ft Lauderdale to South Florida (same chapter, but correct name is South...</t>
  </si>
  <si>
    <t>Total Miami Ft Lauderdale</t>
  </si>
  <si>
    <t>Mid-Missouri</t>
  </si>
  <si>
    <t>nVisium Security Inc.</t>
  </si>
  <si>
    <t>Missouri Run</t>
  </si>
  <si>
    <t>Total Mid-Missouri</t>
  </si>
  <si>
    <t>Milwaukee</t>
  </si>
  <si>
    <t>Total Milwaukee</t>
  </si>
  <si>
    <t>Minneapolis St Paul</t>
  </si>
  <si>
    <t>1298</t>
  </si>
  <si>
    <t>1383</t>
  </si>
  <si>
    <t>Reimbursement for travel expenses to speak at MN chapter meeting</t>
  </si>
  <si>
    <t>Aramark</t>
  </si>
  <si>
    <t>Food/Drinks for chapter meeting</t>
  </si>
  <si>
    <t>BMS Computer &amp; AV Rentals</t>
  </si>
  <si>
    <t>Laptop &amp; AV rentals for chapter meeting</t>
  </si>
  <si>
    <t>Parking in the U of M garage for the OWASP MSP training day on 7/21/2014.</t>
  </si>
  <si>
    <t>1596</t>
  </si>
  <si>
    <t>Reimbursement for appetizers and drinks for EOY social</t>
  </si>
  <si>
    <t>Yan Kravchenko</t>
  </si>
  <si>
    <t>Reimbursement for travel to SAMM Summit</t>
  </si>
  <si>
    <t>Dawn Aitken</t>
  </si>
  <si>
    <t>Reimbursement for shipping 2 tablecloths to MN</t>
  </si>
  <si>
    <t>Table Throw</t>
  </si>
  <si>
    <t>Shipping of table throw</t>
  </si>
  <si>
    <t>Holiday Cards</t>
  </si>
  <si>
    <t>Business cards for Alex</t>
  </si>
  <si>
    <t>2 Banners for chapter</t>
  </si>
  <si>
    <t>David Linder</t>
  </si>
  <si>
    <t>Reimbursement for travel expenses to travel to chapter meeting</t>
  </si>
  <si>
    <t>Reimbursement for Site rental for Jan 2106 Chapter Meeting OWASP MSP</t>
  </si>
  <si>
    <t>Reimbursement for travel expenses to speak at chapter meeting</t>
  </si>
  <si>
    <t>Reimbursement for Dinner with March meeting speaker - Alex Bauert, Matt Tesauro, Todd Dahl</t>
  </si>
  <si>
    <t>Merchandise ordered by MSP chapter</t>
  </si>
  <si>
    <t>1875</t>
  </si>
  <si>
    <t>Todd Dahl</t>
  </si>
  <si>
    <t>Reimbursement for Printed Flyers for OWASP that talk about OWASP, membership, MSP Chapter, and A...</t>
  </si>
  <si>
    <t>Shipping cost for Cornucopia Cards</t>
  </si>
  <si>
    <t>Reimbursement for AV Equipment and Supplies: Nady Wireless, Cables, 2 Tripods, SD cards, AA Batt...</t>
  </si>
  <si>
    <t>Reimbursement for Adobe Premiere Pro &amp; Plural Eyes</t>
  </si>
  <si>
    <t>Donation from Curtis ODell</t>
  </si>
  <si>
    <t>Reimbursement for Meet up fees and Event brite ticket sales fee to Eventbrite</t>
  </si>
  <si>
    <t>Stands for flyers</t>
  </si>
  <si>
    <t>Reimbursement for Audience Mic and Vimeo Channel</t>
  </si>
  <si>
    <t>Reimbursement for Rental fees for venue for Chapter meetings in August and September</t>
  </si>
  <si>
    <t>Reimbursement for Audio Equipment Supplies</t>
  </si>
  <si>
    <t>Reimbursement for Travel Expenses for training at OWASP MSP meeting</t>
  </si>
  <si>
    <t>OWASP MSP Reallocating funds to OWASP MN Chapter</t>
  </si>
  <si>
    <t>Reimbursement for Meeting site for monthly Chapter meeting</t>
  </si>
  <si>
    <t>OSD-200</t>
  </si>
  <si>
    <t>Misc Expense from OWASP Summit</t>
  </si>
  <si>
    <t>OSD-204</t>
  </si>
  <si>
    <t>OSD-337</t>
  </si>
  <si>
    <t>MSP Chapter: meeting venue</t>
  </si>
  <si>
    <t>OSD-293</t>
  </si>
  <si>
    <t>MSP Chapter: meetup</t>
  </si>
  <si>
    <t>OSD-428</t>
  </si>
  <si>
    <t>4 post ,eetings with the speaker and Chapter members 2016 and 2017 Food/drink</t>
  </si>
  <si>
    <t>OSD-703</t>
  </si>
  <si>
    <t>Venue rental for January 2018 Chapter meeting</t>
  </si>
  <si>
    <t>Entrust Datacard</t>
  </si>
  <si>
    <t>Local Minneapolis St. Paul Chapter (20% of Allocation)</t>
  </si>
  <si>
    <t>OSD-702</t>
  </si>
  <si>
    <t>Monitor, adapter and battery pack for OWASP MSP</t>
  </si>
  <si>
    <t>Post mtg with speaker and chapter members</t>
  </si>
  <si>
    <t>Post mtg with speaker</t>
  </si>
  <si>
    <t>February Meetup charge</t>
  </si>
  <si>
    <t>August Meetup charge</t>
  </si>
  <si>
    <t>Chapter mtg facility rental</t>
  </si>
  <si>
    <t>MSP Chapter</t>
  </si>
  <si>
    <t>Total Minneapolis St Paul</t>
  </si>
  <si>
    <t>Minnesota</t>
  </si>
  <si>
    <t>Total Minnesota</t>
  </si>
  <si>
    <t>Montreal</t>
  </si>
  <si>
    <t>1508</t>
  </si>
  <si>
    <t>Merchandise for Montreal NorthSec 2014</t>
  </si>
  <si>
    <t>Okiok Data Ltee</t>
  </si>
  <si>
    <t>Platinum</t>
  </si>
  <si>
    <t>Reimbursment for food and hotel for chapter meeting</t>
  </si>
  <si>
    <t>Shipping expense for Pycon 2015</t>
  </si>
  <si>
    <t>Shipping of goods (and duties for shipment)</t>
  </si>
  <si>
    <t>Reimbursment for food for chapter meeting</t>
  </si>
  <si>
    <t>Reimbursement for travel expenses for BlackHat</t>
  </si>
  <si>
    <t>Michael Borque</t>
  </si>
  <si>
    <t>Reimbursement for food for November Lunchtime Talk</t>
  </si>
  <si>
    <t>Reimbursement for team lunch (planning meetings for 2016)</t>
  </si>
  <si>
    <t>Michel Bourque</t>
  </si>
  <si>
    <t>Reimbursement for food for January 20th chapter meeting</t>
  </si>
  <si>
    <t>Reimbursement for lunch for 2 chapter events (Midi Conference)</t>
  </si>
  <si>
    <t>40% of membership being allocated to local chapter</t>
  </si>
  <si>
    <t>Reimbursement for computer monitor (bought for BlackHat, but will be used for misc events)</t>
  </si>
  <si>
    <t>Reimbursement for Expense for Montreal OWASP Midi conference, June 14th 2016</t>
  </si>
  <si>
    <t>Reimbursement for 50 lunch and water bottles for chapter meeting</t>
  </si>
  <si>
    <t>Reimbursement for Lunch for wokshop : 55 participants</t>
  </si>
  <si>
    <t>Anne Gauthier</t>
  </si>
  <si>
    <t>Reimbursement for Beverage for the Workshop Nov 16th 2016</t>
  </si>
  <si>
    <t>Reimbursement for Pizza for the Workshop Nov 30, 2016</t>
  </si>
  <si>
    <t>Reimbursement for lunch for meeting</t>
  </si>
  <si>
    <t>Ubitrak Inc</t>
  </si>
  <si>
    <t>Donation to chapter</t>
  </si>
  <si>
    <t>Reimbursement for Lunch for Workshop January 22, 2017</t>
  </si>
  <si>
    <t>Reimbursement for Workshop Pizza on Feb 22</t>
  </si>
  <si>
    <t>Reimbursement for Midi conference march 21 th 2017 - 60 lunchs</t>
  </si>
  <si>
    <t>Reimbursement for pizza for chapter workshop</t>
  </si>
  <si>
    <t>Julien Touche</t>
  </si>
  <si>
    <t>Reimbursement for lunch &amp; learn food of Apr 4's meetup</t>
  </si>
  <si>
    <t>Reimbursement for lunch and learn on 4/24/17</t>
  </si>
  <si>
    <t>Reimbursement for Workshop Pizza + Leaders Dinner</t>
  </si>
  <si>
    <t>Reimbursement for Monthly activity -June 19 -  Midi Conference - 60 lunchs</t>
  </si>
  <si>
    <t>Montreal Local Chapter (represents 20% of Membership Dues)</t>
  </si>
  <si>
    <t>Go service ch donation, Montreal ch, pd invoice</t>
  </si>
  <si>
    <t>OSD-65</t>
  </si>
  <si>
    <t>Chapter Reimbursement (189.29 CAD)</t>
  </si>
  <si>
    <t>OSD-69</t>
  </si>
  <si>
    <t>food and drinks (415.06 CAD)</t>
  </si>
  <si>
    <t>OSD-490</t>
  </si>
  <si>
    <t>Annual chapter meeting expense (205.28 CAD)</t>
  </si>
  <si>
    <t>OSD-714</t>
  </si>
  <si>
    <t>Snacks for lunch and learn March5, 2018 (211.88 CAD)</t>
  </si>
  <si>
    <t>entry to cancel a payment that was recorded back on 3/17/16 to Michael Borque which never cleare...</t>
  </si>
  <si>
    <t>OSD-912</t>
  </si>
  <si>
    <t>OWASP Midi Conference: April 30, 2018 (328.22 CAD)</t>
  </si>
  <si>
    <t>OSD-1054</t>
  </si>
  <si>
    <t>A thank you lunch for the speakers on June 2nd (107.19 CAD)</t>
  </si>
  <si>
    <t>OSD-1072</t>
  </si>
  <si>
    <t>Accomodation for speakers Daniel and Rene from OWASP SecurityRAT (152.32 CAD)</t>
  </si>
  <si>
    <t>OSD-1108</t>
  </si>
  <si>
    <t>Lunch and Learn activities of May 30 and June 18 (467.95 CAD)</t>
  </si>
  <si>
    <t>OSD-1561</t>
  </si>
  <si>
    <t>Lunch chapter leaders - start season 2018-2019 (105.78 CAD)</t>
  </si>
  <si>
    <t>OSD-2605</t>
  </si>
  <si>
    <t>Lunch and Learn activities of Feb &amp; April (346.04 CAD)</t>
  </si>
  <si>
    <t>Total Montreal</t>
  </si>
  <si>
    <t>Morocco</t>
  </si>
  <si>
    <t>TRANSPORT  DE AIROPORT VERS CASA</t>
  </si>
  <si>
    <t>OSD-1932</t>
  </si>
  <si>
    <t>Abderrahmane IBN SEDDIK</t>
  </si>
  <si>
    <t>2nd place Prize: Zer0Day-OWASP AppSec Morocco</t>
  </si>
  <si>
    <t>OSD-1971 B</t>
  </si>
  <si>
    <t>Ali Tahiri</t>
  </si>
  <si>
    <t>CTF 1st Prizes winners-OWASP AppSec Morocco and Africa 2018</t>
  </si>
  <si>
    <t>El Ouakouak Mehdi</t>
  </si>
  <si>
    <t>2nd place: Zer0Day-OWASP AppSec Morocco</t>
  </si>
  <si>
    <t>Ben Ammou Younes</t>
  </si>
  <si>
    <t>Amrouss Issame</t>
  </si>
  <si>
    <t>OSD-1976</t>
  </si>
  <si>
    <t>Mohammed Fakroud</t>
  </si>
  <si>
    <t>CTF 3rd Place Winners-OWASP AppSec Morocco</t>
  </si>
  <si>
    <t>Badr Rami</t>
  </si>
  <si>
    <t>Ayman Rbati</t>
  </si>
  <si>
    <t>Tarek Raddah</t>
  </si>
  <si>
    <t>Total Morocco</t>
  </si>
  <si>
    <t>Moscow</t>
  </si>
  <si>
    <t>Alexander Antukh</t>
  </si>
  <si>
    <t>Reimbursement for meetup platform</t>
  </si>
  <si>
    <t>Reimbursement for travel expenses for invited speaker at chapter meeting</t>
  </si>
  <si>
    <t>Total Moscow</t>
  </si>
  <si>
    <t>Mumbai</t>
  </si>
  <si>
    <t>Total Mumbai</t>
  </si>
  <si>
    <t>Nagoya</t>
  </si>
  <si>
    <t>Donation: NTT-Neomeit</t>
  </si>
  <si>
    <t>PayPal Fees: Nagoya Chapter</t>
  </si>
  <si>
    <t>JD 2090</t>
  </si>
  <si>
    <t>JD 2090 Merch for Nagoya ch per DA 2.4.19</t>
  </si>
  <si>
    <t>BWI0000293469</t>
  </si>
  <si>
    <t>OSD-2192</t>
  </si>
  <si>
    <t>Shigeru Inoue</t>
  </si>
  <si>
    <t>Meeting Room usage fee for Nagoya Chapter (2500 JPY)</t>
  </si>
  <si>
    <t>OSD-2544</t>
  </si>
  <si>
    <t>Meeting Room usage fee for Nagoya Chapter (25,361 JPY)</t>
  </si>
  <si>
    <t>Total Nagoya</t>
  </si>
  <si>
    <t>Nagpur</t>
  </si>
  <si>
    <t>Nagpur Seed Money per DA</t>
  </si>
  <si>
    <t>OSD-1169</t>
  </si>
  <si>
    <t>Banner print and tea for 80 attendees (1240 INR)</t>
  </si>
  <si>
    <t>OSD-1283</t>
  </si>
  <si>
    <t>Tshirt printing for core committee of Nagpur chapter (5100 INR)</t>
  </si>
  <si>
    <t>OSD-1799</t>
  </si>
  <si>
    <t>Tea for OWASP Nagpur Meet #3 (750 INR)</t>
  </si>
  <si>
    <t>OSD-1837</t>
  </si>
  <si>
    <t>100 stickers for upcoming outreach event (728 INR)</t>
  </si>
  <si>
    <t>OSD-1911</t>
  </si>
  <si>
    <t>Banner for OWASP Nagpur (1550 INR)</t>
  </si>
  <si>
    <t>OSD-2106</t>
  </si>
  <si>
    <t>Tea for OWASP Nagpur meetup (750 INR)</t>
  </si>
  <si>
    <t>OSD-2091</t>
  </si>
  <si>
    <t>T-Shirts for OWASP Nagpur meetup (5600 INR)</t>
  </si>
  <si>
    <t>OSD-2978</t>
  </si>
  <si>
    <t>badges and stickers for attendees (1520 INR)</t>
  </si>
  <si>
    <t>Total Nagpur</t>
  </si>
  <si>
    <t>Nairobi</t>
  </si>
  <si>
    <t>Total Nairobi</t>
  </si>
  <si>
    <t>Nashville</t>
  </si>
  <si>
    <t>Chpt Seed</t>
  </si>
  <si>
    <t>Chapter Seed Funds per DA  OSD 2187</t>
  </si>
  <si>
    <t>OSD-2972</t>
  </si>
  <si>
    <t>Travel Expense for Nashville Chapter Meeting</t>
  </si>
  <si>
    <t>Total Nashville</t>
  </si>
  <si>
    <t>Natori</t>
  </si>
  <si>
    <t>Natori-setu</t>
  </si>
  <si>
    <t>Set up per Jira 697 per Dawn 3.6.18</t>
  </si>
  <si>
    <t>OSD-608</t>
  </si>
  <si>
    <t>Shota Sato</t>
  </si>
  <si>
    <t>Transportation expenses between OWASP Akita and OWASP Natori</t>
  </si>
  <si>
    <t>Total Natori</t>
  </si>
  <si>
    <t>Nepal</t>
  </si>
  <si>
    <t>Funds donated from Denver and Austin to help support event</t>
  </si>
  <si>
    <t>Total Nepal</t>
  </si>
  <si>
    <t>Netherlands</t>
  </si>
  <si>
    <t>Shipment to Martin Knobloch</t>
  </si>
  <si>
    <t>Shipment of goods to Netherlands</t>
  </si>
  <si>
    <t>Merchandise for HITB 2014</t>
  </si>
  <si>
    <t>1661</t>
  </si>
  <si>
    <t>Software Improvement Group</t>
  </si>
  <si>
    <t>1871</t>
  </si>
  <si>
    <t>40% going to Netherlands chapter</t>
  </si>
  <si>
    <t>Vadym Chakrian</t>
  </si>
  <si>
    <t>Reimbursement for Printing of OWASP: stickers, chapter visit cards, notepads, pens, wall poster ...</t>
  </si>
  <si>
    <t>Reimbursement for Flight ticket for Bsides Conference Dublin</t>
  </si>
  <si>
    <t>Timur Khrotko</t>
  </si>
  <si>
    <t>Reimbursement for Travel Expense for Glenn Ten Cate to Hacktivity</t>
  </si>
  <si>
    <t>Reimbursement for Travel costs for talk at chapter meeting on 22.09.2016</t>
  </si>
  <si>
    <t>2025</t>
  </si>
  <si>
    <t>2236</t>
  </si>
  <si>
    <t>Donation from Netherlands chapter to Summit 2017</t>
  </si>
  <si>
    <t>The Netherlands Chapter (represents 7.5% of Membership Dues)</t>
  </si>
  <si>
    <t>Transfer Neatherlands full balance from EU books 3.1.18 to combine the balances for the Ch</t>
  </si>
  <si>
    <t>OSD-664</t>
  </si>
  <si>
    <t>Jochen Raymaekers</t>
  </si>
  <si>
    <t>Flyers for OWASP FOSDEM 2018 - Belgium</t>
  </si>
  <si>
    <t>OSD-657</t>
  </si>
  <si>
    <t>Spyridon Gasteratos</t>
  </si>
  <si>
    <t>Stickers printed for the FOSDEM conference and agreed to be covered by the Netherlands local cha...</t>
  </si>
  <si>
    <t>OSD-1124</t>
  </si>
  <si>
    <t>Gareth O'Sullivan</t>
  </si>
  <si>
    <t>Flight for Speaking Engagement (448.98 EUR)</t>
  </si>
  <si>
    <t>Shipping of order to Netherlands</t>
  </si>
  <si>
    <t>Taxes and duties for order to the netherlands</t>
  </si>
  <si>
    <t>Local Netherlands Chapter 7.5% of Allocation</t>
  </si>
  <si>
    <t>OSD-2522</t>
  </si>
  <si>
    <t>Parking tickets Hack in the box security event where we had a stand (110.00 EUR)</t>
  </si>
  <si>
    <t>Total Netherlands</t>
  </si>
  <si>
    <t>New York City</t>
  </si>
  <si>
    <t>Meeting Supporter (needs to be refunded)</t>
  </si>
  <si>
    <t>1299</t>
  </si>
  <si>
    <t>Refund for meeting sponsorship</t>
  </si>
  <si>
    <t>1301</t>
  </si>
  <si>
    <t>Reimbursement for planning lunch</t>
  </si>
  <si>
    <t>1435</t>
  </si>
  <si>
    <t>Protiviti</t>
  </si>
  <si>
    <t>Protiviti's Membership</t>
  </si>
  <si>
    <t>Reimbursement for CyberSocial &amp; Parking</t>
  </si>
  <si>
    <t>HP - Silver</t>
  </si>
  <si>
    <t>Silver - Secure Decisions</t>
  </si>
  <si>
    <t>Michele Maturo</t>
  </si>
  <si>
    <t>Reimbursement for Chapter promation/admin</t>
  </si>
  <si>
    <t>Flyers to hand out at Suits &amp; Spooks Event</t>
  </si>
  <si>
    <t>2600 Enterprises</t>
  </si>
  <si>
    <t>Table payment for HOPE event</t>
  </si>
  <si>
    <t>Filippo Valsorda</t>
  </si>
  <si>
    <t>Reimbursement for airfare to speak at meeting</t>
  </si>
  <si>
    <t>HOPE Event</t>
  </si>
  <si>
    <t>Reimbursement for meetup expense for Long Island chapter</t>
  </si>
  <si>
    <t>Reimbursement for chapter event supplies</t>
  </si>
  <si>
    <t>Reimbursement for HOPE conference ticket</t>
  </si>
  <si>
    <t>Green SQL</t>
  </si>
  <si>
    <t>Reimbursement for conference outreach supplies</t>
  </si>
  <si>
    <t>Returned check to Helen Gao for meetup expenses</t>
  </si>
  <si>
    <t>Donald Gooden</t>
  </si>
  <si>
    <t>Reimbursement for ticket to HOPEX Conference (volunteer)</t>
  </si>
  <si>
    <t>Bayshore Networks, LLC</t>
  </si>
  <si>
    <t>Reimbursement for meetup expense for Long Island chapter (first check was returned)</t>
  </si>
  <si>
    <t>New York Metropolitan Chapter of ISSA</t>
  </si>
  <si>
    <t>Seed money for October 7 Synergies Conference</t>
  </si>
  <si>
    <t>Reimbursement for payment to KC for administrative work</t>
  </si>
  <si>
    <t>Graphic Design work on Flyer</t>
  </si>
  <si>
    <t>Anthony Martini</t>
  </si>
  <si>
    <t>Reimbursement for ticket for NY Metro Joint Cyber Security Conference (Volunteer)</t>
  </si>
  <si>
    <t>Peter Dean</t>
  </si>
  <si>
    <t>Reimbursement for parking and travel for NY Joint Cyber Security Conf</t>
  </si>
  <si>
    <t>Reimbursement for meetup membership</t>
  </si>
  <si>
    <t>ProactiveRISK</t>
  </si>
  <si>
    <t>Chapter Logistics - Kellie Hughes</t>
  </si>
  <si>
    <t>Israel Barak</t>
  </si>
  <si>
    <t>1669</t>
  </si>
  <si>
    <t>Donation went to general donations - was supposed to be a NYC Chapter donation</t>
  </si>
  <si>
    <t>OWASP NYC/NJ Training</t>
  </si>
  <si>
    <t>Graphic Design work on flyer</t>
  </si>
  <si>
    <t>1620</t>
  </si>
  <si>
    <t>NetSpi</t>
  </si>
  <si>
    <t>Reimbursement for marketing on www.hacknyc2015.com</t>
  </si>
  <si>
    <t>Nuix</t>
  </si>
  <si>
    <t>HACKNYC.COM Supporter</t>
  </si>
  <si>
    <t>Purchase and use of hacknyc.com master domain name for establishment of training at chapter www....</t>
  </si>
  <si>
    <t>Reimbursement for working lunch &amp; marketing on www.hacknyc2015.com</t>
  </si>
  <si>
    <t>OWASP NYC/NJ Administrative Work</t>
  </si>
  <si>
    <t>Reimbursement for printer/ink</t>
  </si>
  <si>
    <t>Reimbursement for seed money deposit for synergies conference</t>
  </si>
  <si>
    <t>Reimbursement for chapter activities event - Blackhat</t>
  </si>
  <si>
    <t>Reimbursement for travel for chapter activities event</t>
  </si>
  <si>
    <t>Reimbursement for catering for January meeting</t>
  </si>
  <si>
    <t>Reimbursement for color copies of NYC Flyer, Ink, Business Cards</t>
  </si>
  <si>
    <t>Reimbursement for 2015 Security Kickoff (food)</t>
  </si>
  <si>
    <t>Reimbursement for supplies (wrist bands, raffle tickets, name tags)</t>
  </si>
  <si>
    <t>Reimbursement for Chromebook for Dawn Aitken</t>
  </si>
  <si>
    <t>Reimbursement for laptop case for Dawn Aitken</t>
  </si>
  <si>
    <t>Returned ACH payment to Dawn Aitken - sent new payment on 2/16/15</t>
  </si>
  <si>
    <t>1667</t>
  </si>
  <si>
    <t>Graphic Design work on NYC Flyer Template</t>
  </si>
  <si>
    <t>Reimbursement for parking and lunch for 2015 kickoff meeting</t>
  </si>
  <si>
    <t>OWASP NYC/NJ Administrative Work (replacing ACH - was returned to us)</t>
  </si>
  <si>
    <t>Reimbursement for supplies (wrist bands, raffle tickets, name tags) (replacing ACH - was returne...</t>
  </si>
  <si>
    <t>OWASP NYC/NJ Administrative Work (replacing check #317 - was lost in mail)</t>
  </si>
  <si>
    <t>OWASP NYC/NJ Administrative Work (Invoices 15&amp;16)</t>
  </si>
  <si>
    <t>Graphic Design work on HACK NYC</t>
  </si>
  <si>
    <t>OWASP's share of the net revenue from the Synergies Conference</t>
  </si>
  <si>
    <t>OWASP NYC/NJ Administrative Work (Invoice 17)</t>
  </si>
  <si>
    <t>Reimbursement for office supplies (Star Stickers, Name Badges, Folders, Shipping Labels)</t>
  </si>
  <si>
    <t>UAV</t>
  </si>
  <si>
    <t>Equipment rental for HACKNYC event</t>
  </si>
  <si>
    <t>Shirts for chapter leaders</t>
  </si>
  <si>
    <t>Reimbursement for advertising on Twitter Ads for HACKNYC 2015</t>
  </si>
  <si>
    <t>OWASP NYC/NJ Administrative Work (Invoice 18)</t>
  </si>
  <si>
    <t>seed money for NYMJCSC from Long Island chapter</t>
  </si>
  <si>
    <t>Hotel Pennsylvania</t>
  </si>
  <si>
    <t>Payment for HACKNYC</t>
  </si>
  <si>
    <t>Ondrej Krehel</t>
  </si>
  <si>
    <t>Reimbursement for food &amp; beverage for HACKNYC</t>
  </si>
  <si>
    <t>OWASP NYC/NJ Administrative Work (Invoice 19 &amp;20)</t>
  </si>
  <si>
    <t>Reimbursement for office supplies (labels, stickers, paper)</t>
  </si>
  <si>
    <t>Reimbursement for HACKNYC Expenses (hotel, travel, food)</t>
  </si>
  <si>
    <t>F5</t>
  </si>
  <si>
    <t>Attendee - (ISC)²® CSSLP Training</t>
  </si>
  <si>
    <t>HACKNYC Sponsorship</t>
  </si>
  <si>
    <t>1035</t>
  </si>
  <si>
    <t>OWASP's share of the net revenue from the Synergies Conference (deposit #2)</t>
  </si>
  <si>
    <t>Reimbursement for dinner for HACKNYC</t>
  </si>
  <si>
    <t>1719</t>
  </si>
  <si>
    <t>5 separate payments of $550 for ISC2 event</t>
  </si>
  <si>
    <t>Shipping expense for tablecloths</t>
  </si>
  <si>
    <t>OWASP NYC/NJ Administrative Work (Invoice 21 &amp; 22)</t>
  </si>
  <si>
    <t>Reimbursement for additional outlets for training class at HACKYNYC event</t>
  </si>
  <si>
    <t>Yolanda Baker</t>
  </si>
  <si>
    <t>Reimbursement for Travel and lunch expense for volunteer chapter leader from NJ to attend and pr...</t>
  </si>
  <si>
    <t>1182</t>
  </si>
  <si>
    <t>ISC2</t>
  </si>
  <si>
    <t>Training Event held by OWASP and ISC2 - half of deposit made to HotelPennsylvania</t>
  </si>
  <si>
    <t>261292</t>
  </si>
  <si>
    <t>Payments for HACK NYC 2015</t>
  </si>
  <si>
    <t>OWASP NYC/NJ Administrative Work (Invoice 23)</t>
  </si>
  <si>
    <t>Reimbursement for printer ink and paper</t>
  </si>
  <si>
    <t>Reimbursement for NYC Chapter Meeting on 4/15/15 at UBS - catering for meeting</t>
  </si>
  <si>
    <t>Reimbursement for food &amp; beverages after NYC Meeting</t>
  </si>
  <si>
    <t>Reimbursement for parking</t>
  </si>
  <si>
    <t>Reimbursement for IEEE Membership fee</t>
  </si>
  <si>
    <t>1676</t>
  </si>
  <si>
    <t>Not reimbursing for Tom Brennan's IEEE membership</t>
  </si>
  <si>
    <t>Returned check for Dawn Aitken (check was entered in 1/15/15 - was not received so I sent via ACH)</t>
  </si>
  <si>
    <t>1690</t>
  </si>
  <si>
    <t>Reimbursement for food &amp; beverage for chapter meeting</t>
  </si>
  <si>
    <t>Reimbursement for travel to NYC Chapter Meeting</t>
  </si>
  <si>
    <t>Reimbursement for labels</t>
  </si>
  <si>
    <t>Refund for ISC2 training attendee</t>
  </si>
  <si>
    <t>Refund of PP fee for cancelled training</t>
  </si>
  <si>
    <t>Admin work (Invoice #24)</t>
  </si>
  <si>
    <t>Joly MacFie</t>
  </si>
  <si>
    <t>Video/Webcasting for Chapter Meetings - 2./18, 3/18, 4/15, 5/20</t>
  </si>
  <si>
    <t>Reimbursement for parking &amp; food and beverage for after meeting drinks</t>
  </si>
  <si>
    <t>Reimbursement for Amazon Gift Card</t>
  </si>
  <si>
    <t>Reimbursement for color copies of membership flyer</t>
  </si>
  <si>
    <t>Reimbursement for travel to and from NYC meeting</t>
  </si>
  <si>
    <t>Reimbursement for food and beverage for NYC meeting</t>
  </si>
  <si>
    <t>Reimbursement for clear container</t>
  </si>
  <si>
    <t>Admin Work - Invoice 25</t>
  </si>
  <si>
    <t>Reimbursement for food &amp; drink</t>
  </si>
  <si>
    <t>SGW</t>
  </si>
  <si>
    <t>2500 OWASP Pocket Folders</t>
  </si>
  <si>
    <t>179</t>
  </si>
  <si>
    <t>Soho Dragon</t>
  </si>
  <si>
    <t>2079</t>
  </si>
  <si>
    <t>50/50 Raffle proceeds</t>
  </si>
  <si>
    <t>GarysGuide</t>
  </si>
  <si>
    <t>Banner images</t>
  </si>
  <si>
    <t>Reimbursement for parking for meeting with potential sponsor</t>
  </si>
  <si>
    <t>Seed money for October 14 Synergies Conference (Long Island transferred $800 to NYC chapter's ac...</t>
  </si>
  <si>
    <t>Admin Work - Invoice 26</t>
  </si>
  <si>
    <t>Reimbursement for Postage for tablecloth and media supplies for the Cybit Conference in NYC</t>
  </si>
  <si>
    <t>Reimbursement for Avery labels and printing of membership flyers</t>
  </si>
  <si>
    <t>ISC2 Training - Rahil Parikh</t>
  </si>
  <si>
    <t>ISC2 Training - Scott Habermehl</t>
  </si>
  <si>
    <t>Graphic Design work on NYC Chapter Banners</t>
  </si>
  <si>
    <t>Reimbursement for cables and accessories</t>
  </si>
  <si>
    <t>Reimbursement for flight to AppSec US 2015 paid for by chapter</t>
  </si>
  <si>
    <t>Israel Bryski</t>
  </si>
  <si>
    <t>Reimbursement for food and drinks for chapter meeting</t>
  </si>
  <si>
    <t>ISC2 Training - Kai Young</t>
  </si>
  <si>
    <t>ISC2 Training - Kiran Kumar</t>
  </si>
  <si>
    <t>ISC2 Training - Andrew Nairn</t>
  </si>
  <si>
    <t>NYI</t>
  </si>
  <si>
    <t>Virtual Lab - Quad Core Processors (4x)</t>
  </si>
  <si>
    <t>Reimbursement for name tag labels and copies of media folders for chapter meetings</t>
  </si>
  <si>
    <t>2092</t>
  </si>
  <si>
    <t>Proceeds from 50/50 Raffle at chapter meeting</t>
  </si>
  <si>
    <t>Administrative Work - Invoice #27</t>
  </si>
  <si>
    <t>Reimbursement for computer, printer toner cartridges, software</t>
  </si>
  <si>
    <t>ISC2 fees -July</t>
  </si>
  <si>
    <t>ISC2 Training</t>
  </si>
  <si>
    <t>1262</t>
  </si>
  <si>
    <t>Tanium</t>
  </si>
  <si>
    <t>OWASP NYC Chapter - Meeting Sponsorship</t>
  </si>
  <si>
    <t>1266</t>
  </si>
  <si>
    <t>Decided against sponsoring</t>
  </si>
  <si>
    <t>Sabey Data Centers</t>
  </si>
  <si>
    <t>ISC2 Training Event - Jonathan Freeland</t>
  </si>
  <si>
    <t>Eventbrite fees for ISC2 Training event</t>
  </si>
  <si>
    <t>ISC2 Training - Dashmesh Singh &amp; Brian Kolb</t>
  </si>
  <si>
    <t>Administrative Work - Invoice #28</t>
  </si>
  <si>
    <t>Reimbursement for travel expenses for chapter meeting</t>
  </si>
  <si>
    <t>Reimbursement for paper</t>
  </si>
  <si>
    <t>Deposit for venue for event</t>
  </si>
  <si>
    <t>Sponsorship of Application Security Workshop on October 13 as part of 2015 Synergies Conference</t>
  </si>
  <si>
    <t>Silverback Ventures, LLC</t>
  </si>
  <si>
    <t>Reimbursement for conference fee for Ken Balva - 2015 NY Metro Joint Cyber Security Conference</t>
  </si>
  <si>
    <t>Reimbursement for travel to meeting; lunch with Dawn before meeting</t>
  </si>
  <si>
    <t>Reimbursement for Meetup Subscription Bill</t>
  </si>
  <si>
    <t>Virtual Village Project</t>
  </si>
  <si>
    <t>Reimbursement for AV for ISC2 Training class</t>
  </si>
  <si>
    <t>Reimbursement for hotel payment for ISC2 Training class</t>
  </si>
  <si>
    <t>Graphic Design work on Banners</t>
  </si>
  <si>
    <t>Training Event held by OWASP and ISC2 - half of final payment made to Hotel Pennsylvania &amp; AV Ch...</t>
  </si>
  <si>
    <t>Testing Guide v4 books</t>
  </si>
  <si>
    <t>Reimbursement for hotel and taxi for AppSec USA 2015</t>
  </si>
  <si>
    <t>Reimbursement for dinner at AppSec USA 2015</t>
  </si>
  <si>
    <t>Reimbursement for refreshments at chapter meeting</t>
  </si>
  <si>
    <t>Reimbursement for taxi and hotel for AppSec US 2015 paid for by local chapter</t>
  </si>
  <si>
    <t>Administrative Duties - Invoice #29</t>
  </si>
  <si>
    <t>2105</t>
  </si>
  <si>
    <t>Funds for 50/50 Raffle at 9/16 chapter meeting</t>
  </si>
  <si>
    <t>100 Cheat Sheets ordered for SC Congress NYC outreach event</t>
  </si>
  <si>
    <t>LIFARS, LLC</t>
  </si>
  <si>
    <t>Nonprofit Coordinating Committee</t>
  </si>
  <si>
    <t>Annual Membership</t>
  </si>
  <si>
    <t>Reimbursement for Travel for the SC Congress NY Conference</t>
  </si>
  <si>
    <t>Reimbursement for printer ink, binders, dividers</t>
  </si>
  <si>
    <t>Reimbursement for Starbucks gift cards for raffle at Chapter Meetings</t>
  </si>
  <si>
    <t>Reimbursement for OWASP ASVS Class (Ken Belva)</t>
  </si>
  <si>
    <t>Administrative Duties - Invoice #30</t>
  </si>
  <si>
    <t>Robert Shullich</t>
  </si>
  <si>
    <t>Reimbursement for NYMJCSC Conference</t>
  </si>
  <si>
    <t>Graphic Design Work on NYC Chapter Stickers</t>
  </si>
  <si>
    <t>Reimbursement for travel to ISC2Training and NYMJCSC Workshop &amp; Conference</t>
  </si>
  <si>
    <t>Illumio</t>
  </si>
  <si>
    <t>Michael Picarell</t>
  </si>
  <si>
    <t>Attendees ISC2 collected for training event</t>
  </si>
  <si>
    <t>Christmas Bonus</t>
  </si>
  <si>
    <t>Graphic Design Work on Banner &amp; Flyer</t>
  </si>
  <si>
    <t>1064</t>
  </si>
  <si>
    <t>Refund of fee for Sponsorship of Application Security Workshop on October 13 as part of 2015 Syn...</t>
  </si>
  <si>
    <t>Reimbursement for mailbox renewal</t>
  </si>
  <si>
    <t>Invoice #31 - Administrative Work</t>
  </si>
  <si>
    <t>Reimbursement for lunch with Kelly for 2016 Planning</t>
  </si>
  <si>
    <t>Reimbursement for food &amp; drinks for 12/7 chapter meeting</t>
  </si>
  <si>
    <t>Reimbursement for Annual cost for tool used for group scheduling meetings with venues, projects,...</t>
  </si>
  <si>
    <t>1734</t>
  </si>
  <si>
    <t>2094</t>
  </si>
  <si>
    <t>50/50 Raffle</t>
  </si>
  <si>
    <t>Invoice #32 - Administrative Work</t>
  </si>
  <si>
    <t>Reimbursement for BSides Conference - Silver Sponsorship</t>
  </si>
  <si>
    <t>Reimbursement for travel expenses to CyberSecure Conference &amp; Chapter Meeting at Goldman Sachs</t>
  </si>
  <si>
    <t>Reimbursement for Office Supplies (paper &amp; business cards)</t>
  </si>
  <si>
    <t>Reimbursement for Parking for the NYC Chapter Meeting</t>
  </si>
  <si>
    <t>Reimbursement for Food and Beverages for the NYC Chapter Meeting</t>
  </si>
  <si>
    <t>NYC Transfering funds to NJ</t>
  </si>
  <si>
    <t>Reimbursement for Color Copies (500) for BSides Conference and Shipping</t>
  </si>
  <si>
    <t>Dillon Johnston</t>
  </si>
  <si>
    <t>Reimbursement for meeting hello my name is badges</t>
  </si>
  <si>
    <t>Reimbursement for chapter supplies for meetings and project coordination 2016 (printer, toner, etc)</t>
  </si>
  <si>
    <t>Reimbursement for video file storage</t>
  </si>
  <si>
    <t>Reimbursement for schedule tool for chapter for NYM event</t>
  </si>
  <si>
    <t>Graphic Design work on NYMJCSC - Concept + Banner</t>
  </si>
  <si>
    <t>50/50 Raffle Proceeds from chapter meeting</t>
  </si>
  <si>
    <t>Payment for Administrative Work - invoice #33</t>
  </si>
  <si>
    <t>Reimbursement for OWASP Testing Guide - 25 books</t>
  </si>
  <si>
    <t>ZOHO Corporation</t>
  </si>
  <si>
    <t>CRM Services for 2015 and 2016</t>
  </si>
  <si>
    <t>Books for NYC Chapter</t>
  </si>
  <si>
    <t>1083</t>
  </si>
  <si>
    <t>2014 NYMJSCC</t>
  </si>
  <si>
    <t>Graphic Design work on NYC/NJ Sponsorship Flyer 2016</t>
  </si>
  <si>
    <t>Administrative Work - Invoice #34</t>
  </si>
  <si>
    <t>2129</t>
  </si>
  <si>
    <t>Deposit from 50/50 Raffle at 2/25/16 NYC Chapter meeting</t>
  </si>
  <si>
    <t>NYC/NJ Sponsorship Flyer 2016 - Changes</t>
  </si>
  <si>
    <t>Reimbursement for Zoho CRM customization</t>
  </si>
  <si>
    <t>Reimbursement for Zoho CRM Customizations</t>
  </si>
  <si>
    <t>Reimbursement for Food &amp; Beverages for March 11, 2016 - NYMJCSC</t>
  </si>
  <si>
    <t>Video/Webcasting for February Chapter Meeting</t>
  </si>
  <si>
    <t>Administrative Work - Invoice #35</t>
  </si>
  <si>
    <t>Courian</t>
  </si>
  <si>
    <t>Graphic Design work on NYC/NJ Sponsorship Flyer 2016 - Final art</t>
  </si>
  <si>
    <t>Graphic Design work on NYC Sponsorship Flyer - Local</t>
  </si>
  <si>
    <t>Reimbursement for parking for NYC Chapter Meeting</t>
  </si>
  <si>
    <t>Administrative Work - Invoice #36</t>
  </si>
  <si>
    <t>Reimbursement for Printer Ink &amp; Avery Lables</t>
  </si>
  <si>
    <t>Cryptzone</t>
  </si>
  <si>
    <t>Single Meeting</t>
  </si>
  <si>
    <t>50/50 Raffle Procees from NYC Chapter Meeting</t>
  </si>
  <si>
    <t>Reimbursement for Cybersecurity Supply Chain Forum - Parking</t>
  </si>
  <si>
    <t>Manhattan Chamber of Commerce</t>
  </si>
  <si>
    <t>local association</t>
  </si>
  <si>
    <t>Reimbursement for parking for NYC Chapter Meeting on May 18th</t>
  </si>
  <si>
    <t>Graphic Design work on NYC Sponsorship Flyer</t>
  </si>
  <si>
    <t>Administrative Work  - Invoice #38</t>
  </si>
  <si>
    <t>Talener</t>
  </si>
  <si>
    <t>Reimbursement for hotel at ILTA event outreach</t>
  </si>
  <si>
    <t>Reimbursement for event tickets purchased for membership drive raffle and awareness at OWASP NYC...</t>
  </si>
  <si>
    <t>Administrative Work  - Invoice #40</t>
  </si>
  <si>
    <t>Proceeds from 50/50 drawing at May meeting</t>
  </si>
  <si>
    <t>2072</t>
  </si>
  <si>
    <t>Proceeds from 50/50 drawing at June Meeting</t>
  </si>
  <si>
    <t>Reimbursement for owasp dinner with chapter leaders hope conf</t>
  </si>
  <si>
    <t>Reimbursement for HOPE 2600 Event Tickets/Table Promotion</t>
  </si>
  <si>
    <t>Reimbursement for HOPE Conference Meals for leaders attending event</t>
  </si>
  <si>
    <t>Reimbursement for Shared Hotel with Chapter Leaders for 3 Day NYC Conference (HOPE)</t>
  </si>
  <si>
    <t>1087</t>
  </si>
  <si>
    <t>ISSA paying back the NYC Chapter for hours Dawn Aitken worked for NYMJSC to promote sponsorship ...</t>
  </si>
  <si>
    <t>Reimbursement for business cards</t>
  </si>
  <si>
    <t>Reimbursement for Hangover Kits at HOPE Conference</t>
  </si>
  <si>
    <t>1939</t>
  </si>
  <si>
    <t>40% of first quarterly payment to local chapter</t>
  </si>
  <si>
    <t>Reimbursement for Toner</t>
  </si>
  <si>
    <t>1940</t>
  </si>
  <si>
    <t>Per chapter leaders' request, transferring 50% of NYC balance to NJ</t>
  </si>
  <si>
    <t>Shipping fee</t>
  </si>
  <si>
    <t>Administrative Work - Invoice #42</t>
  </si>
  <si>
    <t>Reimbursement for Food &amp; Beverages for the NYC Chapter Meeting on May 18, 2016</t>
  </si>
  <si>
    <t>Reimbursement for NYMJCSC Promotional Materials - business cards</t>
  </si>
  <si>
    <t>Administrative Work - Invoice #44</t>
  </si>
  <si>
    <t>1090</t>
  </si>
  <si>
    <t>Reimbursement for NYMJCSC - Attendee Bags</t>
  </si>
  <si>
    <t>Administrative Work - Invoice #46</t>
  </si>
  <si>
    <t>Reimbursement for the NYMJCSC ticket - October 5th</t>
  </si>
  <si>
    <t>Reimbursement for NYMJCSC</t>
  </si>
  <si>
    <t>VMRay</t>
  </si>
  <si>
    <t>1098</t>
  </si>
  <si>
    <t>Payment for Posters &amp; Agendas</t>
  </si>
  <si>
    <t>2031</t>
  </si>
  <si>
    <t>Printer that NYC Chapter bought Dawn will now be foundation property - took 1/3 of cost due to p...</t>
  </si>
  <si>
    <t>Reimbursement for NYC Chapter Flyers for NYMJCSC</t>
  </si>
  <si>
    <t>Reimbursement for Travel for the NYMJCSC - parking</t>
  </si>
  <si>
    <t>Reimbursement for Hotel &amp; Transportation for 2016 Appsec D.C.</t>
  </si>
  <si>
    <t>Administrative Support - Invoice #1</t>
  </si>
  <si>
    <t>Administrative Support - Week of 10/24/2016</t>
  </si>
  <si>
    <t>Reimbursement for Avery Labels used to print name badges via printers</t>
  </si>
  <si>
    <t>Reimbursement for printer ink</t>
  </si>
  <si>
    <t>2060</t>
  </si>
  <si>
    <t>40% of membership going to local chapter</t>
  </si>
  <si>
    <t>Reimbursement for Color printer cartridge used to print out name badges &amp; OWASP Marketing sheets...</t>
  </si>
  <si>
    <t>Administrative Support - Week of 10/31/2016 and 11/7/2016</t>
  </si>
  <si>
    <t>Admin Support</t>
  </si>
  <si>
    <t>Reimbursement for bus/cab to and from KPMG meeting</t>
  </si>
  <si>
    <t>Graphic Design work on Sponsorship Flyer</t>
  </si>
  <si>
    <t>1107</t>
  </si>
  <si>
    <t>Reimbursement for Printer Ink &amp; One Ream of Paper</t>
  </si>
  <si>
    <t>Administrative Work done weeks of Nove 28 and Dec 5</t>
  </si>
  <si>
    <t>Reimbursement for HOPE 2600 Event Tickets/Table Promotion - paid twice in error</t>
  </si>
  <si>
    <t>Administrative Work done weeks of Dec 12 and Dec 19</t>
  </si>
  <si>
    <t>Funds being donated to other Chapters/Projects</t>
  </si>
  <si>
    <t>15693744</t>
  </si>
  <si>
    <t>Wepay</t>
  </si>
  <si>
    <t>Donation from Wepay</t>
  </si>
  <si>
    <t>15577117</t>
  </si>
  <si>
    <t>2151</t>
  </si>
  <si>
    <t>15801128</t>
  </si>
  <si>
    <t>2192</t>
  </si>
  <si>
    <t>IBI Membership - 40% of quarterly payment going to NYC Chapter</t>
  </si>
  <si>
    <t>1110</t>
  </si>
  <si>
    <t>Payment for Dawn's help at joint event</t>
  </si>
  <si>
    <t>Administrative Work done week of December 26 (final invoice)</t>
  </si>
  <si>
    <t>16139034</t>
  </si>
  <si>
    <t>Reimbursement for booth at TechDay</t>
  </si>
  <si>
    <t>16502466</t>
  </si>
  <si>
    <t>16644106</t>
  </si>
  <si>
    <t>OWASP NYC Chapter Meeting Sponsorship - April 5, 2017</t>
  </si>
  <si>
    <t>OWASP NYC Chapter - Silver Sponsorship</t>
  </si>
  <si>
    <t>Reimbursement for food at event</t>
  </si>
  <si>
    <t>Natasha Palek</t>
  </si>
  <si>
    <t>Marketing, Production, Promotion, Sales</t>
  </si>
  <si>
    <t>Meeting Sponsorship paid through ROL (M. David Sherill)</t>
  </si>
  <si>
    <t>17176036</t>
  </si>
  <si>
    <t>17244003</t>
  </si>
  <si>
    <t>Meetup, Inc.</t>
  </si>
  <si>
    <t>Fees for a meetup</t>
  </si>
  <si>
    <t>17383607</t>
  </si>
  <si>
    <t>17528460</t>
  </si>
  <si>
    <t>7609</t>
  </si>
  <si>
    <t>Partnership Donation from Job Expo International</t>
  </si>
  <si>
    <t>2238</t>
  </si>
  <si>
    <t>40% of Information Builders membership</t>
  </si>
  <si>
    <t>18293857</t>
  </si>
  <si>
    <t>WePay Deposit</t>
  </si>
  <si>
    <t>donation to local ch NYC-deposit June</t>
  </si>
  <si>
    <t>1711</t>
  </si>
  <si>
    <t>Code Dx, Inc.</t>
  </si>
  <si>
    <t>Local New York City Chapter Donation (represents 40% of Membership Dues)</t>
  </si>
  <si>
    <t>2992</t>
  </si>
  <si>
    <t>Sales, Marketing, Logistics 7/12 event</t>
  </si>
  <si>
    <t>2996</t>
  </si>
  <si>
    <t>OWASP NYC- Refreshments- Food for 7/12 event</t>
  </si>
  <si>
    <t>CK18540962</t>
  </si>
  <si>
    <t>Payment Received from WePay referencing NYC/NJ Chapter</t>
  </si>
  <si>
    <t>3001</t>
  </si>
  <si>
    <t>This expense is for half of the cost of my flight to NYC to talk about a new OWASP Project, DevS...</t>
  </si>
  <si>
    <t>Request # 3002</t>
  </si>
  <si>
    <t>Joly MacFie (vendor)</t>
  </si>
  <si>
    <t>video streaming</t>
  </si>
  <si>
    <t>New York City Local Chapter (represents 20% of Membership Dues) - 1st quarterly payment</t>
  </si>
  <si>
    <t>wepay local ch donation NYC, pd invoice</t>
  </si>
  <si>
    <t>we pay local ch donaiton NYC, pd invoice</t>
  </si>
  <si>
    <t>Info Builder local ch donaiton NYC, pd invoice</t>
  </si>
  <si>
    <t>Transfer</t>
  </si>
  <si>
    <t>Transferring $1500 from North New Jersey chapter to New York City chapter</t>
  </si>
  <si>
    <t>OSD-188</t>
  </si>
  <si>
    <t>Parking and refreshments NYMJCSC</t>
  </si>
  <si>
    <t>1836</t>
  </si>
  <si>
    <t>New York City Chapter (allocation represents 40% of Membership dues)</t>
  </si>
  <si>
    <t>New York City Local Chapter (represents 20% of Membership Dues) - 2nd quarterly payment</t>
  </si>
  <si>
    <t>New York City Local Chapter (represents 20% of Membership Dues) - 3rd quarterly payment</t>
  </si>
  <si>
    <t>OSD-614</t>
  </si>
  <si>
    <t>NY RFP Infographic</t>
  </si>
  <si>
    <t>Parking Expense for NYMJCSC event hosted by the NYC Chapter</t>
  </si>
  <si>
    <t>OSD-600</t>
  </si>
  <si>
    <t>Meeting Refreshments</t>
  </si>
  <si>
    <t>New York City Local Chapter (represents 20% of Membership Dues) - 4th quarterly payment</t>
  </si>
  <si>
    <t>OSD-838</t>
  </si>
  <si>
    <t>Mark Schleisner</t>
  </si>
  <si>
    <t>Operating OWASP NYC Greeting Table</t>
  </si>
  <si>
    <t>Local New York City Chapter (20% of Allocation)</t>
  </si>
  <si>
    <t>OSD-1490</t>
  </si>
  <si>
    <t>Reimbursement flight to AppSec USA</t>
  </si>
  <si>
    <t>OSD-1487</t>
  </si>
  <si>
    <t>Meetup Service</t>
  </si>
  <si>
    <t>New York Chapter - $1000.00</t>
  </si>
  <si>
    <t>2207</t>
  </si>
  <si>
    <t>Local (New York City) Chapter (40% of Allocation)</t>
  </si>
  <si>
    <t>OSD-2386</t>
  </si>
  <si>
    <t>OWASP NYC chapter meeting- Event Website</t>
  </si>
  <si>
    <t>OSD-2406</t>
  </si>
  <si>
    <t>OWASP NYC chapter meeting- Space Rental</t>
  </si>
  <si>
    <t>Total New York City</t>
  </si>
  <si>
    <t>New Zealand</t>
  </si>
  <si>
    <t>Adrian Hayes</t>
  </si>
  <si>
    <t>Work on NZ Day 2015 Banner</t>
  </si>
  <si>
    <t>Reimbursement for cost to renew domains for NZ</t>
  </si>
  <si>
    <t>Graphic Design Work on New Zealand Day Apparel</t>
  </si>
  <si>
    <t>1741</t>
  </si>
  <si>
    <t>Local Chapter split of Profit (90%)</t>
  </si>
  <si>
    <t>BinaryMist Limited</t>
  </si>
  <si>
    <t>Reimbursement to Kim Carter for food &amp; drinks for Christchurch quarterly meetup</t>
  </si>
  <si>
    <t>1965</t>
  </si>
  <si>
    <t>90% of Profit from NZ Day 2016 going to local chapter</t>
  </si>
  <si>
    <t>Kim Carter</t>
  </si>
  <si>
    <t>Reimbursement for domain name charges</t>
  </si>
  <si>
    <t>Reimbursement for March chapter meeting food &amp; prizes &amp; meetup costs</t>
  </si>
  <si>
    <t>2974</t>
  </si>
  <si>
    <t>New Zealand Chapter-Books for Quiz Night prizes- Three books purchased from Book Depository.</t>
  </si>
  <si>
    <t>PayPal payment processed for request #2974 but later cancelled and reissued on 8/7</t>
  </si>
  <si>
    <t>3007</t>
  </si>
  <si>
    <t>Domains renewal</t>
  </si>
  <si>
    <t>K Carter PP</t>
  </si>
  <si>
    <t>PayPal payment processed for request #2974 but later cancelled and reissued</t>
  </si>
  <si>
    <t>Request # 3052</t>
  </si>
  <si>
    <t>Flights to Christchurch Meetup from Wellington (133.95 NZD)</t>
  </si>
  <si>
    <t>OSD-475</t>
  </si>
  <si>
    <t>Meetup Fees for Christchurch</t>
  </si>
  <si>
    <t>OSD-807</t>
  </si>
  <si>
    <t>Beer for Chrustchurch NZ Meetup (16.99 NZD)</t>
  </si>
  <si>
    <t>OSD-1086</t>
  </si>
  <si>
    <t>OSD-1120</t>
  </si>
  <si>
    <t>Meetup Catering (109.07 NZD)</t>
  </si>
  <si>
    <t>OSD-1298</t>
  </si>
  <si>
    <t>Domain name renewals for .net.nz .org.nz and .co.nz (103.33 NZD)</t>
  </si>
  <si>
    <t>OSD-1476</t>
  </si>
  <si>
    <t>OSD-1905</t>
  </si>
  <si>
    <t>Six monthly fees for Meetup (45.25 NZD)</t>
  </si>
  <si>
    <t>OSD-2332</t>
  </si>
  <si>
    <t>Food Expense for Auckland Meetup (65.48 NZD)</t>
  </si>
  <si>
    <t>OSD-2697</t>
  </si>
  <si>
    <t>Expense for Auckland Meetup</t>
  </si>
  <si>
    <t>OSD-2741</t>
  </si>
  <si>
    <t>G &amp; D BH Limited</t>
  </si>
  <si>
    <t>food catering for 245 attendees</t>
  </si>
  <si>
    <t>OSD-2742</t>
  </si>
  <si>
    <t>Logo and poster design for security.ac.nz event</t>
  </si>
  <si>
    <t>OSD-2743</t>
  </si>
  <si>
    <t>printing the A4 posters</t>
  </si>
  <si>
    <t>OSD-2744</t>
  </si>
  <si>
    <t>Pizza and drinks for OWASP NZ meetups</t>
  </si>
  <si>
    <t>OSD-2751</t>
  </si>
  <si>
    <t>Dinner for out-of-town speakers</t>
  </si>
  <si>
    <t>IN201695</t>
  </si>
  <si>
    <t>OrionHealth</t>
  </si>
  <si>
    <t>Venue-OWASP New Zealand Chapter for Welcome Eatery (2021.94 NZD)</t>
  </si>
  <si>
    <t>OSD-2698</t>
  </si>
  <si>
    <t>OWASP security.ac.nz - Wellington - New Zealand Chapter</t>
  </si>
  <si>
    <t>OSD-2712</t>
  </si>
  <si>
    <t>Expense for Meetup-New Zealand Chapter</t>
  </si>
  <si>
    <t>OSD-2752</t>
  </si>
  <si>
    <t>Travel Expenses for New Zealand Chapter</t>
  </si>
  <si>
    <t>OSD-2872</t>
  </si>
  <si>
    <t>Meetup Catering (106.72 NZD)</t>
  </si>
  <si>
    <t>Total New Zealand</t>
  </si>
  <si>
    <t>Newcastle UK</t>
  </si>
  <si>
    <t>Shipping of goods to Newcastle UK for chapter promotion</t>
  </si>
  <si>
    <t>Mike Goodwin</t>
  </si>
  <si>
    <t>Reimbursement for Pizza, drinks for local chapter meeting</t>
  </si>
  <si>
    <t>1674</t>
  </si>
  <si>
    <t>Currency Conversion Corrections for March 2015</t>
  </si>
  <si>
    <t>Class Dojo</t>
  </si>
  <si>
    <t>Reimbursement for refreshments for chapter meetin</t>
  </si>
  <si>
    <t>Defense Wizard</t>
  </si>
  <si>
    <t>OSD-32</t>
  </si>
  <si>
    <t>Robin Fewster</t>
  </si>
  <si>
    <t>room booking for chapter meeting 9/19/17</t>
  </si>
  <si>
    <t>OSD-53</t>
  </si>
  <si>
    <t>OSD-239</t>
  </si>
  <si>
    <t>Room Booking at Northumbria University for meetup 11/21/2017</t>
  </si>
  <si>
    <t>OSD-326</t>
  </si>
  <si>
    <t>Andrew Pannell</t>
  </si>
  <si>
    <t>pizza for mtg (88.46 GBP)</t>
  </si>
  <si>
    <t>OSD-343</t>
  </si>
  <si>
    <t>Lorenzo Grespan</t>
  </si>
  <si>
    <t>Travel and accomodation for the November 2017 talk in Newcastle, UK</t>
  </si>
  <si>
    <t>OSD-464</t>
  </si>
  <si>
    <t>Room Booking at Northumbria University for meetup Jan 2018</t>
  </si>
  <si>
    <t>OSD-706</t>
  </si>
  <si>
    <t>Booking for room at Northumbria University on 27th March 2018 (120 GBP)</t>
  </si>
  <si>
    <t>OSD-784</t>
  </si>
  <si>
    <t>Pizza and drinks for up to 80 attendees (177.86 GBP)</t>
  </si>
  <si>
    <t>OSD-782</t>
  </si>
  <si>
    <t>Mike Goodwin - Vendor</t>
  </si>
  <si>
    <t>Pizza for January chapter meetup (84.37 GBP)</t>
  </si>
  <si>
    <t>OSD-1007</t>
  </si>
  <si>
    <t>Booking for room at Northumbria University on 26th June 2018 (120 GBP)</t>
  </si>
  <si>
    <t>OSD-1117</t>
  </si>
  <si>
    <t>Food and drinks for CTF event on June 26th 2018 at Northumbria University  (89.47 GBP)</t>
  </si>
  <si>
    <t>OSD-1347</t>
  </si>
  <si>
    <t>Room hire for event on 25th September 2018 at Northumbria University (105 GBP)</t>
  </si>
  <si>
    <t>OSD-1962</t>
  </si>
  <si>
    <t>Room booking at Northumbria University for the next event which will be held on 26th February 20...</t>
  </si>
  <si>
    <t>OSD-2176</t>
  </si>
  <si>
    <t>Matt Wixey</t>
  </si>
  <si>
    <t>Travel Expense for Newcastle Chapter (234.85 GBP)</t>
  </si>
  <si>
    <t>OSD-2217</t>
  </si>
  <si>
    <t>Chapter Expense for Newcastle- Food/Drinks (71.39 GBP)</t>
  </si>
  <si>
    <t>OSD-2500</t>
  </si>
  <si>
    <t>Refreshments for June meetup (150.92 GBP)</t>
  </si>
  <si>
    <t>OSD-2783</t>
  </si>
  <si>
    <t>Room hire at Northumbria University for Sept 2019 (120 GBP)</t>
  </si>
  <si>
    <t>OSD-2865</t>
  </si>
  <si>
    <t>Refreshments for meetup (83.49 GBP)</t>
  </si>
  <si>
    <t>OSD-2985</t>
  </si>
  <si>
    <t>Travel Expense for Newcastle Meeting (79.90 GBP)</t>
  </si>
  <si>
    <t>Total Newcastle UK</t>
  </si>
  <si>
    <t>Nigeria</t>
  </si>
  <si>
    <t>Total Nigeria</t>
  </si>
  <si>
    <t>Noida</t>
  </si>
  <si>
    <t>Total Noida</t>
  </si>
  <si>
    <t>North New Jersey</t>
  </si>
  <si>
    <t>1302</t>
  </si>
  <si>
    <t>Reimbursement</t>
  </si>
  <si>
    <t>MARCH</t>
  </si>
  <si>
    <t>Sponsorship of MARCH event</t>
  </si>
  <si>
    <t>Chapter Meetup</t>
  </si>
  <si>
    <t>NJTC</t>
  </si>
  <si>
    <t>Membership Renewal (June 2014 - June 2016)</t>
  </si>
  <si>
    <t>DB Networks</t>
  </si>
  <si>
    <t>Reimbursement for meetup membershp</t>
  </si>
  <si>
    <t>Joseph McGean</t>
  </si>
  <si>
    <t>Reimbursement for meeting space &amp; food</t>
  </si>
  <si>
    <t>Reimbursement for food and drinks for 2015 Security Kickoff</t>
  </si>
  <si>
    <t>NJIT Foundation</t>
  </si>
  <si>
    <t>CCS Capstone Program - Fall 2014 &amp; Spring 2015</t>
  </si>
  <si>
    <t>CCS Capstone Program - Fall 2014 &amp; Spring 2015 - check was returned</t>
  </si>
  <si>
    <t>Reimbursement for food/parking for NJ chapter meeting</t>
  </si>
  <si>
    <t>CCS Capstone Program - Fall 2014 &amp; Spring 2015 - resending: first check was returned</t>
  </si>
  <si>
    <t>OWASP NYC/NJ Administrative Work (Invoice 19 &amp; 20)</t>
  </si>
  <si>
    <t>Reimbursement for food for NJ Chaper Meeting</t>
  </si>
  <si>
    <t>1697</t>
  </si>
  <si>
    <t>Vimalathithan Subramanian's membership</t>
  </si>
  <si>
    <t>2089</t>
  </si>
  <si>
    <t>Proceeds from 50/50 drawing at Chapter Meeting</t>
  </si>
  <si>
    <t>Reimbursement for One year membership for the Center for Non-Profits, New Jersey</t>
  </si>
  <si>
    <t>Reimbursement for NJIT Fall Capstone - showcase presentation materials</t>
  </si>
  <si>
    <t>Reimbursement for Morris Chamber of Commerce - The Business Edge - 1 year of advertising</t>
  </si>
  <si>
    <t>Reimbursement for Food the NJ Chapter Meeting on 1/21/16</t>
  </si>
  <si>
    <t>Reimbursement for Food and Supplies for the NJ Chapter Meeting on 1/21/16</t>
  </si>
  <si>
    <t>Reimbursement for hello my name is stickers for chapter meetings</t>
  </si>
  <si>
    <t>Reimbursement for foldable activity table for chapter meetings</t>
  </si>
  <si>
    <t>Reimbursement for 2016 Meeting Space Rental OWASP NJ Monthly Meetings</t>
  </si>
  <si>
    <t>Reimbursement for Morris County Economic Development Corp.Payment</t>
  </si>
  <si>
    <t>Resource International</t>
  </si>
  <si>
    <t>Log Rhythym</t>
  </si>
  <si>
    <t>Reimbursement for drinks/bartender fee for chapter meeting</t>
  </si>
  <si>
    <t>Reimbursement for food for March Chapter Meeting</t>
  </si>
  <si>
    <t>Reimbursement for drinks for NJ Chapter Meeting</t>
  </si>
  <si>
    <t>Reimbursement for Food for the NJ Chapter Meeting on Apriil 21, 2016</t>
  </si>
  <si>
    <t>Reimbursement for Printer Ink &amp; Avery Labels</t>
  </si>
  <si>
    <t>Reimbursement for parking at PBI Conference presenting OWASP materials</t>
  </si>
  <si>
    <t>Vitaliy Dubinskiy</t>
  </si>
  <si>
    <t>Reiumbursement for 5 of 16 GB USB flash drives for chapter inventory</t>
  </si>
  <si>
    <t>Reimbursement for Lunch hope conf table duty</t>
  </si>
  <si>
    <t>Reimbursement for Food for the NJ Chapter Meeting on July 21, 2016</t>
  </si>
  <si>
    <t>Reimbursement for Tripod for camera &amp; Memory Cards  to record sessions, training etc.</t>
  </si>
  <si>
    <t>Reimbursement for lunch during meeting with Dawn</t>
  </si>
  <si>
    <t>Reimbursement for Color Copies for the NYMJCSC - Agenda</t>
  </si>
  <si>
    <t>Reimbursement for NYMJCSC - Posters for the conference (6)</t>
  </si>
  <si>
    <t>Reimbursement for Food &amp; Beverages for NJ Chapter Meeting</t>
  </si>
  <si>
    <t>Reimbursement for 6 pizzas &amp; tip for Oct. 20, 2016 NJ Meeting in Rockaway, NJ</t>
  </si>
  <si>
    <t>Reimbursement for Food for NJ Chapter Meeting - August 18, 2016</t>
  </si>
  <si>
    <t>Reimbursement for Drinks at November meeting</t>
  </si>
  <si>
    <t>Reimbursement for refreshments for holiday party</t>
  </si>
  <si>
    <t>Space rental for 2017 meetings</t>
  </si>
  <si>
    <t>Funds being donated to NJ from NYC</t>
  </si>
  <si>
    <t>15915819</t>
  </si>
  <si>
    <t>Administrative Work done weeks of Dec 26 (final invoice)</t>
  </si>
  <si>
    <t>3000</t>
  </si>
  <si>
    <t>New Jersey Chapter- This expense is for half of the cost of my flight to NYC to talk about a new...</t>
  </si>
  <si>
    <t>3004</t>
  </si>
  <si>
    <t>NJ Chapter-Marketing-"Raising awareness of chapter events</t>
  </si>
  <si>
    <t>3005</t>
  </si>
  <si>
    <t>NJ Chapter-Event Management Software- "March 2017 - 6 Month Membership</t>
  </si>
  <si>
    <t>3006</t>
  </si>
  <si>
    <t>NJ Chapter-Marketing-"Sept 2016 - 6 Month Membership</t>
  </si>
  <si>
    <t>Request #3073</t>
  </si>
  <si>
    <t>North New Jersey Chapter- Q4 raffles and gift cards</t>
  </si>
  <si>
    <t>Request #3075</t>
  </si>
  <si>
    <t>North New Jersey Chapter- Video/Streaming camera, microphone</t>
  </si>
  <si>
    <t>Request #3076</t>
  </si>
  <si>
    <t>North New Jersey Chapter-Meeting refreshments</t>
  </si>
  <si>
    <t>Request #3077</t>
  </si>
  <si>
    <t>North New Jersey Chapter-Local chamber of commerce</t>
  </si>
  <si>
    <t>Request #3077 CR</t>
  </si>
  <si>
    <t>OSD-904</t>
  </si>
  <si>
    <t>$500 for the Country College of Morris HACK-A-THON and OWASP</t>
  </si>
  <si>
    <t>Total North New Jersey</t>
  </si>
  <si>
    <t>North Sweden</t>
  </si>
  <si>
    <t>1806</t>
  </si>
  <si>
    <t>Merchandise ordered for North Sweden Chapter (60 Stickers, 5 Mugs)</t>
  </si>
  <si>
    <t>3058</t>
  </si>
  <si>
    <t>Juice Shop Hacking 2017 Sweden Tour</t>
  </si>
  <si>
    <t>Juice Shop Hacking 2017 Sweden Tour (714.62 EUR)</t>
  </si>
  <si>
    <t>OSD-99</t>
  </si>
  <si>
    <t>Local Ttransportation during Stockholm/North Sweeden Chapter tour to present OWASP Juice Shop (6...</t>
  </si>
  <si>
    <t>OWASP North Sweden Chapter Markus Örebrand</t>
  </si>
  <si>
    <t>Travel expenses for the presentations in both Gothenburg and Umea - North Sweden</t>
  </si>
  <si>
    <t>OSD-495</t>
  </si>
  <si>
    <t>Hotel stay for a night (54 EUR)</t>
  </si>
  <si>
    <t>OSD-493</t>
  </si>
  <si>
    <t>Flight from Got to Umea (110.09 EUR)</t>
  </si>
  <si>
    <t>OSD-492</t>
  </si>
  <si>
    <t>Taxi from and to the Airport (61 EUR)</t>
  </si>
  <si>
    <t>Total North Sweden</t>
  </si>
  <si>
    <t>Northern Virginia</t>
  </si>
  <si>
    <t>1307</t>
  </si>
  <si>
    <t>Trainer payment for Ken Johnson's Safely Riding the Rails</t>
  </si>
  <si>
    <t>Reimbursement for meeting food/drinks (2x)</t>
  </si>
  <si>
    <t>Reimbursement for meeting food/drinks</t>
  </si>
  <si>
    <t>Bojan Simic</t>
  </si>
  <si>
    <t>Hotel stay for speaker to come from NY</t>
  </si>
  <si>
    <t>Mike McCabe</t>
  </si>
  <si>
    <t>Reimbursement for Equipment for streaming and recording questions</t>
  </si>
  <si>
    <t>Reimbursement for food/beverages for chapter meeting</t>
  </si>
  <si>
    <t>Patrick Cooley</t>
  </si>
  <si>
    <t>Reimbursement for equipment for meetings</t>
  </si>
  <si>
    <t>Abdullah Munawar</t>
  </si>
  <si>
    <t>Reimbursement for food for chapter meetings (March &amp; April)</t>
  </si>
  <si>
    <t>Reimbursement for Food for june chapter meet up</t>
  </si>
  <si>
    <t>Reimbursement for Food for chapter meeting</t>
  </si>
  <si>
    <t>Reimbursement for AppSec USA Travel + Parking</t>
  </si>
  <si>
    <t>Reimbursement for Holiday Meeting</t>
  </si>
  <si>
    <t>Reimbursement for chapter meeting expenses</t>
  </si>
  <si>
    <t>Profit going to local chapters for AppSec US 2016</t>
  </si>
  <si>
    <t>Ben Pick</t>
  </si>
  <si>
    <t>Reimbursement for Chick-fil-a dinner purchase for NoVa chapter meetup</t>
  </si>
  <si>
    <t>Reimbursement for travel expenses to speak at joint chapter meeting</t>
  </si>
  <si>
    <t>Brian Glas</t>
  </si>
  <si>
    <t>Reimbursement for Travel to speak at OWASP DC and OWASP NoVA monthly meetings</t>
  </si>
  <si>
    <t>Reimbursement for dinner for chapter meeting</t>
  </si>
  <si>
    <t>2832</t>
  </si>
  <si>
    <t>Abdullah Munawar (vendor)</t>
  </si>
  <si>
    <t>Northern Virginia Chapter Budget- Food for April Meetup</t>
  </si>
  <si>
    <t>2966</t>
  </si>
  <si>
    <t>Northern Virginia Chapter- OWASP Summer Social- Summer Event to bring Northern Virginia and Wash...</t>
  </si>
  <si>
    <t>Request # 2850</t>
  </si>
  <si>
    <t>Mike McCabe (vendor)</t>
  </si>
  <si>
    <t>Yearly meetup subscription fee.</t>
  </si>
  <si>
    <t>2998</t>
  </si>
  <si>
    <t>"This is part 2 of a 2 part submission for the NoVa chapter summer social, totaling 3756.74 for ...</t>
  </si>
  <si>
    <t>2999</t>
  </si>
  <si>
    <t>OWASP DC/Northern Virginia Chapter Joint Summer Social</t>
  </si>
  <si>
    <t>3014</t>
  </si>
  <si>
    <t>OWASP Meeting Dinner (7/20/2017)</t>
  </si>
  <si>
    <t>Request #3089</t>
  </si>
  <si>
    <t>OWASP Meeting Dinner (8/30/2017)</t>
  </si>
  <si>
    <t>OSD-102</t>
  </si>
  <si>
    <t>Akshay Sivananda</t>
  </si>
  <si>
    <t>OSD-103</t>
  </si>
  <si>
    <t>Dinner for September 19th meeting</t>
  </si>
  <si>
    <t>OSD-106</t>
  </si>
  <si>
    <t>Dinner for August 30th meeting</t>
  </si>
  <si>
    <t>OSD-143</t>
  </si>
  <si>
    <t>October 19th Dinner expense</t>
  </si>
  <si>
    <t>Request #3089 CR</t>
  </si>
  <si>
    <t>OSD-328</t>
  </si>
  <si>
    <t>dinner for Nov mtg</t>
  </si>
  <si>
    <t>OSD-365</t>
  </si>
  <si>
    <t>Annual Holiday meetup celebration between NoVa and DC OWASP chapters 1/2 of bill was split betwe...</t>
  </si>
  <si>
    <t>Transfer per DA email 1.26.18 Northern VA to OpenSAMM proj</t>
  </si>
  <si>
    <t>OSD-470</t>
  </si>
  <si>
    <t>January dinner meeting expense</t>
  </si>
  <si>
    <t>OSD-601</t>
  </si>
  <si>
    <t>February dinner meeting expense</t>
  </si>
  <si>
    <t>OSD-828</t>
  </si>
  <si>
    <t>Dinner expenses for meetup minus chapter donations for food.</t>
  </si>
  <si>
    <t>OSD-888</t>
  </si>
  <si>
    <t>Monthly meetup dinner expense for 45 people in attendance</t>
  </si>
  <si>
    <t>OSD-1097</t>
  </si>
  <si>
    <t>Dinner expense for June meetup</t>
  </si>
  <si>
    <t>OSD-1150</t>
  </si>
  <si>
    <t>Food and Drinks for chapter meetups</t>
  </si>
  <si>
    <t>OSD-1281</t>
  </si>
  <si>
    <t>Dinner expense for August meetup</t>
  </si>
  <si>
    <t>OSD-1336</t>
  </si>
  <si>
    <t>Dinner expense for monthly meetup</t>
  </si>
  <si>
    <t>OSD-1434</t>
  </si>
  <si>
    <t>Michael McCabe</t>
  </si>
  <si>
    <t>Meetup.com yearly membership fee</t>
  </si>
  <si>
    <t>OSD-1435</t>
  </si>
  <si>
    <t>Meetup.com yearly membership fee 2018</t>
  </si>
  <si>
    <t>OSD-1477</t>
  </si>
  <si>
    <t>Dinner expense for September meetup</t>
  </si>
  <si>
    <t>OSD-1702</t>
  </si>
  <si>
    <t>Meetup.com Membership</t>
  </si>
  <si>
    <t>OSD-1664</t>
  </si>
  <si>
    <t>Dinner expense for October meetup.</t>
  </si>
  <si>
    <t>OSD-1838</t>
  </si>
  <si>
    <t>Northern Virginia OWASP Chapter... Year end joint social between OWASP DC and OWASP NoVa</t>
  </si>
  <si>
    <t>OSD-2189</t>
  </si>
  <si>
    <t>Northern Virginia OWASP Monthly Chapter Expense</t>
  </si>
  <si>
    <t>OSD-2299</t>
  </si>
  <si>
    <t>Expenses for OWASP Northern Virginia</t>
  </si>
  <si>
    <t>OSD-2448</t>
  </si>
  <si>
    <t>OSD-2825</t>
  </si>
  <si>
    <t>Travel Expense for Northern Virginia Chapter</t>
  </si>
  <si>
    <t>OSD-2826</t>
  </si>
  <si>
    <t>OSD-2737</t>
  </si>
  <si>
    <t>OSD-2395</t>
  </si>
  <si>
    <t>Total Northern Virginia</t>
  </si>
  <si>
    <t>Norway</t>
  </si>
  <si>
    <t>Erlend Oftedal</t>
  </si>
  <si>
    <t>Reimbursement for travel and accomodation for speakers at chapter meeting</t>
  </si>
  <si>
    <t>Michael Boman</t>
  </si>
  <si>
    <t>Reimbursement for speaker travel expenses for chapter meeting</t>
  </si>
  <si>
    <t>OSD-940</t>
  </si>
  <si>
    <t>Jostein Tveit</t>
  </si>
  <si>
    <t>Travel and accomodation for Roy Solberg</t>
  </si>
  <si>
    <t>OSD-1818</t>
  </si>
  <si>
    <t>Stale Pettersen</t>
  </si>
  <si>
    <t>OWASP Norway Day Event 2018 (18828 NOK)</t>
  </si>
  <si>
    <t>OSD-1771</t>
  </si>
  <si>
    <t>Roll-up banner for use on OWASP Norway Day and chapter meeting for OWASP Norweigan Chapter</t>
  </si>
  <si>
    <t>OSD-1769</t>
  </si>
  <si>
    <t>Lars Smeby</t>
  </si>
  <si>
    <t>Gifts and Water for the speakers at OWASP Norway Day 2018</t>
  </si>
  <si>
    <t>Total Norway</t>
  </si>
  <si>
    <t>Oakland County</t>
  </si>
  <si>
    <t>OSD 1729</t>
  </si>
  <si>
    <t>OSD 1729 per DA to add $500 to Oakland County ch</t>
  </si>
  <si>
    <t>Total Oakland County</t>
  </si>
  <si>
    <t>Ohio</t>
  </si>
  <si>
    <t>Total Ohio</t>
  </si>
  <si>
    <t>Okinawa</t>
  </si>
  <si>
    <t>Cyber Agent</t>
  </si>
  <si>
    <t>Silver Chapter Supporter - Tobaru Yuta</t>
  </si>
  <si>
    <t>Nobuho Matayoshi</t>
  </si>
  <si>
    <t>Reimbursement for Events participant management service(2017/03)</t>
  </si>
  <si>
    <t>Reimbursement for Events participant management service</t>
  </si>
  <si>
    <t>Request # 2973</t>
  </si>
  <si>
    <t>Okinawa Local Chapter- Events participant management service(2017/05-07)</t>
  </si>
  <si>
    <t>Request # 3041</t>
  </si>
  <si>
    <t>"Monthly fee of events participant management service. (of August 2017)</t>
  </si>
  <si>
    <t>OSD-323</t>
  </si>
  <si>
    <t>monthly fee for event participant mgmt service (5184 JPY)</t>
  </si>
  <si>
    <t>OSD-585</t>
  </si>
  <si>
    <t>monthly fee for event participant mgmt service (2592 JPY)</t>
  </si>
  <si>
    <t>OSD-930</t>
  </si>
  <si>
    <t>Monthly fee of events participant mgmt service (3888 JPY)</t>
  </si>
  <si>
    <t>YUYA SAKIHAMA- Donation for the Okinawa Chapter</t>
  </si>
  <si>
    <t>YUYA SAKIHAMA Donation for the Okinawa Chapter PP Fees</t>
  </si>
  <si>
    <t>move CC fees to Okinawa   2018</t>
  </si>
  <si>
    <t>OSD-1273</t>
  </si>
  <si>
    <t>Monthly fee of events participant mgmt service June-August (3888 JPY)</t>
  </si>
  <si>
    <t>Donation for Okinawa</t>
  </si>
  <si>
    <t>Credit Card Fees for Donations for Okinawa</t>
  </si>
  <si>
    <t>OSD-2079</t>
  </si>
  <si>
    <t>Monthly fee of events participant mgmt service Sept 2018- Feb 2019  (7776 JPY)</t>
  </si>
  <si>
    <t>Donation: Okinawa Chapter</t>
  </si>
  <si>
    <t>PayPal Fees: Donation: Okinawa Chapter</t>
  </si>
  <si>
    <t>OSD-2774</t>
  </si>
  <si>
    <t>Monthly fee of events participant management service. (from March 2019 to September 2019  (9072 ...</t>
  </si>
  <si>
    <t>Total Okinawa</t>
  </si>
  <si>
    <t>Oklahoma City</t>
  </si>
  <si>
    <t>8028</t>
  </si>
  <si>
    <t>D Shaffer</t>
  </si>
  <si>
    <t>OSD-2043</t>
  </si>
  <si>
    <t>Joe Sullivan</t>
  </si>
  <si>
    <t>Expenses for Oklahoma City Chapter</t>
  </si>
  <si>
    <t>Total Oklahoma City</t>
  </si>
  <si>
    <t>Omaha</t>
  </si>
  <si>
    <t>Solutionary, Inc.</t>
  </si>
  <si>
    <t>Zac Fowler</t>
  </si>
  <si>
    <t>Reimbursement for drinks and food for networking event with ISC2</t>
  </si>
  <si>
    <t>Michael Born</t>
  </si>
  <si>
    <t>Reimbursement for pizza and soda at chapter meeting</t>
  </si>
  <si>
    <t>Michael Born - Expenses</t>
  </si>
  <si>
    <t>Reimbursement for chapter meeting lunch</t>
  </si>
  <si>
    <t>Reimbursement for Lunch and Beverages for our May Chapter Meeting</t>
  </si>
  <si>
    <t>Request # 3090</t>
  </si>
  <si>
    <t>Justin Williams</t>
  </si>
  <si>
    <t>OWASP quarterly chapter meeting pizzas.</t>
  </si>
  <si>
    <t>OSD-51</t>
  </si>
  <si>
    <t>OSD-987</t>
  </si>
  <si>
    <t>Andrew Freeborn</t>
  </si>
  <si>
    <t>Pizza for the 18 May 2018, OWASP Omaha chapter meeting</t>
  </si>
  <si>
    <t>Total Omaha</t>
  </si>
  <si>
    <t>Orange County</t>
  </si>
  <si>
    <t>1295</t>
  </si>
  <si>
    <t>Reimbursement for holiday party</t>
  </si>
  <si>
    <t>Neil Matatall</t>
  </si>
  <si>
    <t>Reimbursement for 6 Months of Meetup Dues</t>
  </si>
  <si>
    <t>Adam Brown</t>
  </si>
  <si>
    <t>Ron Perris</t>
  </si>
  <si>
    <t>Reimbursement for meetup fee</t>
  </si>
  <si>
    <t>Adam Robertson</t>
  </si>
  <si>
    <t>Check for Ron Perris not cashed (Reimbursement for meetup fee)</t>
  </si>
  <si>
    <t>ANdrew Rios</t>
  </si>
  <si>
    <t>Reimbursement for travel to speak at chapter meeting</t>
  </si>
  <si>
    <t>Check sent to Ron Perris on 4/6 was never cashed - amount refunded back to us</t>
  </si>
  <si>
    <t>Reimbursement for pizza and drinks for meeting</t>
  </si>
  <si>
    <t>Reimbursement for meetup fee for 6 months</t>
  </si>
  <si>
    <t>Reimbursement for food &amp; drink for chaper meeting</t>
  </si>
  <si>
    <t>Reimbursement for food and drinks for meeting</t>
  </si>
  <si>
    <t>1 Table Throw</t>
  </si>
  <si>
    <t>Banner</t>
  </si>
  <si>
    <t>1727</t>
  </si>
  <si>
    <t>Merchandise (Order #7677)</t>
  </si>
  <si>
    <t>Reimbursement for plates, forks, ice, salsa, quac, raffle tickets and November chapter meeting</t>
  </si>
  <si>
    <t>Reimbursement for food &amp; drink for December holiday party</t>
  </si>
  <si>
    <t>1739</t>
  </si>
  <si>
    <t>Merchandise Ordered - 10 Baseball Caps, 6 Mugs, 6 Pen Sets</t>
  </si>
  <si>
    <t>Reimbursement for Laptop with bag and dongle for chapter presentations and for AppSecCali confer...</t>
  </si>
  <si>
    <t>Reimbursement for backup drive for chapter laptop</t>
  </si>
  <si>
    <t>Reimbursement for hotel for AppSec CA 2016</t>
  </si>
  <si>
    <t>food &amp; drinks for February meeting</t>
  </si>
  <si>
    <t>Reimbursement for catering and supplies for March meeting</t>
  </si>
  <si>
    <t>Reimbursement for food, drinks and supplies for April meeting</t>
  </si>
  <si>
    <t>Reimbursement for Catering &amp; drinks for May meeting</t>
  </si>
  <si>
    <t>Reimbursement for group meetup subscription fees</t>
  </si>
  <si>
    <t>Reimbursement for food &amp; drinks for June chapter meeting</t>
  </si>
  <si>
    <t>Reimbursement for food &amp; drinks for July chapter meeting</t>
  </si>
  <si>
    <t>1945</t>
  </si>
  <si>
    <t>10 Pen Sets &amp; 10 Mugs for chapter meetings</t>
  </si>
  <si>
    <t>Reimbursement for food &amp; drinks for August meeting</t>
  </si>
  <si>
    <t>Reimbursement for Food &amp; drink expenses for September meeting</t>
  </si>
  <si>
    <t>Reimbursement forFood &amp; drinks expenses for October meeting</t>
  </si>
  <si>
    <t>Reimbursement for OWASP OC flyers for ISSA conference</t>
  </si>
  <si>
    <t>2039</t>
  </si>
  <si>
    <t>Cost of 10 tickets for AppSec CA 2017: OC chapter raffled off 10 tickets for AppSec Cali to meet...</t>
  </si>
  <si>
    <t>Reimbursement for catering and drinks for November meeting</t>
  </si>
  <si>
    <t>Reimbursement for catering and drinks for December meeting</t>
  </si>
  <si>
    <t>Melinda Kim</t>
  </si>
  <si>
    <t>Reimbursement for chapter meeting sponsorship expense</t>
  </si>
  <si>
    <t>Reimbursement for wireless presenter for laptop for AppSec Cali, case, jumpdrive</t>
  </si>
  <si>
    <t>Reimbursement for OWASP OC flyers (100 DS color)</t>
  </si>
  <si>
    <t>Reimbursement for lodging expenses for one night to attend AppSec Cali 2017</t>
  </si>
  <si>
    <t>Reimbursement for Flying out to OWASP OC to present</t>
  </si>
  <si>
    <t>Davi Ottenheimer</t>
  </si>
  <si>
    <t>Reimbursement for Travel expenses for OWASP OC meeting speaker</t>
  </si>
  <si>
    <t>Reimbursement for meeetup.com 6-month subscription/renewal</t>
  </si>
  <si>
    <t>Reimbursement for catering costs for February chapter meeting</t>
  </si>
  <si>
    <t>Reimbursement for Catering food &amp; drinks for March meeting</t>
  </si>
  <si>
    <t>Reimbursement for ice coolers for use at meetup</t>
  </si>
  <si>
    <t>Reimbursement for Catering expenses for April meeting</t>
  </si>
  <si>
    <t>Reimbursement for Appreciation lunch for OC chapter volunteers</t>
  </si>
  <si>
    <t>Reimbursement for Catering, drinks &amp; supplies for May 2017 meeting</t>
  </si>
  <si>
    <t>Reimbursement for June 2017 Chapter Meeting Expenses &amp; parking for ISSA LA Summit</t>
  </si>
  <si>
    <t>Request # 2907</t>
  </si>
  <si>
    <t>Ronald Lazerson</t>
  </si>
  <si>
    <t>Cost of parking at conference to promote OWASP OC</t>
  </si>
  <si>
    <t>3012</t>
  </si>
  <si>
    <t>July meeting expenses</t>
  </si>
  <si>
    <t>Request # 3056</t>
  </si>
  <si>
    <t>3059</t>
  </si>
  <si>
    <t>meetup expenses for 6 months</t>
  </si>
  <si>
    <t>Request # 3086</t>
  </si>
  <si>
    <t>August meeting expenses</t>
  </si>
  <si>
    <t>OSD-43</t>
  </si>
  <si>
    <t>Planning lunch for ISSA OC Symposium promos</t>
  </si>
  <si>
    <t>OSD-52</t>
  </si>
  <si>
    <t>travel expenses to attend appsec USA</t>
  </si>
  <si>
    <t>OSD-70</t>
  </si>
  <si>
    <t>catering expenses for sep meeting</t>
  </si>
  <si>
    <t>OSD-178</t>
  </si>
  <si>
    <t>Meeting expenses for October meeting</t>
  </si>
  <si>
    <t>OSD-309</t>
  </si>
  <si>
    <t>Pauline Ang</t>
  </si>
  <si>
    <t>Orange County: Hotel expense</t>
  </si>
  <si>
    <t>OSD-348</t>
  </si>
  <si>
    <t>catering for Dec mtg</t>
  </si>
  <si>
    <t>OSD-349</t>
  </si>
  <si>
    <t>SSD drive for chapter laptop</t>
  </si>
  <si>
    <t>Shipping of goods to Haral Tsitsivas</t>
  </si>
  <si>
    <t>OSD-577</t>
  </si>
  <si>
    <t>1 night of lodging @ Hampton Inn &amp; Suites - Santa Monica, CA</t>
  </si>
  <si>
    <t>OSD-536</t>
  </si>
  <si>
    <t>600 Pocket Coolies</t>
  </si>
  <si>
    <t>Supplies Flyers</t>
  </si>
  <si>
    <t>OSD-534</t>
  </si>
  <si>
    <t>Lodging Expenses for organizing / volunteering at AppSec Cali 2018</t>
  </si>
  <si>
    <t>OSD-663</t>
  </si>
  <si>
    <t>Storefire Grill</t>
  </si>
  <si>
    <t>Albertsons</t>
  </si>
  <si>
    <t>Vons</t>
  </si>
  <si>
    <t>merch for Orange co</t>
  </si>
  <si>
    <t>OSD-772</t>
  </si>
  <si>
    <t>DonnerG</t>
  </si>
  <si>
    <t>McCormick &amp; Schmick's</t>
  </si>
  <si>
    <t>OSD-893</t>
  </si>
  <si>
    <t>SQ1 Catering</t>
  </si>
  <si>
    <t>Smart &amp; Final</t>
  </si>
  <si>
    <t>OSD-1008</t>
  </si>
  <si>
    <t>Stonefire</t>
  </si>
  <si>
    <t>OSD-949</t>
  </si>
  <si>
    <t>Lodging Expense to attend ISSA LA Summit and staff OWASP OC Table</t>
  </si>
  <si>
    <t>OSD-1047</t>
  </si>
  <si>
    <t>Melinda Kim exp</t>
  </si>
  <si>
    <t>Orange County User Group Summer Bash Sponsorship</t>
  </si>
  <si>
    <t>OSD-1240</t>
  </si>
  <si>
    <t>OSD-1221</t>
  </si>
  <si>
    <t>Taco bar</t>
  </si>
  <si>
    <t>OSD-1229</t>
  </si>
  <si>
    <t>Robert Wood exp</t>
  </si>
  <si>
    <t>Lyft fare</t>
  </si>
  <si>
    <t>Airfare</t>
  </si>
  <si>
    <t>OSD-1284</t>
  </si>
  <si>
    <t>Expenses for OWASP OC Chapter meeting at DEFCON</t>
  </si>
  <si>
    <t>OSD-1305</t>
  </si>
  <si>
    <t>DonnerG Irvine</t>
  </si>
  <si>
    <t>OSD-1310</t>
  </si>
  <si>
    <t>OSD-1363</t>
  </si>
  <si>
    <t>Appsec USA 2018 registration and flight expenses</t>
  </si>
  <si>
    <t>OSD-1418</t>
  </si>
  <si>
    <t>AppSec USA 2018 networking event and flight expenses</t>
  </si>
  <si>
    <t>OSD-1437</t>
  </si>
  <si>
    <t>September board meeting expenses</t>
  </si>
  <si>
    <t>OSD-1492</t>
  </si>
  <si>
    <t>Expenses for September Meeting</t>
  </si>
  <si>
    <t>OSD-1613</t>
  </si>
  <si>
    <t>Travel Expenses for AppSec USA 2018</t>
  </si>
  <si>
    <t>OSD-1619</t>
  </si>
  <si>
    <t>OSD-1810</t>
  </si>
  <si>
    <t>Ice and drinking cups for the chapter meeting of Thursday, November 29 2018.</t>
  </si>
  <si>
    <t>OSD-1812</t>
  </si>
  <si>
    <t>Firestone (Catering)</t>
  </si>
  <si>
    <t>Vons (drinks+misc)</t>
  </si>
  <si>
    <t>OSD-1793</t>
  </si>
  <si>
    <t>Flyers for ISSA OC Symposium table</t>
  </si>
  <si>
    <t>Orange County Chapter</t>
  </si>
  <si>
    <t>OSD-1831</t>
  </si>
  <si>
    <t>Half of catering expenses for OWASP OC &amp; PeopleSpace Holiday meeting &amp; party</t>
  </si>
  <si>
    <t>OSD-2044</t>
  </si>
  <si>
    <t>Robert Cohen</t>
  </si>
  <si>
    <t>Lodging Expenses for AppSec Cali 2019</t>
  </si>
  <si>
    <t>OSD-2080</t>
  </si>
  <si>
    <t>Travel Expense/business cards and stickers for AppSec Cali 2019</t>
  </si>
  <si>
    <t>OSD-2081</t>
  </si>
  <si>
    <t>Travel Expense- Orange County Chapter</t>
  </si>
  <si>
    <t>OSD-2151</t>
  </si>
  <si>
    <t>MeetUp Renewal</t>
  </si>
  <si>
    <t>MerchOC19</t>
  </si>
  <si>
    <t>Per Jira Tic 2179 OC Merch DA</t>
  </si>
  <si>
    <t>OSD-2202</t>
  </si>
  <si>
    <t>February Meeting Expense for Orange County Chapter</t>
  </si>
  <si>
    <t>OSD-2263</t>
  </si>
  <si>
    <t>Swag Expense- Orange County Chapter</t>
  </si>
  <si>
    <t>OSD-2282</t>
  </si>
  <si>
    <t>OSD-2257</t>
  </si>
  <si>
    <t>Parking Expense for Orange County Chapter</t>
  </si>
  <si>
    <t>OSD-2259</t>
  </si>
  <si>
    <t>Christine Leaves</t>
  </si>
  <si>
    <t>Marketing- Graphic Design for Chapter</t>
  </si>
  <si>
    <t>OSD-2300</t>
  </si>
  <si>
    <t>Food Expense- Orange County Chapter</t>
  </si>
  <si>
    <t>OSD-2303</t>
  </si>
  <si>
    <t>Expenses for Orange County Chapter</t>
  </si>
  <si>
    <t>OSD-2306</t>
  </si>
  <si>
    <t>Expenses for Scale Outreach Event-Orange County</t>
  </si>
  <si>
    <t>OSD-2370</t>
  </si>
  <si>
    <t>OSD-2348</t>
  </si>
  <si>
    <t>OSD-2433</t>
  </si>
  <si>
    <t>OSD-2444</t>
  </si>
  <si>
    <t>OSD-2443</t>
  </si>
  <si>
    <t>OWASP flyers for ISSA LA Summit for Orange County Chapte</t>
  </si>
  <si>
    <t>OSD-2442</t>
  </si>
  <si>
    <t>OSD-2437</t>
  </si>
  <si>
    <t>OSD-2467</t>
  </si>
  <si>
    <t>Orange County User Group 2019 Summer Bash Sponsorship</t>
  </si>
  <si>
    <t>OSD-2499</t>
  </si>
  <si>
    <t>Reimbursement for sponsor raffle at OCTUG Summer Bash for Apple Air Pods</t>
  </si>
  <si>
    <t>OSD-2600</t>
  </si>
  <si>
    <t>Expenses for July Board Meeting</t>
  </si>
  <si>
    <t>OSD-2628</t>
  </si>
  <si>
    <t>OSD-2639</t>
  </si>
  <si>
    <t>Expense- Orange County Chapter</t>
  </si>
  <si>
    <t>OSD-2695</t>
  </si>
  <si>
    <t>Expenses- Orange County Chapter</t>
  </si>
  <si>
    <t>OSD-2749</t>
  </si>
  <si>
    <t>OSD-2713</t>
  </si>
  <si>
    <t>Orange County chapter created and printed a one-pager handout and helped for the table for 2 days</t>
  </si>
  <si>
    <t>OSD-2732</t>
  </si>
  <si>
    <t>Travel expenses for Global AppSec Amsterdam</t>
  </si>
  <si>
    <t>OSD-2708</t>
  </si>
  <si>
    <t>Expenses for chapter meeting at DEFCON / Chayo restaurant</t>
  </si>
  <si>
    <t>OSD-2745</t>
  </si>
  <si>
    <t>Expenses for Orange County-August Meeting</t>
  </si>
  <si>
    <t>OSD-2834</t>
  </si>
  <si>
    <t>OSD-2893</t>
  </si>
  <si>
    <t>OSD-2909</t>
  </si>
  <si>
    <t>OSD-2910</t>
  </si>
  <si>
    <t>Expenses for Board Meeting &amp; Parking for staff</t>
  </si>
  <si>
    <t>OSD-2921</t>
  </si>
  <si>
    <t>Tavel Expenses</t>
  </si>
  <si>
    <t>OSD-3048</t>
  </si>
  <si>
    <t>Catered food- Orange County Chapter</t>
  </si>
  <si>
    <t>OSD-3057</t>
  </si>
  <si>
    <t>Drink &amp; misc expenses for October meeting</t>
  </si>
  <si>
    <t>Total Orange County</t>
  </si>
  <si>
    <t>Orlando</t>
  </si>
  <si>
    <t>1507</t>
  </si>
  <si>
    <t>Merchandise for Bsides Orlando 2014</t>
  </si>
  <si>
    <t>Shipping charge for bsides Orlando</t>
  </si>
  <si>
    <t>Tony Turner</t>
  </si>
  <si>
    <t>Reimbursement for food for attendees at training session</t>
  </si>
  <si>
    <t>Jonathan Singer</t>
  </si>
  <si>
    <t>Reimbursement for meeting snacks</t>
  </si>
  <si>
    <t>Louis Norman</t>
  </si>
  <si>
    <t>Reimbursement for food for October chapter meeting</t>
  </si>
  <si>
    <t>Reimbursement for meetup.com expenses for 2015</t>
  </si>
  <si>
    <t>Reimbursement for food for November chapter meeting</t>
  </si>
  <si>
    <t>Jack Norman</t>
  </si>
  <si>
    <t>Reimbursement for Food and refreshments for the January 18th OWASP secure software development t...</t>
  </si>
  <si>
    <t>Reimbursement for food and beverage for chapter social event</t>
  </si>
  <si>
    <t>Adrian Pastor</t>
  </si>
  <si>
    <t>Reimbursement for Snacks and beverages for April 13 2016 OWASP Orlando Chapter meeting.</t>
  </si>
  <si>
    <t>Reimbursement for May 13 2016 chapter meeting catering</t>
  </si>
  <si>
    <t>Request # 2747</t>
  </si>
  <si>
    <t>Louis Norman (vendor)</t>
  </si>
  <si>
    <t>Food for monthly OWASP meeting held on 3/23/17</t>
  </si>
  <si>
    <t>17US split</t>
  </si>
  <si>
    <t>APSEC US 2017 50-50 split Tampa/Orlando</t>
  </si>
  <si>
    <t>OSD-1717</t>
  </si>
  <si>
    <t>Total Orlando</t>
  </si>
  <si>
    <t>Ottawa</t>
  </si>
  <si>
    <t>May 2012 Local Chapter Income</t>
  </si>
  <si>
    <t>2Keys Security Solutions</t>
  </si>
  <si>
    <t>Sherif Koussa</t>
  </si>
  <si>
    <t>reimbursement</t>
  </si>
  <si>
    <t>Joel Hebert</t>
  </si>
  <si>
    <t>Reimbursement for food &amp; security guard for chapter meeting</t>
  </si>
  <si>
    <t>reimbursement for pizza for chapter meeting</t>
  </si>
  <si>
    <t>1592</t>
  </si>
  <si>
    <t>Trend Micro</t>
  </si>
  <si>
    <t>Reimbursement for food &amp; security for chapter meeting</t>
  </si>
  <si>
    <t>Duties for shipment to ICEE &amp; Budget Hackfest 2014</t>
  </si>
  <si>
    <t>ICEE &amp; Budget Hackfest 2014 - merchandise</t>
  </si>
  <si>
    <t>Reimbursement for an HDMI to Mac display adapter for speaker</t>
  </si>
  <si>
    <t>Reimbursement for security for chapter meeting</t>
  </si>
  <si>
    <t>Reimbursement for Food and Drinks for event in Kanata (Entrust)</t>
  </si>
  <si>
    <t>Reimbursement for room rental, food &amp; projector for chapter meeting</t>
  </si>
  <si>
    <t>Reimbursement for AppSec USA 2015 Travel</t>
  </si>
  <si>
    <t>Reimbursment for pizza for chapter meeting</t>
  </si>
  <si>
    <t>Reimbursment for pizza for chapter meeting &amp; hotel for speaker</t>
  </si>
  <si>
    <t>Reimbursement for CAN-CWIC event (outreach)</t>
  </si>
  <si>
    <t>Fee for donation</t>
  </si>
  <si>
    <t>Pizza and prizes for March10th CTF</t>
  </si>
  <si>
    <t>Reimbursement for pizza for February and March events</t>
  </si>
  <si>
    <t>Liam McGovern</t>
  </si>
  <si>
    <t>Reimbursement for Costs incurred acquiring Special Ocassion Permit for 3-3-2016 event</t>
  </si>
  <si>
    <t>Reimbursement for pizza for April Meeting</t>
  </si>
  <si>
    <t>Reimbursement for pizza for May &amp; June meetings</t>
  </si>
  <si>
    <t>Reimbursement for amount paid to Meetup.com bi-yearly for member dues</t>
  </si>
  <si>
    <t>Reimbursement for travel to AppSec USA 2016 to represent chapter</t>
  </si>
  <si>
    <t>Reimbursement for 50% of 3-nights stay at AppSec USA DC</t>
  </si>
  <si>
    <t>Reimbursement for pizza at chapter meeting &amp; appetizers at planning meeting</t>
  </si>
  <si>
    <t>Reimbursement for Prizes for CTF</t>
  </si>
  <si>
    <t>HP Enterprise Security</t>
  </si>
  <si>
    <t>Gold Chapter Membership</t>
  </si>
  <si>
    <t>1626</t>
  </si>
  <si>
    <t>Checkmarx Ltd (use for non US)</t>
  </si>
  <si>
    <t>OWASP Ottawa Chapter Sponsorship</t>
  </si>
  <si>
    <t>Partial reimbursement for plane ticket to AppSec Europe to represent chapter</t>
  </si>
  <si>
    <t>Nancy Gariché</t>
  </si>
  <si>
    <t>Reimbursement for pizza for chapter meetings</t>
  </si>
  <si>
    <t>Reimbursement for pizza for Chapter meeting</t>
  </si>
  <si>
    <t>Reimbursement for meetup cost</t>
  </si>
  <si>
    <t>Reimbursement for Travel for OWASP meeting</t>
  </si>
  <si>
    <t>Reimbursement for refreshments for volunteers meeting</t>
  </si>
  <si>
    <t>donation to local ch Ottawa-deposit June</t>
  </si>
  <si>
    <t>2987</t>
  </si>
  <si>
    <t>Ottawa Chapter- Flight to AppSec USA</t>
  </si>
  <si>
    <t>Request # 3038</t>
  </si>
  <si>
    <t>Security for Trivia Night (298.13 CAD)</t>
  </si>
  <si>
    <t>Request # 3039</t>
  </si>
  <si>
    <t>Pizza for June Meetup (251.89 CAD)</t>
  </si>
  <si>
    <t>Request # 3054</t>
  </si>
  <si>
    <t>Pizza for July meetup (200 CAD)</t>
  </si>
  <si>
    <t>Request # 3060</t>
  </si>
  <si>
    <t>Food for meetup (200 CAD)</t>
  </si>
  <si>
    <t>OSD-148</t>
  </si>
  <si>
    <t>October 2017 Chapter Meeting ( 222.11 CAD)</t>
  </si>
  <si>
    <t>OSD-382</t>
  </si>
  <si>
    <t>Ottawa Chapter- business cards (309.75 CAD)</t>
  </si>
  <si>
    <t>Ottawa Donation from 2Keys Corporation</t>
  </si>
  <si>
    <t>pp fees for Ottawa chapter donation</t>
  </si>
  <si>
    <t>OSD-646</t>
  </si>
  <si>
    <t>Feb 2018 Chapter Meeting ( 258.88 CAD)</t>
  </si>
  <si>
    <t>OSD-700</t>
  </si>
  <si>
    <t>Pizzas for January Meeting ( 200 CAD)</t>
  </si>
  <si>
    <t>OSD-713</t>
  </si>
  <si>
    <t>Meetup Expenses (228.21 CAD)</t>
  </si>
  <si>
    <t>Local Ottawa Chapter (20% of Allocation)</t>
  </si>
  <si>
    <t>entry to cancel a payment that was recorded back on 10/6/16 to Sherif Koussa which never cleared...</t>
  </si>
  <si>
    <t>OSD-1205</t>
  </si>
  <si>
    <t>Stickers for OWASP Ottowa</t>
  </si>
  <si>
    <t>OSD-1207</t>
  </si>
  <si>
    <t>Fiverr design of logo for Hacker Thursday initiative</t>
  </si>
  <si>
    <t>SIMON BODGER- Donation for the Ottawa Chapter</t>
  </si>
  <si>
    <t>SIMON BODGER Donation for the Ottawa Chapter PP Fees</t>
  </si>
  <si>
    <t>move CC fees to Ottawa  2018</t>
  </si>
  <si>
    <t>Donation for Ottawa</t>
  </si>
  <si>
    <t>Credit Card Fees for Donations for Ottawa</t>
  </si>
  <si>
    <t>OSD-1390</t>
  </si>
  <si>
    <t>Meetup Dues for: Sept 2018, Mar 2018, &amp; Sept 2017</t>
  </si>
  <si>
    <t>OSD-1514</t>
  </si>
  <si>
    <t>Paul Ionescu</t>
  </si>
  <si>
    <t>Pizza for OWASP Kanata Sept 26 meetup (258.94 CAD)</t>
  </si>
  <si>
    <t>OSD-1589</t>
  </si>
  <si>
    <t>Garth Boyd</t>
  </si>
  <si>
    <t>Pizza for October 18th Meetup (257.06 CAD)</t>
  </si>
  <si>
    <t>OSD-1760</t>
  </si>
  <si>
    <t>Adam Janzen</t>
  </si>
  <si>
    <t>Pizza for November meetup (289.37 CAD)</t>
  </si>
  <si>
    <t>OSD-2074</t>
  </si>
  <si>
    <t>OSD-2154</t>
  </si>
  <si>
    <t>pizza for meetup</t>
  </si>
  <si>
    <t>OSD-2307</t>
  </si>
  <si>
    <t>pizza for meetup (412.12 CAD)</t>
  </si>
  <si>
    <t>Donation to sponsor and support the Ottawa Chapter local meeting</t>
  </si>
  <si>
    <t>OSD-2562</t>
  </si>
  <si>
    <t>Pizza and Supplies for Meetups (Apr-Jun) (967.84 CAD)</t>
  </si>
  <si>
    <t>OSD-2735</t>
  </si>
  <si>
    <t>Pizza for October 18th Meetup (211.42 CAD)</t>
  </si>
  <si>
    <t>Total Ottawa</t>
  </si>
  <si>
    <t>Pakistan</t>
  </si>
  <si>
    <t>Total Pakistan</t>
  </si>
  <si>
    <t>Panama</t>
  </si>
  <si>
    <t>Total Panama</t>
  </si>
  <si>
    <t>Paraguay</t>
  </si>
  <si>
    <t>Total Paraguay</t>
  </si>
  <si>
    <t>Paraiba</t>
  </si>
  <si>
    <t>Total Paraiba</t>
  </si>
  <si>
    <t>Patagonia</t>
  </si>
  <si>
    <t>Total Patagonia</t>
  </si>
  <si>
    <t>Peoria</t>
  </si>
  <si>
    <t>Total Peoria</t>
  </si>
  <si>
    <t>Perth Australia</t>
  </si>
  <si>
    <t>Perth email from DA 5.16.18</t>
  </si>
  <si>
    <t>Shipping expense for Perth Chapter</t>
  </si>
  <si>
    <t>perthmerch</t>
  </si>
  <si>
    <t>OSD 1384 per MT Perth ch $119 woth of Merch</t>
  </si>
  <si>
    <t>Total Perth Australia</t>
  </si>
  <si>
    <t>Peru</t>
  </si>
  <si>
    <t>John Vargas</t>
  </si>
  <si>
    <t>Reimbursement for merchandise for chapter meetings</t>
  </si>
  <si>
    <t>Lucia Zamora</t>
  </si>
  <si>
    <t>May 2015 Individual Memberships - Scytl employees that paid during LatAm Tour</t>
  </si>
  <si>
    <t>JohnVargas</t>
  </si>
  <si>
    <t>Reimbursement for travel to Rio de la Plata event paid for by the local chapter</t>
  </si>
  <si>
    <t>Reimbursement for Merchandise for Chapter Meetings</t>
  </si>
  <si>
    <t>Total Peru</t>
  </si>
  <si>
    <t>Philadelphia</t>
  </si>
  <si>
    <t>Aaron Weaver</t>
  </si>
  <si>
    <t>Reimbursement for pizza and soda for chapter meeting</t>
  </si>
  <si>
    <t>1662</t>
  </si>
  <si>
    <t>Correction for journal entry did incorrectly</t>
  </si>
  <si>
    <t>Reimbursement for Pizza for chapter meetings</t>
  </si>
  <si>
    <t>Reimbursement for food for meeting and meeutp.com expense</t>
  </si>
  <si>
    <t>Tablecover Ordered</t>
  </si>
  <si>
    <t>3061</t>
  </si>
  <si>
    <t>Pizza for meeting at Vanguard</t>
  </si>
  <si>
    <t>OSD-896</t>
  </si>
  <si>
    <t>Food for April Chapter Meeting</t>
  </si>
  <si>
    <t>OSD-995</t>
  </si>
  <si>
    <t>Travel to AppSec EU London to speak and attend</t>
  </si>
  <si>
    <t>OSD-1641</t>
  </si>
  <si>
    <t>Philly Chapter meeting food expenses</t>
  </si>
  <si>
    <t>OSD-1814</t>
  </si>
  <si>
    <t>Parking cost for supporting Philadelphia chapter meeting at Comcast center</t>
  </si>
  <si>
    <t>OSD-2368</t>
  </si>
  <si>
    <t>Expenses for the Philidelphia Chapter</t>
  </si>
  <si>
    <t>Total Philadelphia</t>
  </si>
  <si>
    <t>Phoenix</t>
  </si>
  <si>
    <t>Donation: Darrell Berninger - Phoenix</t>
  </si>
  <si>
    <t>PayPal Fees: Phoenix Chapter</t>
  </si>
  <si>
    <t>Total Phoenix</t>
  </si>
  <si>
    <t>Pittsburgh</t>
  </si>
  <si>
    <t>1297</t>
  </si>
  <si>
    <t>Shipping of goods to Lee Cambria</t>
  </si>
  <si>
    <t>Barbara Mahoney</t>
  </si>
  <si>
    <t>Reimbursement for meetup &amp; lunch for meeting</t>
  </si>
  <si>
    <t>Reimbursement for food &amp; drink for March Meeting</t>
  </si>
  <si>
    <t>Kevin Cody</t>
  </si>
  <si>
    <t>Reimbursement for meeting room for May chapter meeting</t>
  </si>
  <si>
    <t>Merchandise order - 200 Pens</t>
  </si>
  <si>
    <t>OSD-86</t>
  </si>
  <si>
    <t>Barbara Mahoney - Expenses</t>
  </si>
  <si>
    <t>Donation: Pittsburgh Chapter</t>
  </si>
  <si>
    <t>Credit Card Fees: Pittsburgh Chapter</t>
  </si>
  <si>
    <t>Total Pittsburgh</t>
  </si>
  <si>
    <t>Poland</t>
  </si>
  <si>
    <t>Grupo Allegro</t>
  </si>
  <si>
    <t>Wojciech Dworakowski</t>
  </si>
  <si>
    <t>Sergey Belov</t>
  </si>
  <si>
    <t>Reimbursement for airfare to Krakow chapter</t>
  </si>
  <si>
    <t>2013</t>
  </si>
  <si>
    <t>Request # 2984</t>
  </si>
  <si>
    <t>Daniel Heppner</t>
  </si>
  <si>
    <t>OWASP Wroclaw meeting speaker (323.11 EUR)</t>
  </si>
  <si>
    <t>1792</t>
  </si>
  <si>
    <t>Cisco Systems Poland Sp. z o.o.</t>
  </si>
  <si>
    <t>OWASP Poland Chapter Gold Supporter</t>
  </si>
  <si>
    <t>OSD-85</t>
  </si>
  <si>
    <t>Luca Carettoni</t>
  </si>
  <si>
    <t>OSD-136</t>
  </si>
  <si>
    <t>Wojciech Dworakowski - expenses</t>
  </si>
  <si>
    <t>Meetup fees (6 month plan)</t>
  </si>
  <si>
    <t>OSD-135</t>
  </si>
  <si>
    <t>Stickers for OWASP Poland Day (66.00 EUR)</t>
  </si>
  <si>
    <t>Damian Szczurek Donation to Poland</t>
  </si>
  <si>
    <t>OSD-1275</t>
  </si>
  <si>
    <t>Antonio Pedro Freitas Fortuna dos Santos</t>
  </si>
  <si>
    <t>2 nights hotel at Metropol Hotel in Warsaw (260.68 EUR)</t>
  </si>
  <si>
    <t>OSD-1237</t>
  </si>
  <si>
    <t>Omer Levi Hevroni</t>
  </si>
  <si>
    <t>Travel to OWASP Poland Day for Omer Levi Hevroni</t>
  </si>
  <si>
    <t>OSD-1569</t>
  </si>
  <si>
    <t>Michal Kurek</t>
  </si>
  <si>
    <t>Badge printing for OWASP Poland Day 2018</t>
  </si>
  <si>
    <t>OSD-1768</t>
  </si>
  <si>
    <t>Alexander Antukh - expenses</t>
  </si>
  <si>
    <t>Meetup subscription for OWASP Poland account</t>
  </si>
  <si>
    <t>OSD-1632</t>
  </si>
  <si>
    <t>Frans Rosen</t>
  </si>
  <si>
    <t>Travel to and from OWASP Poland Day (385.27 EUR)</t>
  </si>
  <si>
    <t>OSD-1639</t>
  </si>
  <si>
    <t>Travel expense for the OWASP Poland Day 2018 as a speaker (500 EUR)</t>
  </si>
  <si>
    <t>OSD-1873</t>
  </si>
  <si>
    <t>Invoice for renting conference venue from Warsaw University of Technology</t>
  </si>
  <si>
    <t>OSD-2445</t>
  </si>
  <si>
    <t>OSD-3004</t>
  </si>
  <si>
    <t>Travel Expense for Poland Chatper</t>
  </si>
  <si>
    <t>OSD-3007</t>
  </si>
  <si>
    <t>Travel Expense for Poland Chapter</t>
  </si>
  <si>
    <t>OSD-3008</t>
  </si>
  <si>
    <t>OSD-3016</t>
  </si>
  <si>
    <t>Speaker</t>
  </si>
  <si>
    <t>OSD-3064</t>
  </si>
  <si>
    <t>Hotel for Speaker-Poland Chapter</t>
  </si>
  <si>
    <t>Total Poland</t>
  </si>
  <si>
    <t>Portland</t>
  </si>
  <si>
    <t>Blindspot Security LLC</t>
  </si>
  <si>
    <t>Simple Finance Technology Corp.</t>
  </si>
  <si>
    <t>Profit going to local chapters for Portland Training Day 2016</t>
  </si>
  <si>
    <t>Portland Local Chapter (represents 20% of Membership Dues)</t>
  </si>
  <si>
    <t>OSD-861</t>
  </si>
  <si>
    <t>Bhushan B Gupta</t>
  </si>
  <si>
    <t>Skywest DBA United Express flight from TUS (Tucson, AZ) to PDX (Portland, OR)</t>
  </si>
  <si>
    <t>OSD-1195</t>
  </si>
  <si>
    <t>Monthly Chapter expense meeting for July 2018 (Food Expenses)</t>
  </si>
  <si>
    <t>OSD-1548</t>
  </si>
  <si>
    <t>Stickers for chapter meetings</t>
  </si>
  <si>
    <t>OSD-1518</t>
  </si>
  <si>
    <t>Venue, Food, and other services for the OWASP Training Day at World Trade Center, Portland OR</t>
  </si>
  <si>
    <t>OSD-1519</t>
  </si>
  <si>
    <t>Social Mixer, Food, Drinks after OWASP Training Day 2018</t>
  </si>
  <si>
    <t>OSD-1520</t>
  </si>
  <si>
    <t>Parking and Supply at the OWASP 2018 Training Day Venue</t>
  </si>
  <si>
    <t>OSD-1547</t>
  </si>
  <si>
    <t>T-shirts for valunteers and presenters for the 2018 OWASP Portland Chapter Training Day event</t>
  </si>
  <si>
    <t>OSD-1549</t>
  </si>
  <si>
    <t>Books for raffle at the OWASP Portland Training Day event</t>
  </si>
  <si>
    <t>Local Portland Chapter 20% of Allocation</t>
  </si>
  <si>
    <t>OSD-2224</t>
  </si>
  <si>
    <t>Deposit for WTC- OWASP Portland Training Day event</t>
  </si>
  <si>
    <t>Port18</t>
  </si>
  <si>
    <t>90% split of 2018 Portland Training day, DA requested to post ot Portland Ch</t>
  </si>
  <si>
    <t>OSD-2650</t>
  </si>
  <si>
    <t>David Quisenberry</t>
  </si>
  <si>
    <t>OWASP Zap and ModSec Core Ruleset stickers for our Sept 25th Training Day swag.</t>
  </si>
  <si>
    <t>OSD-2651</t>
  </si>
  <si>
    <t>Elevation of Privilege card decks for our raffle at Portland OWASP Training Day</t>
  </si>
  <si>
    <t>OSD-2652</t>
  </si>
  <si>
    <t>Raspberry Pi 4s for our Portland Training Day Raffle</t>
  </si>
  <si>
    <t>OSD-2653</t>
  </si>
  <si>
    <t>SD discs for Training Day Raffle</t>
  </si>
  <si>
    <t>OSD-2654</t>
  </si>
  <si>
    <t>RTFM books for Training Day Raffle</t>
  </si>
  <si>
    <t>OSD-2655</t>
  </si>
  <si>
    <t>Phreaker Life Card Decks for Training Day Raffle</t>
  </si>
  <si>
    <t>Merch3</t>
  </si>
  <si>
    <t>OSD-2677 per DA: Merchandise order for the Portland, OR Chapter requested by David Quisenberry (...</t>
  </si>
  <si>
    <t>OSD-2795</t>
  </si>
  <si>
    <t>Flights for Sneha - a trainer for our annual OWASP Portland Training Day</t>
  </si>
  <si>
    <t>OSD-2796</t>
  </si>
  <si>
    <t>Hotel for Sneha, one of our Training Day 2019 Trainers</t>
  </si>
  <si>
    <t>OSD-2797</t>
  </si>
  <si>
    <t>Flight for Jeff Foley, a trainer for our 2019 training day</t>
  </si>
  <si>
    <t>OSD-2798</t>
  </si>
  <si>
    <t>Hotel for Jeff Foley, one of our 2019 Training Day trainers</t>
  </si>
  <si>
    <t>OSD-2944</t>
  </si>
  <si>
    <t>Expenses for Portland Oregon Chapter</t>
  </si>
  <si>
    <t>OSD-2945</t>
  </si>
  <si>
    <t>Venue and catering provider for Training Day 2019</t>
  </si>
  <si>
    <t>OSD-2946</t>
  </si>
  <si>
    <t>OSD-2947</t>
  </si>
  <si>
    <t>Pre-event dinner for Trainers and event organizers</t>
  </si>
  <si>
    <t>OSD-2951</t>
  </si>
  <si>
    <t>2019 PDX training day mixer fees for the event space, food, and drinks</t>
  </si>
  <si>
    <t>OSD-3018</t>
  </si>
  <si>
    <t>Lunch for all volunteers and speakers</t>
  </si>
  <si>
    <t>OSD-3019</t>
  </si>
  <si>
    <t>Raffle Tickets</t>
  </si>
  <si>
    <t>OSD-3020</t>
  </si>
  <si>
    <t>Tavel Expenses for Portland Chapter</t>
  </si>
  <si>
    <t>Total Portland</t>
  </si>
  <si>
    <t>Porto Alegre</t>
  </si>
  <si>
    <t>Total Porto Alegre</t>
  </si>
  <si>
    <t>Portugal</t>
  </si>
  <si>
    <t>1808</t>
  </si>
  <si>
    <t>Portugal Chapter (represents 20% of Membership Dues)</t>
  </si>
  <si>
    <t>OSD-2174</t>
  </si>
  <si>
    <t>Travel Expense for talk on Portugal Chapter  (427.79 EUR)</t>
  </si>
  <si>
    <t>Portugal 20%</t>
  </si>
  <si>
    <t>Total Portugal</t>
  </si>
  <si>
    <t>Puerto Rico</t>
  </si>
  <si>
    <t>Total Puerto Rico</t>
  </si>
  <si>
    <t>Pune</t>
  </si>
  <si>
    <t>Total Pune</t>
  </si>
  <si>
    <t>Qatar</t>
  </si>
  <si>
    <t>Total Qatar</t>
  </si>
  <si>
    <t>Quebec City</t>
  </si>
  <si>
    <t>Shipping charge for ICEE &amp; Budget Hackfest 2014</t>
  </si>
  <si>
    <t>Patrick LeClerc</t>
  </si>
  <si>
    <t>Reimbursement for Banner, Table Runner, Flyers for HackFest, ICCE, CQSI events</t>
  </si>
  <si>
    <t>Shipping Fee</t>
  </si>
  <si>
    <t>458097-M002</t>
  </si>
  <si>
    <t>Freeman</t>
  </si>
  <si>
    <t>Quebec</t>
  </si>
  <si>
    <t>OSD-289</t>
  </si>
  <si>
    <t>Patrick Leclerc - Expenses</t>
  </si>
  <si>
    <t>Quebec City Chapter- F&amp;B for meetings, business cards, etc.</t>
  </si>
  <si>
    <t>Bentley Canada Quebec Chapter Donation</t>
  </si>
  <si>
    <t>pp fees for Quebec chapter donation</t>
  </si>
  <si>
    <t>Gold Chapter Supporter: Patrick Chevalier</t>
  </si>
  <si>
    <t>Gold Chapter Supporter: Patrick Chevalier: Credit Card Fees</t>
  </si>
  <si>
    <t>OSD-1823</t>
  </si>
  <si>
    <t>Meeting diner collaboration with ISACA Quebec/ASIQ/Hackfest</t>
  </si>
  <si>
    <t>Beverages/Chips for OWASP meeting</t>
  </si>
  <si>
    <t>Conference diner with speaker (Philippe Arteau)</t>
  </si>
  <si>
    <t>Parking for the conference at Laval University</t>
  </si>
  <si>
    <t>Conference diner with speaker (Marc-André Tousignant)</t>
  </si>
  <si>
    <t>Conference diner with speaker (Franck Desert)</t>
  </si>
  <si>
    <t>Conference diner with speaker (Maxime Coquerel)</t>
  </si>
  <si>
    <t>Duties+taxes+broker fees for importing OWASP swags to Canada</t>
  </si>
  <si>
    <t>Beverages/Chips for OWASP meeting (Franck Desert CTF)</t>
  </si>
  <si>
    <t>Donation - Quebec Chapter</t>
  </si>
  <si>
    <t>PayPal Fees: Donation - Quebec Chapter</t>
  </si>
  <si>
    <t>Donation: Quebec City</t>
  </si>
  <si>
    <t>PayPal Fees: Donation - Quebec City</t>
  </si>
  <si>
    <t>Total Quebec City</t>
  </si>
  <si>
    <t>Recife</t>
  </si>
  <si>
    <t>Caio Dias</t>
  </si>
  <si>
    <t>Reimbursement for Tshirts</t>
  </si>
  <si>
    <t>1550</t>
  </si>
  <si>
    <t>Caio Dias' individual membership - Caio was owed money for tshirt expense, but is using the fund...</t>
  </si>
  <si>
    <t>Bringing all active chapters up to a $500 balance as of EOY 2015 (clearing out negative balance)</t>
  </si>
  <si>
    <t>Total Recife</t>
  </si>
  <si>
    <t>Rhode Island</t>
  </si>
  <si>
    <t>Shipment to Patrick Laverty</t>
  </si>
  <si>
    <t>Merchandise order - 24 pint glasses, 24 travel mugs, 24 stress balls</t>
  </si>
  <si>
    <t>Total Rhode Island</t>
  </si>
  <si>
    <t>Richmond</t>
  </si>
  <si>
    <t>OSD-2228</t>
  </si>
  <si>
    <t>Monthly Leverage Fee for space</t>
  </si>
  <si>
    <t>OSD-2414</t>
  </si>
  <si>
    <t>Monthly cost for facilities</t>
  </si>
  <si>
    <t>OSD-2487</t>
  </si>
  <si>
    <t>Monthly cost for meeting space that utilizes the Maker Space HackRVA</t>
  </si>
  <si>
    <t>OSD-2572</t>
  </si>
  <si>
    <t>Monthly facility cost which is hosted at a local hacker space.</t>
  </si>
  <si>
    <t>OSD-2696</t>
  </si>
  <si>
    <t>Monthly charge for use of Hacker Space for the OWASP meetings.</t>
  </si>
  <si>
    <t>OSD-2814</t>
  </si>
  <si>
    <t>OSD-2977</t>
  </si>
  <si>
    <t>Monthly expense to use the local Hacker Space for meetings</t>
  </si>
  <si>
    <t>Total Richmond</t>
  </si>
  <si>
    <t>Rio de Janeiro</t>
  </si>
  <si>
    <t>Total Rio de Janeiro</t>
  </si>
  <si>
    <t>Riveria Maya</t>
  </si>
  <si>
    <t>OSD-902</t>
  </si>
  <si>
    <t>Flight reimbursement of a speaker (2383.97 MXN)</t>
  </si>
  <si>
    <t>Total Riveria Maya</t>
  </si>
  <si>
    <t>Riyadh</t>
  </si>
  <si>
    <t>Total Riyadh</t>
  </si>
  <si>
    <t>Rochester</t>
  </si>
  <si>
    <t>Rochester ISSA Donation</t>
  </si>
  <si>
    <t>Ralph Durkee</t>
  </si>
  <si>
    <t>Reimbursement for ticket to AppSec US 2014</t>
  </si>
  <si>
    <t>Philip LaGraff</t>
  </si>
  <si>
    <t>Reimbursement for airfare for AppSec US 2015 paid for by local chapter</t>
  </si>
  <si>
    <t>Reimbursement for Printing OWASP Flyers for Rochester Security Summit</t>
  </si>
  <si>
    <t>Reimbursement for food for chapter meeting Feb 10</t>
  </si>
  <si>
    <t>Donation from Philip LaGraff with ROCISSA</t>
  </si>
  <si>
    <t>Reimbursement for Food for Rochester OWASP chapter meeting at McGreggor's on Aug 11, 2016</t>
  </si>
  <si>
    <t>Reimbursement for Shipping expense to return OWASP Banners from Partner Event</t>
  </si>
  <si>
    <t>Reimbursement for Pizza and water for Chapter meeting</t>
  </si>
  <si>
    <t>ROCHISSA</t>
  </si>
  <si>
    <t>Donation to Rochester</t>
  </si>
  <si>
    <t>Reimbursement for Hotel &amp; Parking for AppSec USA</t>
  </si>
  <si>
    <t>John King</t>
  </si>
  <si>
    <t>Reimbursement for hotel expense at AppSec US</t>
  </si>
  <si>
    <t>Reimbursement for Pizza for Chapter meeting Wednesday 3/1 at 6pm</t>
  </si>
  <si>
    <t>Request # 3042</t>
  </si>
  <si>
    <t>John N. King</t>
  </si>
  <si>
    <t>Food for July 13th Chapter Meeting</t>
  </si>
  <si>
    <t>OSD 158</t>
  </si>
  <si>
    <t>Return shipping for two OWASP banners borrowed for the 2017 Rochester Security Summit</t>
  </si>
  <si>
    <t>OSD-351</t>
  </si>
  <si>
    <t>food for Dec mtg</t>
  </si>
  <si>
    <t>OSD-890</t>
  </si>
  <si>
    <t>Food for Chapter Meeting</t>
  </si>
  <si>
    <t>OSD-1181</t>
  </si>
  <si>
    <t>Pizza &amp; Soda for Chapter Meeting</t>
  </si>
  <si>
    <t>Donation for Rochester</t>
  </si>
  <si>
    <t>Credit Card Fees for Donations fro Rochester</t>
  </si>
  <si>
    <t>OSD-1834</t>
  </si>
  <si>
    <t>Food for Leadership meeting at Tully's Restaurant to plan next years meetings and events.</t>
  </si>
  <si>
    <t>OSD-1901</t>
  </si>
  <si>
    <t>Food for Dec 19th Joint OWASP - ISSA chapter meeting. Rochester OWASP chapter to cover 50%</t>
  </si>
  <si>
    <t>Donation: Philip LaGraff - Rochester</t>
  </si>
  <si>
    <t>PayPal Fees: Rochester Chapter</t>
  </si>
  <si>
    <t>OSD-2297</t>
  </si>
  <si>
    <t>Expenses for OWASP Rochester Chapter</t>
  </si>
  <si>
    <t>OSD-2369</t>
  </si>
  <si>
    <t>Food for OWASP Rochester Chapter</t>
  </si>
  <si>
    <t>OSD-2413</t>
  </si>
  <si>
    <t>Food Expenses for joint Rochester OWASP-ISSA Meeting</t>
  </si>
  <si>
    <t>OSD-2619</t>
  </si>
  <si>
    <t>Food for chapter meeting to prepare for training session</t>
  </si>
  <si>
    <t>OSD-2626</t>
  </si>
  <si>
    <t>Jim Keeler</t>
  </si>
  <si>
    <t>Food expenses for Advanced Ethical Hacking Training</t>
  </si>
  <si>
    <t>Total Rochester</t>
  </si>
  <si>
    <t>Royal Holloway</t>
  </si>
  <si>
    <t>Total Royal Holloway</t>
  </si>
  <si>
    <t>Russia</t>
  </si>
  <si>
    <t>Taras Ivaschenko</t>
  </si>
  <si>
    <t>Reimbursement for OWASP speaker at non-OWASP conference</t>
  </si>
  <si>
    <t>Total Russia</t>
  </si>
  <si>
    <t>Sacramento</t>
  </si>
  <si>
    <t>Michael Weber</t>
  </si>
  <si>
    <t>Reimbursement for meetup account</t>
  </si>
  <si>
    <t>Darold Cooper</t>
  </si>
  <si>
    <t>Reimbursement for drinks, pizza, and plates/napkins for meeting</t>
  </si>
  <si>
    <t>Total Sacramento</t>
  </si>
  <si>
    <t>Saint Louis</t>
  </si>
  <si>
    <t>Total Saint Louis</t>
  </si>
  <si>
    <t>Salt Lake</t>
  </si>
  <si>
    <t>Total Salt Lake</t>
  </si>
  <si>
    <t>San Antonio</t>
  </si>
  <si>
    <t>1300</t>
  </si>
  <si>
    <t>Denim Group</t>
  </si>
  <si>
    <t>Reimbursement for OWASP Lunch</t>
  </si>
  <si>
    <t>1544</t>
  </si>
  <si>
    <t>10 LASCON Registrations</t>
  </si>
  <si>
    <t>1580</t>
  </si>
  <si>
    <t>5 LASCON Tickets</t>
  </si>
  <si>
    <t>Dan Cornell</t>
  </si>
  <si>
    <t>Reimbursement for 6 months of meetup dues</t>
  </si>
  <si>
    <t>Greg Anderson</t>
  </si>
  <si>
    <t>Reimbursement for charge for the Rackspace event center on March 20th for the OWASP San Antonio ...</t>
  </si>
  <si>
    <t>Charles Neill</t>
  </si>
  <si>
    <t>Reimbursement for pizza and happy hour</t>
  </si>
  <si>
    <t>Denim Group, Ltd.</t>
  </si>
  <si>
    <t>Reimbursement for lunch for chapter meetings</t>
  </si>
  <si>
    <t>Reimbursement for Part of the expense for the cookout we had and had people from owasp join</t>
  </si>
  <si>
    <t>Request # 2652</t>
  </si>
  <si>
    <t>Lunch was purchased for an OWASP meeting hosted at Denim Group</t>
  </si>
  <si>
    <t>Request # 2891</t>
  </si>
  <si>
    <t>Request # 3009</t>
  </si>
  <si>
    <t>Lunch was purchased for an OWASP meeting hosted at Denim Group.</t>
  </si>
  <si>
    <t>Request # 3031</t>
  </si>
  <si>
    <t>Lunch for OWASP Meeting</t>
  </si>
  <si>
    <t>Request # 3087</t>
  </si>
  <si>
    <t>OSD-24</t>
  </si>
  <si>
    <t>Meetup 6 mo subscription</t>
  </si>
  <si>
    <t>OSD-83</t>
  </si>
  <si>
    <t>lunch for monthly OWASP meeting</t>
  </si>
  <si>
    <t>OSD-174</t>
  </si>
  <si>
    <t>OWASP meal reimbursement 10/27/17</t>
  </si>
  <si>
    <t>OSD-675</t>
  </si>
  <si>
    <t>Monthly OWASP Meeting - Lunch on November 17, 2017</t>
  </si>
  <si>
    <t>OSD-691</t>
  </si>
  <si>
    <t>Pizzas for a chapter meeting</t>
  </si>
  <si>
    <t>OSD-502</t>
  </si>
  <si>
    <t>OWASP Lunch Meeting</t>
  </si>
  <si>
    <t>OSD-2432</t>
  </si>
  <si>
    <t>Total San Antonio</t>
  </si>
  <si>
    <t>San Diego</t>
  </si>
  <si>
    <t>Cigital</t>
  </si>
  <si>
    <t>Travis King</t>
  </si>
  <si>
    <t>Stephan Chenette</t>
  </si>
  <si>
    <t>Reimbursement for OWASP CTF Prizes for community event</t>
  </si>
  <si>
    <t>Sam Sailors - sponsorship of Cyber Competition</t>
  </si>
  <si>
    <t>Raytheon</t>
  </si>
  <si>
    <t>Marsha Wilson</t>
  </si>
  <si>
    <t>Caleb Queern</t>
  </si>
  <si>
    <t>Reimbursement for July chapter &amp; capture the flag catering</t>
  </si>
  <si>
    <t>Reimbursement for TShirts for event</t>
  </si>
  <si>
    <t>MarshaWilson</t>
  </si>
  <si>
    <t>Reimbursement for Pizza for November Meeting</t>
  </si>
  <si>
    <t>Reimbursement for Amazon gift cards for CTF</t>
  </si>
  <si>
    <t>Reimbursement for Pizza for February Meeting</t>
  </si>
  <si>
    <t>Reimbursement for food &amp; drinks for chapter meetings (2 separate meetings)</t>
  </si>
  <si>
    <t>OSD-2396</t>
  </si>
  <si>
    <t>Expenses for OWASP San Diego</t>
  </si>
  <si>
    <t>OSD-2680</t>
  </si>
  <si>
    <t>Total San Diego</t>
  </si>
  <si>
    <t>San Francisco</t>
  </si>
  <si>
    <t>Total San Francisco</t>
  </si>
  <si>
    <t>San Jose</t>
  </si>
  <si>
    <t>Total San Jose</t>
  </si>
  <si>
    <t>Santa Barbara</t>
  </si>
  <si>
    <t>Reimbursement for pizza &amp; wings for chapter meeting</t>
  </si>
  <si>
    <t>Reimbursement for 6 months of meetup expense</t>
  </si>
  <si>
    <t>David Shaw</t>
  </si>
  <si>
    <t>Reimbursement for lunch planning meeting</t>
  </si>
  <si>
    <t>Reimbursement for Lockpick kits and training cylinder for CTF</t>
  </si>
  <si>
    <t>Reimbursement for CTF Planning Committee Lunch</t>
  </si>
  <si>
    <t>Reimbursement for CTF Event Shirts and Hoodies</t>
  </si>
  <si>
    <t>Reimbursement for CTF T-Shirts</t>
  </si>
  <si>
    <t>Reimbursement for Lock picking supplies for CTF plus book prize</t>
  </si>
  <si>
    <t>Reimbursement for More prizes and AV equipment for weekend CTF</t>
  </si>
  <si>
    <t>Reimbursement for Meals and Refreshments for Weekend-long CTF Event</t>
  </si>
  <si>
    <t>Reimbursement for Digital Ocean Servers for CTF</t>
  </si>
  <si>
    <t>OSD-146</t>
  </si>
  <si>
    <t>T-shirt/hoodie order</t>
  </si>
  <si>
    <t>OSD-145</t>
  </si>
  <si>
    <t>OSD-144</t>
  </si>
  <si>
    <t>Meetup.com annual subscription fee</t>
  </si>
  <si>
    <t>OSD-242</t>
  </si>
  <si>
    <t>Prizes and swag for the annual OWASP Santa Barbara Capture the Flag weekend long event</t>
  </si>
  <si>
    <t>OSD-1536</t>
  </si>
  <si>
    <t>Meetup Final subscription fee</t>
  </si>
  <si>
    <t>SB return</t>
  </si>
  <si>
    <t>Per OSD 1747 MT is requesting $8K be moved back to Santa Barbara ch, approved by MT</t>
  </si>
  <si>
    <t>OSD-1846</t>
  </si>
  <si>
    <t>Martin Villalba</t>
  </si>
  <si>
    <t>Food for 12/7/18 Meeting-Santa Barbara, CA</t>
  </si>
  <si>
    <t>OSD-2171</t>
  </si>
  <si>
    <t>Amazon gift cards for Santa Barbara, CA</t>
  </si>
  <si>
    <t>OSD-2171 1</t>
  </si>
  <si>
    <t>PP Fee rate</t>
  </si>
  <si>
    <t>MerchSB</t>
  </si>
  <si>
    <t>Merchandise order per DA Jira# 2188</t>
  </si>
  <si>
    <t>Refund</t>
  </si>
  <si>
    <t>Refund received from Martin Villalba</t>
  </si>
  <si>
    <t>OSD-2269</t>
  </si>
  <si>
    <t>Food/beverages-Santa Barbara, CA</t>
  </si>
  <si>
    <t>OSD-2549</t>
  </si>
  <si>
    <t>Santa Barbara Chapter</t>
  </si>
  <si>
    <t>OSD-2671</t>
  </si>
  <si>
    <t>Food and drinks for a 5-hour event</t>
  </si>
  <si>
    <t>OSD-2750</t>
  </si>
  <si>
    <t>Food and drinks for a 6-hour event with ~40 people</t>
  </si>
  <si>
    <t>Total Santa Barbara</t>
  </si>
  <si>
    <t>Sao Paulo</t>
  </si>
  <si>
    <t>Total Sao Paulo</t>
  </si>
  <si>
    <t>Saudi Arabia</t>
  </si>
  <si>
    <t>Total Saudi Arabia</t>
  </si>
  <si>
    <t>Scotland</t>
  </si>
  <si>
    <t>Total Scotland</t>
  </si>
  <si>
    <t>Seattle</t>
  </si>
  <si>
    <t>UIEvolution</t>
  </si>
  <si>
    <t>Mike de Libero</t>
  </si>
  <si>
    <t>Reimbursement for food &amp; room rental for November meeting</t>
  </si>
  <si>
    <t>Shipping expense for merchandise for Recruiting Event (movie night - with ACM chapter)</t>
  </si>
  <si>
    <t>Reimbursement for Meal and Room charge for local chapter meeting</t>
  </si>
  <si>
    <t>Shipping of goods</t>
  </si>
  <si>
    <t>Mike Warner</t>
  </si>
  <si>
    <t>Food and Drink expense for a Seattle OWASP meeting</t>
  </si>
  <si>
    <t>Reimbursement for Food and drinks for OWASP Seattle chapter meeting on 3/30/2016</t>
  </si>
  <si>
    <t>2248</t>
  </si>
  <si>
    <t>Peach Fuzzer</t>
  </si>
  <si>
    <t>40% of Peach Fuzzer membership fee going to local chapter</t>
  </si>
  <si>
    <t>Total Seattle</t>
  </si>
  <si>
    <t>Sendai</t>
  </si>
  <si>
    <t>Security Initiative</t>
  </si>
  <si>
    <t>S2 Co., Ltd.</t>
  </si>
  <si>
    <t>Reimbursement for Pizza for the local chapter meeting held on December 8 2016.</t>
  </si>
  <si>
    <t>Reimbursement for meeting venue and name cards</t>
  </si>
  <si>
    <t>Reimbursement for Travel cost for Sendai chapter meeting speaker Hidetoshi Musha</t>
  </si>
  <si>
    <t>OSD-265</t>
  </si>
  <si>
    <t>Travel Expenses (22620 JPY)</t>
  </si>
  <si>
    <t>PP Bank Fee</t>
  </si>
  <si>
    <t>Donation - Sendai Chapter</t>
  </si>
  <si>
    <t>PayPal Fees: Donation - Sendai Chapter</t>
  </si>
  <si>
    <t>Total Sendai</t>
  </si>
  <si>
    <t>Serbia</t>
  </si>
  <si>
    <t>Total Serbia</t>
  </si>
  <si>
    <t>Sevilla</t>
  </si>
  <si>
    <t>Total Sevilla</t>
  </si>
  <si>
    <t>Sheffield</t>
  </si>
  <si>
    <t>Total Sheffield</t>
  </si>
  <si>
    <t>Singapore</t>
  </si>
  <si>
    <t>Donation for Singapore</t>
  </si>
  <si>
    <t>Credit Card Fees for Donations fro Singapore</t>
  </si>
  <si>
    <t>Singapore Chapter - $1000.00</t>
  </si>
  <si>
    <t>Total Singapore</t>
  </si>
  <si>
    <t>Slovakia</t>
  </si>
  <si>
    <t>Total Slovakia</t>
  </si>
  <si>
    <t>Slovenia</t>
  </si>
  <si>
    <t>Total Slovenia</t>
  </si>
  <si>
    <t>Souix Falls</t>
  </si>
  <si>
    <t>Souix seed</t>
  </si>
  <si>
    <t>Souix Falls Seed funds per Tiffany Long email Community Engagement funds 12.27.17</t>
  </si>
  <si>
    <t>OSD-403</t>
  </si>
  <si>
    <t>Paul Kern - expenses</t>
  </si>
  <si>
    <t>Projector for the Sioux Falls chapter</t>
  </si>
  <si>
    <t>merch for Souix Falls</t>
  </si>
  <si>
    <t>Siouxmerch</t>
  </si>
  <si>
    <t>see email from DA 8.14.18 with list of merch for Sioux City Ch</t>
  </si>
  <si>
    <t>Shipping costs for merchandise- Sioux Chapter</t>
  </si>
  <si>
    <t>Sioux Falls Chapter</t>
  </si>
  <si>
    <t>r/cDonation</t>
  </si>
  <si>
    <t>Leslie DiNanno's (Nikki Gronli) PayPal donation from 8/31/18 s/b move from South Dakota to Sioux...</t>
  </si>
  <si>
    <t>OSD-1885</t>
  </si>
  <si>
    <t>Paul Sodakweb</t>
  </si>
  <si>
    <t>Pizza and drinks for our quarter four chapter meeting, held on December 13, 2018.</t>
  </si>
  <si>
    <t>merchsf</t>
  </si>
  <si>
    <t>Sioux Falls MErch Jira #2208 per DA 3.5.19</t>
  </si>
  <si>
    <t>Total Souix Falls</t>
  </si>
  <si>
    <t>South Africa</t>
  </si>
  <si>
    <t>Timo Goosen</t>
  </si>
  <si>
    <t>Total South Africa</t>
  </si>
  <si>
    <t>South Dakota</t>
  </si>
  <si>
    <t>OSD-465</t>
  </si>
  <si>
    <t>Leslie DiNanno- Donation for the Sioux Falls, SD Chapter</t>
  </si>
  <si>
    <t>Leslie DiNanno Donation for the Sioux Falls, SD Chapter PP Fees</t>
  </si>
  <si>
    <t>Total South Dakota</t>
  </si>
  <si>
    <t>South Florida</t>
  </si>
  <si>
    <t>Total South Florida</t>
  </si>
  <si>
    <t>South Korea</t>
  </si>
  <si>
    <t>Monitorapp's membership</t>
  </si>
  <si>
    <t>Monitorapp</t>
  </si>
  <si>
    <t>Yune Sung</t>
  </si>
  <si>
    <t>Reimbursement for coffee for OWASP Korea Day</t>
  </si>
  <si>
    <t>Reimbursement for travel to AppSec US 2015 paid for by local chapter</t>
  </si>
  <si>
    <t>Total South Korea</t>
  </si>
  <si>
    <t>South Sweden</t>
  </si>
  <si>
    <t>south swede</t>
  </si>
  <si>
    <t>start up South Sweden per DA</t>
  </si>
  <si>
    <t>Total South Sweden</t>
  </si>
  <si>
    <t>Southern New Hampshire</t>
  </si>
  <si>
    <t>Total Southern New Hampshire</t>
  </si>
  <si>
    <t>Southwest Virginia</t>
  </si>
  <si>
    <t>Total Southwest Virginia</t>
  </si>
  <si>
    <t>Spain</t>
  </si>
  <si>
    <t>1763</t>
  </si>
  <si>
    <t>90% of profit from event - going to local chapter</t>
  </si>
  <si>
    <t>Shipping Fee to send items to Vincente Aguilera</t>
  </si>
  <si>
    <t>Shipment to Vicente Aguilera</t>
  </si>
  <si>
    <t>Total Spain</t>
  </si>
  <si>
    <t>Sri Lanka</t>
  </si>
  <si>
    <t>Total Sri Lanka</t>
  </si>
  <si>
    <t>St Louis</t>
  </si>
  <si>
    <t>Total St Louis</t>
  </si>
  <si>
    <t>Stamford</t>
  </si>
  <si>
    <t>Total Stamford</t>
  </si>
  <si>
    <t>Stockholm</t>
  </si>
  <si>
    <t>Total Stockholm</t>
  </si>
  <si>
    <t>Suffolk</t>
  </si>
  <si>
    <t>Donation: Suffolk Chapter</t>
  </si>
  <si>
    <t>Bank Fees: Donation - Suffolk Chapter</t>
  </si>
  <si>
    <t>OSD-3012</t>
  </si>
  <si>
    <t>OSD-2950</t>
  </si>
  <si>
    <t>Total Suffolk</t>
  </si>
  <si>
    <t>Suncoast</t>
  </si>
  <si>
    <t>Total Suncoast</t>
  </si>
  <si>
    <t>Sweden</t>
  </si>
  <si>
    <t>Shipment fee to Markus Rebrand</t>
  </si>
  <si>
    <t>Total Sweden</t>
  </si>
  <si>
    <t>Switzerland</t>
  </si>
  <si>
    <t>1308</t>
  </si>
  <si>
    <t>One Consult</t>
  </si>
  <si>
    <t>Thomas Hofer Donation</t>
  </si>
  <si>
    <t>Shipment fee for supplies sent to Y-Parc</t>
  </si>
  <si>
    <t>OSD-142</t>
  </si>
  <si>
    <t>Robert Schneider</t>
  </si>
  <si>
    <t>Meetup.com Fee</t>
  </si>
  <si>
    <t>OSD-141</t>
  </si>
  <si>
    <t>199.45 CHF</t>
  </si>
  <si>
    <t>OSD-1244</t>
  </si>
  <si>
    <t>OWASP ModSecurity Core Rule Set Project (500 CHF)</t>
  </si>
  <si>
    <t>Local Switzerland Chapter (20% of Allocation)</t>
  </si>
  <si>
    <t>Total Switzerland</t>
  </si>
  <si>
    <t>Sydney</t>
  </si>
  <si>
    <t>Total Sydney</t>
  </si>
  <si>
    <t>Taiwan</t>
  </si>
  <si>
    <t>Total Taiwan</t>
  </si>
  <si>
    <t>Tampa</t>
  </si>
  <si>
    <t>1617</t>
  </si>
  <si>
    <t>Tampa's portion of profit</t>
  </si>
  <si>
    <t>Doug Morato</t>
  </si>
  <si>
    <t>Reimbursement for speaker travel reimbursement</t>
  </si>
  <si>
    <t>Reimbursement for Jimmy Johns sandwiches for lunch at Q1 Tampa OWASP meeting</t>
  </si>
  <si>
    <t>OSD-712</t>
  </si>
  <si>
    <t>Sunny Wear</t>
  </si>
  <si>
    <t>OWASP Tampa Q1 Meeting - Lunch n' Learn</t>
  </si>
  <si>
    <t>merch forTampa</t>
  </si>
  <si>
    <t>OSD-1433</t>
  </si>
  <si>
    <t>Morning Coffee/pastries for OWASP Tampa Day event</t>
  </si>
  <si>
    <t>OSD-1451</t>
  </si>
  <si>
    <t>Johnathan Singer</t>
  </si>
  <si>
    <t>Purchase of food for OWASP Tampa Day Event</t>
  </si>
  <si>
    <t>OSD-1452</t>
  </si>
  <si>
    <t>Purchase of Drinks for OWASP Tampa Day Event</t>
  </si>
  <si>
    <t>OSD-1800</t>
  </si>
  <si>
    <t>Drinks (cokes, waters) for the Q4 Meeting of 2018 for OWASP Tampa chapter.</t>
  </si>
  <si>
    <t>Shipping costs for merchandise- Tampa Chapter</t>
  </si>
  <si>
    <t>Tampa Chapter</t>
  </si>
  <si>
    <t>OSD-1906</t>
  </si>
  <si>
    <t>Jonathan, Singer</t>
  </si>
  <si>
    <t>Executive meeting planning 2018-2019, end of year</t>
  </si>
  <si>
    <t>OSD-1947</t>
  </si>
  <si>
    <t>Sponsorship of local conference to gather membership and share OWASP</t>
  </si>
  <si>
    <t>OSD-1980</t>
  </si>
  <si>
    <t>Power for sponsor table at Synapse Summit- Tampa</t>
  </si>
  <si>
    <t>JD 2084</t>
  </si>
  <si>
    <t>JD 2084 per DA 2.4.19 Tapa chapter charged for Merch order</t>
  </si>
  <si>
    <t>OSD-2532</t>
  </si>
  <si>
    <t>Meeting &amp; Event Expense</t>
  </si>
  <si>
    <t>OSD-2974</t>
  </si>
  <si>
    <t>Total Tampa</t>
  </si>
  <si>
    <t>Thailand</t>
  </si>
  <si>
    <t>2267</t>
  </si>
  <si>
    <t>Local Thailand Chapter (40% of Allocation)</t>
  </si>
  <si>
    <t>Total Thailand</t>
  </si>
  <si>
    <t>Timisoara</t>
  </si>
  <si>
    <t>Total Timisoara</t>
  </si>
  <si>
    <t>Tokyo</t>
  </si>
  <si>
    <t>Total Tokyo</t>
  </si>
  <si>
    <t>Toronto</t>
  </si>
  <si>
    <t>Yuk Fai Chan</t>
  </si>
  <si>
    <t>2159</t>
  </si>
  <si>
    <t>40% going to Tornoto</t>
  </si>
  <si>
    <t>Reimbursement for meetup.com expense, and food and beverage for two chapter meetings</t>
  </si>
  <si>
    <t>Gold Membership</t>
  </si>
  <si>
    <t>OWASP Toronto Chapter Silver Sponsorship</t>
  </si>
  <si>
    <t>2980</t>
  </si>
  <si>
    <t>Yuk Fai Chan (vendor)</t>
  </si>
  <si>
    <t>Toronto Local Chapter Budget- Meetup.com Organizer Subscription Fees</t>
  </si>
  <si>
    <t>2981</t>
  </si>
  <si>
    <t>Toronto Local Chapter Budget- Food and beverages for April 20, 2017 chapter meeting</t>
  </si>
  <si>
    <t>2982</t>
  </si>
  <si>
    <t>Toronto Local Chapter Budget- USB Thumb Drives for May 25 Chapter Event (Capture the Flag walkth...</t>
  </si>
  <si>
    <t>OSD-213</t>
  </si>
  <si>
    <t>Yuk Fai Chan - Business Cards</t>
  </si>
  <si>
    <t>BWI0000249062</t>
  </si>
  <si>
    <t>Shipping deck of cards, stickers, and pens</t>
  </si>
  <si>
    <t>Toronto Local Chapter Budget- F&amp;B for meeting (367.40 CAD)</t>
  </si>
  <si>
    <t>1842</t>
  </si>
  <si>
    <t>Toronto Local Chapter Allocation (represents 40%)</t>
  </si>
  <si>
    <t>OSD-648</t>
  </si>
  <si>
    <t>Opheliar Chan</t>
  </si>
  <si>
    <t>The cost for April 2017 Chapter meeting at the Toronto Public Library (107.43 CAD)</t>
  </si>
  <si>
    <t>OSD-692</t>
  </si>
  <si>
    <t>OWASP February chapter event expenses for food, and cups for drinks (283.55 CAD)</t>
  </si>
  <si>
    <t>OSD-649</t>
  </si>
  <si>
    <t>OWASP January chapter event expenses for pizza and water (159.99 CAD)</t>
  </si>
  <si>
    <t>OSD-865</t>
  </si>
  <si>
    <t>Pizza for the April 11,2018 chapter event (158.22 CAD)</t>
  </si>
  <si>
    <t>BWI0000321410</t>
  </si>
  <si>
    <t>Shipping expense for Toronto Chapter</t>
  </si>
  <si>
    <t>US19 merch</t>
  </si>
  <si>
    <t>Merch for Toronto ch per DA OSD 1567</t>
  </si>
  <si>
    <t>2106</t>
  </si>
  <si>
    <t>Secure Compass</t>
  </si>
  <si>
    <t>40% to Toronto Chapter</t>
  </si>
  <si>
    <t>40% to Toronto Chapter      Crediting because this payment was recognized in a past LUMP Dump.</t>
  </si>
  <si>
    <t>OSD-1817</t>
  </si>
  <si>
    <t>Water for attendees of OWASP Toronto Chapter Meeting - April 11 2018</t>
  </si>
  <si>
    <t>Water for attendees of OWASP Toronto Chapter Meeting - April 26 2018</t>
  </si>
  <si>
    <t>Water for attendees of OWASP Toronto Chapter Meeting - May 28 2018</t>
  </si>
  <si>
    <t>Water for attendees of OWASP Toronto Chapter Meeting - June 12 2018</t>
  </si>
  <si>
    <t>Food (pizza) for attendees of OWASP Toronto Chapter Meeting - July 18 2018</t>
  </si>
  <si>
    <t>Canadian Customs Clearance Fees for OWASP Merchandise - OWASP flyers, pens, stickers and cards</t>
  </si>
  <si>
    <t>Soft drinks for attendees of OWASP Toronto Chapter Meeting - December 5 2018</t>
  </si>
  <si>
    <t>Water for attendees of OWASP Toronto Chapter Meeting - December 5 2018</t>
  </si>
  <si>
    <t>OSD-1923</t>
  </si>
  <si>
    <t>Pizza chapter event (Feb-Sept) (912.75 CAD)</t>
  </si>
  <si>
    <t>OSD-2372</t>
  </si>
  <si>
    <t>OWASP Toronto chapter meeting expenses - Jan 2019 to Apr 2019 (616.16 CAD)</t>
  </si>
  <si>
    <t>OSD-2636</t>
  </si>
  <si>
    <t>Food for attendees - Toronto chapter events - May, June, July 2019 (556.55 CAD)</t>
  </si>
  <si>
    <t>OSD-2870</t>
  </si>
  <si>
    <t>pizza and drinks for attendees of the Sept 2019 chapter meeting) (199.58 CAD)</t>
  </si>
  <si>
    <t>Total Toronto</t>
  </si>
  <si>
    <t>Triangle-NC</t>
  </si>
  <si>
    <t>Request #2687</t>
  </si>
  <si>
    <t>Steven Pinkham</t>
  </si>
  <si>
    <t>9 Papa John's pizzas</t>
  </si>
  <si>
    <t>OSD-643</t>
  </si>
  <si>
    <t>6 Papa John's pizzas</t>
  </si>
  <si>
    <t>OSD-642</t>
  </si>
  <si>
    <t>7 Papa John's pizzas</t>
  </si>
  <si>
    <t>OSD-641</t>
  </si>
  <si>
    <t>Papa John's pizza order 8.24.17</t>
  </si>
  <si>
    <t>OSD-640</t>
  </si>
  <si>
    <t>Papa John's pizza order 7.20.17</t>
  </si>
  <si>
    <t>OSD-639</t>
  </si>
  <si>
    <t>Papa John's pizza order 6.22.17</t>
  </si>
  <si>
    <t>OSD-638</t>
  </si>
  <si>
    <t>Papa John's 8 Pizzas 5.25.17</t>
  </si>
  <si>
    <t>OSD-651</t>
  </si>
  <si>
    <t>Feb 2018 Pizza</t>
  </si>
  <si>
    <t>OSD-637</t>
  </si>
  <si>
    <t>March 2017 Pizza Reimbursement</t>
  </si>
  <si>
    <t>OSD-924</t>
  </si>
  <si>
    <t>April 2018 Pizza</t>
  </si>
  <si>
    <t>OSD-923</t>
  </si>
  <si>
    <t>March 2018 Pizza</t>
  </si>
  <si>
    <t>OSD-1377</t>
  </si>
  <si>
    <t>Aug 2018 Pizza</t>
  </si>
  <si>
    <t>OSD-1376</t>
  </si>
  <si>
    <t>May 2018 Pizza</t>
  </si>
  <si>
    <t>OSD-1375</t>
  </si>
  <si>
    <t>Pizza - June 2018</t>
  </si>
  <si>
    <t>Total Triangle-NC</t>
  </si>
  <si>
    <t>Trinidad and Tobago</t>
  </si>
  <si>
    <t>1771</t>
  </si>
  <si>
    <t>Merchandise ordered</t>
  </si>
  <si>
    <t>Total Trinidad and Tobago</t>
  </si>
  <si>
    <t>Tucson</t>
  </si>
  <si>
    <t>Total Tucson</t>
  </si>
  <si>
    <t>Turkey</t>
  </si>
  <si>
    <t>Total Turkey</t>
  </si>
  <si>
    <t>Ukraine</t>
  </si>
  <si>
    <t>Glib Pakharenko</t>
  </si>
  <si>
    <t>Reimbursement for the translation of OpenSAMM into Ukrainian</t>
  </si>
  <si>
    <t>Payment to Glib on 5/4/15 returned (wire did not go through)</t>
  </si>
  <si>
    <t>Reimbursement #2910</t>
  </si>
  <si>
    <t>Kyiv Local Chapter-The cost includes venue rent, refreshments, and cloud hosting for demonstration</t>
  </si>
  <si>
    <t>OSD-45</t>
  </si>
  <si>
    <t>Kyiv Local Chapter-fall 2017 meetup</t>
  </si>
  <si>
    <t>Total Ukraine</t>
  </si>
  <si>
    <t>United Arab Emirates</t>
  </si>
  <si>
    <t>Total United Arab Emirates</t>
  </si>
  <si>
    <t>Uruguay</t>
  </si>
  <si>
    <t>Mateo Martinez</t>
  </si>
  <si>
    <t>Reimbursement for LatAm Tour Training Coffee</t>
  </si>
  <si>
    <t>1790</t>
  </si>
  <si>
    <t>Local chapter split of profits (90%)</t>
  </si>
  <si>
    <t>1848</t>
  </si>
  <si>
    <t>Reimbursement for Boat tickets for speakers at Rio de la Plata 2015</t>
  </si>
  <si>
    <t>Reimbursement for LatAm Tour Expenses: Hotel of speakers from Argentina and Paraguay (Carlos Loy...</t>
  </si>
  <si>
    <t>Hector Aguirre</t>
  </si>
  <si>
    <t>Reimbursement for air ticket &amp; hotel to participate as speaker of the event OWASP LATAM Uruguay</t>
  </si>
  <si>
    <t>Ricardo Supo Picon</t>
  </si>
  <si>
    <t>Reimbursement for travel to AppSec Rio de la Plata</t>
  </si>
  <si>
    <t>Enrique Rossel</t>
  </si>
  <si>
    <t>Reimbursement for Rio de la Plata expenses</t>
  </si>
  <si>
    <t>MateoMartinez</t>
  </si>
  <si>
    <t>Reimbursement for hotel cost for LatAm Tour</t>
  </si>
  <si>
    <t>OSD-873</t>
  </si>
  <si>
    <t>Felipe Zipitria Deambrosio</t>
  </si>
  <si>
    <t>Speaker Lunch, OWASP Latam Tour 2018 - Uruguay</t>
  </si>
  <si>
    <t>Total Uruguay</t>
  </si>
  <si>
    <t>Utah</t>
  </si>
  <si>
    <t>Total Utah</t>
  </si>
  <si>
    <t>Vancouver</t>
  </si>
  <si>
    <t>Total Vancouver</t>
  </si>
  <si>
    <t>Varanasi</t>
  </si>
  <si>
    <t>Varanasi email from DA 5.15.18</t>
  </si>
  <si>
    <t>OSD-907</t>
  </si>
  <si>
    <t>Meet Room &amp; Refreshments</t>
  </si>
  <si>
    <t>OSD-1997</t>
  </si>
  <si>
    <t>Expenses for Varanasi</t>
  </si>
  <si>
    <t>Total Varanasi</t>
  </si>
  <si>
    <t>Venezuela</t>
  </si>
  <si>
    <t>1805</t>
  </si>
  <si>
    <t>Merchandise ordered for Venezuela chapter (50 Notepads, 50 Pens, 5 Mugs, 5 Pint Glasses)</t>
  </si>
  <si>
    <t>Shipping fee to send merchandise for LatAm Tour</t>
  </si>
  <si>
    <t>Total Venezuela</t>
  </si>
  <si>
    <t>Vermont</t>
  </si>
  <si>
    <t>Total Vermont</t>
  </si>
  <si>
    <t>Vijayawada</t>
  </si>
  <si>
    <t>Total Vijayawada</t>
  </si>
  <si>
    <t>Vina del Mar</t>
  </si>
  <si>
    <t>OSD-2999</t>
  </si>
  <si>
    <t>Total Vina del Mar</t>
  </si>
  <si>
    <t>Virtual North America</t>
  </si>
  <si>
    <t>Total Virtual North America</t>
  </si>
  <si>
    <t>Warwick</t>
  </si>
  <si>
    <t>Warwickch</t>
  </si>
  <si>
    <t>set up Warwick seed funds per DA OSD 2134</t>
  </si>
  <si>
    <t>OSD-2360</t>
  </si>
  <si>
    <t>Brian, Mcglone</t>
  </si>
  <si>
    <t>Food &amp; Beverages for owasp chaptermeeting (240.00 GBP)</t>
  </si>
  <si>
    <t>Total Warwick</t>
  </si>
  <si>
    <t>Washington DC</t>
  </si>
  <si>
    <t>Reimbursement for Food &amp; Drink for Chapter Meeting</t>
  </si>
  <si>
    <t>1306</t>
  </si>
  <si>
    <t>Rinaldi Rampen</t>
  </si>
  <si>
    <t>Reimbursement for January Meetup &amp; Live-Stream Equipment</t>
  </si>
  <si>
    <t>Reimbursement for February Meetup cost &amp; drinks for meeting</t>
  </si>
  <si>
    <t>Train ride for speaker to come from NYC</t>
  </si>
  <si>
    <t>GoDaddy.com</t>
  </si>
  <si>
    <t>appsecdc.org</t>
  </si>
  <si>
    <t>Reimbursement for meetup.com subscription (6 months)</t>
  </si>
  <si>
    <t>Reimbursement for dinner at DC Leads Strategy EOY Meeting</t>
  </si>
  <si>
    <t>Reimbursement for Chapter Meeting/Lead Discussion</t>
  </si>
  <si>
    <t>Reimbursement for beer for chapter meeting</t>
  </si>
  <si>
    <t>Bryan Batty</t>
  </si>
  <si>
    <t>Reimbursement for Women in AppSec GC drawing</t>
  </si>
  <si>
    <t>Reimbursement for Beverages for July Meeting</t>
  </si>
  <si>
    <t>Reimbursement for Meetup.com Costs for OWASP DC</t>
  </si>
  <si>
    <t>Reimbursement for meetup.com expense &amp; food for chapter planning meeting</t>
  </si>
  <si>
    <t>Reimbursement for food &amp; drinks for chapter meeting &amp; 2017 planning meeting</t>
  </si>
  <si>
    <t>Reimbursement for December 2016 Holiday Social</t>
  </si>
  <si>
    <t>Emily Verwee</t>
  </si>
  <si>
    <t>Reimbursement for Pizza for January and February DC chapter meetings</t>
  </si>
  <si>
    <t>Andrew Weidenhamer</t>
  </si>
  <si>
    <t>Reimbursement for drinks for local chapter meetup</t>
  </si>
  <si>
    <t>Reimbursement for Potbelly sandwiches for May 2017 Chapter Meeting</t>
  </si>
  <si>
    <t>Request # 3036</t>
  </si>
  <si>
    <t>Pizza for our July Meetup</t>
  </si>
  <si>
    <t>OSD-38</t>
  </si>
  <si>
    <t>Pizza for our Aug Meetup</t>
  </si>
  <si>
    <t>Washington DC Chapter (represents 20% of Membership Dues)</t>
  </si>
  <si>
    <t>OSD-252</t>
  </si>
  <si>
    <t>Chapter Planning Meeting from September 7, 2017</t>
  </si>
  <si>
    <t>OSD-251</t>
  </si>
  <si>
    <t>Blue Yeti Microphone</t>
  </si>
  <si>
    <t>Parking for November 2017 Chapter Meeting</t>
  </si>
  <si>
    <t>Beer for November 2017 Chapter Meeting</t>
  </si>
  <si>
    <t>OSD-405</t>
  </si>
  <si>
    <t>Annual Holiday social split with OWASP NoVA 1.31.18</t>
  </si>
  <si>
    <t>OSD-650</t>
  </si>
  <si>
    <t>Pizza for our Feb 2018 Meetup</t>
  </si>
  <si>
    <t>OSD-1253</t>
  </si>
  <si>
    <t>Pizza for our May 2018 Meetup</t>
  </si>
  <si>
    <t>OSD-1758</t>
  </si>
  <si>
    <t>Alcohol for November meetup.</t>
  </si>
  <si>
    <t>OSD-1797</t>
  </si>
  <si>
    <t>Beer for November 2018 chapter meeting</t>
  </si>
  <si>
    <t>Parking</t>
  </si>
  <si>
    <t>Meetup.com subscription for communication and organization</t>
  </si>
  <si>
    <t>OSD-1959</t>
  </si>
  <si>
    <t>OWASP DC Chapter-half of 2018 holiday party</t>
  </si>
  <si>
    <t>OSD-1931</t>
  </si>
  <si>
    <t>Karaoke DJ for the holiday social</t>
  </si>
  <si>
    <t>Washington DC 20%</t>
  </si>
  <si>
    <t>Local Washington DC Chapter (20% of Allocation)</t>
  </si>
  <si>
    <t>Total Washington DC</t>
  </si>
  <si>
    <t>WASPY</t>
  </si>
  <si>
    <t>WASPY Awards 25% Allocation</t>
  </si>
  <si>
    <t>Q1 17 Adj</t>
  </si>
  <si>
    <t>Reverse based on Audit</t>
  </si>
  <si>
    <t>OSD-1053</t>
  </si>
  <si>
    <t>London trip for SC Magazine awards expenses (624.96 EUR)</t>
  </si>
  <si>
    <t>Blue Rocket with Blue logo on white fin-shipped to Amsterdam</t>
  </si>
  <si>
    <t>Shipping costs for merchandise- OWASP Foundation</t>
  </si>
  <si>
    <t>Total WASPY</t>
  </si>
  <si>
    <t>WIA</t>
  </si>
  <si>
    <t>OSD-108</t>
  </si>
  <si>
    <t>Katherine Cancelado</t>
  </si>
  <si>
    <t>Travel expenses (266.24 EUR)</t>
  </si>
  <si>
    <t>OSD-115</t>
  </si>
  <si>
    <t>Wendy L Istvanick</t>
  </si>
  <si>
    <t>Appsec USA</t>
  </si>
  <si>
    <t>OSD-774</t>
  </si>
  <si>
    <t>Stay in Nullcon 2018 (9194 INR)</t>
  </si>
  <si>
    <t>OSD-771</t>
  </si>
  <si>
    <t>T-shirt and standee Nill for Nullcon 2018 (7508 INR)</t>
  </si>
  <si>
    <t>WIA 18</t>
  </si>
  <si>
    <t>WIA donation Adobe 5.18</t>
  </si>
  <si>
    <t>OSD-1122</t>
  </si>
  <si>
    <t>Plane ticket from Bangalore to London (150,000 INR)</t>
  </si>
  <si>
    <t>OSD-1383</t>
  </si>
  <si>
    <t>Reimbursement for Flight to AppSec USA (153819 INR)</t>
  </si>
  <si>
    <t>OSD-1356</t>
  </si>
  <si>
    <t>Zoe Braiterman</t>
  </si>
  <si>
    <t>Reimbursement for AppSec USA 2018 flight and hotel</t>
  </si>
  <si>
    <t>OSD-1692</t>
  </si>
  <si>
    <t>OSD-1783</t>
  </si>
  <si>
    <t>Reimbursement for Flight to AppSec CALI (166390 INR)</t>
  </si>
  <si>
    <t>OSD-1356-B</t>
  </si>
  <si>
    <t>Reimbursement for AppSec USA 2018 flight and hotel (Reissue)</t>
  </si>
  <si>
    <t>Total WIA</t>
  </si>
  <si>
    <t>Ypsilanti</t>
  </si>
  <si>
    <t>Total Ypsilanti</t>
  </si>
  <si>
    <t>Total Funds due to local chapters</t>
  </si>
  <si>
    <t>Combell</t>
  </si>
  <si>
    <t>AppSec Events:Global AppSec DC 2019</t>
  </si>
  <si>
    <t>Ö</t>
  </si>
  <si>
    <t>Total Training Expenses-Conferences</t>
  </si>
  <si>
    <t>1/2 Attendees for Seth &amp; Ken's Excellent Adventures- AppSec DC</t>
  </si>
  <si>
    <t>Redpoint Security, Inc.</t>
  </si>
  <si>
    <t>19139</t>
  </si>
  <si>
    <t>Building an AppSec Program Class at Global AppSec DC.</t>
  </si>
  <si>
    <t>Security Journey Inc</t>
  </si>
  <si>
    <t>284</t>
  </si>
  <si>
    <t>Training Class for Global AppSec DC 2019</t>
  </si>
  <si>
    <t>Manicode Security, LLC</t>
  </si>
  <si>
    <t>1277 (OSD-2956)</t>
  </si>
  <si>
    <t>Training Services for Global AppSec DC 2019</t>
  </si>
  <si>
    <t>25 (OSD-2936)</t>
  </si>
  <si>
    <t>Lead retrieval service at APPSECDC for 35 exhibitors</t>
  </si>
  <si>
    <t>20225 (OSD-2874)</t>
  </si>
  <si>
    <t>Global AppSec DC 2019</t>
  </si>
  <si>
    <t>2019 PPD DC 10.19 - Caroline Wong, Keynote Speaker</t>
  </si>
  <si>
    <t>DC PPD</t>
  </si>
  <si>
    <t>Travel for AppSec DC</t>
  </si>
  <si>
    <t>OSD-2980</t>
  </si>
  <si>
    <t>FREEMAN buildup for Global AppSec DC 2019</t>
  </si>
  <si>
    <t>492285</t>
  </si>
  <si>
    <t>Expense for Global AppSec DC</t>
  </si>
  <si>
    <t>Emily Berman</t>
  </si>
  <si>
    <t>OSD-2933</t>
  </si>
  <si>
    <t>Invoice for the 2-day workshop at OWASP Global AppSec DC 2019</t>
  </si>
  <si>
    <t>2019026</t>
  </si>
  <si>
    <t>Final Catering, room, and AV bill from Marriott for Global AppSec DC</t>
  </si>
  <si>
    <t>100119</t>
  </si>
  <si>
    <t>9.19 Acc EB Est for 2019 DC see TP work sheet 10.27.19</t>
  </si>
  <si>
    <t>9.19eventsR</t>
  </si>
  <si>
    <t>9.19events</t>
  </si>
  <si>
    <t>-SPLIT-</t>
  </si>
  <si>
    <t>-MULTIPLE-</t>
  </si>
  <si>
    <t>9.19 PPD-DR</t>
  </si>
  <si>
    <t>PP Fees: Global AppSec - DC 2019 Registration</t>
  </si>
  <si>
    <t>Total Bank Fees</t>
  </si>
  <si>
    <t>Total Shipping &amp; Postage</t>
  </si>
  <si>
    <t>forwarding package handling fee for Global AppSec DC 2019</t>
  </si>
  <si>
    <t>OSD-2962</t>
  </si>
  <si>
    <t>Total Conference Income - Other</t>
  </si>
  <si>
    <t>Total Conference-Registrations</t>
  </si>
  <si>
    <t>Suspense Funds</t>
  </si>
  <si>
    <t>Payment Identified: Full Conference Ticket for Global AppSec DC 2019 per D.A.</t>
  </si>
  <si>
    <t>r/cSuspense</t>
  </si>
  <si>
    <t>Global AppSec - DC 2019 Registration</t>
  </si>
  <si>
    <t>Expo only ticket upgrade to one (1) full conference pass.  Ref Contract # 2424, OSD-2761, DC19-t...</t>
  </si>
  <si>
    <t>Intertrust Technologies</t>
  </si>
  <si>
    <t>2346</t>
  </si>
  <si>
    <t>Total Training</t>
  </si>
  <si>
    <t>Paycom Payroll, LLC</t>
  </si>
  <si>
    <t>2342</t>
  </si>
  <si>
    <t>Total Sponsorships</t>
  </si>
  <si>
    <t>Contrast Security's Overpayment was deducted from Invoice 2262</t>
  </si>
  <si>
    <t>2019 APSEC US DC 2019</t>
  </si>
  <si>
    <t>Conference tickets for Global AppSec DC 2019  Carl Blake, Prasad Chawak, Tim Dry, William Grahm,...</t>
  </si>
  <si>
    <t>Early Warning</t>
  </si>
  <si>
    <t>2339</t>
  </si>
  <si>
    <t>Balance</t>
  </si>
  <si>
    <t>Debit</t>
  </si>
  <si>
    <t>Split</t>
  </si>
  <si>
    <t>Clr</t>
  </si>
  <si>
    <t>Class</t>
  </si>
  <si>
    <t>Adj</t>
  </si>
  <si>
    <t>Budget 2019</t>
  </si>
  <si>
    <t xml:space="preserve"> Variance</t>
  </si>
  <si>
    <t>AppSec Events:Global AppSec Amsterdam 2019</t>
  </si>
  <si>
    <t>OWASP Global AppSec Amsterdam Training</t>
  </si>
  <si>
    <t>19142</t>
  </si>
  <si>
    <t>Global AppSec EU Amsterdam 2019</t>
  </si>
  <si>
    <t>EU PPD</t>
  </si>
  <si>
    <t>Travel Expense for Global AppSec Amsterdam</t>
  </si>
  <si>
    <t>OSD-3053</t>
  </si>
  <si>
    <t>Final payment-Global AppSec Amsterdam 2019 (116,340.40EUR)</t>
  </si>
  <si>
    <t>OSD-3005</t>
  </si>
  <si>
    <t>Travel for Amsterdam</t>
  </si>
  <si>
    <t>training "Seth &amp; Ken's Excellent Adventures (5100 EUR)</t>
  </si>
  <si>
    <t>INV00005</t>
  </si>
  <si>
    <t>Reverse of GJE 9.19events -- 9.19 Acc EB Est for 2019 RAI see TP work sheet 10.27.19</t>
  </si>
  <si>
    <t>9.19 Acc EB Est for 2019 RAI see TP work sheet 10.27.19</t>
  </si>
  <si>
    <t>2019 PPD APSEC EU Amsterdam</t>
  </si>
  <si>
    <t>PP Fees: Global AppSec - Amsterdam 2019 Registration</t>
  </si>
  <si>
    <t>Credit Card Fees on AppSec EU Registrations</t>
  </si>
  <si>
    <t>PP Refund for Global AppSec Amsterdam 2019 Registration</t>
  </si>
  <si>
    <t>PP Refund</t>
  </si>
  <si>
    <t>Refund to VINCENZO CORONA for AppSec EU 2019 Registration</t>
  </si>
  <si>
    <t>Refund to Dominic Panarello for AppSec EU 2019 Registration</t>
  </si>
  <si>
    <t>Insurance for Global AppSec Amsterdam 2019</t>
  </si>
  <si>
    <t>Consolidated Insurance Center, Inc.</t>
  </si>
  <si>
    <t>EFT</t>
  </si>
  <si>
    <t>BWI0000149347</t>
  </si>
  <si>
    <t>Refund from hotel due to free cancellation (4,656.02 EUR)</t>
  </si>
  <si>
    <t>Global AppSec Amsterdam 2019 Registrations</t>
  </si>
  <si>
    <t>Global AppSec Amsterdam 2019 Conference Pass  650.00 EUR  AMS19-AXA, OSD-2776</t>
  </si>
  <si>
    <t>Marc Rimbau</t>
  </si>
  <si>
    <t>2414</t>
  </si>
  <si>
    <t>Global AppSec Amsterdam 2019 Conference Pass  650.00 EUR  OSD-2775, AMS19-Gazprombank</t>
  </si>
  <si>
    <t>Gazprombank» (Joint - stock Company),</t>
  </si>
  <si>
    <t>2413</t>
  </si>
  <si>
    <t>Global AppSec Amsterdam 2019 Conference pass  AMS19-Gazprombank  OSD-2775  650.00 EUR</t>
  </si>
  <si>
    <t>AXA Assistance FRANCE</t>
  </si>
  <si>
    <t>2412</t>
  </si>
  <si>
    <t>2019 APSEC EU  2019</t>
  </si>
  <si>
    <t>Global AppSec - Amsterdam 2019 Registration</t>
  </si>
  <si>
    <t>Global AppSec - Amsterdam 2019 Registrations</t>
  </si>
  <si>
    <t>J&amp;V - Jelle De Jong: Non-member registration for Amsterdam</t>
  </si>
  <si>
    <t>Global AppSec Amsterdam Registration (DTN Netherlands)</t>
  </si>
  <si>
    <t>Non-member registration Amsterdam: Statistics Sweden - Harri Klingsten</t>
  </si>
  <si>
    <t>2360</t>
  </si>
  <si>
    <t>2348</t>
  </si>
  <si>
    <t>2347</t>
  </si>
  <si>
    <t>Global AppSec Amsterdam Training  Diff. Sponsor contract &amp; training taken  3 DC and 8 AMS = 11  ...</t>
  </si>
  <si>
    <t>HCL AMERICA INC.</t>
  </si>
  <si>
    <t>2359</t>
  </si>
  <si>
    <t>2019 APSEC EU 2019</t>
  </si>
  <si>
    <t>2019 Budget</t>
  </si>
  <si>
    <t>Accrued Liabilities</t>
  </si>
  <si>
    <t>OWASP Seasides</t>
  </si>
  <si>
    <t>SnowFROC</t>
  </si>
  <si>
    <t>Accrued Payroll</t>
  </si>
  <si>
    <t>Employee Vacation</t>
  </si>
  <si>
    <t>Nov 19</t>
  </si>
  <si>
    <t>Nov19</t>
  </si>
  <si>
    <t>as of  12.15.19</t>
  </si>
  <si>
    <t>Balance sheet Full  Nov 19</t>
  </si>
  <si>
    <t>Balance Sheet Summary Nov 19</t>
  </si>
  <si>
    <t>Combined P&amp;L Nov 19 Acc</t>
  </si>
  <si>
    <t xml:space="preserve">  YTD P&amp;L Acc Nov 19</t>
  </si>
  <si>
    <t>Nov 19  Board Summary</t>
  </si>
  <si>
    <t>OSD-3115</t>
  </si>
  <si>
    <t>MailChimp for LASCON (Sept, Oct, Nov)</t>
  </si>
  <si>
    <t>1061</t>
  </si>
  <si>
    <t>OSD-3084</t>
  </si>
  <si>
    <t>Printed Programs at Boston Application Security Conference (BASC) 2019</t>
  </si>
  <si>
    <t>20381</t>
  </si>
  <si>
    <t>Boston Application Security Conference (BASC) 2019</t>
  </si>
  <si>
    <t>175335</t>
  </si>
  <si>
    <t>Breakfast bill for Boston Application Security Conference (BASC) 2019</t>
  </si>
  <si>
    <t>175332</t>
  </si>
  <si>
    <t>Lunch bill for Boston Application Security Conference (BASC) 2019</t>
  </si>
  <si>
    <t>OSD-3086</t>
  </si>
  <si>
    <t>supplies and printing expenses (BASC) 2019</t>
  </si>
  <si>
    <t>OSD-3085</t>
  </si>
  <si>
    <t>Purchased water bottles for use as Speaker &amp; Workshop Leader gifts for Boston (BASC) 2019</t>
  </si>
  <si>
    <t>OSD-3174</t>
  </si>
  <si>
    <t>5000 Sticker "OWASP German Chapter  (661.79 EUR)</t>
  </si>
  <si>
    <t>3251</t>
  </si>
  <si>
    <t>Fake Tattoos</t>
  </si>
  <si>
    <t>Fake Tattoos with OWASP Gothenburg Chapter Logo</t>
  </si>
  <si>
    <t>OSD-3108</t>
  </si>
  <si>
    <t>OWASP sticker for next conference  (100 ILS)</t>
  </si>
  <si>
    <t>Chapter Supporter Donation: London</t>
  </si>
  <si>
    <t>PP Fees for Chapter Supporter Donation</t>
  </si>
  <si>
    <t>OSD-3173</t>
  </si>
  <si>
    <t>LA Chapter Meetup -Food</t>
  </si>
  <si>
    <t>OSD-3168</t>
  </si>
  <si>
    <t>Expenses for Chapter Meeting</t>
  </si>
  <si>
    <t>OSD-3169</t>
  </si>
  <si>
    <t>Drinks for Speakers at Chapter Meeting</t>
  </si>
  <si>
    <t>OSD-3170</t>
  </si>
  <si>
    <t>Planning for Chapter Meeting</t>
  </si>
  <si>
    <t>OSD-3165</t>
  </si>
  <si>
    <t>Los Angeles chapter monthly meetup expenses</t>
  </si>
  <si>
    <t>LIN201910P438898029</t>
  </si>
  <si>
    <t>Eventbrite fees - Registration for OWASP AppSec Day 2019 - Melbourne (1057.99 AUD)</t>
  </si>
  <si>
    <t>OSD-3120</t>
  </si>
  <si>
    <t>travel expense for Nagoya Chapter (31,738 JPY)</t>
  </si>
  <si>
    <t>OSD-3076</t>
  </si>
  <si>
    <t>Connor Carr</t>
  </si>
  <si>
    <t>Event space booking fee</t>
  </si>
  <si>
    <t>OSD-3142</t>
  </si>
  <si>
    <t>Meetup Renewal expense</t>
  </si>
  <si>
    <t>OSD-3164</t>
  </si>
  <si>
    <t>November Meeting Expenses</t>
  </si>
  <si>
    <t>OSD-3013</t>
  </si>
  <si>
    <t>Pizza expense for October meetup (307.31 CAD)</t>
  </si>
  <si>
    <t>OSD-3093</t>
  </si>
  <si>
    <t>Pizza for Meetups (321.71 CAD)</t>
  </si>
  <si>
    <t>OSD-3116</t>
  </si>
  <si>
    <t>Secure Coding Workshop at University of Ottawa (418.56 CAD)</t>
  </si>
  <si>
    <t>LIN201910P4388980297</t>
  </si>
  <si>
    <t>Eventbrite fees OWASP Poland Day (909.35 NZD)</t>
  </si>
  <si>
    <t>OSD-3041</t>
  </si>
  <si>
    <t>Viacheslav Viniarsky</t>
  </si>
  <si>
    <t>Travel Expense for Wroclaw Chapter</t>
  </si>
  <si>
    <t>OSD-3095</t>
  </si>
  <si>
    <t>Kacper Szurek</t>
  </si>
  <si>
    <t>reimbursement for transport and hotel for speaker</t>
  </si>
  <si>
    <t>OSD-3133</t>
  </si>
  <si>
    <t>Food for chapter meeting at Sticky Lips BBQ</t>
  </si>
  <si>
    <t>BWI0000460875</t>
  </si>
  <si>
    <t>BWI0000153571</t>
  </si>
  <si>
    <t>OSD-3162</t>
  </si>
  <si>
    <t>Travel Expense for Switzerland Chapter Meeting  (375.23 EUR)</t>
  </si>
  <si>
    <t>OSD-3078</t>
  </si>
  <si>
    <t>Room Rental at Wild Rover for OWASP Tampa chapter</t>
  </si>
  <si>
    <t>OSD-3000</t>
  </si>
  <si>
    <t>Sponsored dev work on Defect Doj</t>
  </si>
  <si>
    <t>OSD-3083</t>
  </si>
  <si>
    <t>Register the domain for 5 years, buy a hosting for this domain for 3 years, webmaster to finish ...</t>
  </si>
  <si>
    <t>Project Supporter Donation: Projects:Mobile Security Testing Guide</t>
  </si>
  <si>
    <t>PP Fees for Project Supporter Donation</t>
  </si>
  <si>
    <t>BWI0000471354</t>
  </si>
  <si>
    <t>Virtual Inc.</t>
  </si>
  <si>
    <t>Standzuid Amesterdam</t>
  </si>
  <si>
    <t>Spencer Dock Convention Centre</t>
  </si>
  <si>
    <t>Norris Conference Centers</t>
  </si>
  <si>
    <t>John Ellingsworth</t>
  </si>
  <si>
    <t>Insperity</t>
  </si>
  <si>
    <t>Independent Media Productions, Inc.</t>
  </si>
  <si>
    <t>Incorporate.com</t>
  </si>
  <si>
    <t>Getting Security Done, Inc</t>
  </si>
  <si>
    <t>Appsecco Limited</t>
  </si>
  <si>
    <t>Alexei Kojenov</t>
  </si>
  <si>
    <t>Appknox</t>
  </si>
  <si>
    <t>Appsecco</t>
  </si>
  <si>
    <t>Ergon Informatik AG Zurich</t>
  </si>
  <si>
    <t>F5 Networks, Inc.</t>
  </si>
  <si>
    <t>Inovex GmbH</t>
  </si>
  <si>
    <t>Network Intelligence India Pvt Ltd</t>
  </si>
  <si>
    <t>Sqreen</t>
  </si>
  <si>
    <t>Synopsys Australia Pty Ltd.</t>
  </si>
  <si>
    <t>Tek Systems - CA</t>
  </si>
  <si>
    <t>Verimatrix</t>
  </si>
  <si>
    <t>Zero North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</si>
  <si>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</si>
  <si>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</si>
  <si>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</si>
  <si>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</si>
  <si>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</si>
  <si>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</si>
  <si>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</si>
  <si>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</si>
  <si>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</si>
  <si>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</si>
  <si>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</si>
  <si>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</si>
  <si>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</si>
  <si>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</si>
  <si>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</si>
  <si>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</si>
  <si>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</si>
  <si>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</si>
  <si>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</si>
  <si>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</si>
  <si>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</si>
  <si>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</si>
  <si>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</si>
  <si>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</si>
  <si>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</si>
  <si>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</si>
  <si>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</si>
  <si>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</si>
  <si>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</si>
  <si>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</si>
  <si>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</si>
  <si>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</si>
  <si>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</si>
  <si>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</si>
  <si>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</si>
  <si>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</si>
  <si>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</si>
  <si>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</si>
  <si>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</si>
  <si>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</si>
  <si>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</si>
  <si>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</si>
  <si>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</si>
  <si>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</si>
  <si>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</si>
  <si>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</si>
  <si>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</si>
  <si>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</si>
  <si>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</si>
  <si>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</si>
  <si>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</si>
  <si>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</si>
  <si>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</si>
  <si>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</si>
  <si>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</si>
  <si>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</si>
  <si>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</si>
  <si>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</si>
  <si>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</si>
  <si>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</si>
  <si>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</si>
  <si>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</si>
  <si>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</si>
  <si>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</si>
  <si>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</si>
  <si>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</si>
  <si>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</si>
  <si>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</si>
  <si>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</si>
  <si>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</si>
  <si>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</si>
  <si>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</si>
  <si>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</si>
  <si>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</si>
  <si>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</si>
  <si>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</si>
  <si>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</si>
  <si>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</si>
  <si>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</si>
  <si>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</si>
  <si>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</si>
  <si>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</si>
  <si>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</si>
  <si>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</si>
  <si>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</si>
  <si>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</si>
  <si>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</si>
  <si>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</si>
  <si>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</si>
  <si>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</si>
  <si>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</si>
  <si>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</si>
  <si>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</si>
  <si>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</si>
  <si>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</si>
  <si>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</si>
  <si>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</si>
  <si>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</si>
  <si>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</si>
  <si>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</si>
  <si>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</si>
  <si>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</si>
  <si>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</si>
  <si>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</si>
  <si>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</si>
  <si>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</si>
  <si>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</si>
  <si>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</si>
  <si>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</si>
  <si>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</si>
  <si>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</si>
  <si>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</si>
  <si>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</si>
  <si>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</si>
  <si>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</si>
  <si>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</si>
  <si>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</si>
  <si>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</si>
  <si>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</si>
  <si>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</si>
  <si>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</si>
  <si>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</si>
  <si>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</si>
  <si>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</si>
  <si>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</si>
  <si>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</si>
  <si>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</si>
  <si>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</si>
  <si>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</si>
  <si>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</si>
  <si>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</si>
  <si>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</si>
  <si>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</si>
  <si>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</si>
  <si>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</si>
  <si>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</si>
  <si>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</si>
  <si>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</si>
  <si>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</si>
  <si>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</si>
  <si>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</si>
  <si>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</si>
  <si>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</si>
  <si>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</si>
  <si>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</si>
  <si>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</si>
  <si>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</si>
  <si>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</si>
  <si>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</si>
  <si>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</si>
  <si>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</si>
  <si>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</si>
  <si>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</si>
  <si>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</si>
  <si>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</si>
  <si>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</si>
  <si>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</si>
  <si>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</si>
  <si>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</si>
  <si>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</si>
  <si>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</si>
  <si>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</si>
  <si>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</si>
  <si>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</si>
  <si>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</si>
  <si>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</si>
  <si>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</si>
  <si>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</si>
  <si>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</si>
  <si>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</si>
  <si>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</si>
  <si>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</si>
  <si>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</si>
  <si>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</si>
  <si>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</si>
  <si>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</si>
  <si>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</si>
  <si>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</si>
  <si>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</si>
  <si>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</si>
  <si>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</si>
  <si>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</si>
  <si>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</si>
  <si>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</si>
  <si>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</si>
  <si>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</si>
  <si>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</si>
  <si>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</si>
  <si>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</si>
  <si>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</si>
  <si>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</si>
  <si>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</si>
  <si>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</si>
  <si>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</si>
  <si>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</si>
  <si>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</si>
  <si>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</si>
  <si>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</si>
  <si>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</si>
  <si>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</si>
  <si>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</si>
  <si>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</si>
  <si>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</si>
  <si>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</si>
  <si>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</si>
  <si>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</si>
  <si>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</si>
  <si>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</si>
  <si>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</si>
  <si>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</si>
  <si>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</si>
  <si>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</si>
  <si>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</si>
  <si>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</si>
  <si>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</si>
  <si>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</si>
  <si>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</si>
  <si>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</si>
  <si>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</si>
  <si>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</si>
  <si>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</si>
  <si>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</si>
  <si>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</si>
  <si>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</si>
  <si>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</si>
  <si>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</si>
  <si>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</si>
  <si>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</si>
  <si>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</si>
  <si>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</si>
  <si>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</si>
  <si>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</si>
  <si>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</si>
  <si>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</si>
  <si>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</si>
  <si>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</si>
  <si>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</si>
  <si>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</si>
  <si>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</si>
  <si>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</si>
  <si>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</si>
  <si>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</si>
  <si>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</si>
  <si>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</si>
  <si>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</si>
  <si>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</si>
  <si>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</si>
  <si>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</si>
  <si>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</si>
  <si>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</si>
  <si>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</si>
  <si>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</si>
  <si>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</si>
  <si>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</si>
  <si>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</si>
  <si>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</si>
  <si>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</si>
  <si>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</si>
  <si>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</si>
  <si>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</si>
  <si>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</si>
  <si>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</si>
  <si>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</si>
  <si>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</si>
  <si>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</si>
  <si>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</si>
  <si>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Shoot Cut Grade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</si>
  <si>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</si>
  <si>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</si>
  <si>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</si>
  <si>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</si>
  <si>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</si>
  <si>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</si>
  <si>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</si>
  <si>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</si>
  <si>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</si>
  <si>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</si>
  <si>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</si>
  <si>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</si>
  <si>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</si>
  <si>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</si>
  <si>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</si>
  <si>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</si>
  <si>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</si>
  <si>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</si>
  <si>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</si>
  <si>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</si>
  <si>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</si>
  <si>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</si>
  <si>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</si>
  <si>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</si>
  <si>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</si>
  <si>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</si>
  <si>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</si>
  <si>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</si>
  <si>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</si>
  <si>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</si>
  <si>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</si>
  <si>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</si>
  <si>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</si>
  <si>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</si>
  <si>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</si>
  <si>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</si>
  <si>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</si>
  <si>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</si>
  <si>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</si>
  <si>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</si>
  <si>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</si>
  <si>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</si>
  <si>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</si>
  <si>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</si>
  <si>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</si>
  <si>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</si>
  <si>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</si>
  <si>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</si>
  <si>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</si>
  <si>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</si>
  <si>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</si>
  <si>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</si>
  <si>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</si>
  <si>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</si>
  <si>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</si>
  <si>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</si>
  <si>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</si>
  <si>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</si>
  <si>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</si>
  <si>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</si>
  <si>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</si>
  <si>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</si>
  <si>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</si>
  <si>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</si>
  <si>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</si>
  <si>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</si>
  <si>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</si>
  <si>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</si>
  <si>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</si>
  <si>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</si>
  <si>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</si>
  <si>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</si>
  <si>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</si>
  <si>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</si>
  <si>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</si>
  <si>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</si>
  <si>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</si>
  <si>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</si>
  <si>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</si>
  <si>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</si>
  <si>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</si>
  <si>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</si>
  <si>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</si>
  <si>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</si>
  <si>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</si>
  <si>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</si>
  <si>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</si>
  <si>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</si>
  <si>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</si>
  <si>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</si>
  <si>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</si>
  <si>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</si>
  <si>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</si>
  <si>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</si>
  <si>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</si>
  <si>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</si>
  <si>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</si>
  <si>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</si>
  <si>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</si>
  <si>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</si>
  <si>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</si>
  <si>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</si>
  <si>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</si>
  <si>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</si>
  <si>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</si>
  <si>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</si>
  <si>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</si>
  <si>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</si>
  <si>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</si>
  <si>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</si>
  <si>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</si>
  <si>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</si>
  <si>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</si>
  <si>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</si>
  <si>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</si>
  <si>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</si>
  <si>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</si>
  <si>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</si>
  <si>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</si>
  <si>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</si>
  <si>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</si>
  <si>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</si>
  <si>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</si>
  <si>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</si>
  <si>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</si>
  <si>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</si>
  <si>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</si>
  <si>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</si>
  <si>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</si>
  <si>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</si>
  <si>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</si>
  <si>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</si>
  <si>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</si>
  <si>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</si>
  <si>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</si>
  <si>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</si>
  <si>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</si>
  <si>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</si>
  <si>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</si>
  <si>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</si>
  <si>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</si>
  <si>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</si>
  <si>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</si>
  <si>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</si>
  <si>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</si>
  <si>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</si>
  <si>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</si>
  <si>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</si>
  <si>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</si>
  <si>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</si>
  <si>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</si>
  <si>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</si>
  <si>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</si>
  <si>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</si>
  <si>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</si>
  <si>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</si>
  <si>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</si>
  <si>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</si>
  <si>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</si>
  <si>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</si>
  <si>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</si>
  <si>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USD</t>
  </si>
  <si>
    <t>Hackademics</t>
  </si>
  <si>
    <t>Pawel Sarbinowski</t>
  </si>
  <si>
    <t>Reimbursement for Two day hotel for owasp conf + registration (AppSec EU 2016)</t>
  </si>
  <si>
    <t>Total Hackademics</t>
  </si>
  <si>
    <t>OpenSAMM</t>
  </si>
  <si>
    <t>40</t>
  </si>
  <si>
    <t>Seba's training course at AppSec EU</t>
  </si>
  <si>
    <t>65</t>
  </si>
  <si>
    <t>Bart De Win's trainer payment for class (donating)</t>
  </si>
  <si>
    <t>178</t>
  </si>
  <si>
    <t>Bart de Win donating his profit from training class to Open SAMM Project</t>
  </si>
  <si>
    <t>1320856 (OSD-407)</t>
  </si>
  <si>
    <t>to transfer owaspsamm.org to DNS registrar</t>
  </si>
  <si>
    <t>Debit Card</t>
  </si>
  <si>
    <t>Expenses made by the project team during the Iceland summit 5-8 November 2017.</t>
  </si>
  <si>
    <t>OSD-1295</t>
  </si>
  <si>
    <t>AirBNB Venue for hosting our project team summit in Minneapolis on 12-15 October</t>
  </si>
  <si>
    <t>OSD-1322</t>
  </si>
  <si>
    <t>Daniel Kefer - Vendor</t>
  </si>
  <si>
    <t>Flight to SAMM Summit 2018 - Frankfurt - Minneapolis</t>
  </si>
  <si>
    <t>OSD-1386</t>
  </si>
  <si>
    <t>Flight costs for project team summit in Minneapolis on 12-15 October</t>
  </si>
  <si>
    <t>OSD-1753</t>
  </si>
  <si>
    <t>OWASP SAMM project expenses/ travel+ catering expenses</t>
  </si>
  <si>
    <t>190203683 (OSD-2140)</t>
  </si>
  <si>
    <t>Domain (owaspsamm.org)</t>
  </si>
  <si>
    <t>OSD-2596</t>
  </si>
  <si>
    <t>Upwork payments for marketing and technical editing</t>
  </si>
  <si>
    <t>190809966 (OSD-2779)</t>
  </si>
  <si>
    <t>OSD-2939</t>
  </si>
  <si>
    <t>Airbnb reservation for whole team- OWASP SAMM</t>
  </si>
  <si>
    <t>OSD-2949</t>
  </si>
  <si>
    <t>Upwork technical editing and marketing support</t>
  </si>
  <si>
    <t>Total OpenSAMM</t>
  </si>
  <si>
    <t>FA-14-00027</t>
  </si>
  <si>
    <t>Funds received into the OWASP US bank account that were for OWASP EU items</t>
  </si>
  <si>
    <t>FA-14-00028</t>
  </si>
  <si>
    <t>OWASP Project Sponsorship - OWASP Security Shepherd</t>
  </si>
  <si>
    <t>FA-15-0069</t>
  </si>
  <si>
    <t>OWASP Security Shepherd Project Sponsorship</t>
  </si>
  <si>
    <t>ZAP</t>
  </si>
  <si>
    <t>2962</t>
  </si>
  <si>
    <t>OWASP ZAP (FAO Simon Bennetts)- OWASP ZAP Stickers</t>
  </si>
  <si>
    <t>Total ZAP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</si>
</sst>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mm/dd/yyyy"/>
  </numFmts>
  <fonts count="1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sz val="10"/>
      <name val="Arial"/>
      <family val="2"/>
    </font>
    <font>
      <b/>
      <sz val="8"/>
      <color rgb="FF000000"/>
      <name val="Symbol"/>
      <family val="1"/>
      <charset val="2"/>
    </font>
    <font>
      <sz val="8"/>
      <color rgb="FF00000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4" fillId="0" borderId="0"/>
  </cellStyleXfs>
  <cellXfs count="90">
    <xf numFmtId="0" fontId="0" fillId="0" borderId="0" xfId="0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/>
    <xf numFmtId="14" fontId="6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5" fillId="0" borderId="0" xfId="3"/>
    <xf numFmtId="0" fontId="5" fillId="0" borderId="0" xfId="3" quotePrefix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3" applyAlignment="1">
      <alignment horizontal="center"/>
    </xf>
    <xf numFmtId="165" fontId="10" fillId="0" borderId="0" xfId="0" applyNumberFormat="1" applyFont="1"/>
    <xf numFmtId="165" fontId="8" fillId="0" borderId="0" xfId="0" applyNumberFormat="1" applyFont="1" applyAlignment="1">
      <alignment horizontal="right"/>
    </xf>
    <xf numFmtId="42" fontId="10" fillId="0" borderId="0" xfId="0" applyNumberFormat="1" applyFont="1"/>
    <xf numFmtId="42" fontId="9" fillId="0" borderId="0" xfId="0" applyNumberFormat="1" applyFont="1"/>
    <xf numFmtId="42" fontId="0" fillId="0" borderId="0" xfId="0" applyNumberFormat="1"/>
    <xf numFmtId="0" fontId="10" fillId="0" borderId="6" xfId="0" applyFont="1" applyBorder="1"/>
    <xf numFmtId="42" fontId="3" fillId="2" borderId="6" xfId="1" applyNumberFormat="1" applyBorder="1"/>
    <xf numFmtId="42" fontId="10" fillId="0" borderId="6" xfId="0" applyNumberFormat="1" applyFont="1" applyBorder="1"/>
    <xf numFmtId="42" fontId="3" fillId="2" borderId="0" xfId="1" applyNumberFormat="1"/>
    <xf numFmtId="42" fontId="4" fillId="3" borderId="0" xfId="2" applyNumberFormat="1"/>
    <xf numFmtId="0" fontId="4" fillId="3" borderId="0" xfId="2"/>
    <xf numFmtId="0" fontId="0" fillId="0" borderId="0" xfId="0" quotePrefix="1"/>
    <xf numFmtId="9" fontId="0" fillId="0" borderId="0" xfId="0" applyNumberFormat="1"/>
    <xf numFmtId="0" fontId="10" fillId="0" borderId="0" xfId="0" applyFont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42" fontId="10" fillId="0" borderId="7" xfId="0" applyNumberFormat="1" applyFont="1" applyBorder="1"/>
    <xf numFmtId="42" fontId="2" fillId="0" borderId="0" xfId="0" applyNumberFormat="1" applyFont="1"/>
    <xf numFmtId="42" fontId="2" fillId="0" borderId="2" xfId="0" applyNumberFormat="1" applyFont="1" applyBorder="1"/>
    <xf numFmtId="42" fontId="1" fillId="0" borderId="5" xfId="0" applyNumberFormat="1" applyFont="1" applyBorder="1"/>
    <xf numFmtId="42" fontId="2" fillId="0" borderId="3" xfId="0" applyNumberFormat="1" applyFont="1" applyBorder="1"/>
    <xf numFmtId="42" fontId="2" fillId="0" borderId="4" xfId="0" applyNumberFormat="1" applyFont="1" applyBorder="1"/>
    <xf numFmtId="49" fontId="11" fillId="0" borderId="0" xfId="0" applyNumberFormat="1" applyFont="1"/>
    <xf numFmtId="49" fontId="11" fillId="0" borderId="0" xfId="0" applyNumberFormat="1" applyFont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Continuous"/>
    </xf>
    <xf numFmtId="49" fontId="12" fillId="2" borderId="0" xfId="1" applyNumberFormat="1" applyFont="1" applyAlignment="1">
      <alignment horizontal="center"/>
    </xf>
    <xf numFmtId="164" fontId="13" fillId="0" borderId="0" xfId="0" applyNumberFormat="1" applyFont="1"/>
    <xf numFmtId="42" fontId="13" fillId="0" borderId="0" xfId="0" applyNumberFormat="1" applyFont="1"/>
    <xf numFmtId="41" fontId="0" fillId="0" borderId="0" xfId="0" applyNumberFormat="1"/>
    <xf numFmtId="44" fontId="13" fillId="0" borderId="0" xfId="0" applyNumberFormat="1" applyFont="1"/>
    <xf numFmtId="42" fontId="13" fillId="0" borderId="2" xfId="0" applyNumberFormat="1" applyFont="1" applyBorder="1"/>
    <xf numFmtId="42" fontId="11" fillId="0" borderId="0" xfId="0" applyNumberFormat="1" applyFont="1"/>
    <xf numFmtId="42" fontId="11" fillId="0" borderId="4" xfId="0" applyNumberFormat="1" applyFont="1" applyBorder="1"/>
    <xf numFmtId="42" fontId="11" fillId="0" borderId="3" xfId="0" applyNumberFormat="1" applyFont="1" applyBorder="1"/>
    <xf numFmtId="42" fontId="11" fillId="0" borderId="2" xfId="0" applyNumberFormat="1" applyFont="1" applyBorder="1"/>
    <xf numFmtId="42" fontId="11" fillId="0" borderId="5" xfId="0" applyNumberFormat="1" applyFont="1" applyBorder="1"/>
    <xf numFmtId="42" fontId="11" fillId="0" borderId="9" xfId="0" applyNumberFormat="1" applyFont="1" applyBorder="1"/>
    <xf numFmtId="42" fontId="1" fillId="0" borderId="0" xfId="0" applyNumberFormat="1" applyFont="1"/>
    <xf numFmtId="0" fontId="11" fillId="0" borderId="0" xfId="0" applyFont="1"/>
    <xf numFmtId="0" fontId="6" fillId="0" borderId="0" xfId="0" applyFont="1"/>
    <xf numFmtId="44" fontId="0" fillId="0" borderId="0" xfId="0" applyNumberFormat="1"/>
    <xf numFmtId="49" fontId="15" fillId="0" borderId="0" xfId="0" applyNumberFormat="1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6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16" fillId="0" borderId="0" xfId="0" applyNumberFormat="1" applyFont="1"/>
    <xf numFmtId="49" fontId="2" fillId="0" borderId="0" xfId="0" applyNumberFormat="1" applyFont="1" applyAlignment="1">
      <alignment horizontal="centerContinuous"/>
    </xf>
    <xf numFmtId="49" fontId="16" fillId="0" borderId="0" xfId="0" applyNumberFormat="1" applyFont="1" applyAlignment="1">
      <alignment horizontal="centerContinuous"/>
    </xf>
    <xf numFmtId="44" fontId="1" fillId="0" borderId="0" xfId="0" applyNumberFormat="1" applyFont="1"/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3" applyBorder="1" applyAlignment="1">
      <alignment horizontal="center"/>
    </xf>
    <xf numFmtId="49" fontId="1" fillId="0" borderId="0" xfId="0" applyNumberFormat="1" applyFont="1" applyBorder="1"/>
    <xf numFmtId="0" fontId="0" fillId="0" borderId="0" xfId="0" applyBorder="1"/>
    <xf numFmtId="164" fontId="1" fillId="0" borderId="0" xfId="0" applyNumberFormat="1" applyFont="1" applyBorder="1"/>
    <xf numFmtId="0" fontId="1" fillId="0" borderId="0" xfId="0" applyFont="1" applyBorder="1"/>
    <xf numFmtId="42" fontId="1" fillId="0" borderId="1" xfId="0" applyNumberFormat="1" applyFont="1" applyBorder="1" applyAlignment="1">
      <alignment horizontal="center"/>
    </xf>
  </cellXfs>
  <cellStyles count="5">
    <cellStyle name="Good" xfId="1" builtinId="26"/>
    <cellStyle name="Hyperlink" xfId="3" builtinId="8"/>
    <cellStyle name="Neutral" xfId="2" builtinId="28"/>
    <cellStyle name="Normal" xfId="0" builtinId="0"/>
    <cellStyle name="Normal 2" xfId="4" xr:uid="{3DFB5D88-7946-4FA1-9E45-01C9C146D5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466725</xdr:colOff>
          <xdr:row>0</xdr:row>
          <xdr:rowOff>171450</xdr:rowOff>
        </xdr:to>
        <xdr:sp macro="" textlink="">
          <xdr:nvSpPr>
            <xdr:cNvPr id="8193" name="TextBox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466725</xdr:colOff>
          <xdr:row>0</xdr:row>
          <xdr:rowOff>171450</xdr:rowOff>
        </xdr:to>
        <xdr:sp macro="" textlink="">
          <xdr:nvSpPr>
            <xdr:cNvPr id="8194" name="TextBox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466725</xdr:colOff>
          <xdr:row>0</xdr:row>
          <xdr:rowOff>171450</xdr:rowOff>
        </xdr:to>
        <xdr:sp macro="" textlink="">
          <xdr:nvSpPr>
            <xdr:cNvPr id="9218" name="TextBox1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466725</xdr:colOff>
          <xdr:row>0</xdr:row>
          <xdr:rowOff>171450</xdr:rowOff>
        </xdr:to>
        <xdr:sp macro="" textlink="">
          <xdr:nvSpPr>
            <xdr:cNvPr id="9219" name="TextBox2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666750" cy="171450"/>
        <xdr:sp macro="" textlink="">
          <xdr:nvSpPr>
            <xdr:cNvPr id="19457" name="TextBox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B4DC63B1-760E-430B-BBD1-4210063396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666750" cy="171450"/>
        <xdr:sp macro="" textlink="">
          <xdr:nvSpPr>
            <xdr:cNvPr id="19458" name="TextBox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A3FAF6B0-8682-453A-AB29-6A55FBBF1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266700</xdr:colOff>
          <xdr:row>0</xdr:row>
          <xdr:rowOff>171450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E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266700</xdr:colOff>
          <xdr:row>0</xdr:row>
          <xdr:rowOff>171450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E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66675</xdr:colOff>
          <xdr:row>0</xdr:row>
          <xdr:rowOff>171450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F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66675</xdr:colOff>
          <xdr:row>0</xdr:row>
          <xdr:rowOff>171450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F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66675</xdr:colOff>
          <xdr:row>0</xdr:row>
          <xdr:rowOff>171450</xdr:rowOff>
        </xdr:to>
        <xdr:sp macro="" textlink="">
          <xdr:nvSpPr>
            <xdr:cNvPr id="18433" name="TextBox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66675</xdr:colOff>
          <xdr:row>0</xdr:row>
          <xdr:rowOff>171450</xdr:rowOff>
        </xdr:to>
        <xdr:sp macro="" textlink="">
          <xdr:nvSpPr>
            <xdr:cNvPr id="18434" name="TextBox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10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6.xml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8.xml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4" Type="http://schemas.openxmlformats.org/officeDocument/2006/relationships/image" Target="../media/image10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4" Type="http://schemas.openxmlformats.org/officeDocument/2006/relationships/image" Target="../media/image12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4.xml"/><Relationship Id="rId5" Type="http://schemas.openxmlformats.org/officeDocument/2006/relationships/image" Target="../media/image4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BF23-07FB-4F8B-A9A6-5E46B88F91B3}">
  <dimension ref="A17:C36"/>
  <sheetViews>
    <sheetView tabSelected="1" workbookViewId="0">
      <selection activeCell="G22" sqref="G22"/>
    </sheetView>
  </sheetViews>
  <sheetFormatPr defaultRowHeight="15" x14ac:dyDescent="0.25"/>
  <cols>
    <col min="2" max="2" width="13.28515625" customWidth="1"/>
  </cols>
  <sheetData>
    <row r="17" spans="1:3" ht="15.75" x14ac:dyDescent="0.25">
      <c r="B17" s="11">
        <v>43799</v>
      </c>
    </row>
    <row r="18" spans="1:3" ht="15.75" x14ac:dyDescent="0.25">
      <c r="B18" s="11"/>
    </row>
    <row r="19" spans="1:3" x14ac:dyDescent="0.25">
      <c r="A19" s="12"/>
      <c r="B19" s="13" t="s">
        <v>6766</v>
      </c>
    </row>
    <row r="20" spans="1:3" x14ac:dyDescent="0.25">
      <c r="A20" s="12"/>
      <c r="B20" s="13" t="s">
        <v>6767</v>
      </c>
    </row>
    <row r="21" spans="1:3" x14ac:dyDescent="0.25">
      <c r="A21" s="12"/>
      <c r="B21" s="14" t="s">
        <v>6768</v>
      </c>
    </row>
    <row r="22" spans="1:3" x14ac:dyDescent="0.25">
      <c r="A22" s="12"/>
      <c r="B22" s="14" t="s">
        <v>6769</v>
      </c>
      <c r="C22" s="14"/>
    </row>
    <row r="23" spans="1:3" x14ac:dyDescent="0.25">
      <c r="A23" s="12"/>
      <c r="B23" s="14" t="s">
        <v>6770</v>
      </c>
    </row>
    <row r="24" spans="1:3" x14ac:dyDescent="0.25">
      <c r="A24" s="12"/>
      <c r="B24" s="14" t="s">
        <v>175</v>
      </c>
    </row>
    <row r="25" spans="1:3" hidden="1" x14ac:dyDescent="0.25">
      <c r="A25" s="12"/>
      <c r="B25" s="14" t="s">
        <v>176</v>
      </c>
    </row>
    <row r="26" spans="1:3" x14ac:dyDescent="0.25">
      <c r="A26" s="12"/>
      <c r="B26" s="14" t="s">
        <v>177</v>
      </c>
    </row>
    <row r="27" spans="1:3" x14ac:dyDescent="0.25">
      <c r="A27" s="12"/>
      <c r="B27" s="14" t="s">
        <v>178</v>
      </c>
    </row>
    <row r="28" spans="1:3" x14ac:dyDescent="0.25">
      <c r="A28" s="12"/>
      <c r="B28" s="14" t="s">
        <v>179</v>
      </c>
    </row>
    <row r="29" spans="1:3" x14ac:dyDescent="0.25">
      <c r="A29" s="12"/>
      <c r="B29" s="14" t="s">
        <v>180</v>
      </c>
    </row>
    <row r="30" spans="1:3" x14ac:dyDescent="0.25">
      <c r="A30" s="12"/>
      <c r="B30" s="14" t="s">
        <v>181</v>
      </c>
    </row>
    <row r="31" spans="1:3" x14ac:dyDescent="0.25">
      <c r="A31" s="12"/>
      <c r="B31" s="14" t="s">
        <v>182</v>
      </c>
    </row>
    <row r="32" spans="1:3" hidden="1" x14ac:dyDescent="0.25">
      <c r="A32" s="12"/>
      <c r="B32" s="14" t="s">
        <v>183</v>
      </c>
    </row>
    <row r="33" spans="1:2" x14ac:dyDescent="0.25">
      <c r="A33" s="12"/>
      <c r="B33" s="14" t="s">
        <v>184</v>
      </c>
    </row>
    <row r="34" spans="1:2" x14ac:dyDescent="0.25">
      <c r="A34" s="12"/>
      <c r="B34" s="14" t="s">
        <v>185</v>
      </c>
    </row>
    <row r="35" spans="1:2" x14ac:dyDescent="0.25">
      <c r="A35" s="12"/>
      <c r="B35" s="14" t="s">
        <v>186</v>
      </c>
    </row>
    <row r="36" spans="1:2" ht="15.75" x14ac:dyDescent="0.25">
      <c r="B36" s="15" t="s">
        <v>187</v>
      </c>
    </row>
  </sheetData>
  <hyperlinks>
    <hyperlink ref="B20" location="'Balance Sheet Summary'!A1" display="Balance Sheet Summary Nov 19" xr:uid="{C8A536A7-4241-491F-8B64-F9910AC60B5A}"/>
    <hyperlink ref="B21" location="'11.19 P&amp;L'!A1" display="Combined P&amp;L Nov 19 Acc" xr:uid="{6022E112-4067-453D-ABEE-EF2F03B7B737}"/>
    <hyperlink ref="B22" location="'YTD P&amp;L'!A1" display="  YTD P&amp;L Acc Nov 19" xr:uid="{A3CAD6FA-5AA4-4271-BEDB-2DFB5D297EF0}"/>
    <hyperlink ref="B23" location="'Board Summary'!A1" display="Nov 19  Board Summary" xr:uid="{C9813B8E-2F3B-43B4-ABA3-BC63A4E663A0}"/>
    <hyperlink ref="B24" location="'Approved Budget'!A1" display="FY 19 Bud APPROVED" xr:uid="{9996AC1D-E221-430B-9B04-DBFE42A71D5C}"/>
    <hyperlink ref="B19" location="'Balance Sheet Standard'!A1" display="Balance sheet Full  Nov 19" xr:uid="{F3C495DD-F59B-4C60-943B-BA527891E150}"/>
    <hyperlink ref="B25" location="'2019 APSEC CAli FINAL'!A1" display="Apsec Cali 19, FINAL P&amp;L" xr:uid="{FE8551E9-8665-41D0-B5F4-93E8A83F17CD}"/>
    <hyperlink ref="B26" location="'US Ch bal as of 11.30.19 '!A1" display="US Ch bal" xr:uid="{234F9DE5-9A6D-4005-A24A-A5B1D0F67838}"/>
    <hyperlink ref="B27" location="'EU Ch bal as of 11.30.19'!A1" display="EU Ch Bal" xr:uid="{37C37191-DB8A-4E12-8610-D0A562F16A72}"/>
    <hyperlink ref="B28" location="'US Proj Bal as of 11.30.19'!A1" display="US Proj Bal" xr:uid="{B201DE97-DC53-4A06-A5E4-996969737407}"/>
    <hyperlink ref="B29" location="'EU Proj Bal'!A1" display="EU Proj Bal" xr:uid="{F9736A89-8487-49E4-8968-AFE44F090D34}"/>
    <hyperlink ref="B30" location="'US AR'!A1" display="US AR" xr:uid="{4D78678B-82BC-41AE-AB1B-F2ECD3FA14F1}"/>
    <hyperlink ref="B31" location="'US AP'!A1" display="US AP" xr:uid="{06DD9728-061F-4ECF-8ED7-8DC2C5226F5B}"/>
    <hyperlink ref="B32" location="'EU AR'!A1" display="'EU AR" xr:uid="{01468120-F3EB-4922-9AA0-4B1F68903938}"/>
    <hyperlink ref="B33" location="'EU AP'!A1" display="EU AP" xr:uid="{1BC06623-1ABE-4FC5-BCF4-A25D109181C3}"/>
    <hyperlink ref="B34" location="'APSEC US 19'!A1" display="APSEC 2019 DC Preliminary" xr:uid="{E5981F99-9F20-49C4-86EC-40EEDC783859}"/>
    <hyperlink ref="B35" location="'APSEC EU 19'!A1" display="APSEC 2019 RAI Preliminary" xr:uid="{FE8ED559-7BEB-4EB6-A617-A271B6D6385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5F03-CF7A-4B24-BFB6-5D38E6AEDD99}">
  <dimension ref="A1:J46"/>
  <sheetViews>
    <sheetView workbookViewId="0">
      <selection activeCell="M25" sqref="M25"/>
    </sheetView>
  </sheetViews>
  <sheetFormatPr defaultRowHeight="15" x14ac:dyDescent="0.25"/>
  <cols>
    <col min="1" max="1" width="3" style="88" customWidth="1"/>
    <col min="2" max="2" width="35" style="88" customWidth="1"/>
    <col min="3" max="3" width="7.140625" style="86" bestFit="1" customWidth="1"/>
    <col min="4" max="4" width="5" style="86" bestFit="1" customWidth="1"/>
    <col min="5" max="6" width="5.85546875" style="86" bestFit="1" customWidth="1"/>
    <col min="7" max="8" width="8.42578125" style="86" bestFit="1" customWidth="1"/>
    <col min="9" max="16384" width="9.140625" style="86"/>
  </cols>
  <sheetData>
    <row r="1" spans="1:10" s="83" customFormat="1" x14ac:dyDescent="0.25">
      <c r="A1" s="82"/>
      <c r="B1" s="82"/>
      <c r="C1" s="82"/>
      <c r="D1" s="82"/>
      <c r="E1" s="82"/>
      <c r="F1" s="82"/>
      <c r="G1" s="82"/>
      <c r="H1" s="82"/>
      <c r="J1" s="84"/>
    </row>
    <row r="2" spans="1:10" x14ac:dyDescent="0.25">
      <c r="A2" s="85"/>
      <c r="B2" s="85"/>
      <c r="C2" s="71"/>
      <c r="D2" s="71"/>
      <c r="E2" s="71"/>
      <c r="F2" s="71"/>
      <c r="G2" s="71"/>
      <c r="H2" s="71"/>
    </row>
    <row r="3" spans="1:10" x14ac:dyDescent="0.25">
      <c r="A3" s="85"/>
      <c r="B3" s="85"/>
      <c r="C3" s="71"/>
      <c r="D3" s="71"/>
      <c r="E3" s="71"/>
      <c r="F3" s="71"/>
      <c r="G3" s="71"/>
      <c r="H3" s="71"/>
    </row>
    <row r="4" spans="1:10" x14ac:dyDescent="0.25">
      <c r="A4" s="85"/>
      <c r="B4" s="85"/>
      <c r="C4" s="71"/>
      <c r="D4" s="71"/>
      <c r="E4" s="71"/>
      <c r="F4" s="71"/>
      <c r="G4" s="71"/>
      <c r="H4" s="71"/>
    </row>
    <row r="5" spans="1:10" x14ac:dyDescent="0.25">
      <c r="A5" s="85"/>
      <c r="B5" s="85"/>
      <c r="C5" s="71"/>
      <c r="D5" s="71"/>
      <c r="E5" s="71"/>
      <c r="F5" s="71"/>
      <c r="G5" s="71"/>
      <c r="H5" s="71"/>
    </row>
    <row r="6" spans="1:10" x14ac:dyDescent="0.25">
      <c r="A6" s="85"/>
      <c r="B6" s="85"/>
      <c r="C6" s="71"/>
      <c r="D6" s="71"/>
      <c r="E6" s="71"/>
      <c r="F6" s="71"/>
      <c r="G6" s="71"/>
      <c r="H6" s="71"/>
    </row>
    <row r="7" spans="1:10" x14ac:dyDescent="0.25">
      <c r="A7" s="85"/>
      <c r="B7" s="85"/>
      <c r="C7" s="71"/>
      <c r="D7" s="71"/>
      <c r="E7" s="71"/>
      <c r="F7" s="71"/>
      <c r="G7" s="71"/>
      <c r="H7" s="71"/>
    </row>
    <row r="8" spans="1:10" x14ac:dyDescent="0.25">
      <c r="A8" s="85"/>
      <c r="B8" s="85"/>
      <c r="C8" s="71"/>
      <c r="D8" s="71"/>
      <c r="E8" s="71"/>
      <c r="F8" s="71"/>
      <c r="G8" s="71"/>
      <c r="H8" s="71"/>
    </row>
    <row r="9" spans="1:10" x14ac:dyDescent="0.25">
      <c r="A9" s="85"/>
      <c r="B9" s="85"/>
      <c r="C9" s="71"/>
      <c r="D9" s="71"/>
      <c r="E9" s="71"/>
      <c r="F9" s="71"/>
      <c r="G9" s="71"/>
      <c r="H9" s="71"/>
    </row>
    <row r="10" spans="1:10" x14ac:dyDescent="0.25">
      <c r="A10" s="85"/>
      <c r="B10" s="85"/>
      <c r="C10" s="71"/>
      <c r="D10" s="71"/>
      <c r="E10" s="71"/>
      <c r="F10" s="71"/>
      <c r="G10" s="71"/>
      <c r="H10" s="71"/>
    </row>
    <row r="11" spans="1:10" x14ac:dyDescent="0.25">
      <c r="A11" s="85"/>
      <c r="B11" s="85"/>
      <c r="C11" s="71"/>
      <c r="D11" s="71"/>
      <c r="E11" s="71"/>
      <c r="F11" s="71"/>
      <c r="G11" s="71"/>
      <c r="H11" s="71"/>
    </row>
    <row r="12" spans="1:10" x14ac:dyDescent="0.25">
      <c r="A12" s="85"/>
      <c r="B12" s="85"/>
      <c r="C12" s="71"/>
      <c r="D12" s="71"/>
      <c r="E12" s="71"/>
      <c r="F12" s="71"/>
      <c r="G12" s="71"/>
      <c r="H12" s="71"/>
    </row>
    <row r="13" spans="1:10" x14ac:dyDescent="0.25">
      <c r="A13" s="85"/>
      <c r="B13" s="85"/>
      <c r="C13" s="71"/>
      <c r="D13" s="71"/>
      <c r="E13" s="71"/>
      <c r="F13" s="71"/>
      <c r="G13" s="71"/>
      <c r="H13" s="71"/>
    </row>
    <row r="14" spans="1:10" x14ac:dyDescent="0.25">
      <c r="A14" s="85"/>
      <c r="B14" s="85"/>
      <c r="C14" s="71"/>
      <c r="D14" s="71"/>
      <c r="E14" s="71"/>
      <c r="F14" s="71"/>
      <c r="G14" s="71"/>
      <c r="H14" s="71"/>
    </row>
    <row r="15" spans="1:10" x14ac:dyDescent="0.25">
      <c r="A15" s="85"/>
      <c r="B15" s="85"/>
      <c r="C15" s="71"/>
      <c r="D15" s="71"/>
      <c r="E15" s="71"/>
      <c r="F15" s="71"/>
      <c r="G15" s="71"/>
      <c r="H15" s="71"/>
    </row>
    <row r="16" spans="1:10" x14ac:dyDescent="0.25">
      <c r="A16" s="85"/>
      <c r="B16" s="85"/>
      <c r="C16" s="71"/>
      <c r="D16" s="71"/>
      <c r="E16" s="71"/>
      <c r="F16" s="71"/>
      <c r="G16" s="71"/>
      <c r="H16" s="71"/>
    </row>
    <row r="17" spans="1:8" x14ac:dyDescent="0.25">
      <c r="A17" s="85"/>
      <c r="B17" s="85"/>
      <c r="C17" s="71"/>
      <c r="D17" s="71"/>
      <c r="E17" s="71"/>
      <c r="F17" s="71"/>
      <c r="G17" s="71"/>
      <c r="H17" s="71"/>
    </row>
    <row r="18" spans="1:8" x14ac:dyDescent="0.25">
      <c r="A18" s="85"/>
      <c r="B18" s="85"/>
      <c r="C18" s="71"/>
      <c r="D18" s="71"/>
      <c r="E18" s="71"/>
      <c r="F18" s="71"/>
      <c r="G18" s="71"/>
      <c r="H18" s="71"/>
    </row>
    <row r="19" spans="1:8" x14ac:dyDescent="0.25">
      <c r="A19" s="85"/>
      <c r="B19" s="85"/>
      <c r="C19" s="71"/>
      <c r="D19" s="71"/>
      <c r="E19" s="71"/>
      <c r="F19" s="71"/>
      <c r="G19" s="71"/>
      <c r="H19" s="71"/>
    </row>
    <row r="20" spans="1:8" x14ac:dyDescent="0.25">
      <c r="A20" s="85"/>
      <c r="B20" s="85"/>
      <c r="C20" s="71"/>
      <c r="D20" s="71"/>
      <c r="E20" s="71"/>
      <c r="F20" s="71"/>
      <c r="G20" s="71"/>
      <c r="H20" s="71"/>
    </row>
    <row r="21" spans="1:8" x14ac:dyDescent="0.25">
      <c r="A21" s="85"/>
      <c r="B21" s="85"/>
      <c r="C21" s="71"/>
      <c r="D21" s="71"/>
      <c r="E21" s="71"/>
      <c r="F21" s="71"/>
      <c r="G21" s="71"/>
      <c r="H21" s="71"/>
    </row>
    <row r="22" spans="1:8" x14ac:dyDescent="0.25">
      <c r="A22" s="85"/>
      <c r="B22" s="85"/>
      <c r="C22" s="71"/>
      <c r="D22" s="71"/>
      <c r="E22" s="71"/>
      <c r="F22" s="71"/>
      <c r="G22" s="71"/>
      <c r="H22" s="71"/>
    </row>
    <row r="23" spans="1:8" x14ac:dyDescent="0.25">
      <c r="A23" s="85"/>
      <c r="B23" s="85"/>
      <c r="C23" s="71"/>
      <c r="D23" s="71"/>
      <c r="E23" s="71"/>
      <c r="F23" s="71"/>
      <c r="G23" s="71"/>
      <c r="H23" s="71"/>
    </row>
    <row r="24" spans="1:8" x14ac:dyDescent="0.25">
      <c r="A24" s="85"/>
      <c r="B24" s="85"/>
      <c r="C24" s="71"/>
      <c r="D24" s="71"/>
      <c r="E24" s="71"/>
      <c r="F24" s="71"/>
      <c r="G24" s="71"/>
      <c r="H24" s="71"/>
    </row>
    <row r="25" spans="1:8" x14ac:dyDescent="0.25">
      <c r="A25" s="85"/>
      <c r="B25" s="85"/>
      <c r="C25" s="71"/>
      <c r="D25" s="71"/>
      <c r="E25" s="71"/>
      <c r="F25" s="71"/>
      <c r="G25" s="71"/>
      <c r="H25" s="71"/>
    </row>
    <row r="26" spans="1:8" x14ac:dyDescent="0.25">
      <c r="A26" s="85"/>
      <c r="B26" s="85"/>
      <c r="C26" s="71"/>
      <c r="D26" s="71"/>
      <c r="E26" s="71"/>
      <c r="F26" s="71"/>
      <c r="G26" s="71"/>
      <c r="H26" s="71"/>
    </row>
    <row r="27" spans="1:8" x14ac:dyDescent="0.25">
      <c r="A27" s="85"/>
      <c r="B27" s="85"/>
      <c r="C27" s="71"/>
      <c r="D27" s="71"/>
      <c r="E27" s="71"/>
      <c r="F27" s="71"/>
      <c r="G27" s="71"/>
      <c r="H27" s="71"/>
    </row>
    <row r="28" spans="1:8" x14ac:dyDescent="0.25">
      <c r="A28" s="85"/>
      <c r="B28" s="85"/>
      <c r="C28" s="71"/>
      <c r="D28" s="71"/>
      <c r="E28" s="71"/>
      <c r="F28" s="71"/>
      <c r="G28" s="71"/>
      <c r="H28" s="71"/>
    </row>
    <row r="29" spans="1:8" x14ac:dyDescent="0.25">
      <c r="A29" s="85"/>
      <c r="B29" s="85"/>
      <c r="C29" s="71"/>
      <c r="D29" s="71"/>
      <c r="E29" s="71"/>
      <c r="F29" s="71"/>
      <c r="G29" s="71"/>
      <c r="H29" s="71"/>
    </row>
    <row r="30" spans="1:8" x14ac:dyDescent="0.25">
      <c r="A30" s="85"/>
      <c r="B30" s="85"/>
      <c r="C30" s="71"/>
      <c r="D30" s="71"/>
      <c r="E30" s="71"/>
      <c r="F30" s="71"/>
      <c r="G30" s="71"/>
      <c r="H30" s="71"/>
    </row>
    <row r="31" spans="1:8" x14ac:dyDescent="0.25">
      <c r="A31" s="85"/>
      <c r="B31" s="85"/>
      <c r="C31" s="71"/>
      <c r="D31" s="71"/>
      <c r="E31" s="71"/>
      <c r="F31" s="71"/>
      <c r="G31" s="71"/>
      <c r="H31" s="71"/>
    </row>
    <row r="32" spans="1:8" x14ac:dyDescent="0.25">
      <c r="A32" s="85"/>
      <c r="B32" s="85"/>
      <c r="C32" s="71"/>
      <c r="D32" s="71"/>
      <c r="E32" s="71"/>
      <c r="F32" s="71"/>
      <c r="G32" s="71"/>
      <c r="H32" s="71"/>
    </row>
    <row r="33" spans="1:8" x14ac:dyDescent="0.25">
      <c r="A33" s="85"/>
      <c r="B33" s="85"/>
      <c r="C33" s="71"/>
      <c r="D33" s="71"/>
      <c r="E33" s="71"/>
      <c r="F33" s="71"/>
      <c r="G33" s="71"/>
      <c r="H33" s="71"/>
    </row>
    <row r="34" spans="1:8" x14ac:dyDescent="0.25">
      <c r="A34" s="85"/>
      <c r="B34" s="85"/>
      <c r="C34" s="71"/>
      <c r="D34" s="71"/>
      <c r="E34" s="71"/>
      <c r="F34" s="71"/>
      <c r="G34" s="71"/>
      <c r="H34" s="71"/>
    </row>
    <row r="35" spans="1:8" x14ac:dyDescent="0.25">
      <c r="A35" s="85"/>
      <c r="B35" s="85"/>
      <c r="C35" s="71"/>
      <c r="D35" s="71"/>
      <c r="E35" s="71"/>
      <c r="F35" s="71"/>
      <c r="G35" s="71"/>
      <c r="H35" s="71"/>
    </row>
    <row r="36" spans="1:8" x14ac:dyDescent="0.25">
      <c r="A36" s="85"/>
      <c r="B36" s="85"/>
      <c r="C36" s="71"/>
      <c r="D36" s="71"/>
      <c r="E36" s="71"/>
      <c r="F36" s="71"/>
      <c r="G36" s="71"/>
      <c r="H36" s="71"/>
    </row>
    <row r="37" spans="1:8" x14ac:dyDescent="0.25">
      <c r="A37" s="85"/>
      <c r="B37" s="85"/>
      <c r="C37" s="71"/>
      <c r="D37" s="71"/>
      <c r="E37" s="71"/>
      <c r="F37" s="71"/>
      <c r="G37" s="71"/>
      <c r="H37" s="71"/>
    </row>
    <row r="38" spans="1:8" x14ac:dyDescent="0.25">
      <c r="A38" s="85"/>
      <c r="B38" s="85"/>
      <c r="C38" s="71"/>
      <c r="D38" s="71"/>
      <c r="E38" s="71"/>
      <c r="F38" s="71"/>
      <c r="G38" s="71"/>
      <c r="H38" s="71"/>
    </row>
    <row r="39" spans="1:8" x14ac:dyDescent="0.25">
      <c r="A39" s="85"/>
      <c r="B39" s="85"/>
      <c r="C39" s="71"/>
      <c r="D39" s="71"/>
      <c r="E39" s="71"/>
      <c r="F39" s="71"/>
      <c r="G39" s="71"/>
      <c r="H39" s="71"/>
    </row>
    <row r="40" spans="1:8" x14ac:dyDescent="0.25">
      <c r="A40" s="85"/>
      <c r="B40" s="85"/>
      <c r="C40" s="71"/>
      <c r="D40" s="71"/>
      <c r="E40" s="71"/>
      <c r="F40" s="71"/>
      <c r="G40" s="71"/>
      <c r="H40" s="71"/>
    </row>
    <row r="41" spans="1:8" x14ac:dyDescent="0.25">
      <c r="A41" s="85"/>
      <c r="B41" s="85"/>
      <c r="C41" s="71"/>
      <c r="D41" s="71"/>
      <c r="E41" s="71"/>
      <c r="F41" s="71"/>
      <c r="G41" s="71"/>
      <c r="H41" s="71"/>
    </row>
    <row r="42" spans="1:8" x14ac:dyDescent="0.25">
      <c r="A42" s="85"/>
      <c r="B42" s="85"/>
      <c r="C42" s="71"/>
      <c r="D42" s="71"/>
      <c r="E42" s="71"/>
      <c r="F42" s="71"/>
      <c r="G42" s="71"/>
      <c r="H42" s="71"/>
    </row>
    <row r="43" spans="1:8" x14ac:dyDescent="0.25">
      <c r="A43" s="85"/>
      <c r="B43" s="85"/>
      <c r="C43" s="71"/>
      <c r="D43" s="71"/>
      <c r="E43" s="71"/>
      <c r="F43" s="71"/>
      <c r="G43" s="71"/>
      <c r="H43" s="71"/>
    </row>
    <row r="44" spans="1:8" x14ac:dyDescent="0.25">
      <c r="A44" s="85"/>
      <c r="B44" s="85"/>
      <c r="C44" s="71"/>
      <c r="D44" s="71"/>
      <c r="E44" s="71"/>
      <c r="F44" s="71"/>
      <c r="G44" s="71"/>
      <c r="H44" s="71"/>
    </row>
    <row r="45" spans="1:8" x14ac:dyDescent="0.25">
      <c r="A45" s="85"/>
      <c r="B45" s="85"/>
      <c r="C45" s="71"/>
      <c r="D45" s="71"/>
      <c r="E45" s="71"/>
      <c r="F45" s="71"/>
      <c r="G45" s="71"/>
      <c r="H45" s="71"/>
    </row>
    <row r="46" spans="1:8" s="88" customFormat="1" ht="11.25" x14ac:dyDescent="0.2">
      <c r="A46" s="85"/>
      <c r="B46" s="85"/>
      <c r="C46" s="87"/>
      <c r="D46" s="87"/>
      <c r="E46" s="87"/>
      <c r="F46" s="87"/>
      <c r="G46" s="87"/>
      <c r="H46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B8D9-27C2-45BE-A99F-567A79558C82}">
  <dimension ref="A1:J14"/>
  <sheetViews>
    <sheetView workbookViewId="0">
      <selection activeCell="J1" sqref="J1"/>
    </sheetView>
  </sheetViews>
  <sheetFormatPr defaultRowHeight="15" x14ac:dyDescent="0.25"/>
  <cols>
    <col min="1" max="1" width="3" style="74" customWidth="1"/>
    <col min="2" max="2" width="36" style="74" customWidth="1"/>
    <col min="3" max="3" width="7.140625" style="62" bestFit="1" customWidth="1"/>
    <col min="4" max="4" width="5" style="62" bestFit="1" customWidth="1"/>
    <col min="5" max="6" width="5.85546875" style="62" bestFit="1" customWidth="1"/>
    <col min="7" max="8" width="7" style="62" bestFit="1" customWidth="1"/>
    <col min="9" max="16384" width="9.140625" style="62"/>
  </cols>
  <sheetData>
    <row r="1" spans="1:10" s="77" customFormat="1" ht="15.75" thickBot="1" x14ac:dyDescent="0.3">
      <c r="A1" s="7"/>
      <c r="B1" s="7"/>
      <c r="C1" s="76" t="s">
        <v>309</v>
      </c>
      <c r="D1" s="76" t="s">
        <v>308</v>
      </c>
      <c r="E1" s="76" t="s">
        <v>307</v>
      </c>
      <c r="F1" s="76" t="s">
        <v>306</v>
      </c>
      <c r="G1" s="76" t="s">
        <v>305</v>
      </c>
      <c r="H1" s="76" t="s">
        <v>2</v>
      </c>
      <c r="J1" s="18" t="s">
        <v>189</v>
      </c>
    </row>
    <row r="2" spans="1:10" ht="15.75" thickTop="1" x14ac:dyDescent="0.25">
      <c r="A2" s="64"/>
      <c r="B2" s="64" t="s">
        <v>1443</v>
      </c>
      <c r="C2" s="70">
        <v>0</v>
      </c>
      <c r="D2" s="70">
        <v>0</v>
      </c>
      <c r="E2" s="70">
        <v>0</v>
      </c>
      <c r="F2" s="70">
        <v>0</v>
      </c>
      <c r="G2" s="70">
        <v>518.4</v>
      </c>
      <c r="H2" s="70">
        <f t="shared" ref="H2:H13" si="0">ROUND(SUM(C2:G2),5)</f>
        <v>518.4</v>
      </c>
    </row>
    <row r="3" spans="1:10" x14ac:dyDescent="0.25">
      <c r="A3" s="64"/>
      <c r="B3" s="64" t="s">
        <v>1444</v>
      </c>
      <c r="C3" s="70">
        <v>0</v>
      </c>
      <c r="D3" s="70">
        <v>0</v>
      </c>
      <c r="E3" s="70">
        <v>0</v>
      </c>
      <c r="F3" s="70">
        <v>0</v>
      </c>
      <c r="G3" s="70">
        <v>-0.01</v>
      </c>
      <c r="H3" s="70">
        <f t="shared" si="0"/>
        <v>-0.01</v>
      </c>
    </row>
    <row r="4" spans="1:10" x14ac:dyDescent="0.25">
      <c r="A4" s="64"/>
      <c r="B4" s="64" t="s">
        <v>1445</v>
      </c>
      <c r="C4" s="70">
        <v>0</v>
      </c>
      <c r="D4" s="70">
        <v>0</v>
      </c>
      <c r="E4" s="70">
        <v>0</v>
      </c>
      <c r="F4" s="70">
        <v>0</v>
      </c>
      <c r="G4" s="70">
        <v>648.66999999999996</v>
      </c>
      <c r="H4" s="70">
        <f t="shared" si="0"/>
        <v>648.66999999999996</v>
      </c>
    </row>
    <row r="5" spans="1:10" x14ac:dyDescent="0.25">
      <c r="A5" s="64"/>
      <c r="B5" s="64" t="s">
        <v>1446</v>
      </c>
      <c r="C5" s="70">
        <v>0</v>
      </c>
      <c r="D5" s="70">
        <v>0</v>
      </c>
      <c r="E5" s="70">
        <v>0</v>
      </c>
      <c r="F5" s="70">
        <v>0</v>
      </c>
      <c r="G5" s="70">
        <v>6502.2</v>
      </c>
      <c r="H5" s="70">
        <f t="shared" si="0"/>
        <v>6502.2</v>
      </c>
    </row>
    <row r="6" spans="1:10" x14ac:dyDescent="0.25">
      <c r="A6" s="64"/>
      <c r="B6" s="64" t="s">
        <v>1447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f t="shared" si="0"/>
        <v>0</v>
      </c>
    </row>
    <row r="7" spans="1:10" x14ac:dyDescent="0.25">
      <c r="A7" s="64"/>
      <c r="B7" s="64" t="s">
        <v>1448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  <c r="H7" s="70">
        <f t="shared" si="0"/>
        <v>0</v>
      </c>
    </row>
    <row r="8" spans="1:10" x14ac:dyDescent="0.25">
      <c r="A8" s="64"/>
      <c r="B8" s="64" t="s">
        <v>1449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f t="shared" si="0"/>
        <v>0</v>
      </c>
    </row>
    <row r="9" spans="1:10" x14ac:dyDescent="0.25">
      <c r="A9" s="64"/>
      <c r="B9" s="64" t="s">
        <v>1450</v>
      </c>
      <c r="C9" s="70">
        <v>0</v>
      </c>
      <c r="D9" s="70">
        <v>0</v>
      </c>
      <c r="E9" s="70">
        <v>0</v>
      </c>
      <c r="F9" s="70">
        <v>0</v>
      </c>
      <c r="G9" s="70">
        <v>44.77</v>
      </c>
      <c r="H9" s="70">
        <f t="shared" si="0"/>
        <v>44.77</v>
      </c>
    </row>
    <row r="10" spans="1:10" x14ac:dyDescent="0.25">
      <c r="A10" s="64"/>
      <c r="B10" s="64" t="s">
        <v>1451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f t="shared" si="0"/>
        <v>0</v>
      </c>
    </row>
    <row r="11" spans="1:10" x14ac:dyDescent="0.25">
      <c r="A11" s="64"/>
      <c r="B11" s="64" t="s">
        <v>1452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f t="shared" si="0"/>
        <v>0</v>
      </c>
    </row>
    <row r="12" spans="1:10" ht="15.75" thickBot="1" x14ac:dyDescent="0.3">
      <c r="A12" s="64"/>
      <c r="B12" s="64" t="s">
        <v>1453</v>
      </c>
      <c r="C12" s="70">
        <v>0</v>
      </c>
      <c r="D12" s="70">
        <v>0</v>
      </c>
      <c r="E12" s="70">
        <v>0</v>
      </c>
      <c r="F12" s="70">
        <v>0</v>
      </c>
      <c r="G12" s="70">
        <v>-44.19</v>
      </c>
      <c r="H12" s="70">
        <f t="shared" si="0"/>
        <v>-44.19</v>
      </c>
    </row>
    <row r="13" spans="1:10" s="74" customFormat="1" ht="12" thickBot="1" x14ac:dyDescent="0.25">
      <c r="A13" s="64" t="s">
        <v>2</v>
      </c>
      <c r="B13" s="64"/>
      <c r="C13" s="73">
        <f>ROUND(SUM(C2:C12),5)</f>
        <v>0</v>
      </c>
      <c r="D13" s="73">
        <f>ROUND(SUM(D2:D12),5)</f>
        <v>0</v>
      </c>
      <c r="E13" s="73">
        <f>ROUND(SUM(E2:E12),5)</f>
        <v>0</v>
      </c>
      <c r="F13" s="73">
        <f>ROUND(SUM(F2:F12),5)</f>
        <v>0</v>
      </c>
      <c r="G13" s="73">
        <f>ROUND(SUM(G2:G12),5)</f>
        <v>7669.84</v>
      </c>
      <c r="H13" s="73">
        <f t="shared" si="0"/>
        <v>7669.84</v>
      </c>
    </row>
    <row r="14" spans="1:10" ht="15.75" thickTop="1" x14ac:dyDescent="0.25"/>
  </sheetData>
  <hyperlinks>
    <hyperlink ref="J1" location="Contents!A1" display="Contents" xr:uid="{821A213A-E0E7-45F4-9C52-8107C10B396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7E2B-D74A-4A45-B36D-C07F538B1B84}">
  <dimension ref="A1:L9059"/>
  <sheetViews>
    <sheetView topLeftCell="A9040" workbookViewId="0">
      <selection activeCell="L9056" sqref="L9056"/>
    </sheetView>
  </sheetViews>
  <sheetFormatPr defaultRowHeight="15" x14ac:dyDescent="0.25"/>
  <cols>
    <col min="1" max="2" width="3" style="62" customWidth="1"/>
    <col min="3" max="3" width="22.85546875" style="62" customWidth="1"/>
    <col min="4" max="4" width="2.28515625" style="62" customWidth="1"/>
    <col min="5" max="5" width="14.28515625" style="62" bestFit="1" customWidth="1"/>
    <col min="6" max="6" width="8.7109375" style="62" bestFit="1" customWidth="1"/>
    <col min="7" max="7" width="18.140625" style="62" bestFit="1" customWidth="1"/>
    <col min="8" max="8" width="30.5703125" style="62" bestFit="1" customWidth="1"/>
    <col min="9" max="9" width="30.7109375" style="62" customWidth="1"/>
    <col min="10" max="10" width="8.7109375" style="23" bestFit="1" customWidth="1"/>
    <col min="11" max="16384" width="9.140625" style="62"/>
  </cols>
  <sheetData>
    <row r="1" spans="1:10" s="77" customFormat="1" ht="15.75" thickBot="1" x14ac:dyDescent="0.3">
      <c r="A1" s="75"/>
      <c r="B1" s="75"/>
      <c r="C1" s="75"/>
      <c r="D1" s="75"/>
      <c r="E1" s="76" t="s">
        <v>375</v>
      </c>
      <c r="F1" s="76" t="s">
        <v>376</v>
      </c>
      <c r="G1" s="76" t="s">
        <v>377</v>
      </c>
      <c r="H1" s="76" t="s">
        <v>378</v>
      </c>
      <c r="I1" s="76" t="s">
        <v>379</v>
      </c>
      <c r="J1" s="89" t="s">
        <v>380</v>
      </c>
    </row>
    <row r="2" spans="1:10" ht="15.75" thickTop="1" x14ac:dyDescent="0.25">
      <c r="A2" s="64"/>
      <c r="B2" s="64" t="s">
        <v>1454</v>
      </c>
      <c r="C2" s="64"/>
      <c r="D2" s="64"/>
      <c r="E2" s="64"/>
      <c r="F2" s="65"/>
      <c r="G2" s="64"/>
      <c r="H2" s="64"/>
      <c r="I2" s="64"/>
      <c r="J2" s="57"/>
    </row>
    <row r="3" spans="1:10" x14ac:dyDescent="0.25">
      <c r="A3" s="64"/>
      <c r="B3" s="64"/>
      <c r="C3" s="64" t="s">
        <v>1455</v>
      </c>
      <c r="D3" s="64"/>
      <c r="E3" s="64"/>
      <c r="F3" s="65"/>
      <c r="G3" s="64"/>
      <c r="H3" s="64"/>
      <c r="I3" s="64"/>
      <c r="J3" s="57"/>
    </row>
    <row r="4" spans="1:10" ht="15.75" thickBot="1" x14ac:dyDescent="0.3">
      <c r="A4" s="63"/>
      <c r="B4" s="63"/>
      <c r="C4" s="63"/>
      <c r="D4" s="67"/>
      <c r="E4" s="67" t="s">
        <v>383</v>
      </c>
      <c r="F4" s="68">
        <v>43670</v>
      </c>
      <c r="G4" s="67" t="s">
        <v>1456</v>
      </c>
      <c r="H4" s="67"/>
      <c r="I4" s="67" t="s">
        <v>1457</v>
      </c>
      <c r="J4" s="37">
        <v>500</v>
      </c>
    </row>
    <row r="5" spans="1:10" x14ac:dyDescent="0.25">
      <c r="A5" s="67"/>
      <c r="B5" s="67"/>
      <c r="C5" s="67" t="s">
        <v>1458</v>
      </c>
      <c r="D5" s="67"/>
      <c r="E5" s="67"/>
      <c r="F5" s="68"/>
      <c r="G5" s="67"/>
      <c r="H5" s="67"/>
      <c r="I5" s="67"/>
      <c r="J5" s="36">
        <f>ROUND(SUM(J3:J4),5)</f>
        <v>500</v>
      </c>
    </row>
    <row r="6" spans="1:10" x14ac:dyDescent="0.25">
      <c r="A6" s="64"/>
      <c r="B6" s="64"/>
      <c r="C6" s="64" t="s">
        <v>1459</v>
      </c>
      <c r="D6" s="64"/>
      <c r="E6" s="64"/>
      <c r="F6" s="65"/>
      <c r="G6" s="64"/>
      <c r="H6" s="64"/>
      <c r="I6" s="64"/>
      <c r="J6" s="57"/>
    </row>
    <row r="7" spans="1:10" x14ac:dyDescent="0.25">
      <c r="A7" s="67"/>
      <c r="B7" s="67"/>
      <c r="C7" s="67"/>
      <c r="D7" s="67"/>
      <c r="E7" s="67" t="s">
        <v>383</v>
      </c>
      <c r="F7" s="68">
        <v>42308</v>
      </c>
      <c r="G7" s="67" t="s">
        <v>1460</v>
      </c>
      <c r="H7" s="67"/>
      <c r="I7" s="67" t="s">
        <v>1461</v>
      </c>
      <c r="J7" s="36">
        <v>20</v>
      </c>
    </row>
    <row r="8" spans="1:10" x14ac:dyDescent="0.25">
      <c r="A8" s="67"/>
      <c r="B8" s="67"/>
      <c r="C8" s="67"/>
      <c r="D8" s="67"/>
      <c r="E8" s="67" t="s">
        <v>383</v>
      </c>
      <c r="F8" s="68">
        <v>42370</v>
      </c>
      <c r="G8" s="67" t="s">
        <v>1462</v>
      </c>
      <c r="H8" s="67"/>
      <c r="I8" s="67" t="s">
        <v>1463</v>
      </c>
      <c r="J8" s="36">
        <v>480</v>
      </c>
    </row>
    <row r="9" spans="1:10" x14ac:dyDescent="0.25">
      <c r="A9" s="67"/>
      <c r="B9" s="67"/>
      <c r="C9" s="67"/>
      <c r="D9" s="67"/>
      <c r="E9" s="67" t="s">
        <v>383</v>
      </c>
      <c r="F9" s="68">
        <v>42429</v>
      </c>
      <c r="G9" s="67" t="s">
        <v>1464</v>
      </c>
      <c r="H9" s="67"/>
      <c r="I9" s="67" t="s">
        <v>1465</v>
      </c>
      <c r="J9" s="36">
        <v>40</v>
      </c>
    </row>
    <row r="10" spans="1:10" x14ac:dyDescent="0.25">
      <c r="A10" s="67"/>
      <c r="B10" s="67"/>
      <c r="C10" s="67"/>
      <c r="D10" s="67"/>
      <c r="E10" s="67" t="s">
        <v>383</v>
      </c>
      <c r="F10" s="68">
        <v>42460</v>
      </c>
      <c r="G10" s="67" t="s">
        <v>1466</v>
      </c>
      <c r="H10" s="67"/>
      <c r="I10" s="67" t="s">
        <v>1467</v>
      </c>
      <c r="J10" s="36">
        <v>20</v>
      </c>
    </row>
    <row r="11" spans="1:10" x14ac:dyDescent="0.25">
      <c r="A11" s="67"/>
      <c r="B11" s="67"/>
      <c r="C11" s="67"/>
      <c r="D11" s="67"/>
      <c r="E11" s="67" t="s">
        <v>383</v>
      </c>
      <c r="F11" s="68">
        <v>42704</v>
      </c>
      <c r="G11" s="67" t="s">
        <v>1468</v>
      </c>
      <c r="H11" s="67"/>
      <c r="I11" s="67" t="s">
        <v>1469</v>
      </c>
      <c r="J11" s="36">
        <v>20</v>
      </c>
    </row>
    <row r="12" spans="1:10" x14ac:dyDescent="0.25">
      <c r="A12" s="67"/>
      <c r="B12" s="67"/>
      <c r="C12" s="67"/>
      <c r="D12" s="67"/>
      <c r="E12" s="67" t="s">
        <v>383</v>
      </c>
      <c r="F12" s="68">
        <v>42735</v>
      </c>
      <c r="G12" s="67" t="s">
        <v>1470</v>
      </c>
      <c r="H12" s="67"/>
      <c r="I12" s="67" t="s">
        <v>1471</v>
      </c>
      <c r="J12" s="36">
        <v>20</v>
      </c>
    </row>
    <row r="13" spans="1:10" x14ac:dyDescent="0.25">
      <c r="A13" s="67"/>
      <c r="B13" s="67"/>
      <c r="C13" s="67"/>
      <c r="D13" s="67"/>
      <c r="E13" s="67" t="s">
        <v>383</v>
      </c>
      <c r="F13" s="68">
        <v>42810</v>
      </c>
      <c r="G13" s="67" t="s">
        <v>1472</v>
      </c>
      <c r="H13" s="67"/>
      <c r="I13" s="67" t="s">
        <v>1473</v>
      </c>
      <c r="J13" s="36">
        <v>-600</v>
      </c>
    </row>
    <row r="14" spans="1:10" ht="15.75" thickBot="1" x14ac:dyDescent="0.3">
      <c r="A14" s="67"/>
      <c r="B14" s="67"/>
      <c r="C14" s="67"/>
      <c r="D14" s="67"/>
      <c r="E14" s="67" t="s">
        <v>383</v>
      </c>
      <c r="F14" s="68">
        <v>42855</v>
      </c>
      <c r="G14" s="67" t="s">
        <v>1474</v>
      </c>
      <c r="H14" s="67"/>
      <c r="I14" s="67" t="s">
        <v>1475</v>
      </c>
      <c r="J14" s="37">
        <v>58</v>
      </c>
    </row>
    <row r="15" spans="1:10" x14ac:dyDescent="0.25">
      <c r="A15" s="67"/>
      <c r="B15" s="67"/>
      <c r="C15" s="67" t="s">
        <v>1476</v>
      </c>
      <c r="D15" s="67"/>
      <c r="E15" s="67"/>
      <c r="F15" s="68"/>
      <c r="G15" s="67"/>
      <c r="H15" s="67"/>
      <c r="I15" s="67"/>
      <c r="J15" s="36">
        <f>ROUND(SUM(J6:J14),5)</f>
        <v>58</v>
      </c>
    </row>
    <row r="16" spans="1:10" x14ac:dyDescent="0.25">
      <c r="A16" s="64"/>
      <c r="B16" s="64"/>
      <c r="C16" s="64" t="s">
        <v>1477</v>
      </c>
      <c r="D16" s="64"/>
      <c r="E16" s="64"/>
      <c r="F16" s="65"/>
      <c r="G16" s="64"/>
      <c r="H16" s="64"/>
      <c r="I16" s="64"/>
      <c r="J16" s="57"/>
    </row>
    <row r="17" spans="1:10" x14ac:dyDescent="0.25">
      <c r="A17" s="67"/>
      <c r="B17" s="67"/>
      <c r="C17" s="67"/>
      <c r="D17" s="67"/>
      <c r="E17" s="67" t="s">
        <v>383</v>
      </c>
      <c r="F17" s="68">
        <v>41729</v>
      </c>
      <c r="G17" s="67" t="s">
        <v>1478</v>
      </c>
      <c r="H17" s="67"/>
      <c r="I17" s="67" t="s">
        <v>1479</v>
      </c>
      <c r="J17" s="36">
        <v>20</v>
      </c>
    </row>
    <row r="18" spans="1:10" x14ac:dyDescent="0.25">
      <c r="A18" s="67"/>
      <c r="B18" s="67"/>
      <c r="C18" s="67"/>
      <c r="D18" s="67"/>
      <c r="E18" s="67" t="s">
        <v>383</v>
      </c>
      <c r="F18" s="68">
        <v>42521</v>
      </c>
      <c r="G18" s="67" t="s">
        <v>1480</v>
      </c>
      <c r="H18" s="67"/>
      <c r="I18" s="67" t="s">
        <v>1481</v>
      </c>
      <c r="J18" s="36">
        <v>8</v>
      </c>
    </row>
    <row r="19" spans="1:10" ht="15.75" thickBot="1" x14ac:dyDescent="0.3">
      <c r="A19" s="67"/>
      <c r="B19" s="67"/>
      <c r="C19" s="67"/>
      <c r="D19" s="67"/>
      <c r="E19" s="67" t="s">
        <v>383</v>
      </c>
      <c r="F19" s="68">
        <v>42613</v>
      </c>
      <c r="G19" s="67" t="s">
        <v>1482</v>
      </c>
      <c r="H19" s="67"/>
      <c r="I19" s="67" t="s">
        <v>1483</v>
      </c>
      <c r="J19" s="37">
        <v>20</v>
      </c>
    </row>
    <row r="20" spans="1:10" x14ac:dyDescent="0.25">
      <c r="A20" s="67"/>
      <c r="B20" s="67"/>
      <c r="C20" s="67" t="s">
        <v>1484</v>
      </c>
      <c r="D20" s="67"/>
      <c r="E20" s="67"/>
      <c r="F20" s="68"/>
      <c r="G20" s="67"/>
      <c r="H20" s="67"/>
      <c r="I20" s="67"/>
      <c r="J20" s="36">
        <f>ROUND(SUM(J16:J19),5)</f>
        <v>48</v>
      </c>
    </row>
    <row r="21" spans="1:10" x14ac:dyDescent="0.25">
      <c r="A21" s="64"/>
      <c r="B21" s="64"/>
      <c r="C21" s="64" t="s">
        <v>1485</v>
      </c>
      <c r="D21" s="64"/>
      <c r="E21" s="64"/>
      <c r="F21" s="65"/>
      <c r="G21" s="64"/>
      <c r="H21" s="64"/>
      <c r="I21" s="64"/>
      <c r="J21" s="57"/>
    </row>
    <row r="22" spans="1:10" x14ac:dyDescent="0.25">
      <c r="A22" s="67"/>
      <c r="B22" s="67"/>
      <c r="C22" s="67"/>
      <c r="D22" s="67"/>
      <c r="E22" s="67" t="s">
        <v>383</v>
      </c>
      <c r="F22" s="68">
        <v>41060</v>
      </c>
      <c r="G22" s="67" t="s">
        <v>1486</v>
      </c>
      <c r="H22" s="67"/>
      <c r="I22" s="67" t="s">
        <v>1487</v>
      </c>
      <c r="J22" s="36">
        <v>20</v>
      </c>
    </row>
    <row r="23" spans="1:10" x14ac:dyDescent="0.25">
      <c r="A23" s="67"/>
      <c r="B23" s="67"/>
      <c r="C23" s="67"/>
      <c r="D23" s="67"/>
      <c r="E23" s="67" t="s">
        <v>383</v>
      </c>
      <c r="F23" s="68">
        <v>41305</v>
      </c>
      <c r="G23" s="67" t="s">
        <v>1488</v>
      </c>
      <c r="H23" s="67"/>
      <c r="I23" s="67" t="s">
        <v>1489</v>
      </c>
      <c r="J23" s="36">
        <v>8</v>
      </c>
    </row>
    <row r="24" spans="1:10" x14ac:dyDescent="0.25">
      <c r="A24" s="67"/>
      <c r="B24" s="67"/>
      <c r="C24" s="67"/>
      <c r="D24" s="67"/>
      <c r="E24" s="67" t="s">
        <v>383</v>
      </c>
      <c r="F24" s="68">
        <v>41425</v>
      </c>
      <c r="G24" s="67" t="s">
        <v>1490</v>
      </c>
      <c r="H24" s="67"/>
      <c r="I24" s="67" t="s">
        <v>1491</v>
      </c>
      <c r="J24" s="36">
        <v>8</v>
      </c>
    </row>
    <row r="25" spans="1:10" x14ac:dyDescent="0.25">
      <c r="A25" s="67"/>
      <c r="B25" s="67"/>
      <c r="C25" s="67"/>
      <c r="D25" s="67"/>
      <c r="E25" s="67" t="s">
        <v>383</v>
      </c>
      <c r="F25" s="68">
        <v>41882</v>
      </c>
      <c r="G25" s="67" t="s">
        <v>1492</v>
      </c>
      <c r="H25" s="67"/>
      <c r="I25" s="67" t="s">
        <v>1493</v>
      </c>
      <c r="J25" s="36">
        <v>8</v>
      </c>
    </row>
    <row r="26" spans="1:10" x14ac:dyDescent="0.25">
      <c r="A26" s="67"/>
      <c r="B26" s="67"/>
      <c r="C26" s="67"/>
      <c r="D26" s="67"/>
      <c r="E26" s="67" t="s">
        <v>383</v>
      </c>
      <c r="F26" s="68">
        <v>42277</v>
      </c>
      <c r="G26" s="67" t="s">
        <v>991</v>
      </c>
      <c r="H26" s="67"/>
      <c r="I26" s="67" t="s">
        <v>992</v>
      </c>
      <c r="J26" s="36">
        <v>8</v>
      </c>
    </row>
    <row r="27" spans="1:10" ht="15.75" thickBot="1" x14ac:dyDescent="0.3">
      <c r="A27" s="67"/>
      <c r="B27" s="67"/>
      <c r="C27" s="67"/>
      <c r="D27" s="67"/>
      <c r="E27" s="67" t="s">
        <v>383</v>
      </c>
      <c r="F27" s="68">
        <v>42613</v>
      </c>
      <c r="G27" s="67" t="s">
        <v>1482</v>
      </c>
      <c r="H27" s="67"/>
      <c r="I27" s="67" t="s">
        <v>1483</v>
      </c>
      <c r="J27" s="37">
        <v>8</v>
      </c>
    </row>
    <row r="28" spans="1:10" x14ac:dyDescent="0.25">
      <c r="A28" s="67"/>
      <c r="B28" s="67"/>
      <c r="C28" s="67" t="s">
        <v>1494</v>
      </c>
      <c r="D28" s="67"/>
      <c r="E28" s="67"/>
      <c r="F28" s="68"/>
      <c r="G28" s="67"/>
      <c r="H28" s="67"/>
      <c r="I28" s="67"/>
      <c r="J28" s="36">
        <f>ROUND(SUM(J21:J27),5)</f>
        <v>60</v>
      </c>
    </row>
    <row r="29" spans="1:10" x14ac:dyDescent="0.25">
      <c r="A29" s="64"/>
      <c r="B29" s="64"/>
      <c r="C29" s="64" t="s">
        <v>1495</v>
      </c>
      <c r="D29" s="64"/>
      <c r="E29" s="64"/>
      <c r="F29" s="65"/>
      <c r="G29" s="64"/>
      <c r="H29" s="64"/>
      <c r="I29" s="64"/>
      <c r="J29" s="57"/>
    </row>
    <row r="30" spans="1:10" x14ac:dyDescent="0.25">
      <c r="A30" s="67"/>
      <c r="B30" s="67"/>
      <c r="C30" s="67"/>
      <c r="D30" s="67"/>
      <c r="E30" s="67" t="s">
        <v>383</v>
      </c>
      <c r="F30" s="68">
        <v>40724</v>
      </c>
      <c r="G30" s="67" t="s">
        <v>1496</v>
      </c>
      <c r="H30" s="67"/>
      <c r="I30" s="67" t="s">
        <v>1497</v>
      </c>
      <c r="J30" s="36">
        <v>20</v>
      </c>
    </row>
    <row r="31" spans="1:10" ht="15.75" thickBot="1" x14ac:dyDescent="0.3">
      <c r="A31" s="67"/>
      <c r="B31" s="67"/>
      <c r="C31" s="67"/>
      <c r="D31" s="67"/>
      <c r="E31" s="67" t="s">
        <v>383</v>
      </c>
      <c r="F31" s="68">
        <v>42810</v>
      </c>
      <c r="G31" s="67" t="s">
        <v>1472</v>
      </c>
      <c r="H31" s="67"/>
      <c r="I31" s="67" t="s">
        <v>1473</v>
      </c>
      <c r="J31" s="37">
        <v>-20</v>
      </c>
    </row>
    <row r="32" spans="1:10" x14ac:dyDescent="0.25">
      <c r="A32" s="67"/>
      <c r="B32" s="67"/>
      <c r="C32" s="67" t="s">
        <v>1498</v>
      </c>
      <c r="D32" s="67"/>
      <c r="E32" s="67"/>
      <c r="F32" s="68"/>
      <c r="G32" s="67"/>
      <c r="H32" s="67"/>
      <c r="I32" s="67"/>
      <c r="J32" s="36">
        <f>ROUND(SUM(J29:J31),5)</f>
        <v>0</v>
      </c>
    </row>
    <row r="33" spans="1:10" x14ac:dyDescent="0.25">
      <c r="A33" s="64"/>
      <c r="B33" s="64"/>
      <c r="C33" s="64" t="s">
        <v>1499</v>
      </c>
      <c r="D33" s="64"/>
      <c r="E33" s="64"/>
      <c r="F33" s="65"/>
      <c r="G33" s="64"/>
      <c r="H33" s="64"/>
      <c r="I33" s="64"/>
      <c r="J33" s="57"/>
    </row>
    <row r="34" spans="1:10" x14ac:dyDescent="0.25">
      <c r="A34" s="67"/>
      <c r="B34" s="67"/>
      <c r="C34" s="67"/>
      <c r="D34" s="67"/>
      <c r="E34" s="67" t="s">
        <v>383</v>
      </c>
      <c r="F34" s="68">
        <v>40574</v>
      </c>
      <c r="G34" s="67" t="s">
        <v>1500</v>
      </c>
      <c r="H34" s="67"/>
      <c r="I34" s="67" t="s">
        <v>1501</v>
      </c>
      <c r="J34" s="36">
        <v>40</v>
      </c>
    </row>
    <row r="35" spans="1:10" ht="15.75" thickBot="1" x14ac:dyDescent="0.3">
      <c r="A35" s="67"/>
      <c r="B35" s="67"/>
      <c r="C35" s="67"/>
      <c r="D35" s="67"/>
      <c r="E35" s="67" t="s">
        <v>383</v>
      </c>
      <c r="F35" s="68">
        <v>40939</v>
      </c>
      <c r="G35" s="67" t="s">
        <v>1502</v>
      </c>
      <c r="H35" s="67"/>
      <c r="I35" s="67" t="s">
        <v>1503</v>
      </c>
      <c r="J35" s="37">
        <v>-40</v>
      </c>
    </row>
    <row r="36" spans="1:10" x14ac:dyDescent="0.25">
      <c r="A36" s="67"/>
      <c r="B36" s="67"/>
      <c r="C36" s="67" t="s">
        <v>1504</v>
      </c>
      <c r="D36" s="67"/>
      <c r="E36" s="67"/>
      <c r="F36" s="68"/>
      <c r="G36" s="67"/>
      <c r="H36" s="67"/>
      <c r="I36" s="67"/>
      <c r="J36" s="36">
        <f>ROUND(SUM(J33:J35),5)</f>
        <v>0</v>
      </c>
    </row>
    <row r="37" spans="1:10" x14ac:dyDescent="0.25">
      <c r="A37" s="64"/>
      <c r="B37" s="64"/>
      <c r="C37" s="64" t="s">
        <v>1505</v>
      </c>
      <c r="D37" s="64"/>
      <c r="E37" s="64"/>
      <c r="F37" s="65"/>
      <c r="G37" s="64"/>
      <c r="H37" s="64"/>
      <c r="I37" s="64"/>
      <c r="J37" s="57"/>
    </row>
    <row r="38" spans="1:10" x14ac:dyDescent="0.25">
      <c r="A38" s="67"/>
      <c r="B38" s="67"/>
      <c r="C38" s="67"/>
      <c r="D38" s="67"/>
      <c r="E38" s="67" t="s">
        <v>383</v>
      </c>
      <c r="F38" s="68">
        <v>41182</v>
      </c>
      <c r="G38" s="67" t="s">
        <v>1506</v>
      </c>
      <c r="H38" s="67"/>
      <c r="I38" s="67" t="s">
        <v>1507</v>
      </c>
      <c r="J38" s="36">
        <v>20</v>
      </c>
    </row>
    <row r="39" spans="1:10" x14ac:dyDescent="0.25">
      <c r="A39" s="67"/>
      <c r="B39" s="67"/>
      <c r="C39" s="67"/>
      <c r="D39" s="67"/>
      <c r="E39" s="67" t="s">
        <v>383</v>
      </c>
      <c r="F39" s="68">
        <v>41305</v>
      </c>
      <c r="G39" s="67" t="s">
        <v>1488</v>
      </c>
      <c r="H39" s="67"/>
      <c r="I39" s="67" t="s">
        <v>1489</v>
      </c>
      <c r="J39" s="36">
        <v>20</v>
      </c>
    </row>
    <row r="40" spans="1:10" x14ac:dyDescent="0.25">
      <c r="A40" s="67"/>
      <c r="B40" s="67"/>
      <c r="C40" s="67"/>
      <c r="D40" s="67"/>
      <c r="E40" s="67" t="s">
        <v>383</v>
      </c>
      <c r="F40" s="68">
        <v>41425</v>
      </c>
      <c r="G40" s="67" t="s">
        <v>1490</v>
      </c>
      <c r="H40" s="67"/>
      <c r="I40" s="67" t="s">
        <v>1491</v>
      </c>
      <c r="J40" s="36">
        <v>20</v>
      </c>
    </row>
    <row r="41" spans="1:10" x14ac:dyDescent="0.25">
      <c r="A41" s="67"/>
      <c r="B41" s="67"/>
      <c r="C41" s="67"/>
      <c r="D41" s="67"/>
      <c r="E41" s="67" t="s">
        <v>383</v>
      </c>
      <c r="F41" s="68">
        <v>41517</v>
      </c>
      <c r="G41" s="67" t="s">
        <v>1508</v>
      </c>
      <c r="H41" s="67"/>
      <c r="I41" s="67" t="s">
        <v>1509</v>
      </c>
      <c r="J41" s="36">
        <v>20</v>
      </c>
    </row>
    <row r="42" spans="1:10" x14ac:dyDescent="0.25">
      <c r="A42" s="67"/>
      <c r="B42" s="67"/>
      <c r="C42" s="67"/>
      <c r="D42" s="67"/>
      <c r="E42" s="67" t="s">
        <v>383</v>
      </c>
      <c r="F42" s="68">
        <v>41790</v>
      </c>
      <c r="G42" s="67" t="s">
        <v>1116</v>
      </c>
      <c r="H42" s="67"/>
      <c r="I42" s="67" t="s">
        <v>1117</v>
      </c>
      <c r="J42" s="36">
        <v>20</v>
      </c>
    </row>
    <row r="43" spans="1:10" x14ac:dyDescent="0.25">
      <c r="A43" s="67"/>
      <c r="B43" s="67"/>
      <c r="C43" s="67"/>
      <c r="D43" s="67"/>
      <c r="E43" s="67" t="s">
        <v>383</v>
      </c>
      <c r="F43" s="68">
        <v>42277</v>
      </c>
      <c r="G43" s="67" t="s">
        <v>991</v>
      </c>
      <c r="H43" s="67"/>
      <c r="I43" s="67" t="s">
        <v>992</v>
      </c>
      <c r="J43" s="36">
        <v>38</v>
      </c>
    </row>
    <row r="44" spans="1:10" ht="15.75" thickBot="1" x14ac:dyDescent="0.3">
      <c r="A44" s="67"/>
      <c r="B44" s="67"/>
      <c r="C44" s="67"/>
      <c r="D44" s="67"/>
      <c r="E44" s="67" t="s">
        <v>383</v>
      </c>
      <c r="F44" s="68">
        <v>43221</v>
      </c>
      <c r="G44" s="67" t="s">
        <v>1510</v>
      </c>
      <c r="H44" s="67"/>
      <c r="I44" s="67"/>
      <c r="J44" s="37">
        <v>-138</v>
      </c>
    </row>
    <row r="45" spans="1:10" x14ac:dyDescent="0.25">
      <c r="A45" s="67"/>
      <c r="B45" s="67"/>
      <c r="C45" s="67" t="s">
        <v>1511</v>
      </c>
      <c r="D45" s="67"/>
      <c r="E45" s="67"/>
      <c r="F45" s="68"/>
      <c r="G45" s="67"/>
      <c r="H45" s="67"/>
      <c r="I45" s="67"/>
      <c r="J45" s="36">
        <f>ROUND(SUM(J37:J44),5)</f>
        <v>0</v>
      </c>
    </row>
    <row r="46" spans="1:10" x14ac:dyDescent="0.25">
      <c r="A46" s="64"/>
      <c r="B46" s="64"/>
      <c r="C46" s="64" t="s">
        <v>1512</v>
      </c>
      <c r="D46" s="64"/>
      <c r="E46" s="64"/>
      <c r="F46" s="65"/>
      <c r="G46" s="64"/>
      <c r="H46" s="64"/>
      <c r="I46" s="64"/>
      <c r="J46" s="57"/>
    </row>
    <row r="47" spans="1:10" x14ac:dyDescent="0.25">
      <c r="A47" s="67"/>
      <c r="B47" s="67"/>
      <c r="C47" s="67"/>
      <c r="D47" s="67"/>
      <c r="E47" s="67" t="s">
        <v>383</v>
      </c>
      <c r="F47" s="68">
        <v>41029</v>
      </c>
      <c r="G47" s="67" t="s">
        <v>896</v>
      </c>
      <c r="H47" s="67"/>
      <c r="I47" s="67" t="s">
        <v>897</v>
      </c>
      <c r="J47" s="36">
        <v>20</v>
      </c>
    </row>
    <row r="48" spans="1:10" x14ac:dyDescent="0.25">
      <c r="A48" s="67"/>
      <c r="B48" s="67"/>
      <c r="C48" s="67"/>
      <c r="D48" s="67"/>
      <c r="E48" s="67" t="s">
        <v>383</v>
      </c>
      <c r="F48" s="68">
        <v>41121</v>
      </c>
      <c r="G48" s="67" t="s">
        <v>1513</v>
      </c>
      <c r="H48" s="67"/>
      <c r="I48" s="67" t="s">
        <v>1514</v>
      </c>
      <c r="J48" s="36">
        <v>20</v>
      </c>
    </row>
    <row r="49" spans="1:10" x14ac:dyDescent="0.25">
      <c r="A49" s="67"/>
      <c r="B49" s="67"/>
      <c r="C49" s="67"/>
      <c r="D49" s="67"/>
      <c r="E49" s="67" t="s">
        <v>383</v>
      </c>
      <c r="F49" s="68">
        <v>41394</v>
      </c>
      <c r="G49" s="67" t="s">
        <v>1515</v>
      </c>
      <c r="H49" s="67"/>
      <c r="I49" s="67" t="s">
        <v>1516</v>
      </c>
      <c r="J49" s="36">
        <v>20</v>
      </c>
    </row>
    <row r="50" spans="1:10" x14ac:dyDescent="0.25">
      <c r="A50" s="67"/>
      <c r="B50" s="67"/>
      <c r="C50" s="67"/>
      <c r="D50" s="67"/>
      <c r="E50" s="67" t="s">
        <v>383</v>
      </c>
      <c r="F50" s="68">
        <v>41425</v>
      </c>
      <c r="G50" s="67" t="s">
        <v>1490</v>
      </c>
      <c r="H50" s="67"/>
      <c r="I50" s="67" t="s">
        <v>1491</v>
      </c>
      <c r="J50" s="36">
        <v>40</v>
      </c>
    </row>
    <row r="51" spans="1:10" x14ac:dyDescent="0.25">
      <c r="A51" s="67"/>
      <c r="B51" s="67"/>
      <c r="C51" s="67"/>
      <c r="D51" s="67"/>
      <c r="E51" s="67" t="s">
        <v>383</v>
      </c>
      <c r="F51" s="68">
        <v>41486</v>
      </c>
      <c r="G51" s="67" t="s">
        <v>1517</v>
      </c>
      <c r="H51" s="67"/>
      <c r="I51" s="67" t="s">
        <v>1518</v>
      </c>
      <c r="J51" s="36">
        <v>40</v>
      </c>
    </row>
    <row r="52" spans="1:10" x14ac:dyDescent="0.25">
      <c r="A52" s="67"/>
      <c r="B52" s="67"/>
      <c r="C52" s="67"/>
      <c r="D52" s="67"/>
      <c r="E52" s="67" t="s">
        <v>383</v>
      </c>
      <c r="F52" s="68">
        <v>41517</v>
      </c>
      <c r="G52" s="67" t="s">
        <v>1508</v>
      </c>
      <c r="H52" s="67"/>
      <c r="I52" s="67" t="s">
        <v>1509</v>
      </c>
      <c r="J52" s="36">
        <v>20</v>
      </c>
    </row>
    <row r="53" spans="1:10" x14ac:dyDescent="0.25">
      <c r="A53" s="67"/>
      <c r="B53" s="67"/>
      <c r="C53" s="67"/>
      <c r="D53" s="67"/>
      <c r="E53" s="67" t="s">
        <v>383</v>
      </c>
      <c r="F53" s="68">
        <v>41608</v>
      </c>
      <c r="G53" s="67" t="s">
        <v>1519</v>
      </c>
      <c r="H53" s="67"/>
      <c r="I53" s="67" t="s">
        <v>1520</v>
      </c>
      <c r="J53" s="36">
        <v>20</v>
      </c>
    </row>
    <row r="54" spans="1:10" x14ac:dyDescent="0.25">
      <c r="A54" s="67"/>
      <c r="B54" s="67"/>
      <c r="C54" s="67"/>
      <c r="D54" s="67"/>
      <c r="E54" s="67" t="s">
        <v>383</v>
      </c>
      <c r="F54" s="68">
        <v>41729</v>
      </c>
      <c r="G54" s="67" t="s">
        <v>1478</v>
      </c>
      <c r="H54" s="67"/>
      <c r="I54" s="67" t="s">
        <v>1479</v>
      </c>
      <c r="J54" s="36">
        <v>20</v>
      </c>
    </row>
    <row r="55" spans="1:10" x14ac:dyDescent="0.25">
      <c r="A55" s="67"/>
      <c r="B55" s="67"/>
      <c r="C55" s="67"/>
      <c r="D55" s="67"/>
      <c r="E55" s="67" t="s">
        <v>383</v>
      </c>
      <c r="F55" s="68">
        <v>41759</v>
      </c>
      <c r="G55" s="67" t="s">
        <v>1521</v>
      </c>
      <c r="H55" s="67"/>
      <c r="I55" s="67" t="s">
        <v>1522</v>
      </c>
      <c r="J55" s="36">
        <v>40</v>
      </c>
    </row>
    <row r="56" spans="1:10" x14ac:dyDescent="0.25">
      <c r="A56" s="67"/>
      <c r="B56" s="67"/>
      <c r="C56" s="67"/>
      <c r="D56" s="67"/>
      <c r="E56" s="67" t="s">
        <v>383</v>
      </c>
      <c r="F56" s="68">
        <v>42124</v>
      </c>
      <c r="G56" s="67" t="s">
        <v>1523</v>
      </c>
      <c r="H56" s="67"/>
      <c r="I56" s="67" t="s">
        <v>1524</v>
      </c>
      <c r="J56" s="36">
        <v>58</v>
      </c>
    </row>
    <row r="57" spans="1:10" x14ac:dyDescent="0.25">
      <c r="A57" s="67"/>
      <c r="B57" s="67"/>
      <c r="C57" s="67"/>
      <c r="D57" s="67"/>
      <c r="E57" s="67" t="s">
        <v>383</v>
      </c>
      <c r="F57" s="68">
        <v>42233</v>
      </c>
      <c r="G57" s="67" t="s">
        <v>432</v>
      </c>
      <c r="H57" s="67"/>
      <c r="I57" s="67" t="s">
        <v>433</v>
      </c>
      <c r="J57" s="36">
        <v>-250</v>
      </c>
    </row>
    <row r="58" spans="1:10" x14ac:dyDescent="0.25">
      <c r="A58" s="67"/>
      <c r="B58" s="67"/>
      <c r="C58" s="67"/>
      <c r="D58" s="67"/>
      <c r="E58" s="67" t="s">
        <v>383</v>
      </c>
      <c r="F58" s="68">
        <v>42338</v>
      </c>
      <c r="G58" s="67" t="s">
        <v>1525</v>
      </c>
      <c r="H58" s="67"/>
      <c r="I58" s="67" t="s">
        <v>1526</v>
      </c>
      <c r="J58" s="36">
        <v>20</v>
      </c>
    </row>
    <row r="59" spans="1:10" x14ac:dyDescent="0.25">
      <c r="A59" s="67"/>
      <c r="B59" s="67"/>
      <c r="C59" s="67"/>
      <c r="D59" s="67"/>
      <c r="E59" s="67" t="s">
        <v>383</v>
      </c>
      <c r="F59" s="68">
        <v>42370</v>
      </c>
      <c r="G59" s="67" t="s">
        <v>1462</v>
      </c>
      <c r="H59" s="67"/>
      <c r="I59" s="67" t="s">
        <v>1463</v>
      </c>
      <c r="J59" s="36">
        <v>432</v>
      </c>
    </row>
    <row r="60" spans="1:10" x14ac:dyDescent="0.25">
      <c r="A60" s="67"/>
      <c r="B60" s="67"/>
      <c r="C60" s="67"/>
      <c r="D60" s="67"/>
      <c r="E60" s="67" t="s">
        <v>383</v>
      </c>
      <c r="F60" s="68">
        <v>42735</v>
      </c>
      <c r="G60" s="67" t="s">
        <v>1470</v>
      </c>
      <c r="H60" s="67"/>
      <c r="I60" s="67" t="s">
        <v>1471</v>
      </c>
      <c r="J60" s="36">
        <v>20</v>
      </c>
    </row>
    <row r="61" spans="1:10" x14ac:dyDescent="0.25">
      <c r="A61" s="67"/>
      <c r="B61" s="67"/>
      <c r="C61" s="67"/>
      <c r="D61" s="67"/>
      <c r="E61" s="67" t="s">
        <v>383</v>
      </c>
      <c r="F61" s="68">
        <v>42809</v>
      </c>
      <c r="G61" s="67" t="s">
        <v>1527</v>
      </c>
      <c r="H61" s="67"/>
      <c r="I61" s="67" t="s">
        <v>1528</v>
      </c>
      <c r="J61" s="36">
        <v>-520</v>
      </c>
    </row>
    <row r="62" spans="1:10" x14ac:dyDescent="0.25">
      <c r="A62" s="67"/>
      <c r="B62" s="67"/>
      <c r="C62" s="67"/>
      <c r="D62" s="67"/>
      <c r="E62" s="67" t="s">
        <v>383</v>
      </c>
      <c r="F62" s="68">
        <v>43233</v>
      </c>
      <c r="G62" s="67" t="s">
        <v>1512</v>
      </c>
      <c r="H62" s="67"/>
      <c r="I62" s="67" t="s">
        <v>1529</v>
      </c>
      <c r="J62" s="36">
        <v>500</v>
      </c>
    </row>
    <row r="63" spans="1:10" x14ac:dyDescent="0.25">
      <c r="A63" s="67"/>
      <c r="B63" s="67"/>
      <c r="C63" s="67"/>
      <c r="D63" s="67"/>
      <c r="E63" s="67" t="s">
        <v>390</v>
      </c>
      <c r="F63" s="68">
        <v>43402</v>
      </c>
      <c r="G63" s="67" t="s">
        <v>1530</v>
      </c>
      <c r="H63" s="67" t="s">
        <v>1531</v>
      </c>
      <c r="I63" s="67" t="s">
        <v>1532</v>
      </c>
      <c r="J63" s="36">
        <v>-390</v>
      </c>
    </row>
    <row r="64" spans="1:10" ht="15.75" thickBot="1" x14ac:dyDescent="0.3">
      <c r="A64" s="67"/>
      <c r="B64" s="67"/>
      <c r="C64" s="67"/>
      <c r="D64" s="67"/>
      <c r="E64" s="67" t="s">
        <v>390</v>
      </c>
      <c r="F64" s="68">
        <v>43451</v>
      </c>
      <c r="G64" s="67" t="s">
        <v>1533</v>
      </c>
      <c r="H64" s="67" t="s">
        <v>568</v>
      </c>
      <c r="I64" s="67" t="s">
        <v>1534</v>
      </c>
      <c r="J64" s="37">
        <v>-17.52</v>
      </c>
    </row>
    <row r="65" spans="1:10" x14ac:dyDescent="0.25">
      <c r="A65" s="67"/>
      <c r="B65" s="67"/>
      <c r="C65" s="67" t="s">
        <v>1535</v>
      </c>
      <c r="D65" s="67"/>
      <c r="E65" s="67"/>
      <c r="F65" s="68"/>
      <c r="G65" s="67"/>
      <c r="H65" s="67"/>
      <c r="I65" s="67"/>
      <c r="J65" s="36">
        <f>ROUND(SUM(J46:J64),5)</f>
        <v>92.48</v>
      </c>
    </row>
    <row r="66" spans="1:10" x14ac:dyDescent="0.25">
      <c r="A66" s="64"/>
      <c r="B66" s="64"/>
      <c r="C66" s="64" t="s">
        <v>1536</v>
      </c>
      <c r="D66" s="64"/>
      <c r="E66" s="64"/>
      <c r="F66" s="65"/>
      <c r="G66" s="64"/>
      <c r="H66" s="64"/>
      <c r="I66" s="64"/>
      <c r="J66" s="57"/>
    </row>
    <row r="67" spans="1:10" x14ac:dyDescent="0.25">
      <c r="A67" s="67"/>
      <c r="B67" s="67"/>
      <c r="C67" s="67"/>
      <c r="D67" s="67"/>
      <c r="E67" s="67" t="s">
        <v>383</v>
      </c>
      <c r="F67" s="68">
        <v>42370</v>
      </c>
      <c r="G67" s="67" t="s">
        <v>1462</v>
      </c>
      <c r="H67" s="67"/>
      <c r="I67" s="67" t="s">
        <v>1463</v>
      </c>
      <c r="J67" s="36">
        <v>500</v>
      </c>
    </row>
    <row r="68" spans="1:10" ht="15.75" thickBot="1" x14ac:dyDescent="0.3">
      <c r="A68" s="67"/>
      <c r="B68" s="67"/>
      <c r="C68" s="67"/>
      <c r="D68" s="67"/>
      <c r="E68" s="67" t="s">
        <v>383</v>
      </c>
      <c r="F68" s="68">
        <v>42810</v>
      </c>
      <c r="G68" s="67" t="s">
        <v>1472</v>
      </c>
      <c r="H68" s="67"/>
      <c r="I68" s="67" t="s">
        <v>1473</v>
      </c>
      <c r="J68" s="37">
        <v>-500</v>
      </c>
    </row>
    <row r="69" spans="1:10" x14ac:dyDescent="0.25">
      <c r="A69" s="67"/>
      <c r="B69" s="67"/>
      <c r="C69" s="67" t="s">
        <v>1537</v>
      </c>
      <c r="D69" s="67"/>
      <c r="E69" s="67"/>
      <c r="F69" s="68"/>
      <c r="G69" s="67"/>
      <c r="H69" s="67"/>
      <c r="I69" s="67"/>
      <c r="J69" s="36">
        <f>ROUND(SUM(J66:J68),5)</f>
        <v>0</v>
      </c>
    </row>
    <row r="70" spans="1:10" x14ac:dyDescent="0.25">
      <c r="A70" s="64"/>
      <c r="B70" s="64"/>
      <c r="C70" s="64" t="s">
        <v>1538</v>
      </c>
      <c r="D70" s="64"/>
      <c r="E70" s="64"/>
      <c r="F70" s="65"/>
      <c r="G70" s="64"/>
      <c r="H70" s="64"/>
      <c r="I70" s="64"/>
      <c r="J70" s="57"/>
    </row>
    <row r="71" spans="1:10" x14ac:dyDescent="0.25">
      <c r="A71" s="67"/>
      <c r="B71" s="67"/>
      <c r="C71" s="67"/>
      <c r="D71" s="67"/>
      <c r="E71" s="67" t="s">
        <v>383</v>
      </c>
      <c r="F71" s="68">
        <v>40939</v>
      </c>
      <c r="G71" s="67" t="s">
        <v>1539</v>
      </c>
      <c r="H71" s="67"/>
      <c r="I71" s="67" t="s">
        <v>1540</v>
      </c>
      <c r="J71" s="36">
        <v>20</v>
      </c>
    </row>
    <row r="72" spans="1:10" x14ac:dyDescent="0.25">
      <c r="A72" s="67"/>
      <c r="B72" s="67"/>
      <c r="C72" s="67"/>
      <c r="D72" s="67"/>
      <c r="E72" s="67" t="s">
        <v>383</v>
      </c>
      <c r="F72" s="68">
        <v>41274</v>
      </c>
      <c r="G72" s="67" t="s">
        <v>1541</v>
      </c>
      <c r="H72" s="67"/>
      <c r="I72" s="67" t="s">
        <v>1542</v>
      </c>
      <c r="J72" s="36">
        <v>20</v>
      </c>
    </row>
    <row r="73" spans="1:10" x14ac:dyDescent="0.25">
      <c r="A73" s="67"/>
      <c r="B73" s="67"/>
      <c r="C73" s="67"/>
      <c r="D73" s="67"/>
      <c r="E73" s="67" t="s">
        <v>383</v>
      </c>
      <c r="F73" s="68">
        <v>41547</v>
      </c>
      <c r="G73" s="67" t="s">
        <v>1543</v>
      </c>
      <c r="H73" s="67"/>
      <c r="I73" s="67" t="s">
        <v>1544</v>
      </c>
      <c r="J73" s="36">
        <v>20</v>
      </c>
    </row>
    <row r="74" spans="1:10" ht="15.75" thickBot="1" x14ac:dyDescent="0.3">
      <c r="A74" s="67"/>
      <c r="B74" s="67"/>
      <c r="C74" s="67"/>
      <c r="D74" s="67"/>
      <c r="E74" s="67" t="s">
        <v>383</v>
      </c>
      <c r="F74" s="68">
        <v>42886</v>
      </c>
      <c r="G74" s="67" t="s">
        <v>1545</v>
      </c>
      <c r="H74" s="67"/>
      <c r="I74" s="67" t="s">
        <v>1546</v>
      </c>
      <c r="J74" s="37">
        <v>20</v>
      </c>
    </row>
    <row r="75" spans="1:10" x14ac:dyDescent="0.25">
      <c r="A75" s="67"/>
      <c r="B75" s="67"/>
      <c r="C75" s="67" t="s">
        <v>1547</v>
      </c>
      <c r="D75" s="67"/>
      <c r="E75" s="67"/>
      <c r="F75" s="68"/>
      <c r="G75" s="67"/>
      <c r="H75" s="67"/>
      <c r="I75" s="67"/>
      <c r="J75" s="36">
        <f>ROUND(SUM(J70:J74),5)</f>
        <v>80</v>
      </c>
    </row>
    <row r="76" spans="1:10" x14ac:dyDescent="0.25">
      <c r="A76" s="64"/>
      <c r="B76" s="64"/>
      <c r="C76" s="64" t="s">
        <v>1548</v>
      </c>
      <c r="D76" s="64"/>
      <c r="E76" s="64"/>
      <c r="F76" s="65"/>
      <c r="G76" s="64"/>
      <c r="H76" s="64"/>
      <c r="I76" s="64"/>
      <c r="J76" s="57"/>
    </row>
    <row r="77" spans="1:10" x14ac:dyDescent="0.25">
      <c r="A77" s="67"/>
      <c r="B77" s="67"/>
      <c r="C77" s="67"/>
      <c r="D77" s="67"/>
      <c r="E77" s="67" t="s">
        <v>383</v>
      </c>
      <c r="F77" s="68">
        <v>42063</v>
      </c>
      <c r="G77" s="67" t="s">
        <v>1549</v>
      </c>
      <c r="H77" s="67"/>
      <c r="I77" s="67" t="s">
        <v>1550</v>
      </c>
      <c r="J77" s="36">
        <v>20</v>
      </c>
    </row>
    <row r="78" spans="1:10" x14ac:dyDescent="0.25">
      <c r="A78" s="67"/>
      <c r="B78" s="67"/>
      <c r="C78" s="67"/>
      <c r="D78" s="67"/>
      <c r="E78" s="67" t="s">
        <v>383</v>
      </c>
      <c r="F78" s="68">
        <v>42429</v>
      </c>
      <c r="G78" s="67" t="s">
        <v>1464</v>
      </c>
      <c r="H78" s="67"/>
      <c r="I78" s="67" t="s">
        <v>1465</v>
      </c>
      <c r="J78" s="36">
        <v>20</v>
      </c>
    </row>
    <row r="79" spans="1:10" x14ac:dyDescent="0.25">
      <c r="A79" s="67"/>
      <c r="B79" s="67"/>
      <c r="C79" s="67"/>
      <c r="D79" s="67"/>
      <c r="E79" s="67" t="s">
        <v>383</v>
      </c>
      <c r="F79" s="68">
        <v>42794</v>
      </c>
      <c r="G79" s="67" t="s">
        <v>1551</v>
      </c>
      <c r="H79" s="67"/>
      <c r="I79" s="67" t="s">
        <v>1465</v>
      </c>
      <c r="J79" s="36">
        <v>200</v>
      </c>
    </row>
    <row r="80" spans="1:10" ht="15.75" thickBot="1" x14ac:dyDescent="0.3">
      <c r="A80" s="67"/>
      <c r="B80" s="67"/>
      <c r="C80" s="67"/>
      <c r="D80" s="67"/>
      <c r="E80" s="67" t="s">
        <v>383</v>
      </c>
      <c r="F80" s="68">
        <v>43221</v>
      </c>
      <c r="G80" s="67" t="s">
        <v>1510</v>
      </c>
      <c r="H80" s="67"/>
      <c r="I80" s="67"/>
      <c r="J80" s="37">
        <v>-240</v>
      </c>
    </row>
    <row r="81" spans="1:10" x14ac:dyDescent="0.25">
      <c r="A81" s="67"/>
      <c r="B81" s="67"/>
      <c r="C81" s="67" t="s">
        <v>1552</v>
      </c>
      <c r="D81" s="67"/>
      <c r="E81" s="67"/>
      <c r="F81" s="68"/>
      <c r="G81" s="67"/>
      <c r="H81" s="67"/>
      <c r="I81" s="67"/>
      <c r="J81" s="36">
        <f>ROUND(SUM(J76:J80),5)</f>
        <v>0</v>
      </c>
    </row>
    <row r="82" spans="1:10" x14ac:dyDescent="0.25">
      <c r="A82" s="64"/>
      <c r="B82" s="64"/>
      <c r="C82" s="64" t="s">
        <v>1553</v>
      </c>
      <c r="D82" s="64"/>
      <c r="E82" s="64"/>
      <c r="F82" s="65"/>
      <c r="G82" s="64"/>
      <c r="H82" s="64"/>
      <c r="I82" s="64"/>
      <c r="J82" s="57"/>
    </row>
    <row r="83" spans="1:10" x14ac:dyDescent="0.25">
      <c r="A83" s="67"/>
      <c r="B83" s="67"/>
      <c r="C83" s="67"/>
      <c r="D83" s="67"/>
      <c r="E83" s="67" t="s">
        <v>383</v>
      </c>
      <c r="F83" s="68">
        <v>40724</v>
      </c>
      <c r="G83" s="67" t="s">
        <v>1496</v>
      </c>
      <c r="H83" s="67"/>
      <c r="I83" s="67" t="s">
        <v>1497</v>
      </c>
      <c r="J83" s="36">
        <v>40</v>
      </c>
    </row>
    <row r="84" spans="1:10" x14ac:dyDescent="0.25">
      <c r="A84" s="67"/>
      <c r="B84" s="67"/>
      <c r="C84" s="67"/>
      <c r="D84" s="67"/>
      <c r="E84" s="67" t="s">
        <v>383</v>
      </c>
      <c r="F84" s="68">
        <v>41029</v>
      </c>
      <c r="G84" s="67" t="s">
        <v>1554</v>
      </c>
      <c r="H84" s="67"/>
      <c r="I84" s="67" t="s">
        <v>1555</v>
      </c>
      <c r="J84" s="36">
        <v>-31.93</v>
      </c>
    </row>
    <row r="85" spans="1:10" x14ac:dyDescent="0.25">
      <c r="A85" s="67"/>
      <c r="B85" s="67"/>
      <c r="C85" s="67"/>
      <c r="D85" s="67"/>
      <c r="E85" s="67" t="s">
        <v>383</v>
      </c>
      <c r="F85" s="68">
        <v>41060</v>
      </c>
      <c r="G85" s="67" t="s">
        <v>1486</v>
      </c>
      <c r="H85" s="67"/>
      <c r="I85" s="67" t="s">
        <v>1487</v>
      </c>
      <c r="J85" s="36">
        <v>20</v>
      </c>
    </row>
    <row r="86" spans="1:10" x14ac:dyDescent="0.25">
      <c r="A86" s="67"/>
      <c r="B86" s="67"/>
      <c r="C86" s="67"/>
      <c r="D86" s="67"/>
      <c r="E86" s="67" t="s">
        <v>383</v>
      </c>
      <c r="F86" s="68">
        <v>41121</v>
      </c>
      <c r="G86" s="67" t="s">
        <v>1513</v>
      </c>
      <c r="H86" s="67"/>
      <c r="I86" s="67" t="s">
        <v>1514</v>
      </c>
      <c r="J86" s="36">
        <v>20</v>
      </c>
    </row>
    <row r="87" spans="1:10" x14ac:dyDescent="0.25">
      <c r="A87" s="67"/>
      <c r="B87" s="67"/>
      <c r="C87" s="67"/>
      <c r="D87" s="67"/>
      <c r="E87" s="67" t="s">
        <v>383</v>
      </c>
      <c r="F87" s="68">
        <v>41608</v>
      </c>
      <c r="G87" s="67" t="s">
        <v>1519</v>
      </c>
      <c r="H87" s="67"/>
      <c r="I87" s="67" t="s">
        <v>1520</v>
      </c>
      <c r="J87" s="36">
        <v>40</v>
      </c>
    </row>
    <row r="88" spans="1:10" ht="15.75" thickBot="1" x14ac:dyDescent="0.3">
      <c r="A88" s="67"/>
      <c r="B88" s="67"/>
      <c r="C88" s="67"/>
      <c r="D88" s="67"/>
      <c r="E88" s="67" t="s">
        <v>383</v>
      </c>
      <c r="F88" s="68">
        <v>42767</v>
      </c>
      <c r="G88" s="67" t="s">
        <v>1009</v>
      </c>
      <c r="H88" s="67"/>
      <c r="I88" s="67" t="s">
        <v>1556</v>
      </c>
      <c r="J88" s="37">
        <v>-88.07</v>
      </c>
    </row>
    <row r="89" spans="1:10" x14ac:dyDescent="0.25">
      <c r="A89" s="67"/>
      <c r="B89" s="67"/>
      <c r="C89" s="67" t="s">
        <v>1557</v>
      </c>
      <c r="D89" s="67"/>
      <c r="E89" s="67"/>
      <c r="F89" s="68"/>
      <c r="G89" s="67"/>
      <c r="H89" s="67"/>
      <c r="I89" s="67"/>
      <c r="J89" s="36">
        <f>ROUND(SUM(J82:J88),5)</f>
        <v>0</v>
      </c>
    </row>
    <row r="90" spans="1:10" x14ac:dyDescent="0.25">
      <c r="A90" s="64"/>
      <c r="B90" s="64"/>
      <c r="C90" s="64" t="s">
        <v>1558</v>
      </c>
      <c r="D90" s="64"/>
      <c r="E90" s="64"/>
      <c r="F90" s="65"/>
      <c r="G90" s="64"/>
      <c r="H90" s="64"/>
      <c r="I90" s="64"/>
      <c r="J90" s="57"/>
    </row>
    <row r="91" spans="1:10" ht="15.75" thickBot="1" x14ac:dyDescent="0.3">
      <c r="A91" s="63"/>
      <c r="B91" s="63"/>
      <c r="C91" s="63"/>
      <c r="D91" s="67"/>
      <c r="E91" s="67" t="s">
        <v>383</v>
      </c>
      <c r="F91" s="68">
        <v>42794</v>
      </c>
      <c r="G91" s="67" t="s">
        <v>1551</v>
      </c>
      <c r="H91" s="67"/>
      <c r="I91" s="67" t="s">
        <v>1465</v>
      </c>
      <c r="J91" s="37">
        <v>20</v>
      </c>
    </row>
    <row r="92" spans="1:10" x14ac:dyDescent="0.25">
      <c r="A92" s="67"/>
      <c r="B92" s="67"/>
      <c r="C92" s="67" t="s">
        <v>1559</v>
      </c>
      <c r="D92" s="67"/>
      <c r="E92" s="67"/>
      <c r="F92" s="68"/>
      <c r="G92" s="67"/>
      <c r="H92" s="67"/>
      <c r="I92" s="67"/>
      <c r="J92" s="36">
        <f>ROUND(SUM(J90:J91),5)</f>
        <v>20</v>
      </c>
    </row>
    <row r="93" spans="1:10" x14ac:dyDescent="0.25">
      <c r="A93" s="64"/>
      <c r="B93" s="64"/>
      <c r="C93" s="64" t="s">
        <v>1560</v>
      </c>
      <c r="D93" s="64"/>
      <c r="E93" s="64"/>
      <c r="F93" s="65"/>
      <c r="G93" s="64"/>
      <c r="H93" s="64"/>
      <c r="I93" s="64"/>
      <c r="J93" s="57"/>
    </row>
    <row r="94" spans="1:10" x14ac:dyDescent="0.25">
      <c r="A94" s="67"/>
      <c r="B94" s="67"/>
      <c r="C94" s="67"/>
      <c r="D94" s="67"/>
      <c r="E94" s="67" t="s">
        <v>383</v>
      </c>
      <c r="F94" s="68">
        <v>40574</v>
      </c>
      <c r="G94" s="67" t="s">
        <v>1500</v>
      </c>
      <c r="H94" s="67"/>
      <c r="I94" s="67" t="s">
        <v>1501</v>
      </c>
      <c r="J94" s="36">
        <v>160</v>
      </c>
    </row>
    <row r="95" spans="1:10" x14ac:dyDescent="0.25">
      <c r="A95" s="67"/>
      <c r="B95" s="67"/>
      <c r="C95" s="67"/>
      <c r="D95" s="67"/>
      <c r="E95" s="67" t="s">
        <v>383</v>
      </c>
      <c r="F95" s="68">
        <v>40574</v>
      </c>
      <c r="G95" s="67" t="s">
        <v>1561</v>
      </c>
      <c r="H95" s="67"/>
      <c r="I95" s="67" t="s">
        <v>1562</v>
      </c>
      <c r="J95" s="36">
        <v>-80</v>
      </c>
    </row>
    <row r="96" spans="1:10" x14ac:dyDescent="0.25">
      <c r="A96" s="67"/>
      <c r="B96" s="67"/>
      <c r="C96" s="67"/>
      <c r="D96" s="67"/>
      <c r="E96" s="67" t="s">
        <v>383</v>
      </c>
      <c r="F96" s="68">
        <v>40602</v>
      </c>
      <c r="G96" s="67" t="s">
        <v>1202</v>
      </c>
      <c r="H96" s="67"/>
      <c r="I96" s="67" t="s">
        <v>1203</v>
      </c>
      <c r="J96" s="36">
        <v>40</v>
      </c>
    </row>
    <row r="97" spans="1:10" x14ac:dyDescent="0.25">
      <c r="A97" s="67"/>
      <c r="B97" s="67"/>
      <c r="C97" s="67"/>
      <c r="D97" s="67"/>
      <c r="E97" s="67" t="s">
        <v>383</v>
      </c>
      <c r="F97" s="68">
        <v>40755</v>
      </c>
      <c r="G97" s="67" t="s">
        <v>1563</v>
      </c>
      <c r="H97" s="67"/>
      <c r="I97" s="67" t="s">
        <v>1564</v>
      </c>
      <c r="J97" s="36">
        <v>84</v>
      </c>
    </row>
    <row r="98" spans="1:10" x14ac:dyDescent="0.25">
      <c r="A98" s="67"/>
      <c r="B98" s="67"/>
      <c r="C98" s="67"/>
      <c r="D98" s="67"/>
      <c r="E98" s="67" t="s">
        <v>383</v>
      </c>
      <c r="F98" s="68">
        <v>40877</v>
      </c>
      <c r="G98" s="67" t="s">
        <v>894</v>
      </c>
      <c r="H98" s="67"/>
      <c r="I98" s="67" t="s">
        <v>895</v>
      </c>
      <c r="J98" s="36">
        <v>48</v>
      </c>
    </row>
    <row r="99" spans="1:10" x14ac:dyDescent="0.25">
      <c r="A99" s="67"/>
      <c r="B99" s="67"/>
      <c r="C99" s="67"/>
      <c r="D99" s="67"/>
      <c r="E99" s="67" t="s">
        <v>383</v>
      </c>
      <c r="F99" s="68">
        <v>40939</v>
      </c>
      <c r="G99" s="67" t="s">
        <v>1539</v>
      </c>
      <c r="H99" s="67"/>
      <c r="I99" s="67" t="s">
        <v>1540</v>
      </c>
      <c r="J99" s="36">
        <v>40</v>
      </c>
    </row>
    <row r="100" spans="1:10" x14ac:dyDescent="0.25">
      <c r="A100" s="67"/>
      <c r="B100" s="67"/>
      <c r="C100" s="67"/>
      <c r="D100" s="67"/>
      <c r="E100" s="67" t="s">
        <v>383</v>
      </c>
      <c r="F100" s="68">
        <v>40999</v>
      </c>
      <c r="G100" s="67" t="s">
        <v>702</v>
      </c>
      <c r="H100" s="67"/>
      <c r="I100" s="67" t="s">
        <v>703</v>
      </c>
      <c r="J100" s="36">
        <v>20</v>
      </c>
    </row>
    <row r="101" spans="1:10" x14ac:dyDescent="0.25">
      <c r="A101" s="67"/>
      <c r="B101" s="67"/>
      <c r="C101" s="67"/>
      <c r="D101" s="67"/>
      <c r="E101" s="67" t="s">
        <v>383</v>
      </c>
      <c r="F101" s="68">
        <v>41060</v>
      </c>
      <c r="G101" s="67" t="s">
        <v>1486</v>
      </c>
      <c r="H101" s="67"/>
      <c r="I101" s="67" t="s">
        <v>1487</v>
      </c>
      <c r="J101" s="36">
        <v>60</v>
      </c>
    </row>
    <row r="102" spans="1:10" x14ac:dyDescent="0.25">
      <c r="A102" s="67"/>
      <c r="B102" s="67"/>
      <c r="C102" s="67"/>
      <c r="D102" s="67"/>
      <c r="E102" s="67" t="s">
        <v>383</v>
      </c>
      <c r="F102" s="68">
        <v>41121</v>
      </c>
      <c r="G102" s="67" t="s">
        <v>1513</v>
      </c>
      <c r="H102" s="67"/>
      <c r="I102" s="67" t="s">
        <v>1514</v>
      </c>
      <c r="J102" s="36">
        <v>84</v>
      </c>
    </row>
    <row r="103" spans="1:10" x14ac:dyDescent="0.25">
      <c r="A103" s="67"/>
      <c r="B103" s="67"/>
      <c r="C103" s="67"/>
      <c r="D103" s="67"/>
      <c r="E103" s="67" t="s">
        <v>383</v>
      </c>
      <c r="F103" s="68">
        <v>41152</v>
      </c>
      <c r="G103" s="67" t="s">
        <v>1565</v>
      </c>
      <c r="H103" s="67"/>
      <c r="I103" s="67" t="s">
        <v>1566</v>
      </c>
      <c r="J103" s="36">
        <v>20</v>
      </c>
    </row>
    <row r="104" spans="1:10" x14ac:dyDescent="0.25">
      <c r="A104" s="67"/>
      <c r="B104" s="67"/>
      <c r="C104" s="67"/>
      <c r="D104" s="67"/>
      <c r="E104" s="67" t="s">
        <v>383</v>
      </c>
      <c r="F104" s="68">
        <v>41182</v>
      </c>
      <c r="G104" s="67" t="s">
        <v>1506</v>
      </c>
      <c r="H104" s="67"/>
      <c r="I104" s="67" t="s">
        <v>1507</v>
      </c>
      <c r="J104" s="36">
        <v>8</v>
      </c>
    </row>
    <row r="105" spans="1:10" x14ac:dyDescent="0.25">
      <c r="A105" s="67"/>
      <c r="B105" s="67"/>
      <c r="C105" s="67"/>
      <c r="D105" s="67"/>
      <c r="E105" s="67" t="s">
        <v>383</v>
      </c>
      <c r="F105" s="68">
        <v>41182</v>
      </c>
      <c r="G105" s="67" t="s">
        <v>1567</v>
      </c>
      <c r="H105" s="67"/>
      <c r="I105" s="67" t="s">
        <v>1568</v>
      </c>
      <c r="J105" s="36">
        <v>484.36</v>
      </c>
    </row>
    <row r="106" spans="1:10" x14ac:dyDescent="0.25">
      <c r="A106" s="67"/>
      <c r="B106" s="67"/>
      <c r="C106" s="67"/>
      <c r="D106" s="67"/>
      <c r="E106" s="67" t="s">
        <v>383</v>
      </c>
      <c r="F106" s="68">
        <v>41213</v>
      </c>
      <c r="G106" s="67" t="s">
        <v>1569</v>
      </c>
      <c r="H106" s="67"/>
      <c r="I106" s="67" t="s">
        <v>1570</v>
      </c>
      <c r="J106" s="36">
        <v>20</v>
      </c>
    </row>
    <row r="107" spans="1:10" x14ac:dyDescent="0.25">
      <c r="A107" s="67"/>
      <c r="B107" s="67"/>
      <c r="C107" s="67"/>
      <c r="D107" s="67"/>
      <c r="E107" s="67" t="s">
        <v>383</v>
      </c>
      <c r="F107" s="68">
        <v>41333</v>
      </c>
      <c r="G107" s="67" t="s">
        <v>1571</v>
      </c>
      <c r="H107" s="67"/>
      <c r="I107" s="67" t="s">
        <v>1572</v>
      </c>
      <c r="J107" s="36">
        <v>16</v>
      </c>
    </row>
    <row r="108" spans="1:10" x14ac:dyDescent="0.25">
      <c r="A108" s="67"/>
      <c r="B108" s="67"/>
      <c r="C108" s="67"/>
      <c r="D108" s="67"/>
      <c r="E108" s="67" t="s">
        <v>383</v>
      </c>
      <c r="F108" s="68">
        <v>41394</v>
      </c>
      <c r="G108" s="67" t="s">
        <v>1515</v>
      </c>
      <c r="H108" s="67"/>
      <c r="I108" s="67" t="s">
        <v>1516</v>
      </c>
      <c r="J108" s="36">
        <v>8</v>
      </c>
    </row>
    <row r="109" spans="1:10" x14ac:dyDescent="0.25">
      <c r="A109" s="67"/>
      <c r="B109" s="67"/>
      <c r="C109" s="67"/>
      <c r="D109" s="67"/>
      <c r="E109" s="67" t="s">
        <v>383</v>
      </c>
      <c r="F109" s="68">
        <v>41486</v>
      </c>
      <c r="G109" s="67" t="s">
        <v>1517</v>
      </c>
      <c r="H109" s="67"/>
      <c r="I109" s="67" t="s">
        <v>1518</v>
      </c>
      <c r="J109" s="36">
        <v>16</v>
      </c>
    </row>
    <row r="110" spans="1:10" x14ac:dyDescent="0.25">
      <c r="A110" s="67"/>
      <c r="B110" s="67"/>
      <c r="C110" s="67"/>
      <c r="D110" s="67"/>
      <c r="E110" s="67" t="s">
        <v>383</v>
      </c>
      <c r="F110" s="68">
        <v>41486</v>
      </c>
      <c r="G110" s="67" t="s">
        <v>1517</v>
      </c>
      <c r="H110" s="67"/>
      <c r="I110" s="67" t="s">
        <v>1518</v>
      </c>
      <c r="J110" s="36">
        <v>78</v>
      </c>
    </row>
    <row r="111" spans="1:10" x14ac:dyDescent="0.25">
      <c r="A111" s="67"/>
      <c r="B111" s="67"/>
      <c r="C111" s="67"/>
      <c r="D111" s="67"/>
      <c r="E111" s="67" t="s">
        <v>383</v>
      </c>
      <c r="F111" s="68">
        <v>41517</v>
      </c>
      <c r="G111" s="67" t="s">
        <v>1508</v>
      </c>
      <c r="H111" s="67"/>
      <c r="I111" s="67" t="s">
        <v>1509</v>
      </c>
      <c r="J111" s="36">
        <v>8</v>
      </c>
    </row>
    <row r="112" spans="1:10" x14ac:dyDescent="0.25">
      <c r="A112" s="67"/>
      <c r="B112" s="67"/>
      <c r="C112" s="67"/>
      <c r="D112" s="67"/>
      <c r="E112" s="67" t="s">
        <v>383</v>
      </c>
      <c r="F112" s="68">
        <v>41578</v>
      </c>
      <c r="G112" s="67" t="s">
        <v>421</v>
      </c>
      <c r="H112" s="67"/>
      <c r="I112" s="67" t="s">
        <v>422</v>
      </c>
      <c r="J112" s="36">
        <v>20</v>
      </c>
    </row>
    <row r="113" spans="1:10" x14ac:dyDescent="0.25">
      <c r="A113" s="67"/>
      <c r="B113" s="67"/>
      <c r="C113" s="67"/>
      <c r="D113" s="67"/>
      <c r="E113" s="67" t="s">
        <v>383</v>
      </c>
      <c r="F113" s="68">
        <v>41670</v>
      </c>
      <c r="G113" s="67" t="s">
        <v>1573</v>
      </c>
      <c r="H113" s="67"/>
      <c r="I113" s="67" t="s">
        <v>1574</v>
      </c>
      <c r="J113" s="36">
        <v>16</v>
      </c>
    </row>
    <row r="114" spans="1:10" x14ac:dyDescent="0.25">
      <c r="A114" s="67"/>
      <c r="B114" s="67"/>
      <c r="C114" s="67"/>
      <c r="D114" s="67"/>
      <c r="E114" s="67" t="s">
        <v>383</v>
      </c>
      <c r="F114" s="68">
        <v>41698</v>
      </c>
      <c r="G114" s="67" t="s">
        <v>1575</v>
      </c>
      <c r="H114" s="67"/>
      <c r="I114" s="67" t="s">
        <v>1576</v>
      </c>
      <c r="J114" s="36">
        <v>8</v>
      </c>
    </row>
    <row r="115" spans="1:10" x14ac:dyDescent="0.25">
      <c r="A115" s="67"/>
      <c r="B115" s="67"/>
      <c r="C115" s="67"/>
      <c r="D115" s="67"/>
      <c r="E115" s="67" t="s">
        <v>383</v>
      </c>
      <c r="F115" s="68">
        <v>41759</v>
      </c>
      <c r="G115" s="67" t="s">
        <v>1521</v>
      </c>
      <c r="H115" s="67"/>
      <c r="I115" s="67" t="s">
        <v>1522</v>
      </c>
      <c r="J115" s="36">
        <v>8</v>
      </c>
    </row>
    <row r="116" spans="1:10" x14ac:dyDescent="0.25">
      <c r="A116" s="67"/>
      <c r="B116" s="67"/>
      <c r="C116" s="67"/>
      <c r="D116" s="67"/>
      <c r="E116" s="67" t="s">
        <v>383</v>
      </c>
      <c r="F116" s="68">
        <v>41790</v>
      </c>
      <c r="G116" s="67" t="s">
        <v>1116</v>
      </c>
      <c r="H116" s="67"/>
      <c r="I116" s="67" t="s">
        <v>1117</v>
      </c>
      <c r="J116" s="36">
        <v>16</v>
      </c>
    </row>
    <row r="117" spans="1:10" x14ac:dyDescent="0.25">
      <c r="A117" s="67"/>
      <c r="B117" s="67"/>
      <c r="C117" s="67"/>
      <c r="D117" s="67"/>
      <c r="E117" s="67" t="s">
        <v>383</v>
      </c>
      <c r="F117" s="68">
        <v>41791</v>
      </c>
      <c r="G117" s="67" t="s">
        <v>1577</v>
      </c>
      <c r="H117" s="67"/>
      <c r="I117" s="67"/>
      <c r="J117" s="36">
        <v>29.44</v>
      </c>
    </row>
    <row r="118" spans="1:10" x14ac:dyDescent="0.25">
      <c r="A118" s="67"/>
      <c r="B118" s="67"/>
      <c r="C118" s="67"/>
      <c r="D118" s="67"/>
      <c r="E118" s="67" t="s">
        <v>426</v>
      </c>
      <c r="F118" s="68">
        <v>42002</v>
      </c>
      <c r="G118" s="67"/>
      <c r="H118" s="67" t="s">
        <v>568</v>
      </c>
      <c r="I118" s="67" t="s">
        <v>1578</v>
      </c>
      <c r="J118" s="36">
        <v>-542.02</v>
      </c>
    </row>
    <row r="119" spans="1:10" x14ac:dyDescent="0.25">
      <c r="A119" s="67"/>
      <c r="B119" s="67"/>
      <c r="C119" s="67"/>
      <c r="D119" s="67"/>
      <c r="E119" s="67" t="s">
        <v>383</v>
      </c>
      <c r="F119" s="68">
        <v>42035</v>
      </c>
      <c r="G119" s="67" t="s">
        <v>1579</v>
      </c>
      <c r="H119" s="67"/>
      <c r="I119" s="67" t="s">
        <v>1580</v>
      </c>
      <c r="J119" s="36">
        <v>16</v>
      </c>
    </row>
    <row r="120" spans="1:10" x14ac:dyDescent="0.25">
      <c r="A120" s="67"/>
      <c r="B120" s="67"/>
      <c r="C120" s="67"/>
      <c r="D120" s="67"/>
      <c r="E120" s="67" t="s">
        <v>383</v>
      </c>
      <c r="F120" s="68">
        <v>42124</v>
      </c>
      <c r="G120" s="67" t="s">
        <v>1523</v>
      </c>
      <c r="H120" s="67"/>
      <c r="I120" s="67" t="s">
        <v>1524</v>
      </c>
      <c r="J120" s="36">
        <v>16</v>
      </c>
    </row>
    <row r="121" spans="1:10" x14ac:dyDescent="0.25">
      <c r="A121" s="67"/>
      <c r="B121" s="67"/>
      <c r="C121" s="67"/>
      <c r="D121" s="67"/>
      <c r="E121" s="67" t="s">
        <v>383</v>
      </c>
      <c r="F121" s="68">
        <v>42460</v>
      </c>
      <c r="G121" s="67" t="s">
        <v>1466</v>
      </c>
      <c r="H121" s="67"/>
      <c r="I121" s="67" t="s">
        <v>1467</v>
      </c>
      <c r="J121" s="36">
        <v>8</v>
      </c>
    </row>
    <row r="122" spans="1:10" x14ac:dyDescent="0.25">
      <c r="A122" s="67"/>
      <c r="B122" s="67"/>
      <c r="C122" s="67"/>
      <c r="D122" s="67"/>
      <c r="E122" s="67" t="s">
        <v>383</v>
      </c>
      <c r="F122" s="68">
        <v>42643</v>
      </c>
      <c r="G122" s="67" t="s">
        <v>1581</v>
      </c>
      <c r="H122" s="67"/>
      <c r="I122" s="67" t="s">
        <v>1582</v>
      </c>
      <c r="J122" s="36">
        <v>8</v>
      </c>
    </row>
    <row r="123" spans="1:10" x14ac:dyDescent="0.25">
      <c r="A123" s="67"/>
      <c r="B123" s="67"/>
      <c r="C123" s="67"/>
      <c r="D123" s="67"/>
      <c r="E123" s="67" t="s">
        <v>426</v>
      </c>
      <c r="F123" s="68">
        <v>42735</v>
      </c>
      <c r="G123" s="67"/>
      <c r="H123" s="67" t="s">
        <v>1583</v>
      </c>
      <c r="I123" s="67" t="s">
        <v>1584</v>
      </c>
      <c r="J123" s="36">
        <v>0</v>
      </c>
    </row>
    <row r="124" spans="1:10" x14ac:dyDescent="0.25">
      <c r="A124" s="67"/>
      <c r="B124" s="67"/>
      <c r="C124" s="67"/>
      <c r="D124" s="67"/>
      <c r="E124" s="67" t="s">
        <v>390</v>
      </c>
      <c r="F124" s="68">
        <v>42735</v>
      </c>
      <c r="G124" s="67"/>
      <c r="H124" s="67" t="s">
        <v>1583</v>
      </c>
      <c r="I124" s="67" t="s">
        <v>1585</v>
      </c>
      <c r="J124" s="36">
        <v>-290</v>
      </c>
    </row>
    <row r="125" spans="1:10" x14ac:dyDescent="0.25">
      <c r="A125" s="67"/>
      <c r="B125" s="67"/>
      <c r="C125" s="67"/>
      <c r="D125" s="67"/>
      <c r="E125" s="67" t="s">
        <v>383</v>
      </c>
      <c r="F125" s="68">
        <v>42766</v>
      </c>
      <c r="G125" s="67" t="s">
        <v>1586</v>
      </c>
      <c r="H125" s="67"/>
      <c r="I125" s="67" t="s">
        <v>1587</v>
      </c>
      <c r="J125" s="36">
        <v>8</v>
      </c>
    </row>
    <row r="126" spans="1:10" x14ac:dyDescent="0.25">
      <c r="A126" s="67"/>
      <c r="B126" s="67"/>
      <c r="C126" s="67"/>
      <c r="D126" s="67"/>
      <c r="E126" s="67" t="s">
        <v>383</v>
      </c>
      <c r="F126" s="68">
        <v>42825</v>
      </c>
      <c r="G126" s="67" t="s">
        <v>1588</v>
      </c>
      <c r="H126" s="67"/>
      <c r="I126" s="67" t="s">
        <v>1589</v>
      </c>
      <c r="J126" s="36">
        <v>8</v>
      </c>
    </row>
    <row r="127" spans="1:10" x14ac:dyDescent="0.25">
      <c r="A127" s="67"/>
      <c r="B127" s="67"/>
      <c r="C127" s="67"/>
      <c r="D127" s="67"/>
      <c r="E127" s="67" t="s">
        <v>383</v>
      </c>
      <c r="F127" s="68">
        <v>42855</v>
      </c>
      <c r="G127" s="67" t="s">
        <v>1474</v>
      </c>
      <c r="H127" s="67"/>
      <c r="I127" s="67" t="s">
        <v>1475</v>
      </c>
      <c r="J127" s="36">
        <v>16</v>
      </c>
    </row>
    <row r="128" spans="1:10" x14ac:dyDescent="0.25">
      <c r="A128" s="67"/>
      <c r="B128" s="67"/>
      <c r="C128" s="67"/>
      <c r="D128" s="67"/>
      <c r="E128" s="67" t="s">
        <v>423</v>
      </c>
      <c r="F128" s="68">
        <v>43220</v>
      </c>
      <c r="G128" s="67"/>
      <c r="H128" s="67"/>
      <c r="I128" s="67" t="s">
        <v>1590</v>
      </c>
      <c r="J128" s="36">
        <v>750</v>
      </c>
    </row>
    <row r="129" spans="1:10" x14ac:dyDescent="0.25">
      <c r="A129" s="67"/>
      <c r="B129" s="67"/>
      <c r="C129" s="67"/>
      <c r="D129" s="67"/>
      <c r="E129" s="67" t="s">
        <v>423</v>
      </c>
      <c r="F129" s="68">
        <v>43220</v>
      </c>
      <c r="G129" s="67"/>
      <c r="H129" s="67"/>
      <c r="I129" s="67" t="s">
        <v>1591</v>
      </c>
      <c r="J129" s="36">
        <v>-28.05</v>
      </c>
    </row>
    <row r="130" spans="1:10" x14ac:dyDescent="0.25">
      <c r="A130" s="67"/>
      <c r="B130" s="67"/>
      <c r="C130" s="67"/>
      <c r="D130" s="67"/>
      <c r="E130" s="67" t="s">
        <v>423</v>
      </c>
      <c r="F130" s="68">
        <v>43599</v>
      </c>
      <c r="G130" s="67"/>
      <c r="H130" s="67"/>
      <c r="I130" s="67" t="s">
        <v>1592</v>
      </c>
      <c r="J130" s="36">
        <v>500</v>
      </c>
    </row>
    <row r="131" spans="1:10" ht="15.75" thickBot="1" x14ac:dyDescent="0.3">
      <c r="A131" s="67"/>
      <c r="B131" s="67"/>
      <c r="C131" s="67"/>
      <c r="D131" s="67"/>
      <c r="E131" s="67" t="s">
        <v>423</v>
      </c>
      <c r="F131" s="68">
        <v>43599</v>
      </c>
      <c r="G131" s="67"/>
      <c r="H131" s="67"/>
      <c r="I131" s="67" t="s">
        <v>1593</v>
      </c>
      <c r="J131" s="37">
        <v>-11.3</v>
      </c>
    </row>
    <row r="132" spans="1:10" x14ac:dyDescent="0.25">
      <c r="A132" s="67"/>
      <c r="B132" s="67"/>
      <c r="C132" s="67" t="s">
        <v>1594</v>
      </c>
      <c r="D132" s="67"/>
      <c r="E132" s="67"/>
      <c r="F132" s="68"/>
      <c r="G132" s="67"/>
      <c r="H132" s="67"/>
      <c r="I132" s="67"/>
      <c r="J132" s="36">
        <f>ROUND(SUM(J93:J131),5)</f>
        <v>1670.43</v>
      </c>
    </row>
    <row r="133" spans="1:10" x14ac:dyDescent="0.25">
      <c r="A133" s="64"/>
      <c r="B133" s="64"/>
      <c r="C133" s="64" t="s">
        <v>1595</v>
      </c>
      <c r="D133" s="64"/>
      <c r="E133" s="64"/>
      <c r="F133" s="65"/>
      <c r="G133" s="64"/>
      <c r="H133" s="64"/>
      <c r="I133" s="64"/>
      <c r="J133" s="57"/>
    </row>
    <row r="134" spans="1:10" x14ac:dyDescent="0.25">
      <c r="A134" s="67"/>
      <c r="B134" s="67"/>
      <c r="C134" s="67"/>
      <c r="D134" s="67"/>
      <c r="E134" s="67" t="s">
        <v>383</v>
      </c>
      <c r="F134" s="68">
        <v>42370</v>
      </c>
      <c r="G134" s="67" t="s">
        <v>1462</v>
      </c>
      <c r="H134" s="67"/>
      <c r="I134" s="67" t="s">
        <v>1463</v>
      </c>
      <c r="J134" s="36">
        <v>500</v>
      </c>
    </row>
    <row r="135" spans="1:10" ht="15.75" thickBot="1" x14ac:dyDescent="0.3">
      <c r="A135" s="67"/>
      <c r="B135" s="67"/>
      <c r="C135" s="67"/>
      <c r="D135" s="67"/>
      <c r="E135" s="67" t="s">
        <v>426</v>
      </c>
      <c r="F135" s="68">
        <v>42639</v>
      </c>
      <c r="G135" s="67" t="s">
        <v>570</v>
      </c>
      <c r="H135" s="67" t="s">
        <v>1596</v>
      </c>
      <c r="I135" s="67" t="s">
        <v>1597</v>
      </c>
      <c r="J135" s="37">
        <v>-370</v>
      </c>
    </row>
    <row r="136" spans="1:10" x14ac:dyDescent="0.25">
      <c r="A136" s="67"/>
      <c r="B136" s="67"/>
      <c r="C136" s="67" t="s">
        <v>1598</v>
      </c>
      <c r="D136" s="67"/>
      <c r="E136" s="67"/>
      <c r="F136" s="68"/>
      <c r="G136" s="67"/>
      <c r="H136" s="67"/>
      <c r="I136" s="67"/>
      <c r="J136" s="36">
        <f>ROUND(SUM(J133:J135),5)</f>
        <v>130</v>
      </c>
    </row>
    <row r="137" spans="1:10" x14ac:dyDescent="0.25">
      <c r="A137" s="64"/>
      <c r="B137" s="64"/>
      <c r="C137" s="64" t="s">
        <v>1599</v>
      </c>
      <c r="D137" s="64"/>
      <c r="E137" s="64"/>
      <c r="F137" s="65"/>
      <c r="G137" s="64"/>
      <c r="H137" s="64"/>
      <c r="I137" s="64"/>
      <c r="J137" s="57"/>
    </row>
    <row r="138" spans="1:10" x14ac:dyDescent="0.25">
      <c r="A138" s="67"/>
      <c r="B138" s="67"/>
      <c r="C138" s="67"/>
      <c r="D138" s="67"/>
      <c r="E138" s="67" t="s">
        <v>383</v>
      </c>
      <c r="F138" s="68">
        <v>40512</v>
      </c>
      <c r="G138" s="67" t="s">
        <v>1600</v>
      </c>
      <c r="H138" s="67"/>
      <c r="I138" s="67" t="s">
        <v>1601</v>
      </c>
      <c r="J138" s="36">
        <v>1560.54</v>
      </c>
    </row>
    <row r="139" spans="1:10" x14ac:dyDescent="0.25">
      <c r="A139" s="67"/>
      <c r="B139" s="67"/>
      <c r="C139" s="67"/>
      <c r="D139" s="67"/>
      <c r="E139" s="67" t="s">
        <v>383</v>
      </c>
      <c r="F139" s="68">
        <v>40543</v>
      </c>
      <c r="G139" s="67" t="s">
        <v>1602</v>
      </c>
      <c r="H139" s="67"/>
      <c r="I139" s="67" t="s">
        <v>1603</v>
      </c>
      <c r="J139" s="36">
        <v>20</v>
      </c>
    </row>
    <row r="140" spans="1:10" x14ac:dyDescent="0.25">
      <c r="A140" s="67"/>
      <c r="B140" s="67"/>
      <c r="C140" s="67"/>
      <c r="D140" s="67"/>
      <c r="E140" s="67" t="s">
        <v>383</v>
      </c>
      <c r="F140" s="68">
        <v>40543</v>
      </c>
      <c r="G140" s="67" t="s">
        <v>1604</v>
      </c>
      <c r="H140" s="67"/>
      <c r="I140" s="67" t="s">
        <v>1605</v>
      </c>
      <c r="J140" s="36">
        <v>48.25</v>
      </c>
    </row>
    <row r="141" spans="1:10" x14ac:dyDescent="0.25">
      <c r="A141" s="67"/>
      <c r="B141" s="67"/>
      <c r="C141" s="67"/>
      <c r="D141" s="67"/>
      <c r="E141" s="67" t="s">
        <v>383</v>
      </c>
      <c r="F141" s="68">
        <v>40574</v>
      </c>
      <c r="G141" s="67" t="s">
        <v>1606</v>
      </c>
      <c r="H141" s="67"/>
      <c r="I141" s="67" t="s">
        <v>1607</v>
      </c>
      <c r="J141" s="36">
        <v>60</v>
      </c>
    </row>
    <row r="142" spans="1:10" x14ac:dyDescent="0.25">
      <c r="A142" s="67"/>
      <c r="B142" s="67"/>
      <c r="C142" s="67"/>
      <c r="D142" s="67"/>
      <c r="E142" s="67" t="s">
        <v>383</v>
      </c>
      <c r="F142" s="68">
        <v>40574</v>
      </c>
      <c r="G142" s="67" t="s">
        <v>1561</v>
      </c>
      <c r="H142" s="67"/>
      <c r="I142" s="67" t="s">
        <v>1562</v>
      </c>
      <c r="J142" s="36">
        <v>-1640.26</v>
      </c>
    </row>
    <row r="143" spans="1:10" x14ac:dyDescent="0.25">
      <c r="A143" s="67"/>
      <c r="B143" s="67"/>
      <c r="C143" s="67"/>
      <c r="D143" s="67"/>
      <c r="E143" s="67" t="s">
        <v>383</v>
      </c>
      <c r="F143" s="68">
        <v>40574</v>
      </c>
      <c r="G143" s="67" t="s">
        <v>1608</v>
      </c>
      <c r="H143" s="67"/>
      <c r="I143" s="67" t="s">
        <v>1609</v>
      </c>
      <c r="J143" s="36">
        <v>-114.34</v>
      </c>
    </row>
    <row r="144" spans="1:10" x14ac:dyDescent="0.25">
      <c r="A144" s="67"/>
      <c r="B144" s="67"/>
      <c r="C144" s="67"/>
      <c r="D144" s="67"/>
      <c r="E144" s="67" t="s">
        <v>383</v>
      </c>
      <c r="F144" s="68">
        <v>40602</v>
      </c>
      <c r="G144" s="67" t="s">
        <v>1202</v>
      </c>
      <c r="H144" s="67"/>
      <c r="I144" s="67" t="s">
        <v>1203</v>
      </c>
      <c r="J144" s="36">
        <v>60</v>
      </c>
    </row>
    <row r="145" spans="1:10" x14ac:dyDescent="0.25">
      <c r="A145" s="67"/>
      <c r="B145" s="67"/>
      <c r="C145" s="67"/>
      <c r="D145" s="67"/>
      <c r="E145" s="67" t="s">
        <v>383</v>
      </c>
      <c r="F145" s="68">
        <v>40633</v>
      </c>
      <c r="G145" s="67" t="s">
        <v>384</v>
      </c>
      <c r="H145" s="67"/>
      <c r="I145" s="67" t="s">
        <v>385</v>
      </c>
      <c r="J145" s="36">
        <v>20</v>
      </c>
    </row>
    <row r="146" spans="1:10" x14ac:dyDescent="0.25">
      <c r="A146" s="67"/>
      <c r="B146" s="67"/>
      <c r="C146" s="67"/>
      <c r="D146" s="67"/>
      <c r="E146" s="67" t="s">
        <v>383</v>
      </c>
      <c r="F146" s="68">
        <v>40633</v>
      </c>
      <c r="G146" s="67" t="s">
        <v>1610</v>
      </c>
      <c r="H146" s="67"/>
      <c r="I146" s="67" t="s">
        <v>1611</v>
      </c>
      <c r="J146" s="36">
        <v>-424.4</v>
      </c>
    </row>
    <row r="147" spans="1:10" x14ac:dyDescent="0.25">
      <c r="A147" s="67"/>
      <c r="B147" s="67"/>
      <c r="C147" s="67"/>
      <c r="D147" s="67"/>
      <c r="E147" s="67" t="s">
        <v>383</v>
      </c>
      <c r="F147" s="68">
        <v>40663</v>
      </c>
      <c r="G147" s="67" t="s">
        <v>1612</v>
      </c>
      <c r="H147" s="67"/>
      <c r="I147" s="67" t="s">
        <v>1613</v>
      </c>
      <c r="J147" s="36">
        <v>40</v>
      </c>
    </row>
    <row r="148" spans="1:10" x14ac:dyDescent="0.25">
      <c r="A148" s="67"/>
      <c r="B148" s="67"/>
      <c r="C148" s="67"/>
      <c r="D148" s="67"/>
      <c r="E148" s="67" t="s">
        <v>383</v>
      </c>
      <c r="F148" s="68">
        <v>40694</v>
      </c>
      <c r="G148" s="67" t="s">
        <v>1614</v>
      </c>
      <c r="H148" s="67"/>
      <c r="I148" s="67" t="s">
        <v>1615</v>
      </c>
      <c r="J148" s="36">
        <v>40</v>
      </c>
    </row>
    <row r="149" spans="1:10" x14ac:dyDescent="0.25">
      <c r="A149" s="67"/>
      <c r="B149" s="67"/>
      <c r="C149" s="67"/>
      <c r="D149" s="67"/>
      <c r="E149" s="67" t="s">
        <v>383</v>
      </c>
      <c r="F149" s="68">
        <v>40755</v>
      </c>
      <c r="G149" s="67" t="s">
        <v>1563</v>
      </c>
      <c r="H149" s="67"/>
      <c r="I149" s="67" t="s">
        <v>1564</v>
      </c>
      <c r="J149" s="36">
        <v>20</v>
      </c>
    </row>
    <row r="150" spans="1:10" x14ac:dyDescent="0.25">
      <c r="A150" s="67"/>
      <c r="B150" s="67"/>
      <c r="C150" s="67"/>
      <c r="D150" s="67"/>
      <c r="E150" s="67" t="s">
        <v>383</v>
      </c>
      <c r="F150" s="68">
        <v>40877</v>
      </c>
      <c r="G150" s="67" t="s">
        <v>894</v>
      </c>
      <c r="H150" s="67"/>
      <c r="I150" s="67" t="s">
        <v>895</v>
      </c>
      <c r="J150" s="36">
        <v>140</v>
      </c>
    </row>
    <row r="151" spans="1:10" x14ac:dyDescent="0.25">
      <c r="A151" s="67"/>
      <c r="B151" s="67"/>
      <c r="C151" s="67"/>
      <c r="D151" s="67"/>
      <c r="E151" s="67" t="s">
        <v>383</v>
      </c>
      <c r="F151" s="68">
        <v>40877</v>
      </c>
      <c r="G151" s="67" t="s">
        <v>1616</v>
      </c>
      <c r="H151" s="67"/>
      <c r="I151" s="67" t="s">
        <v>1617</v>
      </c>
      <c r="J151" s="36">
        <v>-128.28</v>
      </c>
    </row>
    <row r="152" spans="1:10" x14ac:dyDescent="0.25">
      <c r="A152" s="67"/>
      <c r="B152" s="67"/>
      <c r="C152" s="67"/>
      <c r="D152" s="67"/>
      <c r="E152" s="67" t="s">
        <v>383</v>
      </c>
      <c r="F152" s="68">
        <v>40908</v>
      </c>
      <c r="G152" s="67" t="s">
        <v>1618</v>
      </c>
      <c r="H152" s="67"/>
      <c r="I152" s="67" t="s">
        <v>1619</v>
      </c>
      <c r="J152" s="36">
        <v>60</v>
      </c>
    </row>
    <row r="153" spans="1:10" x14ac:dyDescent="0.25">
      <c r="A153" s="67"/>
      <c r="B153" s="67"/>
      <c r="C153" s="67"/>
      <c r="D153" s="67"/>
      <c r="E153" s="67" t="s">
        <v>383</v>
      </c>
      <c r="F153" s="68">
        <v>40939</v>
      </c>
      <c r="G153" s="67" t="s">
        <v>1539</v>
      </c>
      <c r="H153" s="67"/>
      <c r="I153" s="67" t="s">
        <v>1540</v>
      </c>
      <c r="J153" s="36">
        <v>80</v>
      </c>
    </row>
    <row r="154" spans="1:10" x14ac:dyDescent="0.25">
      <c r="A154" s="67"/>
      <c r="B154" s="67"/>
      <c r="C154" s="67"/>
      <c r="D154" s="67"/>
      <c r="E154" s="67" t="s">
        <v>383</v>
      </c>
      <c r="F154" s="68">
        <v>40939</v>
      </c>
      <c r="G154" s="67" t="s">
        <v>1620</v>
      </c>
      <c r="H154" s="67"/>
      <c r="I154" s="67" t="s">
        <v>1621</v>
      </c>
      <c r="J154" s="36">
        <v>888.93</v>
      </c>
    </row>
    <row r="155" spans="1:10" x14ac:dyDescent="0.25">
      <c r="A155" s="67"/>
      <c r="B155" s="67"/>
      <c r="C155" s="67"/>
      <c r="D155" s="67"/>
      <c r="E155" s="67" t="s">
        <v>383</v>
      </c>
      <c r="F155" s="68">
        <v>40968</v>
      </c>
      <c r="G155" s="67" t="s">
        <v>1622</v>
      </c>
      <c r="H155" s="67"/>
      <c r="I155" s="67" t="s">
        <v>1623</v>
      </c>
      <c r="J155" s="36">
        <v>40</v>
      </c>
    </row>
    <row r="156" spans="1:10" x14ac:dyDescent="0.25">
      <c r="A156" s="67"/>
      <c r="B156" s="67"/>
      <c r="C156" s="67"/>
      <c r="D156" s="67"/>
      <c r="E156" s="67" t="s">
        <v>383</v>
      </c>
      <c r="F156" s="68">
        <v>40999</v>
      </c>
      <c r="G156" s="67" t="s">
        <v>702</v>
      </c>
      <c r="H156" s="67"/>
      <c r="I156" s="67" t="s">
        <v>703</v>
      </c>
      <c r="J156" s="36">
        <v>60</v>
      </c>
    </row>
    <row r="157" spans="1:10" x14ac:dyDescent="0.25">
      <c r="A157" s="67"/>
      <c r="B157" s="67"/>
      <c r="C157" s="67"/>
      <c r="D157" s="67"/>
      <c r="E157" s="67" t="s">
        <v>383</v>
      </c>
      <c r="F157" s="68">
        <v>41060</v>
      </c>
      <c r="G157" s="67" t="s">
        <v>1486</v>
      </c>
      <c r="H157" s="67"/>
      <c r="I157" s="67" t="s">
        <v>1487</v>
      </c>
      <c r="J157" s="36">
        <v>60</v>
      </c>
    </row>
    <row r="158" spans="1:10" x14ac:dyDescent="0.25">
      <c r="A158" s="67"/>
      <c r="B158" s="67"/>
      <c r="C158" s="67"/>
      <c r="D158" s="67"/>
      <c r="E158" s="67" t="s">
        <v>383</v>
      </c>
      <c r="F158" s="68">
        <v>41121</v>
      </c>
      <c r="G158" s="67" t="s">
        <v>1513</v>
      </c>
      <c r="H158" s="67"/>
      <c r="I158" s="67" t="s">
        <v>1514</v>
      </c>
      <c r="J158" s="36">
        <v>120</v>
      </c>
    </row>
    <row r="159" spans="1:10" x14ac:dyDescent="0.25">
      <c r="A159" s="67"/>
      <c r="B159" s="67"/>
      <c r="C159" s="67"/>
      <c r="D159" s="67"/>
      <c r="E159" s="67" t="s">
        <v>383</v>
      </c>
      <c r="F159" s="68">
        <v>41152</v>
      </c>
      <c r="G159" s="67" t="s">
        <v>1565</v>
      </c>
      <c r="H159" s="67"/>
      <c r="I159" s="67" t="s">
        <v>1566</v>
      </c>
      <c r="J159" s="36">
        <v>40</v>
      </c>
    </row>
    <row r="160" spans="1:10" x14ac:dyDescent="0.25">
      <c r="A160" s="67"/>
      <c r="B160" s="67"/>
      <c r="C160" s="67"/>
      <c r="D160" s="67"/>
      <c r="E160" s="67" t="s">
        <v>383</v>
      </c>
      <c r="F160" s="68">
        <v>41182</v>
      </c>
      <c r="G160" s="67" t="s">
        <v>1506</v>
      </c>
      <c r="H160" s="67"/>
      <c r="I160" s="67" t="s">
        <v>1507</v>
      </c>
      <c r="J160" s="36">
        <v>40</v>
      </c>
    </row>
    <row r="161" spans="1:10" x14ac:dyDescent="0.25">
      <c r="A161" s="67"/>
      <c r="B161" s="67"/>
      <c r="C161" s="67"/>
      <c r="D161" s="67"/>
      <c r="E161" s="67" t="s">
        <v>383</v>
      </c>
      <c r="F161" s="68">
        <v>41213</v>
      </c>
      <c r="G161" s="67" t="s">
        <v>1569</v>
      </c>
      <c r="H161" s="67"/>
      <c r="I161" s="67" t="s">
        <v>1570</v>
      </c>
      <c r="J161" s="36">
        <v>40</v>
      </c>
    </row>
    <row r="162" spans="1:10" x14ac:dyDescent="0.25">
      <c r="A162" s="67"/>
      <c r="B162" s="67"/>
      <c r="C162" s="67"/>
      <c r="D162" s="67"/>
      <c r="E162" s="67" t="s">
        <v>383</v>
      </c>
      <c r="F162" s="68">
        <v>41274</v>
      </c>
      <c r="G162" s="67" t="s">
        <v>1541</v>
      </c>
      <c r="H162" s="67"/>
      <c r="I162" s="67" t="s">
        <v>1542</v>
      </c>
      <c r="J162" s="36">
        <v>40</v>
      </c>
    </row>
    <row r="163" spans="1:10" x14ac:dyDescent="0.25">
      <c r="A163" s="67"/>
      <c r="B163" s="67"/>
      <c r="C163" s="67"/>
      <c r="D163" s="67"/>
      <c r="E163" s="67" t="s">
        <v>383</v>
      </c>
      <c r="F163" s="68">
        <v>41305</v>
      </c>
      <c r="G163" s="67" t="s">
        <v>1488</v>
      </c>
      <c r="H163" s="67"/>
      <c r="I163" s="67" t="s">
        <v>1489</v>
      </c>
      <c r="J163" s="36">
        <v>80</v>
      </c>
    </row>
    <row r="164" spans="1:10" x14ac:dyDescent="0.25">
      <c r="A164" s="67"/>
      <c r="B164" s="67"/>
      <c r="C164" s="67"/>
      <c r="D164" s="67"/>
      <c r="E164" s="67" t="s">
        <v>383</v>
      </c>
      <c r="F164" s="68">
        <v>41333</v>
      </c>
      <c r="G164" s="67" t="s">
        <v>1571</v>
      </c>
      <c r="H164" s="67"/>
      <c r="I164" s="67" t="s">
        <v>1572</v>
      </c>
      <c r="J164" s="36">
        <v>20</v>
      </c>
    </row>
    <row r="165" spans="1:10" x14ac:dyDescent="0.25">
      <c r="A165" s="67"/>
      <c r="B165" s="67"/>
      <c r="C165" s="67"/>
      <c r="D165" s="67"/>
      <c r="E165" s="67" t="s">
        <v>383</v>
      </c>
      <c r="F165" s="68">
        <v>41364</v>
      </c>
      <c r="G165" s="67" t="s">
        <v>1624</v>
      </c>
      <c r="H165" s="67"/>
      <c r="I165" s="67" t="s">
        <v>1625</v>
      </c>
      <c r="J165" s="36">
        <v>40</v>
      </c>
    </row>
    <row r="166" spans="1:10" x14ac:dyDescent="0.25">
      <c r="A166" s="67"/>
      <c r="B166" s="67"/>
      <c r="C166" s="67"/>
      <c r="D166" s="67"/>
      <c r="E166" s="67" t="s">
        <v>383</v>
      </c>
      <c r="F166" s="68">
        <v>41394</v>
      </c>
      <c r="G166" s="67" t="s">
        <v>1515</v>
      </c>
      <c r="H166" s="67"/>
      <c r="I166" s="67" t="s">
        <v>1516</v>
      </c>
      <c r="J166" s="36">
        <v>60</v>
      </c>
    </row>
    <row r="167" spans="1:10" x14ac:dyDescent="0.25">
      <c r="A167" s="67"/>
      <c r="B167" s="67"/>
      <c r="C167" s="67"/>
      <c r="D167" s="67"/>
      <c r="E167" s="67" t="s">
        <v>383</v>
      </c>
      <c r="F167" s="68">
        <v>41425</v>
      </c>
      <c r="G167" s="67" t="s">
        <v>1490</v>
      </c>
      <c r="H167" s="67"/>
      <c r="I167" s="67" t="s">
        <v>1491</v>
      </c>
      <c r="J167" s="36">
        <v>40</v>
      </c>
    </row>
    <row r="168" spans="1:10" x14ac:dyDescent="0.25">
      <c r="A168" s="67"/>
      <c r="B168" s="67"/>
      <c r="C168" s="67"/>
      <c r="D168" s="67"/>
      <c r="E168" s="67" t="s">
        <v>383</v>
      </c>
      <c r="F168" s="68">
        <v>41455</v>
      </c>
      <c r="G168" s="67" t="s">
        <v>1626</v>
      </c>
      <c r="H168" s="67"/>
      <c r="I168" s="67" t="s">
        <v>1627</v>
      </c>
      <c r="J168" s="36">
        <v>-1411.53</v>
      </c>
    </row>
    <row r="169" spans="1:10" x14ac:dyDescent="0.25">
      <c r="A169" s="67"/>
      <c r="B169" s="67"/>
      <c r="C169" s="67"/>
      <c r="D169" s="67"/>
      <c r="E169" s="67" t="s">
        <v>383</v>
      </c>
      <c r="F169" s="68">
        <v>41517</v>
      </c>
      <c r="G169" s="67" t="s">
        <v>1508</v>
      </c>
      <c r="H169" s="67"/>
      <c r="I169" s="67" t="s">
        <v>1509</v>
      </c>
      <c r="J169" s="36">
        <v>118</v>
      </c>
    </row>
    <row r="170" spans="1:10" x14ac:dyDescent="0.25">
      <c r="A170" s="67"/>
      <c r="B170" s="67"/>
      <c r="C170" s="67"/>
      <c r="D170" s="67"/>
      <c r="E170" s="67" t="s">
        <v>383</v>
      </c>
      <c r="F170" s="68">
        <v>41547</v>
      </c>
      <c r="G170" s="67" t="s">
        <v>1543</v>
      </c>
      <c r="H170" s="67"/>
      <c r="I170" s="67" t="s">
        <v>1544</v>
      </c>
      <c r="J170" s="36">
        <v>40</v>
      </c>
    </row>
    <row r="171" spans="1:10" x14ac:dyDescent="0.25">
      <c r="A171" s="67"/>
      <c r="B171" s="67"/>
      <c r="C171" s="67"/>
      <c r="D171" s="67"/>
      <c r="E171" s="67" t="s">
        <v>383</v>
      </c>
      <c r="F171" s="68">
        <v>41578</v>
      </c>
      <c r="G171" s="67" t="s">
        <v>421</v>
      </c>
      <c r="H171" s="67"/>
      <c r="I171" s="67" t="s">
        <v>422</v>
      </c>
      <c r="J171" s="36">
        <v>98</v>
      </c>
    </row>
    <row r="172" spans="1:10" x14ac:dyDescent="0.25">
      <c r="A172" s="67"/>
      <c r="B172" s="67"/>
      <c r="C172" s="67"/>
      <c r="D172" s="67"/>
      <c r="E172" s="67" t="s">
        <v>383</v>
      </c>
      <c r="F172" s="68">
        <v>41608</v>
      </c>
      <c r="G172" s="67" t="s">
        <v>1519</v>
      </c>
      <c r="H172" s="67"/>
      <c r="I172" s="67" t="s">
        <v>1520</v>
      </c>
      <c r="J172" s="36">
        <v>76</v>
      </c>
    </row>
    <row r="173" spans="1:10" x14ac:dyDescent="0.25">
      <c r="A173" s="67"/>
      <c r="B173" s="67"/>
      <c r="C173" s="67"/>
      <c r="D173" s="67"/>
      <c r="E173" s="67" t="s">
        <v>383</v>
      </c>
      <c r="F173" s="68">
        <v>41639</v>
      </c>
      <c r="G173" s="67" t="s">
        <v>1628</v>
      </c>
      <c r="H173" s="67"/>
      <c r="I173" s="67" t="s">
        <v>1629</v>
      </c>
      <c r="J173" s="36">
        <v>40</v>
      </c>
    </row>
    <row r="174" spans="1:10" x14ac:dyDescent="0.25">
      <c r="A174" s="67"/>
      <c r="B174" s="67"/>
      <c r="C174" s="67"/>
      <c r="D174" s="67"/>
      <c r="E174" s="67" t="s">
        <v>383</v>
      </c>
      <c r="F174" s="68">
        <v>41639</v>
      </c>
      <c r="G174" s="67" t="s">
        <v>1630</v>
      </c>
      <c r="H174" s="67"/>
      <c r="I174" s="67" t="s">
        <v>1631</v>
      </c>
      <c r="J174" s="36">
        <v>874.65</v>
      </c>
    </row>
    <row r="175" spans="1:10" x14ac:dyDescent="0.25">
      <c r="A175" s="67"/>
      <c r="B175" s="67"/>
      <c r="C175" s="67"/>
      <c r="D175" s="67"/>
      <c r="E175" s="67" t="s">
        <v>383</v>
      </c>
      <c r="F175" s="68">
        <v>41666</v>
      </c>
      <c r="G175" s="67" t="s">
        <v>1632</v>
      </c>
      <c r="H175" s="67"/>
      <c r="I175" s="67" t="s">
        <v>1633</v>
      </c>
      <c r="J175" s="36">
        <v>48.54</v>
      </c>
    </row>
    <row r="176" spans="1:10" x14ac:dyDescent="0.25">
      <c r="A176" s="67"/>
      <c r="B176" s="67"/>
      <c r="C176" s="67"/>
      <c r="D176" s="67"/>
      <c r="E176" s="67" t="s">
        <v>383</v>
      </c>
      <c r="F176" s="68">
        <v>41670</v>
      </c>
      <c r="G176" s="67" t="s">
        <v>1573</v>
      </c>
      <c r="H176" s="67"/>
      <c r="I176" s="67" t="s">
        <v>1574</v>
      </c>
      <c r="J176" s="36">
        <v>58</v>
      </c>
    </row>
    <row r="177" spans="1:10" x14ac:dyDescent="0.25">
      <c r="A177" s="67"/>
      <c r="B177" s="67"/>
      <c r="C177" s="67"/>
      <c r="D177" s="67"/>
      <c r="E177" s="67" t="s">
        <v>383</v>
      </c>
      <c r="F177" s="68">
        <v>41698</v>
      </c>
      <c r="G177" s="67" t="s">
        <v>1575</v>
      </c>
      <c r="H177" s="67"/>
      <c r="I177" s="67" t="s">
        <v>1576</v>
      </c>
      <c r="J177" s="36">
        <v>60</v>
      </c>
    </row>
    <row r="178" spans="1:10" x14ac:dyDescent="0.25">
      <c r="A178" s="67"/>
      <c r="B178" s="67"/>
      <c r="C178" s="67"/>
      <c r="D178" s="67"/>
      <c r="E178" s="67" t="s">
        <v>383</v>
      </c>
      <c r="F178" s="68">
        <v>41729</v>
      </c>
      <c r="G178" s="67" t="s">
        <v>1478</v>
      </c>
      <c r="H178" s="67"/>
      <c r="I178" s="67" t="s">
        <v>1479</v>
      </c>
      <c r="J178" s="36">
        <v>58</v>
      </c>
    </row>
    <row r="179" spans="1:10" x14ac:dyDescent="0.25">
      <c r="A179" s="67"/>
      <c r="B179" s="67"/>
      <c r="C179" s="67"/>
      <c r="D179" s="67"/>
      <c r="E179" s="67" t="s">
        <v>383</v>
      </c>
      <c r="F179" s="68">
        <v>41745</v>
      </c>
      <c r="G179" s="67" t="s">
        <v>1634</v>
      </c>
      <c r="H179" s="67" t="s">
        <v>1635</v>
      </c>
      <c r="I179" s="67"/>
      <c r="J179" s="36">
        <v>1000</v>
      </c>
    </row>
    <row r="180" spans="1:10" x14ac:dyDescent="0.25">
      <c r="A180" s="67"/>
      <c r="B180" s="67"/>
      <c r="C180" s="67"/>
      <c r="D180" s="67"/>
      <c r="E180" s="67" t="s">
        <v>383</v>
      </c>
      <c r="F180" s="68">
        <v>41758</v>
      </c>
      <c r="G180" s="67" t="s">
        <v>1636</v>
      </c>
      <c r="H180" s="67" t="s">
        <v>1637</v>
      </c>
      <c r="I180" s="67"/>
      <c r="J180" s="36">
        <v>3000</v>
      </c>
    </row>
    <row r="181" spans="1:10" x14ac:dyDescent="0.25">
      <c r="A181" s="67"/>
      <c r="B181" s="67"/>
      <c r="C181" s="67"/>
      <c r="D181" s="67"/>
      <c r="E181" s="67" t="s">
        <v>383</v>
      </c>
      <c r="F181" s="68">
        <v>41790</v>
      </c>
      <c r="G181" s="67" t="s">
        <v>1116</v>
      </c>
      <c r="H181" s="67"/>
      <c r="I181" s="67" t="s">
        <v>1117</v>
      </c>
      <c r="J181" s="36">
        <v>20</v>
      </c>
    </row>
    <row r="182" spans="1:10" x14ac:dyDescent="0.25">
      <c r="A182" s="67"/>
      <c r="B182" s="67"/>
      <c r="C182" s="67"/>
      <c r="D182" s="67"/>
      <c r="E182" s="67" t="s">
        <v>383</v>
      </c>
      <c r="F182" s="68">
        <v>41820</v>
      </c>
      <c r="G182" s="67" t="s">
        <v>1638</v>
      </c>
      <c r="H182" s="67"/>
      <c r="I182" s="67" t="s">
        <v>1639</v>
      </c>
      <c r="J182" s="36">
        <v>96</v>
      </c>
    </row>
    <row r="183" spans="1:10" x14ac:dyDescent="0.25">
      <c r="A183" s="67"/>
      <c r="B183" s="67"/>
      <c r="C183" s="67"/>
      <c r="D183" s="67"/>
      <c r="E183" s="67" t="s">
        <v>383</v>
      </c>
      <c r="F183" s="68">
        <v>41882</v>
      </c>
      <c r="G183" s="67" t="s">
        <v>1492</v>
      </c>
      <c r="H183" s="67"/>
      <c r="I183" s="67" t="s">
        <v>1493</v>
      </c>
      <c r="J183" s="36">
        <v>80</v>
      </c>
    </row>
    <row r="184" spans="1:10" x14ac:dyDescent="0.25">
      <c r="A184" s="67"/>
      <c r="B184" s="67"/>
      <c r="C184" s="67"/>
      <c r="D184" s="67"/>
      <c r="E184" s="67" t="s">
        <v>426</v>
      </c>
      <c r="F184" s="68">
        <v>41894</v>
      </c>
      <c r="G184" s="67"/>
      <c r="H184" s="67" t="s">
        <v>1640</v>
      </c>
      <c r="I184" s="67" t="s">
        <v>1641</v>
      </c>
      <c r="J184" s="36">
        <v>-201.86</v>
      </c>
    </row>
    <row r="185" spans="1:10" x14ac:dyDescent="0.25">
      <c r="A185" s="67"/>
      <c r="B185" s="67"/>
      <c r="C185" s="67"/>
      <c r="D185" s="67"/>
      <c r="E185" s="67" t="s">
        <v>383</v>
      </c>
      <c r="F185" s="68">
        <v>41912</v>
      </c>
      <c r="G185" s="67" t="s">
        <v>1642</v>
      </c>
      <c r="H185" s="67"/>
      <c r="I185" s="67" t="s">
        <v>1643</v>
      </c>
      <c r="J185" s="36">
        <v>78</v>
      </c>
    </row>
    <row r="186" spans="1:10" x14ac:dyDescent="0.25">
      <c r="A186" s="67"/>
      <c r="B186" s="67"/>
      <c r="C186" s="67"/>
      <c r="D186" s="67"/>
      <c r="E186" s="67" t="s">
        <v>383</v>
      </c>
      <c r="F186" s="68">
        <v>41943</v>
      </c>
      <c r="G186" s="67" t="s">
        <v>1644</v>
      </c>
      <c r="H186" s="67"/>
      <c r="I186" s="67" t="s">
        <v>1645</v>
      </c>
      <c r="J186" s="36">
        <v>40</v>
      </c>
    </row>
    <row r="187" spans="1:10" x14ac:dyDescent="0.25">
      <c r="A187" s="67"/>
      <c r="B187" s="67"/>
      <c r="C187" s="67"/>
      <c r="D187" s="67"/>
      <c r="E187" s="67" t="s">
        <v>383</v>
      </c>
      <c r="F187" s="68">
        <v>41973</v>
      </c>
      <c r="G187" s="67" t="s">
        <v>1646</v>
      </c>
      <c r="H187" s="67"/>
      <c r="I187" s="67" t="s">
        <v>1647</v>
      </c>
      <c r="J187" s="36">
        <v>40</v>
      </c>
    </row>
    <row r="188" spans="1:10" x14ac:dyDescent="0.25">
      <c r="A188" s="67"/>
      <c r="B188" s="67"/>
      <c r="C188" s="67"/>
      <c r="D188" s="67"/>
      <c r="E188" s="67" t="s">
        <v>383</v>
      </c>
      <c r="F188" s="68">
        <v>42004</v>
      </c>
      <c r="G188" s="67" t="s">
        <v>1648</v>
      </c>
      <c r="H188" s="67"/>
      <c r="I188" s="67" t="s">
        <v>1649</v>
      </c>
      <c r="J188" s="36">
        <v>20</v>
      </c>
    </row>
    <row r="189" spans="1:10" x14ac:dyDescent="0.25">
      <c r="A189" s="67"/>
      <c r="B189" s="67"/>
      <c r="C189" s="67"/>
      <c r="D189" s="67"/>
      <c r="E189" s="67" t="s">
        <v>383</v>
      </c>
      <c r="F189" s="68">
        <v>42035</v>
      </c>
      <c r="G189" s="67" t="s">
        <v>1579</v>
      </c>
      <c r="H189" s="67"/>
      <c r="I189" s="67" t="s">
        <v>1580</v>
      </c>
      <c r="J189" s="36">
        <v>40</v>
      </c>
    </row>
    <row r="190" spans="1:10" x14ac:dyDescent="0.25">
      <c r="A190" s="67"/>
      <c r="B190" s="67"/>
      <c r="C190" s="67"/>
      <c r="D190" s="67"/>
      <c r="E190" s="67" t="s">
        <v>383</v>
      </c>
      <c r="F190" s="68">
        <v>42063</v>
      </c>
      <c r="G190" s="67" t="s">
        <v>1549</v>
      </c>
      <c r="H190" s="67"/>
      <c r="I190" s="67" t="s">
        <v>1550</v>
      </c>
      <c r="J190" s="36">
        <v>60</v>
      </c>
    </row>
    <row r="191" spans="1:10" x14ac:dyDescent="0.25">
      <c r="A191" s="67"/>
      <c r="B191" s="67"/>
      <c r="C191" s="67"/>
      <c r="D191" s="67"/>
      <c r="E191" s="67" t="s">
        <v>383</v>
      </c>
      <c r="F191" s="68">
        <v>42094</v>
      </c>
      <c r="G191" s="67" t="s">
        <v>898</v>
      </c>
      <c r="H191" s="67"/>
      <c r="I191" s="67" t="s">
        <v>899</v>
      </c>
      <c r="J191" s="36">
        <v>20</v>
      </c>
    </row>
    <row r="192" spans="1:10" x14ac:dyDescent="0.25">
      <c r="A192" s="67"/>
      <c r="B192" s="67"/>
      <c r="C192" s="67"/>
      <c r="D192" s="67"/>
      <c r="E192" s="67" t="s">
        <v>383</v>
      </c>
      <c r="F192" s="68">
        <v>42155</v>
      </c>
      <c r="G192" s="67" t="s">
        <v>1650</v>
      </c>
      <c r="H192" s="67"/>
      <c r="I192" s="67" t="s">
        <v>1651</v>
      </c>
      <c r="J192" s="36">
        <v>40</v>
      </c>
    </row>
    <row r="193" spans="1:10" x14ac:dyDescent="0.25">
      <c r="A193" s="67"/>
      <c r="B193" s="67"/>
      <c r="C193" s="67"/>
      <c r="D193" s="67"/>
      <c r="E193" s="67" t="s">
        <v>383</v>
      </c>
      <c r="F193" s="68">
        <v>42185</v>
      </c>
      <c r="G193" s="67" t="s">
        <v>900</v>
      </c>
      <c r="H193" s="67"/>
      <c r="I193" s="67" t="s">
        <v>901</v>
      </c>
      <c r="J193" s="36">
        <v>78</v>
      </c>
    </row>
    <row r="194" spans="1:10" x14ac:dyDescent="0.25">
      <c r="A194" s="67"/>
      <c r="B194" s="67"/>
      <c r="C194" s="67"/>
      <c r="D194" s="67"/>
      <c r="E194" s="67" t="s">
        <v>423</v>
      </c>
      <c r="F194" s="68">
        <v>42209</v>
      </c>
      <c r="G194" s="67"/>
      <c r="H194" s="67" t="s">
        <v>976</v>
      </c>
      <c r="I194" s="67" t="s">
        <v>1652</v>
      </c>
      <c r="J194" s="36">
        <v>900</v>
      </c>
    </row>
    <row r="195" spans="1:10" x14ac:dyDescent="0.25">
      <c r="A195" s="67"/>
      <c r="B195" s="67"/>
      <c r="C195" s="67"/>
      <c r="D195" s="67"/>
      <c r="E195" s="67" t="s">
        <v>423</v>
      </c>
      <c r="F195" s="68">
        <v>42209</v>
      </c>
      <c r="G195" s="67"/>
      <c r="H195" s="67"/>
      <c r="I195" s="67" t="s">
        <v>431</v>
      </c>
      <c r="J195" s="36">
        <v>-28.18</v>
      </c>
    </row>
    <row r="196" spans="1:10" x14ac:dyDescent="0.25">
      <c r="A196" s="67"/>
      <c r="B196" s="67"/>
      <c r="C196" s="67"/>
      <c r="D196" s="67"/>
      <c r="E196" s="67" t="s">
        <v>383</v>
      </c>
      <c r="F196" s="68">
        <v>42214</v>
      </c>
      <c r="G196" s="67" t="s">
        <v>1653</v>
      </c>
      <c r="H196" s="67"/>
      <c r="I196" s="67" t="s">
        <v>1654</v>
      </c>
      <c r="J196" s="36">
        <v>-75</v>
      </c>
    </row>
    <row r="197" spans="1:10" x14ac:dyDescent="0.25">
      <c r="A197" s="67"/>
      <c r="B197" s="67"/>
      <c r="C197" s="67"/>
      <c r="D197" s="67"/>
      <c r="E197" s="67" t="s">
        <v>383</v>
      </c>
      <c r="F197" s="68">
        <v>42216</v>
      </c>
      <c r="G197" s="67" t="s">
        <v>1655</v>
      </c>
      <c r="H197" s="67"/>
      <c r="I197" s="67" t="s">
        <v>1656</v>
      </c>
      <c r="J197" s="36">
        <v>20</v>
      </c>
    </row>
    <row r="198" spans="1:10" x14ac:dyDescent="0.25">
      <c r="A198" s="67"/>
      <c r="B198" s="67"/>
      <c r="C198" s="67"/>
      <c r="D198" s="67"/>
      <c r="E198" s="67" t="s">
        <v>426</v>
      </c>
      <c r="F198" s="68">
        <v>42247</v>
      </c>
      <c r="G198" s="67"/>
      <c r="H198" s="67" t="s">
        <v>1640</v>
      </c>
      <c r="I198" s="67" t="s">
        <v>1657</v>
      </c>
      <c r="J198" s="36">
        <v>-101</v>
      </c>
    </row>
    <row r="199" spans="1:10" x14ac:dyDescent="0.25">
      <c r="A199" s="67"/>
      <c r="B199" s="67"/>
      <c r="C199" s="67"/>
      <c r="D199" s="67"/>
      <c r="E199" s="67" t="s">
        <v>383</v>
      </c>
      <c r="F199" s="68">
        <v>42247</v>
      </c>
      <c r="G199" s="67" t="s">
        <v>1658</v>
      </c>
      <c r="H199" s="67"/>
      <c r="I199" s="67" t="s">
        <v>1659</v>
      </c>
      <c r="J199" s="36">
        <v>90</v>
      </c>
    </row>
    <row r="200" spans="1:10" x14ac:dyDescent="0.25">
      <c r="A200" s="67"/>
      <c r="B200" s="67"/>
      <c r="C200" s="67"/>
      <c r="D200" s="67"/>
      <c r="E200" s="67" t="s">
        <v>426</v>
      </c>
      <c r="F200" s="68">
        <v>42275</v>
      </c>
      <c r="G200" s="67"/>
      <c r="H200" s="67" t="s">
        <v>317</v>
      </c>
      <c r="I200" s="67" t="s">
        <v>1660</v>
      </c>
      <c r="J200" s="36">
        <v>-471.04</v>
      </c>
    </row>
    <row r="201" spans="1:10" x14ac:dyDescent="0.25">
      <c r="A201" s="67"/>
      <c r="B201" s="67"/>
      <c r="C201" s="67"/>
      <c r="D201" s="67"/>
      <c r="E201" s="67" t="s">
        <v>383</v>
      </c>
      <c r="F201" s="68">
        <v>42277</v>
      </c>
      <c r="G201" s="67" t="s">
        <v>991</v>
      </c>
      <c r="H201" s="67"/>
      <c r="I201" s="67" t="s">
        <v>992</v>
      </c>
      <c r="J201" s="36">
        <v>80</v>
      </c>
    </row>
    <row r="202" spans="1:10" x14ac:dyDescent="0.25">
      <c r="A202" s="67"/>
      <c r="B202" s="67"/>
      <c r="C202" s="67"/>
      <c r="D202" s="67"/>
      <c r="E202" s="67" t="s">
        <v>426</v>
      </c>
      <c r="F202" s="68">
        <v>42283</v>
      </c>
      <c r="G202" s="67"/>
      <c r="H202" s="67" t="s">
        <v>1640</v>
      </c>
      <c r="I202" s="67" t="s">
        <v>1661</v>
      </c>
      <c r="J202" s="36">
        <v>-1784.66</v>
      </c>
    </row>
    <row r="203" spans="1:10" x14ac:dyDescent="0.25">
      <c r="A203" s="67"/>
      <c r="B203" s="67"/>
      <c r="C203" s="67"/>
      <c r="D203" s="67"/>
      <c r="E203" s="67" t="s">
        <v>383</v>
      </c>
      <c r="F203" s="68">
        <v>42308</v>
      </c>
      <c r="G203" s="67" t="s">
        <v>1460</v>
      </c>
      <c r="H203" s="67"/>
      <c r="I203" s="67" t="s">
        <v>1461</v>
      </c>
      <c r="J203" s="36">
        <v>40</v>
      </c>
    </row>
    <row r="204" spans="1:10" x14ac:dyDescent="0.25">
      <c r="A204" s="67"/>
      <c r="B204" s="67"/>
      <c r="C204" s="67"/>
      <c r="D204" s="67"/>
      <c r="E204" s="67" t="s">
        <v>423</v>
      </c>
      <c r="F204" s="68">
        <v>42359</v>
      </c>
      <c r="G204" s="67"/>
      <c r="H204" s="67"/>
      <c r="I204" s="67" t="s">
        <v>1662</v>
      </c>
      <c r="J204" s="36">
        <v>50</v>
      </c>
    </row>
    <row r="205" spans="1:10" x14ac:dyDescent="0.25">
      <c r="A205" s="67"/>
      <c r="B205" s="67"/>
      <c r="C205" s="67"/>
      <c r="D205" s="67"/>
      <c r="E205" s="67" t="s">
        <v>423</v>
      </c>
      <c r="F205" s="68">
        <v>42359</v>
      </c>
      <c r="G205" s="67"/>
      <c r="H205" s="67"/>
      <c r="I205" s="67" t="s">
        <v>431</v>
      </c>
      <c r="J205" s="36">
        <v>-1.64</v>
      </c>
    </row>
    <row r="206" spans="1:10" x14ac:dyDescent="0.25">
      <c r="A206" s="67"/>
      <c r="B206" s="67"/>
      <c r="C206" s="67"/>
      <c r="D206" s="67"/>
      <c r="E206" s="67" t="s">
        <v>383</v>
      </c>
      <c r="F206" s="68">
        <v>42369</v>
      </c>
      <c r="G206" s="67" t="s">
        <v>1663</v>
      </c>
      <c r="H206" s="67"/>
      <c r="I206" s="67" t="s">
        <v>1664</v>
      </c>
      <c r="J206" s="36">
        <v>38</v>
      </c>
    </row>
    <row r="207" spans="1:10" x14ac:dyDescent="0.25">
      <c r="A207" s="67"/>
      <c r="B207" s="67"/>
      <c r="C207" s="67"/>
      <c r="D207" s="67"/>
      <c r="E207" s="67" t="s">
        <v>383</v>
      </c>
      <c r="F207" s="68">
        <v>42429</v>
      </c>
      <c r="G207" s="67" t="s">
        <v>1464</v>
      </c>
      <c r="H207" s="67"/>
      <c r="I207" s="67" t="s">
        <v>1465</v>
      </c>
      <c r="J207" s="36">
        <v>96</v>
      </c>
    </row>
    <row r="208" spans="1:10" x14ac:dyDescent="0.25">
      <c r="A208" s="67"/>
      <c r="B208" s="67"/>
      <c r="C208" s="67"/>
      <c r="D208" s="67"/>
      <c r="E208" s="67" t="s">
        <v>383</v>
      </c>
      <c r="F208" s="68">
        <v>42460</v>
      </c>
      <c r="G208" s="67" t="s">
        <v>1466</v>
      </c>
      <c r="H208" s="67"/>
      <c r="I208" s="67" t="s">
        <v>1467</v>
      </c>
      <c r="J208" s="36">
        <v>134</v>
      </c>
    </row>
    <row r="209" spans="1:10" x14ac:dyDescent="0.25">
      <c r="A209" s="67"/>
      <c r="B209" s="67"/>
      <c r="C209" s="67"/>
      <c r="D209" s="67"/>
      <c r="E209" s="67" t="s">
        <v>423</v>
      </c>
      <c r="F209" s="68">
        <v>42485</v>
      </c>
      <c r="G209" s="67"/>
      <c r="H209" s="67"/>
      <c r="I209" s="67" t="s">
        <v>1665</v>
      </c>
      <c r="J209" s="36">
        <v>50</v>
      </c>
    </row>
    <row r="210" spans="1:10" x14ac:dyDescent="0.25">
      <c r="A210" s="67"/>
      <c r="B210" s="67"/>
      <c r="C210" s="67"/>
      <c r="D210" s="67"/>
      <c r="E210" s="67" t="s">
        <v>423</v>
      </c>
      <c r="F210" s="68">
        <v>42485</v>
      </c>
      <c r="G210" s="67"/>
      <c r="H210" s="67"/>
      <c r="I210" s="67" t="s">
        <v>431</v>
      </c>
      <c r="J210" s="36">
        <v>-1.38</v>
      </c>
    </row>
    <row r="211" spans="1:10" x14ac:dyDescent="0.25">
      <c r="A211" s="67"/>
      <c r="B211" s="67"/>
      <c r="C211" s="67"/>
      <c r="D211" s="67"/>
      <c r="E211" s="67" t="s">
        <v>383</v>
      </c>
      <c r="F211" s="68">
        <v>42490</v>
      </c>
      <c r="G211" s="67" t="s">
        <v>1666</v>
      </c>
      <c r="H211" s="67"/>
      <c r="I211" s="67" t="s">
        <v>1667</v>
      </c>
      <c r="J211" s="36">
        <v>20</v>
      </c>
    </row>
    <row r="212" spans="1:10" x14ac:dyDescent="0.25">
      <c r="A212" s="67"/>
      <c r="B212" s="67"/>
      <c r="C212" s="67"/>
      <c r="D212" s="67"/>
      <c r="E212" s="67" t="s">
        <v>426</v>
      </c>
      <c r="F212" s="68">
        <v>42495</v>
      </c>
      <c r="G212" s="67"/>
      <c r="H212" s="67" t="s">
        <v>1640</v>
      </c>
      <c r="I212" s="67" t="s">
        <v>1668</v>
      </c>
      <c r="J212" s="36">
        <v>-960.36</v>
      </c>
    </row>
    <row r="213" spans="1:10" x14ac:dyDescent="0.25">
      <c r="A213" s="67"/>
      <c r="B213" s="67"/>
      <c r="C213" s="67"/>
      <c r="D213" s="67"/>
      <c r="E213" s="67" t="s">
        <v>383</v>
      </c>
      <c r="F213" s="68">
        <v>42521</v>
      </c>
      <c r="G213" s="67" t="s">
        <v>1480</v>
      </c>
      <c r="H213" s="67"/>
      <c r="I213" s="67" t="s">
        <v>1481</v>
      </c>
      <c r="J213" s="36">
        <v>40</v>
      </c>
    </row>
    <row r="214" spans="1:10" x14ac:dyDescent="0.25">
      <c r="A214" s="67"/>
      <c r="B214" s="67"/>
      <c r="C214" s="67"/>
      <c r="D214" s="67"/>
      <c r="E214" s="67" t="s">
        <v>383</v>
      </c>
      <c r="F214" s="68">
        <v>42551</v>
      </c>
      <c r="G214" s="67" t="s">
        <v>1669</v>
      </c>
      <c r="H214" s="67"/>
      <c r="I214" s="67" t="s">
        <v>1670</v>
      </c>
      <c r="J214" s="36">
        <v>20</v>
      </c>
    </row>
    <row r="215" spans="1:10" x14ac:dyDescent="0.25">
      <c r="A215" s="67"/>
      <c r="B215" s="67"/>
      <c r="C215" s="67"/>
      <c r="D215" s="67"/>
      <c r="E215" s="67" t="s">
        <v>383</v>
      </c>
      <c r="F215" s="68">
        <v>42613</v>
      </c>
      <c r="G215" s="67" t="s">
        <v>1482</v>
      </c>
      <c r="H215" s="67"/>
      <c r="I215" s="67" t="s">
        <v>1483</v>
      </c>
      <c r="J215" s="36">
        <v>220</v>
      </c>
    </row>
    <row r="216" spans="1:10" x14ac:dyDescent="0.25">
      <c r="A216" s="67"/>
      <c r="B216" s="67"/>
      <c r="C216" s="67"/>
      <c r="D216" s="67"/>
      <c r="E216" s="67" t="s">
        <v>426</v>
      </c>
      <c r="F216" s="68">
        <v>42619</v>
      </c>
      <c r="G216" s="67"/>
      <c r="H216" s="67" t="s">
        <v>1640</v>
      </c>
      <c r="I216" s="67" t="s">
        <v>1671</v>
      </c>
      <c r="J216" s="36">
        <v>-567.52</v>
      </c>
    </row>
    <row r="217" spans="1:10" x14ac:dyDescent="0.25">
      <c r="A217" s="67"/>
      <c r="B217" s="67"/>
      <c r="C217" s="67"/>
      <c r="D217" s="67"/>
      <c r="E217" s="67" t="s">
        <v>426</v>
      </c>
      <c r="F217" s="68">
        <v>42619</v>
      </c>
      <c r="G217" s="67"/>
      <c r="H217" s="67" t="s">
        <v>1672</v>
      </c>
      <c r="I217" s="67" t="s">
        <v>1673</v>
      </c>
      <c r="J217" s="36">
        <v>-157.32</v>
      </c>
    </row>
    <row r="218" spans="1:10" x14ac:dyDescent="0.25">
      <c r="A218" s="67"/>
      <c r="B218" s="67"/>
      <c r="C218" s="67"/>
      <c r="D218" s="67"/>
      <c r="E218" s="67" t="s">
        <v>426</v>
      </c>
      <c r="F218" s="68">
        <v>42639</v>
      </c>
      <c r="G218" s="67"/>
      <c r="H218" s="67" t="s">
        <v>1672</v>
      </c>
      <c r="I218" s="67" t="s">
        <v>1674</v>
      </c>
      <c r="J218" s="36">
        <v>-149.47</v>
      </c>
    </row>
    <row r="219" spans="1:10" x14ac:dyDescent="0.25">
      <c r="A219" s="67"/>
      <c r="B219" s="67"/>
      <c r="C219" s="67"/>
      <c r="D219" s="67"/>
      <c r="E219" s="67" t="s">
        <v>383</v>
      </c>
      <c r="F219" s="68">
        <v>42643</v>
      </c>
      <c r="G219" s="67" t="s">
        <v>1581</v>
      </c>
      <c r="H219" s="67"/>
      <c r="I219" s="67" t="s">
        <v>1582</v>
      </c>
      <c r="J219" s="36">
        <v>20</v>
      </c>
    </row>
    <row r="220" spans="1:10" x14ac:dyDescent="0.25">
      <c r="A220" s="67"/>
      <c r="B220" s="67"/>
      <c r="C220" s="67"/>
      <c r="D220" s="67"/>
      <c r="E220" s="67" t="s">
        <v>423</v>
      </c>
      <c r="F220" s="68">
        <v>42656</v>
      </c>
      <c r="G220" s="67"/>
      <c r="H220" s="67" t="s">
        <v>1637</v>
      </c>
      <c r="I220" s="67" t="s">
        <v>1675</v>
      </c>
      <c r="J220" s="36">
        <v>1000</v>
      </c>
    </row>
    <row r="221" spans="1:10" x14ac:dyDescent="0.25">
      <c r="A221" s="67"/>
      <c r="B221" s="67"/>
      <c r="C221" s="67"/>
      <c r="D221" s="67"/>
      <c r="E221" s="67" t="s">
        <v>423</v>
      </c>
      <c r="F221" s="68">
        <v>42656</v>
      </c>
      <c r="G221" s="67"/>
      <c r="H221" s="67"/>
      <c r="I221" s="67" t="s">
        <v>431</v>
      </c>
      <c r="J221" s="36">
        <v>-28.95</v>
      </c>
    </row>
    <row r="222" spans="1:10" x14ac:dyDescent="0.25">
      <c r="A222" s="67"/>
      <c r="B222" s="67"/>
      <c r="C222" s="67"/>
      <c r="D222" s="67"/>
      <c r="E222" s="67" t="s">
        <v>426</v>
      </c>
      <c r="F222" s="68">
        <v>42684</v>
      </c>
      <c r="G222" s="67"/>
      <c r="H222" s="67" t="s">
        <v>1676</v>
      </c>
      <c r="I222" s="67" t="s">
        <v>1677</v>
      </c>
      <c r="J222" s="36">
        <v>-398.66</v>
      </c>
    </row>
    <row r="223" spans="1:10" x14ac:dyDescent="0.25">
      <c r="A223" s="67"/>
      <c r="B223" s="67"/>
      <c r="C223" s="67"/>
      <c r="D223" s="67"/>
      <c r="E223" s="67" t="s">
        <v>383</v>
      </c>
      <c r="F223" s="68">
        <v>42704</v>
      </c>
      <c r="G223" s="67" t="s">
        <v>1468</v>
      </c>
      <c r="H223" s="67"/>
      <c r="I223" s="67" t="s">
        <v>1469</v>
      </c>
      <c r="J223" s="36">
        <v>60</v>
      </c>
    </row>
    <row r="224" spans="1:10" x14ac:dyDescent="0.25">
      <c r="A224" s="67"/>
      <c r="B224" s="67"/>
      <c r="C224" s="67"/>
      <c r="D224" s="67"/>
      <c r="E224" s="67" t="s">
        <v>426</v>
      </c>
      <c r="F224" s="68">
        <v>42738</v>
      </c>
      <c r="G224" s="67"/>
      <c r="H224" s="67" t="s">
        <v>1672</v>
      </c>
      <c r="I224" s="67" t="s">
        <v>1678</v>
      </c>
      <c r="J224" s="36">
        <v>-355.24</v>
      </c>
    </row>
    <row r="225" spans="1:10" x14ac:dyDescent="0.25">
      <c r="A225" s="67"/>
      <c r="B225" s="67"/>
      <c r="C225" s="67"/>
      <c r="D225" s="67"/>
      <c r="E225" s="67" t="s">
        <v>383</v>
      </c>
      <c r="F225" s="68">
        <v>42766</v>
      </c>
      <c r="G225" s="67" t="s">
        <v>1586</v>
      </c>
      <c r="H225" s="67"/>
      <c r="I225" s="67" t="s">
        <v>1587</v>
      </c>
      <c r="J225" s="36">
        <v>20</v>
      </c>
    </row>
    <row r="226" spans="1:10" x14ac:dyDescent="0.25">
      <c r="A226" s="67"/>
      <c r="B226" s="67"/>
      <c r="C226" s="67"/>
      <c r="D226" s="67"/>
      <c r="E226" s="67" t="s">
        <v>390</v>
      </c>
      <c r="F226" s="68">
        <v>42796</v>
      </c>
      <c r="G226" s="67"/>
      <c r="H226" s="67" t="s">
        <v>1672</v>
      </c>
      <c r="I226" s="67" t="s">
        <v>1679</v>
      </c>
      <c r="J226" s="36">
        <v>-240.27</v>
      </c>
    </row>
    <row r="227" spans="1:10" x14ac:dyDescent="0.25">
      <c r="A227" s="67"/>
      <c r="B227" s="67"/>
      <c r="C227" s="67"/>
      <c r="D227" s="67"/>
      <c r="E227" s="67" t="s">
        <v>383</v>
      </c>
      <c r="F227" s="68">
        <v>42825</v>
      </c>
      <c r="G227" s="67" t="s">
        <v>1588</v>
      </c>
      <c r="H227" s="67"/>
      <c r="I227" s="67" t="s">
        <v>1589</v>
      </c>
      <c r="J227" s="36">
        <v>60</v>
      </c>
    </row>
    <row r="228" spans="1:10" x14ac:dyDescent="0.25">
      <c r="A228" s="67"/>
      <c r="B228" s="67"/>
      <c r="C228" s="67"/>
      <c r="D228" s="67"/>
      <c r="E228" s="67" t="s">
        <v>423</v>
      </c>
      <c r="F228" s="68">
        <v>42851</v>
      </c>
      <c r="G228" s="67" t="s">
        <v>1680</v>
      </c>
      <c r="H228" s="67" t="s">
        <v>976</v>
      </c>
      <c r="I228" s="67" t="s">
        <v>1681</v>
      </c>
      <c r="J228" s="36">
        <v>300</v>
      </c>
    </row>
    <row r="229" spans="1:10" x14ac:dyDescent="0.25">
      <c r="A229" s="67"/>
      <c r="B229" s="67"/>
      <c r="C229" s="67"/>
      <c r="D229" s="67"/>
      <c r="E229" s="67" t="s">
        <v>383</v>
      </c>
      <c r="F229" s="68">
        <v>42855</v>
      </c>
      <c r="G229" s="67" t="s">
        <v>1474</v>
      </c>
      <c r="H229" s="67"/>
      <c r="I229" s="67" t="s">
        <v>1475</v>
      </c>
      <c r="J229" s="36">
        <v>20</v>
      </c>
    </row>
    <row r="230" spans="1:10" x14ac:dyDescent="0.25">
      <c r="A230" s="67"/>
      <c r="B230" s="67"/>
      <c r="C230" s="67"/>
      <c r="D230" s="67"/>
      <c r="E230" s="67" t="s">
        <v>390</v>
      </c>
      <c r="F230" s="68">
        <v>42874</v>
      </c>
      <c r="G230" s="67"/>
      <c r="H230" s="67" t="s">
        <v>1672</v>
      </c>
      <c r="I230" s="67" t="s">
        <v>1682</v>
      </c>
      <c r="J230" s="36">
        <v>-80.680000000000007</v>
      </c>
    </row>
    <row r="231" spans="1:10" x14ac:dyDescent="0.25">
      <c r="A231" s="67"/>
      <c r="B231" s="67"/>
      <c r="C231" s="67"/>
      <c r="D231" s="67"/>
      <c r="E231" s="67" t="s">
        <v>383</v>
      </c>
      <c r="F231" s="68">
        <v>42886</v>
      </c>
      <c r="G231" s="67" t="s">
        <v>1545</v>
      </c>
      <c r="H231" s="67"/>
      <c r="I231" s="67" t="s">
        <v>1546</v>
      </c>
      <c r="J231" s="36">
        <v>20</v>
      </c>
    </row>
    <row r="232" spans="1:10" x14ac:dyDescent="0.25">
      <c r="A232" s="67"/>
      <c r="B232" s="67"/>
      <c r="C232" s="67"/>
      <c r="D232" s="67"/>
      <c r="E232" s="67" t="s">
        <v>390</v>
      </c>
      <c r="F232" s="68">
        <v>42917</v>
      </c>
      <c r="G232" s="67" t="s">
        <v>1683</v>
      </c>
      <c r="H232" s="67" t="s">
        <v>1672</v>
      </c>
      <c r="I232" s="67" t="s">
        <v>1684</v>
      </c>
      <c r="J232" s="36">
        <v>-235.65</v>
      </c>
    </row>
    <row r="233" spans="1:10" x14ac:dyDescent="0.25">
      <c r="A233" s="67"/>
      <c r="B233" s="67"/>
      <c r="C233" s="67"/>
      <c r="D233" s="67"/>
      <c r="E233" s="67" t="s">
        <v>390</v>
      </c>
      <c r="F233" s="68">
        <v>42933</v>
      </c>
      <c r="G233" s="67" t="s">
        <v>1685</v>
      </c>
      <c r="H233" s="67" t="s">
        <v>1686</v>
      </c>
      <c r="I233" s="67" t="s">
        <v>1687</v>
      </c>
      <c r="J233" s="36">
        <v>-2511.7399999999998</v>
      </c>
    </row>
    <row r="234" spans="1:10" x14ac:dyDescent="0.25">
      <c r="A234" s="67"/>
      <c r="B234" s="67"/>
      <c r="C234" s="67"/>
      <c r="D234" s="67"/>
      <c r="E234" s="67" t="s">
        <v>390</v>
      </c>
      <c r="F234" s="68">
        <v>42993</v>
      </c>
      <c r="G234" s="67" t="s">
        <v>1688</v>
      </c>
      <c r="H234" s="67" t="s">
        <v>1672</v>
      </c>
      <c r="I234" s="67" t="s">
        <v>1689</v>
      </c>
      <c r="J234" s="36">
        <v>-138.54</v>
      </c>
    </row>
    <row r="235" spans="1:10" x14ac:dyDescent="0.25">
      <c r="A235" s="67"/>
      <c r="B235" s="67"/>
      <c r="C235" s="67"/>
      <c r="D235" s="67"/>
      <c r="E235" s="67" t="s">
        <v>390</v>
      </c>
      <c r="F235" s="68">
        <v>43056</v>
      </c>
      <c r="G235" s="67" t="s">
        <v>1690</v>
      </c>
      <c r="H235" s="67" t="s">
        <v>1672</v>
      </c>
      <c r="I235" s="67" t="s">
        <v>1691</v>
      </c>
      <c r="J235" s="36">
        <v>-188.44</v>
      </c>
    </row>
    <row r="236" spans="1:10" x14ac:dyDescent="0.25">
      <c r="A236" s="67"/>
      <c r="B236" s="67"/>
      <c r="C236" s="67"/>
      <c r="D236" s="67"/>
      <c r="E236" s="67" t="s">
        <v>390</v>
      </c>
      <c r="F236" s="68">
        <v>43077</v>
      </c>
      <c r="G236" s="67" t="s">
        <v>1692</v>
      </c>
      <c r="H236" s="67" t="s">
        <v>1672</v>
      </c>
      <c r="I236" s="67" t="s">
        <v>1691</v>
      </c>
      <c r="J236" s="36">
        <v>-124.67</v>
      </c>
    </row>
    <row r="237" spans="1:10" x14ac:dyDescent="0.25">
      <c r="A237" s="67"/>
      <c r="B237" s="67"/>
      <c r="C237" s="67"/>
      <c r="D237" s="67"/>
      <c r="E237" s="67" t="s">
        <v>390</v>
      </c>
      <c r="F237" s="68">
        <v>43188</v>
      </c>
      <c r="G237" s="67" t="s">
        <v>1693</v>
      </c>
      <c r="H237" s="67" t="s">
        <v>1672</v>
      </c>
      <c r="I237" s="67" t="s">
        <v>1691</v>
      </c>
      <c r="J237" s="36">
        <v>-99.67</v>
      </c>
    </row>
    <row r="238" spans="1:10" x14ac:dyDescent="0.25">
      <c r="A238" s="67"/>
      <c r="B238" s="67"/>
      <c r="C238" s="67"/>
      <c r="D238" s="67"/>
      <c r="E238" s="67" t="s">
        <v>383</v>
      </c>
      <c r="F238" s="68">
        <v>43281</v>
      </c>
      <c r="G238" s="67" t="s">
        <v>1175</v>
      </c>
      <c r="H238" s="67"/>
      <c r="I238" s="67" t="s">
        <v>1176</v>
      </c>
      <c r="J238" s="36">
        <v>20</v>
      </c>
    </row>
    <row r="239" spans="1:10" x14ac:dyDescent="0.25">
      <c r="A239" s="67"/>
      <c r="B239" s="67"/>
      <c r="C239" s="67"/>
      <c r="D239" s="67"/>
      <c r="E239" s="67" t="s">
        <v>390</v>
      </c>
      <c r="F239" s="68">
        <v>43677</v>
      </c>
      <c r="G239" s="67" t="s">
        <v>1694</v>
      </c>
      <c r="H239" s="67" t="s">
        <v>568</v>
      </c>
      <c r="I239" s="67" t="s">
        <v>1695</v>
      </c>
      <c r="J239" s="36">
        <v>-10.75</v>
      </c>
    </row>
    <row r="240" spans="1:10" ht="15.75" thickBot="1" x14ac:dyDescent="0.3">
      <c r="A240" s="67"/>
      <c r="B240" s="67"/>
      <c r="C240" s="67"/>
      <c r="D240" s="67"/>
      <c r="E240" s="67" t="s">
        <v>390</v>
      </c>
      <c r="F240" s="68">
        <v>43712</v>
      </c>
      <c r="G240" s="67" t="s">
        <v>1696</v>
      </c>
      <c r="H240" s="67" t="s">
        <v>1672</v>
      </c>
      <c r="I240" s="67" t="s">
        <v>1697</v>
      </c>
      <c r="J240" s="37">
        <v>-211.62</v>
      </c>
    </row>
    <row r="241" spans="1:10" x14ac:dyDescent="0.25">
      <c r="A241" s="67"/>
      <c r="B241" s="67"/>
      <c r="C241" s="67" t="s">
        <v>1698</v>
      </c>
      <c r="D241" s="67"/>
      <c r="E241" s="67"/>
      <c r="F241" s="68"/>
      <c r="G241" s="67"/>
      <c r="H241" s="67"/>
      <c r="I241" s="67"/>
      <c r="J241" s="36">
        <f>ROUND(SUM(J137:J240),5)</f>
        <v>275.79000000000002</v>
      </c>
    </row>
    <row r="242" spans="1:10" x14ac:dyDescent="0.25">
      <c r="A242" s="64"/>
      <c r="B242" s="64"/>
      <c r="C242" s="64" t="s">
        <v>1699</v>
      </c>
      <c r="D242" s="64"/>
      <c r="E242" s="64"/>
      <c r="F242" s="65"/>
      <c r="G242" s="64"/>
      <c r="H242" s="64"/>
      <c r="I242" s="64"/>
      <c r="J242" s="57"/>
    </row>
    <row r="243" spans="1:10" x14ac:dyDescent="0.25">
      <c r="A243" s="67"/>
      <c r="B243" s="67"/>
      <c r="C243" s="67"/>
      <c r="D243" s="67"/>
      <c r="E243" s="67" t="s">
        <v>383</v>
      </c>
      <c r="F243" s="68">
        <v>40543</v>
      </c>
      <c r="G243" s="67" t="s">
        <v>1604</v>
      </c>
      <c r="H243" s="67"/>
      <c r="I243" s="67" t="s">
        <v>1605</v>
      </c>
      <c r="J243" s="36">
        <v>1950.91</v>
      </c>
    </row>
    <row r="244" spans="1:10" x14ac:dyDescent="0.25">
      <c r="A244" s="67"/>
      <c r="B244" s="67"/>
      <c r="C244" s="67"/>
      <c r="D244" s="67"/>
      <c r="E244" s="67" t="s">
        <v>383</v>
      </c>
      <c r="F244" s="68">
        <v>40543</v>
      </c>
      <c r="G244" s="67" t="s">
        <v>1604</v>
      </c>
      <c r="H244" s="67"/>
      <c r="I244" s="67" t="s">
        <v>1605</v>
      </c>
      <c r="J244" s="36">
        <v>1527.13</v>
      </c>
    </row>
    <row r="245" spans="1:10" x14ac:dyDescent="0.25">
      <c r="A245" s="67"/>
      <c r="B245" s="67"/>
      <c r="C245" s="67"/>
      <c r="D245" s="67"/>
      <c r="E245" s="67" t="s">
        <v>383</v>
      </c>
      <c r="F245" s="68">
        <v>40543</v>
      </c>
      <c r="G245" s="67" t="s">
        <v>1604</v>
      </c>
      <c r="H245" s="67"/>
      <c r="I245" s="67" t="s">
        <v>1605</v>
      </c>
      <c r="J245" s="36">
        <v>-710</v>
      </c>
    </row>
    <row r="246" spans="1:10" x14ac:dyDescent="0.25">
      <c r="A246" s="67"/>
      <c r="B246" s="67"/>
      <c r="C246" s="67"/>
      <c r="D246" s="67"/>
      <c r="E246" s="67" t="s">
        <v>383</v>
      </c>
      <c r="F246" s="68">
        <v>40602</v>
      </c>
      <c r="G246" s="67" t="s">
        <v>1202</v>
      </c>
      <c r="H246" s="67"/>
      <c r="I246" s="67" t="s">
        <v>1203</v>
      </c>
      <c r="J246" s="36">
        <v>20</v>
      </c>
    </row>
    <row r="247" spans="1:10" x14ac:dyDescent="0.25">
      <c r="A247" s="67"/>
      <c r="B247" s="67"/>
      <c r="C247" s="67"/>
      <c r="D247" s="67"/>
      <c r="E247" s="67" t="s">
        <v>383</v>
      </c>
      <c r="F247" s="68">
        <v>40633</v>
      </c>
      <c r="G247" s="67" t="s">
        <v>384</v>
      </c>
      <c r="H247" s="67"/>
      <c r="I247" s="67" t="s">
        <v>385</v>
      </c>
      <c r="J247" s="36">
        <v>20</v>
      </c>
    </row>
    <row r="248" spans="1:10" x14ac:dyDescent="0.25">
      <c r="A248" s="67"/>
      <c r="B248" s="67"/>
      <c r="C248" s="67"/>
      <c r="D248" s="67"/>
      <c r="E248" s="67" t="s">
        <v>383</v>
      </c>
      <c r="F248" s="68">
        <v>40633</v>
      </c>
      <c r="G248" s="67" t="s">
        <v>1610</v>
      </c>
      <c r="H248" s="67"/>
      <c r="I248" s="67" t="s">
        <v>1611</v>
      </c>
      <c r="J248" s="36">
        <v>-1270.99</v>
      </c>
    </row>
    <row r="249" spans="1:10" x14ac:dyDescent="0.25">
      <c r="A249" s="67"/>
      <c r="B249" s="67"/>
      <c r="C249" s="67"/>
      <c r="D249" s="67"/>
      <c r="E249" s="67" t="s">
        <v>383</v>
      </c>
      <c r="F249" s="68">
        <v>40663</v>
      </c>
      <c r="G249" s="67" t="s">
        <v>1700</v>
      </c>
      <c r="H249" s="67"/>
      <c r="I249" s="67" t="s">
        <v>1701</v>
      </c>
      <c r="J249" s="36">
        <v>-472.4</v>
      </c>
    </row>
    <row r="250" spans="1:10" x14ac:dyDescent="0.25">
      <c r="A250" s="67"/>
      <c r="B250" s="67"/>
      <c r="C250" s="67"/>
      <c r="D250" s="67"/>
      <c r="E250" s="67" t="s">
        <v>383</v>
      </c>
      <c r="F250" s="68">
        <v>40663</v>
      </c>
      <c r="G250" s="67" t="s">
        <v>1702</v>
      </c>
      <c r="H250" s="67"/>
      <c r="I250" s="67" t="s">
        <v>1703</v>
      </c>
      <c r="J250" s="36">
        <v>1942.08</v>
      </c>
    </row>
    <row r="251" spans="1:10" x14ac:dyDescent="0.25">
      <c r="A251" s="67"/>
      <c r="B251" s="67"/>
      <c r="C251" s="67"/>
      <c r="D251" s="67"/>
      <c r="E251" s="67" t="s">
        <v>383</v>
      </c>
      <c r="F251" s="68">
        <v>40663</v>
      </c>
      <c r="G251" s="67" t="s">
        <v>1702</v>
      </c>
      <c r="H251" s="67"/>
      <c r="I251" s="67" t="s">
        <v>1703</v>
      </c>
      <c r="J251" s="36">
        <v>1027.32</v>
      </c>
    </row>
    <row r="252" spans="1:10" x14ac:dyDescent="0.25">
      <c r="A252" s="67"/>
      <c r="B252" s="67"/>
      <c r="C252" s="67"/>
      <c r="D252" s="67"/>
      <c r="E252" s="67" t="s">
        <v>383</v>
      </c>
      <c r="F252" s="68">
        <v>40694</v>
      </c>
      <c r="G252" s="67" t="s">
        <v>1614</v>
      </c>
      <c r="H252" s="67"/>
      <c r="I252" s="67" t="s">
        <v>1615</v>
      </c>
      <c r="J252" s="36">
        <v>20</v>
      </c>
    </row>
    <row r="253" spans="1:10" x14ac:dyDescent="0.25">
      <c r="A253" s="67"/>
      <c r="B253" s="67"/>
      <c r="C253" s="67"/>
      <c r="D253" s="67"/>
      <c r="E253" s="67" t="s">
        <v>383</v>
      </c>
      <c r="F253" s="68">
        <v>40694</v>
      </c>
      <c r="G253" s="67" t="s">
        <v>1704</v>
      </c>
      <c r="H253" s="67"/>
      <c r="I253" s="67" t="s">
        <v>1705</v>
      </c>
      <c r="J253" s="36">
        <v>-249.49</v>
      </c>
    </row>
    <row r="254" spans="1:10" x14ac:dyDescent="0.25">
      <c r="A254" s="67"/>
      <c r="B254" s="67"/>
      <c r="C254" s="67"/>
      <c r="D254" s="67"/>
      <c r="E254" s="67" t="s">
        <v>383</v>
      </c>
      <c r="F254" s="68">
        <v>40724</v>
      </c>
      <c r="G254" s="67" t="s">
        <v>1496</v>
      </c>
      <c r="H254" s="67"/>
      <c r="I254" s="67" t="s">
        <v>1497</v>
      </c>
      <c r="J254" s="36">
        <v>60</v>
      </c>
    </row>
    <row r="255" spans="1:10" x14ac:dyDescent="0.25">
      <c r="A255" s="67"/>
      <c r="B255" s="67"/>
      <c r="C255" s="67"/>
      <c r="D255" s="67"/>
      <c r="E255" s="67" t="s">
        <v>383</v>
      </c>
      <c r="F255" s="68">
        <v>40724</v>
      </c>
      <c r="G255" s="67" t="s">
        <v>1706</v>
      </c>
      <c r="H255" s="67"/>
      <c r="I255" s="67" t="s">
        <v>1707</v>
      </c>
      <c r="J255" s="36">
        <v>140</v>
      </c>
    </row>
    <row r="256" spans="1:10" x14ac:dyDescent="0.25">
      <c r="A256" s="67"/>
      <c r="B256" s="67"/>
      <c r="C256" s="67"/>
      <c r="D256" s="67"/>
      <c r="E256" s="67" t="s">
        <v>383</v>
      </c>
      <c r="F256" s="68">
        <v>40755</v>
      </c>
      <c r="G256" s="67" t="s">
        <v>1563</v>
      </c>
      <c r="H256" s="67"/>
      <c r="I256" s="67" t="s">
        <v>1564</v>
      </c>
      <c r="J256" s="36">
        <v>240</v>
      </c>
    </row>
    <row r="257" spans="1:10" x14ac:dyDescent="0.25">
      <c r="A257" s="67"/>
      <c r="B257" s="67"/>
      <c r="C257" s="67"/>
      <c r="D257" s="67"/>
      <c r="E257" s="67" t="s">
        <v>383</v>
      </c>
      <c r="F257" s="68">
        <v>40755</v>
      </c>
      <c r="G257" s="67" t="s">
        <v>1708</v>
      </c>
      <c r="H257" s="67"/>
      <c r="I257" s="67" t="s">
        <v>1709</v>
      </c>
      <c r="J257" s="36">
        <v>-684.9</v>
      </c>
    </row>
    <row r="258" spans="1:10" x14ac:dyDescent="0.25">
      <c r="A258" s="67"/>
      <c r="B258" s="67"/>
      <c r="C258" s="67"/>
      <c r="D258" s="67"/>
      <c r="E258" s="67" t="s">
        <v>383</v>
      </c>
      <c r="F258" s="68">
        <v>40877</v>
      </c>
      <c r="G258" s="67" t="s">
        <v>894</v>
      </c>
      <c r="H258" s="67"/>
      <c r="I258" s="67" t="s">
        <v>895</v>
      </c>
      <c r="J258" s="36">
        <v>1360</v>
      </c>
    </row>
    <row r="259" spans="1:10" x14ac:dyDescent="0.25">
      <c r="A259" s="67"/>
      <c r="B259" s="67"/>
      <c r="C259" s="67"/>
      <c r="D259" s="67"/>
      <c r="E259" s="67" t="s">
        <v>383</v>
      </c>
      <c r="F259" s="68">
        <v>40877</v>
      </c>
      <c r="G259" s="67" t="s">
        <v>1616</v>
      </c>
      <c r="H259" s="67"/>
      <c r="I259" s="67" t="s">
        <v>1617</v>
      </c>
      <c r="J259" s="36">
        <v>-1000.69</v>
      </c>
    </row>
    <row r="260" spans="1:10" x14ac:dyDescent="0.25">
      <c r="A260" s="67"/>
      <c r="B260" s="67"/>
      <c r="C260" s="67"/>
      <c r="D260" s="67"/>
      <c r="E260" s="67" t="s">
        <v>383</v>
      </c>
      <c r="F260" s="68">
        <v>40908</v>
      </c>
      <c r="G260" s="67" t="s">
        <v>1618</v>
      </c>
      <c r="H260" s="67"/>
      <c r="I260" s="67" t="s">
        <v>1619</v>
      </c>
      <c r="J260" s="36">
        <v>20</v>
      </c>
    </row>
    <row r="261" spans="1:10" x14ac:dyDescent="0.25">
      <c r="A261" s="67"/>
      <c r="B261" s="67"/>
      <c r="C261" s="67"/>
      <c r="D261" s="67"/>
      <c r="E261" s="67" t="s">
        <v>383</v>
      </c>
      <c r="F261" s="68">
        <v>40908</v>
      </c>
      <c r="G261" s="67" t="s">
        <v>1710</v>
      </c>
      <c r="H261" s="67"/>
      <c r="I261" s="67" t="s">
        <v>1711</v>
      </c>
      <c r="J261" s="36">
        <v>13696.74</v>
      </c>
    </row>
    <row r="262" spans="1:10" x14ac:dyDescent="0.25">
      <c r="A262" s="67"/>
      <c r="B262" s="67"/>
      <c r="C262" s="67"/>
      <c r="D262" s="67"/>
      <c r="E262" s="67" t="s">
        <v>383</v>
      </c>
      <c r="F262" s="68">
        <v>40908</v>
      </c>
      <c r="G262" s="67" t="s">
        <v>1712</v>
      </c>
      <c r="H262" s="67"/>
      <c r="I262" s="67" t="s">
        <v>1713</v>
      </c>
      <c r="J262" s="36">
        <v>-26.96</v>
      </c>
    </row>
    <row r="263" spans="1:10" x14ac:dyDescent="0.25">
      <c r="A263" s="67"/>
      <c r="B263" s="67"/>
      <c r="C263" s="67"/>
      <c r="D263" s="67"/>
      <c r="E263" s="67" t="s">
        <v>383</v>
      </c>
      <c r="F263" s="68">
        <v>40939</v>
      </c>
      <c r="G263" s="67" t="s">
        <v>1539</v>
      </c>
      <c r="H263" s="67"/>
      <c r="I263" s="67" t="s">
        <v>1540</v>
      </c>
      <c r="J263" s="36">
        <v>60</v>
      </c>
    </row>
    <row r="264" spans="1:10" x14ac:dyDescent="0.25">
      <c r="A264" s="67"/>
      <c r="B264" s="67"/>
      <c r="C264" s="67"/>
      <c r="D264" s="67"/>
      <c r="E264" s="67" t="s">
        <v>383</v>
      </c>
      <c r="F264" s="68">
        <v>40939</v>
      </c>
      <c r="G264" s="67" t="s">
        <v>1502</v>
      </c>
      <c r="H264" s="67"/>
      <c r="I264" s="67" t="s">
        <v>1503</v>
      </c>
      <c r="J264" s="36">
        <v>-2153.54</v>
      </c>
    </row>
    <row r="265" spans="1:10" x14ac:dyDescent="0.25">
      <c r="A265" s="67"/>
      <c r="B265" s="67"/>
      <c r="C265" s="67"/>
      <c r="D265" s="67"/>
      <c r="E265" s="67" t="s">
        <v>383</v>
      </c>
      <c r="F265" s="68">
        <v>40968</v>
      </c>
      <c r="G265" s="67" t="s">
        <v>1622</v>
      </c>
      <c r="H265" s="67"/>
      <c r="I265" s="67" t="s">
        <v>1623</v>
      </c>
      <c r="J265" s="36">
        <v>220</v>
      </c>
    </row>
    <row r="266" spans="1:10" x14ac:dyDescent="0.25">
      <c r="A266" s="67"/>
      <c r="B266" s="67"/>
      <c r="C266" s="67"/>
      <c r="D266" s="67"/>
      <c r="E266" s="67" t="s">
        <v>383</v>
      </c>
      <c r="F266" s="68">
        <v>40968</v>
      </c>
      <c r="G266" s="67" t="s">
        <v>1714</v>
      </c>
      <c r="H266" s="67"/>
      <c r="I266" s="67" t="s">
        <v>1715</v>
      </c>
      <c r="J266" s="36">
        <v>-276.39999999999998</v>
      </c>
    </row>
    <row r="267" spans="1:10" x14ac:dyDescent="0.25">
      <c r="A267" s="67"/>
      <c r="B267" s="67"/>
      <c r="C267" s="67"/>
      <c r="D267" s="67"/>
      <c r="E267" s="67" t="s">
        <v>383</v>
      </c>
      <c r="F267" s="68">
        <v>40968</v>
      </c>
      <c r="G267" s="67" t="s">
        <v>1716</v>
      </c>
      <c r="H267" s="67"/>
      <c r="I267" s="67" t="s">
        <v>1717</v>
      </c>
      <c r="J267" s="36">
        <v>1942.08</v>
      </c>
    </row>
    <row r="268" spans="1:10" x14ac:dyDescent="0.25">
      <c r="A268" s="67"/>
      <c r="B268" s="67"/>
      <c r="C268" s="67"/>
      <c r="D268" s="67"/>
      <c r="E268" s="67" t="s">
        <v>383</v>
      </c>
      <c r="F268" s="68">
        <v>40999</v>
      </c>
      <c r="G268" s="67" t="s">
        <v>702</v>
      </c>
      <c r="H268" s="67"/>
      <c r="I268" s="67" t="s">
        <v>703</v>
      </c>
      <c r="J268" s="36">
        <v>40</v>
      </c>
    </row>
    <row r="269" spans="1:10" x14ac:dyDescent="0.25">
      <c r="A269" s="67"/>
      <c r="B269" s="67"/>
      <c r="C269" s="67"/>
      <c r="D269" s="67"/>
      <c r="E269" s="67" t="s">
        <v>383</v>
      </c>
      <c r="F269" s="68">
        <v>40999</v>
      </c>
      <c r="G269" s="67" t="s">
        <v>1718</v>
      </c>
      <c r="H269" s="67"/>
      <c r="I269" s="67" t="s">
        <v>1719</v>
      </c>
      <c r="J269" s="36">
        <v>-1202.23</v>
      </c>
    </row>
    <row r="270" spans="1:10" x14ac:dyDescent="0.25">
      <c r="A270" s="67"/>
      <c r="B270" s="67"/>
      <c r="C270" s="67"/>
      <c r="D270" s="67"/>
      <c r="E270" s="67" t="s">
        <v>383</v>
      </c>
      <c r="F270" s="68">
        <v>41029</v>
      </c>
      <c r="G270" s="67" t="s">
        <v>896</v>
      </c>
      <c r="H270" s="67"/>
      <c r="I270" s="67" t="s">
        <v>897</v>
      </c>
      <c r="J270" s="36">
        <v>40</v>
      </c>
    </row>
    <row r="271" spans="1:10" x14ac:dyDescent="0.25">
      <c r="A271" s="67"/>
      <c r="B271" s="67"/>
      <c r="C271" s="67"/>
      <c r="D271" s="67"/>
      <c r="E271" s="67" t="s">
        <v>383</v>
      </c>
      <c r="F271" s="68">
        <v>41029</v>
      </c>
      <c r="G271" s="67" t="s">
        <v>1554</v>
      </c>
      <c r="H271" s="67"/>
      <c r="I271" s="67" t="s">
        <v>1555</v>
      </c>
      <c r="J271" s="36">
        <v>-406.3</v>
      </c>
    </row>
    <row r="272" spans="1:10" x14ac:dyDescent="0.25">
      <c r="A272" s="67"/>
      <c r="B272" s="67"/>
      <c r="C272" s="67"/>
      <c r="D272" s="67"/>
      <c r="E272" s="67" t="s">
        <v>383</v>
      </c>
      <c r="F272" s="68">
        <v>41060</v>
      </c>
      <c r="G272" s="67" t="s">
        <v>1486</v>
      </c>
      <c r="H272" s="67"/>
      <c r="I272" s="67" t="s">
        <v>1487</v>
      </c>
      <c r="J272" s="36">
        <v>40</v>
      </c>
    </row>
    <row r="273" spans="1:10" x14ac:dyDescent="0.25">
      <c r="A273" s="67"/>
      <c r="B273" s="67"/>
      <c r="C273" s="67"/>
      <c r="D273" s="67"/>
      <c r="E273" s="67" t="s">
        <v>383</v>
      </c>
      <c r="F273" s="68">
        <v>41060</v>
      </c>
      <c r="G273" s="67" t="s">
        <v>1720</v>
      </c>
      <c r="H273" s="67"/>
      <c r="I273" s="67" t="s">
        <v>1721</v>
      </c>
      <c r="J273" s="36">
        <v>-912.16</v>
      </c>
    </row>
    <row r="274" spans="1:10" x14ac:dyDescent="0.25">
      <c r="A274" s="67"/>
      <c r="B274" s="67"/>
      <c r="C274" s="67"/>
      <c r="D274" s="67"/>
      <c r="E274" s="67" t="s">
        <v>383</v>
      </c>
      <c r="F274" s="68">
        <v>41121</v>
      </c>
      <c r="G274" s="67" t="s">
        <v>1513</v>
      </c>
      <c r="H274" s="67"/>
      <c r="I274" s="67" t="s">
        <v>1514</v>
      </c>
      <c r="J274" s="36">
        <v>400</v>
      </c>
    </row>
    <row r="275" spans="1:10" x14ac:dyDescent="0.25">
      <c r="A275" s="67"/>
      <c r="B275" s="67"/>
      <c r="C275" s="67"/>
      <c r="D275" s="67"/>
      <c r="E275" s="67" t="s">
        <v>383</v>
      </c>
      <c r="F275" s="68">
        <v>41121</v>
      </c>
      <c r="G275" s="67" t="s">
        <v>1722</v>
      </c>
      <c r="H275" s="67"/>
      <c r="I275" s="67" t="s">
        <v>1723</v>
      </c>
      <c r="J275" s="36">
        <v>-1005.87</v>
      </c>
    </row>
    <row r="276" spans="1:10" x14ac:dyDescent="0.25">
      <c r="A276" s="67"/>
      <c r="B276" s="67"/>
      <c r="C276" s="67"/>
      <c r="D276" s="67"/>
      <c r="E276" s="67" t="s">
        <v>383</v>
      </c>
      <c r="F276" s="68">
        <v>41121</v>
      </c>
      <c r="G276" s="67" t="s">
        <v>1724</v>
      </c>
      <c r="H276" s="67"/>
      <c r="I276" s="67" t="s">
        <v>1725</v>
      </c>
      <c r="J276" s="36">
        <v>994.4</v>
      </c>
    </row>
    <row r="277" spans="1:10" x14ac:dyDescent="0.25">
      <c r="A277" s="67"/>
      <c r="B277" s="67"/>
      <c r="C277" s="67"/>
      <c r="D277" s="67"/>
      <c r="E277" s="67" t="s">
        <v>383</v>
      </c>
      <c r="F277" s="68">
        <v>41121</v>
      </c>
      <c r="G277" s="67" t="s">
        <v>1724</v>
      </c>
      <c r="H277" s="67"/>
      <c r="I277" s="67" t="s">
        <v>1725</v>
      </c>
      <c r="J277" s="36">
        <v>1990.1</v>
      </c>
    </row>
    <row r="278" spans="1:10" x14ac:dyDescent="0.25">
      <c r="A278" s="67"/>
      <c r="B278" s="67"/>
      <c r="C278" s="67"/>
      <c r="D278" s="67"/>
      <c r="E278" s="67" t="s">
        <v>383</v>
      </c>
      <c r="F278" s="68">
        <v>41152</v>
      </c>
      <c r="G278" s="67" t="s">
        <v>1565</v>
      </c>
      <c r="H278" s="67"/>
      <c r="I278" s="67" t="s">
        <v>1566</v>
      </c>
      <c r="J278" s="36">
        <v>120</v>
      </c>
    </row>
    <row r="279" spans="1:10" x14ac:dyDescent="0.25">
      <c r="A279" s="67"/>
      <c r="B279" s="67"/>
      <c r="C279" s="67"/>
      <c r="D279" s="67"/>
      <c r="E279" s="67" t="s">
        <v>383</v>
      </c>
      <c r="F279" s="68">
        <v>41152</v>
      </c>
      <c r="G279" s="67" t="s">
        <v>1726</v>
      </c>
      <c r="H279" s="67"/>
      <c r="I279" s="67" t="s">
        <v>1727</v>
      </c>
      <c r="J279" s="36">
        <v>-463.65</v>
      </c>
    </row>
    <row r="280" spans="1:10" x14ac:dyDescent="0.25">
      <c r="A280" s="67"/>
      <c r="B280" s="67"/>
      <c r="C280" s="67"/>
      <c r="D280" s="67"/>
      <c r="E280" s="67" t="s">
        <v>383</v>
      </c>
      <c r="F280" s="68">
        <v>41182</v>
      </c>
      <c r="G280" s="67" t="s">
        <v>1506</v>
      </c>
      <c r="H280" s="67"/>
      <c r="I280" s="67" t="s">
        <v>1507</v>
      </c>
      <c r="J280" s="36">
        <v>200</v>
      </c>
    </row>
    <row r="281" spans="1:10" x14ac:dyDescent="0.25">
      <c r="A281" s="67"/>
      <c r="B281" s="67"/>
      <c r="C281" s="67"/>
      <c r="D281" s="67"/>
      <c r="E281" s="67" t="s">
        <v>383</v>
      </c>
      <c r="F281" s="68">
        <v>41182</v>
      </c>
      <c r="G281" s="67" t="s">
        <v>1728</v>
      </c>
      <c r="H281" s="67"/>
      <c r="I281" s="67" t="s">
        <v>1729</v>
      </c>
      <c r="J281" s="36">
        <v>-471.01</v>
      </c>
    </row>
    <row r="282" spans="1:10" x14ac:dyDescent="0.25">
      <c r="A282" s="67"/>
      <c r="B282" s="67"/>
      <c r="C282" s="67"/>
      <c r="D282" s="67"/>
      <c r="E282" s="67" t="s">
        <v>383</v>
      </c>
      <c r="F282" s="68">
        <v>41213</v>
      </c>
      <c r="G282" s="67" t="s">
        <v>1569</v>
      </c>
      <c r="H282" s="67"/>
      <c r="I282" s="67" t="s">
        <v>1570</v>
      </c>
      <c r="J282" s="36">
        <v>160</v>
      </c>
    </row>
    <row r="283" spans="1:10" x14ac:dyDescent="0.25">
      <c r="A283" s="67"/>
      <c r="B283" s="67"/>
      <c r="C283" s="67"/>
      <c r="D283" s="67"/>
      <c r="E283" s="67" t="s">
        <v>383</v>
      </c>
      <c r="F283" s="68">
        <v>41213</v>
      </c>
      <c r="G283" s="67" t="s">
        <v>1730</v>
      </c>
      <c r="H283" s="67"/>
      <c r="I283" s="67" t="s">
        <v>1731</v>
      </c>
      <c r="J283" s="36">
        <v>-265</v>
      </c>
    </row>
    <row r="284" spans="1:10" x14ac:dyDescent="0.25">
      <c r="A284" s="67"/>
      <c r="B284" s="67"/>
      <c r="C284" s="67"/>
      <c r="D284" s="67"/>
      <c r="E284" s="67" t="s">
        <v>383</v>
      </c>
      <c r="F284" s="68">
        <v>41213</v>
      </c>
      <c r="G284" s="67" t="s">
        <v>1732</v>
      </c>
      <c r="H284" s="67"/>
      <c r="I284" s="67" t="s">
        <v>1733</v>
      </c>
      <c r="J284" s="36">
        <v>320</v>
      </c>
    </row>
    <row r="285" spans="1:10" x14ac:dyDescent="0.25">
      <c r="A285" s="67"/>
      <c r="B285" s="67"/>
      <c r="C285" s="67"/>
      <c r="D285" s="67"/>
      <c r="E285" s="67" t="s">
        <v>383</v>
      </c>
      <c r="F285" s="68">
        <v>41243</v>
      </c>
      <c r="G285" s="67" t="s">
        <v>1734</v>
      </c>
      <c r="H285" s="67"/>
      <c r="I285" s="67" t="s">
        <v>1735</v>
      </c>
      <c r="J285" s="36">
        <v>40</v>
      </c>
    </row>
    <row r="286" spans="1:10" x14ac:dyDescent="0.25">
      <c r="A286" s="67"/>
      <c r="B286" s="67"/>
      <c r="C286" s="67"/>
      <c r="D286" s="67"/>
      <c r="E286" s="67" t="s">
        <v>383</v>
      </c>
      <c r="F286" s="68">
        <v>41243</v>
      </c>
      <c r="G286" s="67" t="s">
        <v>1736</v>
      </c>
      <c r="H286" s="67"/>
      <c r="I286" s="67" t="s">
        <v>1737</v>
      </c>
      <c r="J286" s="36">
        <v>-25.98</v>
      </c>
    </row>
    <row r="287" spans="1:10" x14ac:dyDescent="0.25">
      <c r="A287" s="67"/>
      <c r="B287" s="67"/>
      <c r="C287" s="67"/>
      <c r="D287" s="67"/>
      <c r="E287" s="67" t="s">
        <v>383</v>
      </c>
      <c r="F287" s="68">
        <v>41243</v>
      </c>
      <c r="G287" s="67" t="s">
        <v>1738</v>
      </c>
      <c r="H287" s="67"/>
      <c r="I287" s="67" t="s">
        <v>1739</v>
      </c>
      <c r="J287" s="36">
        <v>5000</v>
      </c>
    </row>
    <row r="288" spans="1:10" x14ac:dyDescent="0.25">
      <c r="A288" s="67"/>
      <c r="B288" s="67"/>
      <c r="C288" s="67"/>
      <c r="D288" s="67"/>
      <c r="E288" s="67" t="s">
        <v>383</v>
      </c>
      <c r="F288" s="68">
        <v>41274</v>
      </c>
      <c r="G288" s="67" t="s">
        <v>1740</v>
      </c>
      <c r="H288" s="67"/>
      <c r="I288" s="67" t="s">
        <v>1741</v>
      </c>
      <c r="J288" s="36">
        <v>-120.79</v>
      </c>
    </row>
    <row r="289" spans="1:10" x14ac:dyDescent="0.25">
      <c r="A289" s="67"/>
      <c r="B289" s="67"/>
      <c r="C289" s="67"/>
      <c r="D289" s="67"/>
      <c r="E289" s="67" t="s">
        <v>383</v>
      </c>
      <c r="F289" s="68">
        <v>41305</v>
      </c>
      <c r="G289" s="67" t="s">
        <v>1488</v>
      </c>
      <c r="H289" s="67"/>
      <c r="I289" s="67" t="s">
        <v>1489</v>
      </c>
      <c r="J289" s="36">
        <v>60</v>
      </c>
    </row>
    <row r="290" spans="1:10" x14ac:dyDescent="0.25">
      <c r="A290" s="67"/>
      <c r="B290" s="67"/>
      <c r="C290" s="67"/>
      <c r="D290" s="67"/>
      <c r="E290" s="67" t="s">
        <v>383</v>
      </c>
      <c r="F290" s="68">
        <v>41305</v>
      </c>
      <c r="G290" s="67" t="s">
        <v>1742</v>
      </c>
      <c r="H290" s="67"/>
      <c r="I290" s="67" t="s">
        <v>1743</v>
      </c>
      <c r="J290" s="36">
        <v>-282.13</v>
      </c>
    </row>
    <row r="291" spans="1:10" x14ac:dyDescent="0.25">
      <c r="A291" s="67"/>
      <c r="B291" s="67"/>
      <c r="C291" s="67"/>
      <c r="D291" s="67"/>
      <c r="E291" s="67" t="s">
        <v>383</v>
      </c>
      <c r="F291" s="68">
        <v>41333</v>
      </c>
      <c r="G291" s="67" t="s">
        <v>1571</v>
      </c>
      <c r="H291" s="67"/>
      <c r="I291" s="67" t="s">
        <v>1572</v>
      </c>
      <c r="J291" s="36">
        <v>20</v>
      </c>
    </row>
    <row r="292" spans="1:10" x14ac:dyDescent="0.25">
      <c r="A292" s="67"/>
      <c r="B292" s="67"/>
      <c r="C292" s="67"/>
      <c r="D292" s="67"/>
      <c r="E292" s="67" t="s">
        <v>383</v>
      </c>
      <c r="F292" s="68">
        <v>41333</v>
      </c>
      <c r="G292" s="67" t="s">
        <v>1744</v>
      </c>
      <c r="H292" s="67"/>
      <c r="I292" s="67" t="s">
        <v>1745</v>
      </c>
      <c r="J292" s="36">
        <v>-399.43</v>
      </c>
    </row>
    <row r="293" spans="1:10" x14ac:dyDescent="0.25">
      <c r="A293" s="67"/>
      <c r="B293" s="67"/>
      <c r="C293" s="67"/>
      <c r="D293" s="67"/>
      <c r="E293" s="67" t="s">
        <v>383</v>
      </c>
      <c r="F293" s="68">
        <v>41364</v>
      </c>
      <c r="G293" s="67" t="s">
        <v>1746</v>
      </c>
      <c r="H293" s="67"/>
      <c r="I293" s="67" t="s">
        <v>1747</v>
      </c>
      <c r="J293" s="36">
        <v>-337.59</v>
      </c>
    </row>
    <row r="294" spans="1:10" x14ac:dyDescent="0.25">
      <c r="A294" s="67"/>
      <c r="B294" s="67"/>
      <c r="C294" s="67"/>
      <c r="D294" s="67"/>
      <c r="E294" s="67" t="s">
        <v>383</v>
      </c>
      <c r="F294" s="68">
        <v>41394</v>
      </c>
      <c r="G294" s="67" t="s">
        <v>1515</v>
      </c>
      <c r="H294" s="67"/>
      <c r="I294" s="67" t="s">
        <v>1516</v>
      </c>
      <c r="J294" s="36">
        <v>40</v>
      </c>
    </row>
    <row r="295" spans="1:10" x14ac:dyDescent="0.25">
      <c r="A295" s="67"/>
      <c r="B295" s="67"/>
      <c r="C295" s="67"/>
      <c r="D295" s="67"/>
      <c r="E295" s="67" t="s">
        <v>383</v>
      </c>
      <c r="F295" s="68">
        <v>41394</v>
      </c>
      <c r="G295" s="67" t="s">
        <v>1748</v>
      </c>
      <c r="H295" s="67"/>
      <c r="I295" s="67"/>
      <c r="J295" s="36">
        <v>-746.84</v>
      </c>
    </row>
    <row r="296" spans="1:10" x14ac:dyDescent="0.25">
      <c r="A296" s="67"/>
      <c r="B296" s="67"/>
      <c r="C296" s="67"/>
      <c r="D296" s="67"/>
      <c r="E296" s="67" t="s">
        <v>383</v>
      </c>
      <c r="F296" s="68">
        <v>41425</v>
      </c>
      <c r="G296" s="67" t="s">
        <v>1490</v>
      </c>
      <c r="H296" s="67"/>
      <c r="I296" s="67" t="s">
        <v>1491</v>
      </c>
      <c r="J296" s="36">
        <v>80</v>
      </c>
    </row>
    <row r="297" spans="1:10" x14ac:dyDescent="0.25">
      <c r="A297" s="67"/>
      <c r="B297" s="67"/>
      <c r="C297" s="67"/>
      <c r="D297" s="67"/>
      <c r="E297" s="67" t="s">
        <v>383</v>
      </c>
      <c r="F297" s="68">
        <v>41425</v>
      </c>
      <c r="G297" s="67" t="s">
        <v>1749</v>
      </c>
      <c r="H297" s="67"/>
      <c r="I297" s="67"/>
      <c r="J297" s="36">
        <v>-692.8</v>
      </c>
    </row>
    <row r="298" spans="1:10" x14ac:dyDescent="0.25">
      <c r="A298" s="67"/>
      <c r="B298" s="67"/>
      <c r="C298" s="67"/>
      <c r="D298" s="67"/>
      <c r="E298" s="67" t="s">
        <v>383</v>
      </c>
      <c r="F298" s="68">
        <v>41455</v>
      </c>
      <c r="G298" s="67" t="s">
        <v>1750</v>
      </c>
      <c r="H298" s="67"/>
      <c r="I298" s="67" t="s">
        <v>1751</v>
      </c>
      <c r="J298" s="36">
        <v>200</v>
      </c>
    </row>
    <row r="299" spans="1:10" x14ac:dyDescent="0.25">
      <c r="A299" s="67"/>
      <c r="B299" s="67"/>
      <c r="C299" s="67"/>
      <c r="D299" s="67"/>
      <c r="E299" s="67" t="s">
        <v>383</v>
      </c>
      <c r="F299" s="68">
        <v>41455</v>
      </c>
      <c r="G299" s="67" t="s">
        <v>1626</v>
      </c>
      <c r="H299" s="67"/>
      <c r="I299" s="67" t="s">
        <v>1627</v>
      </c>
      <c r="J299" s="36">
        <v>-352.74</v>
      </c>
    </row>
    <row r="300" spans="1:10" x14ac:dyDescent="0.25">
      <c r="A300" s="67"/>
      <c r="B300" s="67"/>
      <c r="C300" s="67"/>
      <c r="D300" s="67"/>
      <c r="E300" s="67" t="s">
        <v>383</v>
      </c>
      <c r="F300" s="68">
        <v>41486</v>
      </c>
      <c r="G300" s="67" t="s">
        <v>1517</v>
      </c>
      <c r="H300" s="67"/>
      <c r="I300" s="67" t="s">
        <v>1518</v>
      </c>
      <c r="J300" s="36">
        <v>158</v>
      </c>
    </row>
    <row r="301" spans="1:10" x14ac:dyDescent="0.25">
      <c r="A301" s="67"/>
      <c r="B301" s="67"/>
      <c r="C301" s="67"/>
      <c r="D301" s="67"/>
      <c r="E301" s="67" t="s">
        <v>383</v>
      </c>
      <c r="F301" s="68">
        <v>41517</v>
      </c>
      <c r="G301" s="67" t="s">
        <v>1508</v>
      </c>
      <c r="H301" s="67"/>
      <c r="I301" s="67" t="s">
        <v>1509</v>
      </c>
      <c r="J301" s="36">
        <v>240</v>
      </c>
    </row>
    <row r="302" spans="1:10" x14ac:dyDescent="0.25">
      <c r="A302" s="67"/>
      <c r="B302" s="67"/>
      <c r="C302" s="67"/>
      <c r="D302" s="67"/>
      <c r="E302" s="67" t="s">
        <v>383</v>
      </c>
      <c r="F302" s="68">
        <v>41517</v>
      </c>
      <c r="G302" s="67" t="s">
        <v>1752</v>
      </c>
      <c r="H302" s="67"/>
      <c r="I302" s="67" t="s">
        <v>1753</v>
      </c>
      <c r="J302" s="36">
        <v>-5105.1499999999996</v>
      </c>
    </row>
    <row r="303" spans="1:10" x14ac:dyDescent="0.25">
      <c r="A303" s="67"/>
      <c r="B303" s="67"/>
      <c r="C303" s="67"/>
      <c r="D303" s="67"/>
      <c r="E303" s="67" t="s">
        <v>383</v>
      </c>
      <c r="F303" s="68">
        <v>41517</v>
      </c>
      <c r="G303" s="67" t="s">
        <v>1754</v>
      </c>
      <c r="H303" s="67"/>
      <c r="I303" s="67" t="s">
        <v>1755</v>
      </c>
      <c r="J303" s="36">
        <v>2137.6999999999998</v>
      </c>
    </row>
    <row r="304" spans="1:10" x14ac:dyDescent="0.25">
      <c r="A304" s="67"/>
      <c r="B304" s="67"/>
      <c r="C304" s="67"/>
      <c r="D304" s="67"/>
      <c r="E304" s="67" t="s">
        <v>383</v>
      </c>
      <c r="F304" s="68">
        <v>41547</v>
      </c>
      <c r="G304" s="67" t="s">
        <v>1543</v>
      </c>
      <c r="H304" s="67"/>
      <c r="I304" s="67" t="s">
        <v>1544</v>
      </c>
      <c r="J304" s="36">
        <v>138</v>
      </c>
    </row>
    <row r="305" spans="1:10" x14ac:dyDescent="0.25">
      <c r="A305" s="67"/>
      <c r="B305" s="67"/>
      <c r="C305" s="67"/>
      <c r="D305" s="67"/>
      <c r="E305" s="67" t="s">
        <v>383</v>
      </c>
      <c r="F305" s="68">
        <v>41547</v>
      </c>
      <c r="G305" s="67" t="s">
        <v>1756</v>
      </c>
      <c r="H305" s="67"/>
      <c r="I305" s="67" t="s">
        <v>1757</v>
      </c>
      <c r="J305" s="36">
        <v>-4972.32</v>
      </c>
    </row>
    <row r="306" spans="1:10" x14ac:dyDescent="0.25">
      <c r="A306" s="67"/>
      <c r="B306" s="67"/>
      <c r="C306" s="67"/>
      <c r="D306" s="67"/>
      <c r="E306" s="67" t="s">
        <v>383</v>
      </c>
      <c r="F306" s="68">
        <v>41547</v>
      </c>
      <c r="G306" s="67" t="s">
        <v>1758</v>
      </c>
      <c r="H306" s="67"/>
      <c r="I306" s="67" t="s">
        <v>1759</v>
      </c>
      <c r="J306" s="36">
        <v>1515.74</v>
      </c>
    </row>
    <row r="307" spans="1:10" x14ac:dyDescent="0.25">
      <c r="A307" s="67"/>
      <c r="B307" s="67"/>
      <c r="C307" s="67"/>
      <c r="D307" s="67"/>
      <c r="E307" s="67" t="s">
        <v>383</v>
      </c>
      <c r="F307" s="68">
        <v>41578</v>
      </c>
      <c r="G307" s="67" t="s">
        <v>421</v>
      </c>
      <c r="H307" s="67"/>
      <c r="I307" s="67" t="s">
        <v>422</v>
      </c>
      <c r="J307" s="36">
        <v>500</v>
      </c>
    </row>
    <row r="308" spans="1:10" x14ac:dyDescent="0.25">
      <c r="A308" s="67"/>
      <c r="B308" s="67"/>
      <c r="C308" s="67"/>
      <c r="D308" s="67"/>
      <c r="E308" s="67" t="s">
        <v>383</v>
      </c>
      <c r="F308" s="68">
        <v>41578</v>
      </c>
      <c r="G308" s="67" t="s">
        <v>1760</v>
      </c>
      <c r="H308" s="67"/>
      <c r="I308" s="67" t="s">
        <v>1761</v>
      </c>
      <c r="J308" s="36">
        <v>-1796.02</v>
      </c>
    </row>
    <row r="309" spans="1:10" x14ac:dyDescent="0.25">
      <c r="A309" s="67"/>
      <c r="B309" s="67"/>
      <c r="C309" s="67"/>
      <c r="D309" s="67"/>
      <c r="E309" s="67" t="s">
        <v>383</v>
      </c>
      <c r="F309" s="68">
        <v>41608</v>
      </c>
      <c r="G309" s="67" t="s">
        <v>1519</v>
      </c>
      <c r="H309" s="67"/>
      <c r="I309" s="67" t="s">
        <v>1520</v>
      </c>
      <c r="J309" s="36">
        <v>100</v>
      </c>
    </row>
    <row r="310" spans="1:10" x14ac:dyDescent="0.25">
      <c r="A310" s="67"/>
      <c r="B310" s="67"/>
      <c r="C310" s="67"/>
      <c r="D310" s="67"/>
      <c r="E310" s="67" t="s">
        <v>383</v>
      </c>
      <c r="F310" s="68">
        <v>41639</v>
      </c>
      <c r="G310" s="67" t="s">
        <v>1762</v>
      </c>
      <c r="H310" s="67"/>
      <c r="I310" s="67"/>
      <c r="J310" s="36">
        <v>4702.5200000000004</v>
      </c>
    </row>
    <row r="311" spans="1:10" x14ac:dyDescent="0.25">
      <c r="A311" s="67"/>
      <c r="B311" s="67"/>
      <c r="C311" s="67"/>
      <c r="D311" s="67"/>
      <c r="E311" s="67" t="s">
        <v>383</v>
      </c>
      <c r="F311" s="68">
        <v>41666</v>
      </c>
      <c r="G311" s="67" t="s">
        <v>1632</v>
      </c>
      <c r="H311" s="67"/>
      <c r="I311" s="67" t="s">
        <v>1763</v>
      </c>
      <c r="J311" s="36">
        <v>-99.73</v>
      </c>
    </row>
    <row r="312" spans="1:10" x14ac:dyDescent="0.25">
      <c r="A312" s="67"/>
      <c r="B312" s="67"/>
      <c r="C312" s="67"/>
      <c r="D312" s="67"/>
      <c r="E312" s="67" t="s">
        <v>383</v>
      </c>
      <c r="F312" s="68">
        <v>41670</v>
      </c>
      <c r="G312" s="67" t="s">
        <v>1573</v>
      </c>
      <c r="H312" s="67"/>
      <c r="I312" s="67" t="s">
        <v>1574</v>
      </c>
      <c r="J312" s="36">
        <v>100</v>
      </c>
    </row>
    <row r="313" spans="1:10" x14ac:dyDescent="0.25">
      <c r="A313" s="67"/>
      <c r="B313" s="67"/>
      <c r="C313" s="67"/>
      <c r="D313" s="67"/>
      <c r="E313" s="67" t="s">
        <v>383</v>
      </c>
      <c r="F313" s="68">
        <v>41698</v>
      </c>
      <c r="G313" s="67" t="s">
        <v>1575</v>
      </c>
      <c r="H313" s="67"/>
      <c r="I313" s="67" t="s">
        <v>1576</v>
      </c>
      <c r="J313" s="36">
        <v>20</v>
      </c>
    </row>
    <row r="314" spans="1:10" x14ac:dyDescent="0.25">
      <c r="A314" s="67"/>
      <c r="B314" s="67"/>
      <c r="C314" s="67"/>
      <c r="D314" s="67"/>
      <c r="E314" s="67" t="s">
        <v>383</v>
      </c>
      <c r="F314" s="68">
        <v>41701</v>
      </c>
      <c r="G314" s="67" t="s">
        <v>1764</v>
      </c>
      <c r="H314" s="67"/>
      <c r="I314" s="67"/>
      <c r="J314" s="36">
        <v>-464.6</v>
      </c>
    </row>
    <row r="315" spans="1:10" x14ac:dyDescent="0.25">
      <c r="A315" s="67"/>
      <c r="B315" s="67"/>
      <c r="C315" s="67"/>
      <c r="D315" s="67"/>
      <c r="E315" s="67" t="s">
        <v>383</v>
      </c>
      <c r="F315" s="68">
        <v>41729</v>
      </c>
      <c r="G315" s="67" t="s">
        <v>1478</v>
      </c>
      <c r="H315" s="67"/>
      <c r="I315" s="67" t="s">
        <v>1479</v>
      </c>
      <c r="J315" s="36">
        <v>118</v>
      </c>
    </row>
    <row r="316" spans="1:10" x14ac:dyDescent="0.25">
      <c r="A316" s="67"/>
      <c r="B316" s="67"/>
      <c r="C316" s="67"/>
      <c r="D316" s="67"/>
      <c r="E316" s="67" t="s">
        <v>426</v>
      </c>
      <c r="F316" s="68">
        <v>41730</v>
      </c>
      <c r="G316" s="67"/>
      <c r="H316" s="67" t="s">
        <v>1765</v>
      </c>
      <c r="I316" s="67" t="s">
        <v>1766</v>
      </c>
      <c r="J316" s="36">
        <v>-354.74</v>
      </c>
    </row>
    <row r="317" spans="1:10" x14ac:dyDescent="0.25">
      <c r="A317" s="67"/>
      <c r="B317" s="67"/>
      <c r="C317" s="67"/>
      <c r="D317" s="67"/>
      <c r="E317" s="67" t="s">
        <v>426</v>
      </c>
      <c r="F317" s="68">
        <v>41730</v>
      </c>
      <c r="G317" s="67"/>
      <c r="H317" s="67" t="s">
        <v>1765</v>
      </c>
      <c r="I317" s="67" t="s">
        <v>1767</v>
      </c>
      <c r="J317" s="36">
        <v>-3</v>
      </c>
    </row>
    <row r="318" spans="1:10" x14ac:dyDescent="0.25">
      <c r="A318" s="67"/>
      <c r="B318" s="67"/>
      <c r="C318" s="67"/>
      <c r="D318" s="67"/>
      <c r="E318" s="67" t="s">
        <v>426</v>
      </c>
      <c r="F318" s="68">
        <v>41744</v>
      </c>
      <c r="G318" s="67"/>
      <c r="H318" s="67" t="s">
        <v>1768</v>
      </c>
      <c r="I318" s="67" t="s">
        <v>1769</v>
      </c>
      <c r="J318" s="36">
        <v>-30</v>
      </c>
    </row>
    <row r="319" spans="1:10" x14ac:dyDescent="0.25">
      <c r="A319" s="67"/>
      <c r="B319" s="67"/>
      <c r="C319" s="67"/>
      <c r="D319" s="67"/>
      <c r="E319" s="67" t="s">
        <v>426</v>
      </c>
      <c r="F319" s="68">
        <v>41764</v>
      </c>
      <c r="G319" s="67"/>
      <c r="H319" s="67" t="s">
        <v>1765</v>
      </c>
      <c r="I319" s="67" t="s">
        <v>1766</v>
      </c>
      <c r="J319" s="36">
        <v>-1281.69</v>
      </c>
    </row>
    <row r="320" spans="1:10" x14ac:dyDescent="0.25">
      <c r="A320" s="67"/>
      <c r="B320" s="67"/>
      <c r="C320" s="67"/>
      <c r="D320" s="67"/>
      <c r="E320" s="67" t="s">
        <v>426</v>
      </c>
      <c r="F320" s="68">
        <v>41771</v>
      </c>
      <c r="G320" s="67"/>
      <c r="H320" s="67" t="s">
        <v>1768</v>
      </c>
      <c r="I320" s="67" t="s">
        <v>1770</v>
      </c>
      <c r="J320" s="36">
        <v>-43.62</v>
      </c>
    </row>
    <row r="321" spans="1:10" x14ac:dyDescent="0.25">
      <c r="A321" s="67"/>
      <c r="B321" s="67"/>
      <c r="C321" s="67"/>
      <c r="D321" s="67"/>
      <c r="E321" s="67" t="s">
        <v>426</v>
      </c>
      <c r="F321" s="68">
        <v>41778</v>
      </c>
      <c r="G321" s="67"/>
      <c r="H321" s="67" t="s">
        <v>1771</v>
      </c>
      <c r="I321" s="67" t="s">
        <v>1772</v>
      </c>
      <c r="J321" s="36">
        <v>-144.19999999999999</v>
      </c>
    </row>
    <row r="322" spans="1:10" x14ac:dyDescent="0.25">
      <c r="A322" s="67"/>
      <c r="B322" s="67"/>
      <c r="C322" s="67"/>
      <c r="D322" s="67"/>
      <c r="E322" s="67" t="s">
        <v>426</v>
      </c>
      <c r="F322" s="68">
        <v>41778</v>
      </c>
      <c r="G322" s="67"/>
      <c r="H322" s="67" t="s">
        <v>1773</v>
      </c>
      <c r="I322" s="67" t="s">
        <v>1774</v>
      </c>
      <c r="J322" s="36">
        <v>-24.89</v>
      </c>
    </row>
    <row r="323" spans="1:10" x14ac:dyDescent="0.25">
      <c r="A323" s="67"/>
      <c r="B323" s="67"/>
      <c r="C323" s="67"/>
      <c r="D323" s="67"/>
      <c r="E323" s="67" t="s">
        <v>383</v>
      </c>
      <c r="F323" s="68">
        <v>41790</v>
      </c>
      <c r="G323" s="67" t="s">
        <v>1116</v>
      </c>
      <c r="H323" s="67"/>
      <c r="I323" s="67" t="s">
        <v>1117</v>
      </c>
      <c r="J323" s="36">
        <v>118</v>
      </c>
    </row>
    <row r="324" spans="1:10" x14ac:dyDescent="0.25">
      <c r="A324" s="67"/>
      <c r="B324" s="67"/>
      <c r="C324" s="67"/>
      <c r="D324" s="67"/>
      <c r="E324" s="67" t="s">
        <v>426</v>
      </c>
      <c r="F324" s="68">
        <v>41792</v>
      </c>
      <c r="G324" s="67"/>
      <c r="H324" s="67" t="s">
        <v>1765</v>
      </c>
      <c r="I324" s="67" t="s">
        <v>1775</v>
      </c>
      <c r="J324" s="36">
        <v>-479.6</v>
      </c>
    </row>
    <row r="325" spans="1:10" x14ac:dyDescent="0.25">
      <c r="A325" s="67"/>
      <c r="B325" s="67"/>
      <c r="C325" s="67"/>
      <c r="D325" s="67"/>
      <c r="E325" s="67" t="s">
        <v>426</v>
      </c>
      <c r="F325" s="68">
        <v>41820</v>
      </c>
      <c r="G325" s="67"/>
      <c r="H325" s="67" t="s">
        <v>1765</v>
      </c>
      <c r="I325" s="67" t="s">
        <v>1776</v>
      </c>
      <c r="J325" s="36">
        <v>-553.74</v>
      </c>
    </row>
    <row r="326" spans="1:10" x14ac:dyDescent="0.25">
      <c r="A326" s="67"/>
      <c r="B326" s="67"/>
      <c r="C326" s="67"/>
      <c r="D326" s="67"/>
      <c r="E326" s="67" t="s">
        <v>383</v>
      </c>
      <c r="F326" s="68">
        <v>41820</v>
      </c>
      <c r="G326" s="67" t="s">
        <v>1638</v>
      </c>
      <c r="H326" s="67"/>
      <c r="I326" s="67" t="s">
        <v>1639</v>
      </c>
      <c r="J326" s="36">
        <v>20</v>
      </c>
    </row>
    <row r="327" spans="1:10" x14ac:dyDescent="0.25">
      <c r="A327" s="67"/>
      <c r="B327" s="67"/>
      <c r="C327" s="67"/>
      <c r="D327" s="67"/>
      <c r="E327" s="67" t="s">
        <v>450</v>
      </c>
      <c r="F327" s="68">
        <v>41823</v>
      </c>
      <c r="G327" s="67"/>
      <c r="H327" s="67" t="s">
        <v>1326</v>
      </c>
      <c r="I327" s="67" t="s">
        <v>1777</v>
      </c>
      <c r="J327" s="36">
        <v>-34.979999999999997</v>
      </c>
    </row>
    <row r="328" spans="1:10" x14ac:dyDescent="0.25">
      <c r="A328" s="67"/>
      <c r="B328" s="67"/>
      <c r="C328" s="67"/>
      <c r="D328" s="67"/>
      <c r="E328" s="67" t="s">
        <v>450</v>
      </c>
      <c r="F328" s="68">
        <v>41831</v>
      </c>
      <c r="G328" s="67"/>
      <c r="H328" s="67" t="s">
        <v>1326</v>
      </c>
      <c r="I328" s="67" t="s">
        <v>1778</v>
      </c>
      <c r="J328" s="36">
        <v>-53.98</v>
      </c>
    </row>
    <row r="329" spans="1:10" x14ac:dyDescent="0.25">
      <c r="A329" s="67"/>
      <c r="B329" s="67"/>
      <c r="C329" s="67"/>
      <c r="D329" s="67"/>
      <c r="E329" s="67" t="s">
        <v>426</v>
      </c>
      <c r="F329" s="68">
        <v>41848</v>
      </c>
      <c r="G329" s="67"/>
      <c r="H329" s="67" t="s">
        <v>1765</v>
      </c>
      <c r="I329" s="67" t="s">
        <v>1779</v>
      </c>
      <c r="J329" s="36">
        <v>-32.46</v>
      </c>
    </row>
    <row r="330" spans="1:10" x14ac:dyDescent="0.25">
      <c r="A330" s="67"/>
      <c r="B330" s="67"/>
      <c r="C330" s="67"/>
      <c r="D330" s="67"/>
      <c r="E330" s="67" t="s">
        <v>383</v>
      </c>
      <c r="F330" s="68">
        <v>41851</v>
      </c>
      <c r="G330" s="67" t="s">
        <v>1780</v>
      </c>
      <c r="H330" s="67"/>
      <c r="I330" s="67" t="s">
        <v>1781</v>
      </c>
      <c r="J330" s="36">
        <v>200</v>
      </c>
    </row>
    <row r="331" spans="1:10" x14ac:dyDescent="0.25">
      <c r="A331" s="67"/>
      <c r="B331" s="67"/>
      <c r="C331" s="67"/>
      <c r="D331" s="67"/>
      <c r="E331" s="67" t="s">
        <v>426</v>
      </c>
      <c r="F331" s="68">
        <v>41855</v>
      </c>
      <c r="G331" s="67"/>
      <c r="H331" s="67" t="s">
        <v>1765</v>
      </c>
      <c r="I331" s="67" t="s">
        <v>1782</v>
      </c>
      <c r="J331" s="36">
        <v>-730.25</v>
      </c>
    </row>
    <row r="332" spans="1:10" x14ac:dyDescent="0.25">
      <c r="A332" s="67"/>
      <c r="B332" s="67"/>
      <c r="C332" s="67"/>
      <c r="D332" s="67"/>
      <c r="E332" s="67" t="s">
        <v>426</v>
      </c>
      <c r="F332" s="68">
        <v>41869</v>
      </c>
      <c r="G332" s="67"/>
      <c r="H332" s="67" t="s">
        <v>1783</v>
      </c>
      <c r="I332" s="67" t="s">
        <v>1784</v>
      </c>
      <c r="J332" s="36">
        <v>-966.87</v>
      </c>
    </row>
    <row r="333" spans="1:10" x14ac:dyDescent="0.25">
      <c r="A333" s="67"/>
      <c r="B333" s="67"/>
      <c r="C333" s="67"/>
      <c r="D333" s="67"/>
      <c r="E333" s="67" t="s">
        <v>383</v>
      </c>
      <c r="F333" s="68">
        <v>41882</v>
      </c>
      <c r="G333" s="67" t="s">
        <v>1492</v>
      </c>
      <c r="H333" s="67"/>
      <c r="I333" s="67" t="s">
        <v>1493</v>
      </c>
      <c r="J333" s="36">
        <v>60</v>
      </c>
    </row>
    <row r="334" spans="1:10" x14ac:dyDescent="0.25">
      <c r="A334" s="67"/>
      <c r="B334" s="67"/>
      <c r="C334" s="67"/>
      <c r="D334" s="67"/>
      <c r="E334" s="67" t="s">
        <v>426</v>
      </c>
      <c r="F334" s="68">
        <v>41904</v>
      </c>
      <c r="G334" s="67"/>
      <c r="H334" s="67" t="s">
        <v>1768</v>
      </c>
      <c r="I334" s="67" t="s">
        <v>1785</v>
      </c>
      <c r="J334" s="36">
        <v>-30</v>
      </c>
    </row>
    <row r="335" spans="1:10" x14ac:dyDescent="0.25">
      <c r="A335" s="67"/>
      <c r="B335" s="67"/>
      <c r="C335" s="67"/>
      <c r="D335" s="67"/>
      <c r="E335" s="67" t="s">
        <v>426</v>
      </c>
      <c r="F335" s="68">
        <v>41911</v>
      </c>
      <c r="G335" s="67"/>
      <c r="H335" s="67" t="s">
        <v>1765</v>
      </c>
      <c r="I335" s="67" t="s">
        <v>1786</v>
      </c>
      <c r="J335" s="36">
        <v>-740.25</v>
      </c>
    </row>
    <row r="336" spans="1:10" x14ac:dyDescent="0.25">
      <c r="A336" s="67"/>
      <c r="B336" s="67"/>
      <c r="C336" s="67"/>
      <c r="D336" s="67"/>
      <c r="E336" s="67" t="s">
        <v>383</v>
      </c>
      <c r="F336" s="68">
        <v>41912</v>
      </c>
      <c r="G336" s="67" t="s">
        <v>1642</v>
      </c>
      <c r="H336" s="67"/>
      <c r="I336" s="67" t="s">
        <v>1643</v>
      </c>
      <c r="J336" s="36">
        <v>360</v>
      </c>
    </row>
    <row r="337" spans="1:10" x14ac:dyDescent="0.25">
      <c r="A337" s="67"/>
      <c r="B337" s="67"/>
      <c r="C337" s="67"/>
      <c r="D337" s="67"/>
      <c r="E337" s="67" t="s">
        <v>426</v>
      </c>
      <c r="F337" s="68">
        <v>41918</v>
      </c>
      <c r="G337" s="67"/>
      <c r="H337" s="67" t="s">
        <v>1765</v>
      </c>
      <c r="I337" s="67" t="s">
        <v>1787</v>
      </c>
      <c r="J337" s="36">
        <v>-643.21</v>
      </c>
    </row>
    <row r="338" spans="1:10" x14ac:dyDescent="0.25">
      <c r="A338" s="67"/>
      <c r="B338" s="67"/>
      <c r="C338" s="67"/>
      <c r="D338" s="67"/>
      <c r="E338" s="67" t="s">
        <v>426</v>
      </c>
      <c r="F338" s="68">
        <v>41932</v>
      </c>
      <c r="G338" s="67"/>
      <c r="H338" s="67" t="s">
        <v>1768</v>
      </c>
      <c r="I338" s="67" t="s">
        <v>1788</v>
      </c>
      <c r="J338" s="36">
        <v>-111.67</v>
      </c>
    </row>
    <row r="339" spans="1:10" x14ac:dyDescent="0.25">
      <c r="A339" s="67"/>
      <c r="B339" s="67"/>
      <c r="C339" s="67"/>
      <c r="D339" s="67"/>
      <c r="E339" s="67" t="s">
        <v>426</v>
      </c>
      <c r="F339" s="68">
        <v>41932</v>
      </c>
      <c r="G339" s="67"/>
      <c r="H339" s="67" t="s">
        <v>1768</v>
      </c>
      <c r="I339" s="67" t="s">
        <v>1789</v>
      </c>
      <c r="J339" s="36">
        <v>-50</v>
      </c>
    </row>
    <row r="340" spans="1:10" x14ac:dyDescent="0.25">
      <c r="A340" s="67"/>
      <c r="B340" s="67"/>
      <c r="C340" s="67"/>
      <c r="D340" s="67"/>
      <c r="E340" s="67" t="s">
        <v>383</v>
      </c>
      <c r="F340" s="68">
        <v>41943</v>
      </c>
      <c r="G340" s="67" t="s">
        <v>1644</v>
      </c>
      <c r="H340" s="67"/>
      <c r="I340" s="67" t="s">
        <v>1645</v>
      </c>
      <c r="J340" s="36">
        <v>400</v>
      </c>
    </row>
    <row r="341" spans="1:10" x14ac:dyDescent="0.25">
      <c r="A341" s="67"/>
      <c r="B341" s="67"/>
      <c r="C341" s="67"/>
      <c r="D341" s="67"/>
      <c r="E341" s="67" t="s">
        <v>426</v>
      </c>
      <c r="F341" s="68">
        <v>41953</v>
      </c>
      <c r="G341" s="67"/>
      <c r="H341" s="67" t="s">
        <v>568</v>
      </c>
      <c r="I341" s="67" t="s">
        <v>569</v>
      </c>
      <c r="J341" s="36">
        <v>-14.45</v>
      </c>
    </row>
    <row r="342" spans="1:10" x14ac:dyDescent="0.25">
      <c r="A342" s="67"/>
      <c r="B342" s="67"/>
      <c r="C342" s="67"/>
      <c r="D342" s="67"/>
      <c r="E342" s="67" t="s">
        <v>426</v>
      </c>
      <c r="F342" s="68">
        <v>41953</v>
      </c>
      <c r="G342" s="67"/>
      <c r="H342" s="67" t="s">
        <v>1790</v>
      </c>
      <c r="I342" s="67" t="s">
        <v>1791</v>
      </c>
      <c r="J342" s="36">
        <v>-36.909999999999997</v>
      </c>
    </row>
    <row r="343" spans="1:10" x14ac:dyDescent="0.25">
      <c r="A343" s="67"/>
      <c r="B343" s="67"/>
      <c r="C343" s="67"/>
      <c r="D343" s="67"/>
      <c r="E343" s="67" t="s">
        <v>450</v>
      </c>
      <c r="F343" s="68">
        <v>41957</v>
      </c>
      <c r="G343" s="67"/>
      <c r="H343" s="67" t="s">
        <v>1326</v>
      </c>
      <c r="I343" s="67" t="s">
        <v>1792</v>
      </c>
      <c r="J343" s="36">
        <v>-37.99</v>
      </c>
    </row>
    <row r="344" spans="1:10" x14ac:dyDescent="0.25">
      <c r="A344" s="67"/>
      <c r="B344" s="67"/>
      <c r="C344" s="67"/>
      <c r="D344" s="67"/>
      <c r="E344" s="67" t="s">
        <v>383</v>
      </c>
      <c r="F344" s="68">
        <v>41983</v>
      </c>
      <c r="G344" s="67" t="s">
        <v>1793</v>
      </c>
      <c r="H344" s="67"/>
      <c r="I344" s="67" t="s">
        <v>1794</v>
      </c>
      <c r="J344" s="36">
        <v>23575</v>
      </c>
    </row>
    <row r="345" spans="1:10" x14ac:dyDescent="0.25">
      <c r="A345" s="67"/>
      <c r="B345" s="67"/>
      <c r="C345" s="67"/>
      <c r="D345" s="67"/>
      <c r="E345" s="67" t="s">
        <v>426</v>
      </c>
      <c r="F345" s="68">
        <v>41995</v>
      </c>
      <c r="G345" s="67"/>
      <c r="H345" s="67" t="s">
        <v>1771</v>
      </c>
      <c r="I345" s="67" t="s">
        <v>1795</v>
      </c>
      <c r="J345" s="36">
        <v>-488.17</v>
      </c>
    </row>
    <row r="346" spans="1:10" x14ac:dyDescent="0.25">
      <c r="A346" s="67"/>
      <c r="B346" s="67"/>
      <c r="C346" s="67"/>
      <c r="D346" s="67"/>
      <c r="E346" s="67" t="s">
        <v>383</v>
      </c>
      <c r="F346" s="68">
        <v>41995</v>
      </c>
      <c r="G346" s="67" t="s">
        <v>1796</v>
      </c>
      <c r="H346" s="67"/>
      <c r="I346" s="67" t="s">
        <v>1797</v>
      </c>
      <c r="J346" s="36">
        <v>-274</v>
      </c>
    </row>
    <row r="347" spans="1:10" x14ac:dyDescent="0.25">
      <c r="A347" s="67"/>
      <c r="B347" s="67"/>
      <c r="C347" s="67"/>
      <c r="D347" s="67"/>
      <c r="E347" s="67" t="s">
        <v>383</v>
      </c>
      <c r="F347" s="68">
        <v>42004</v>
      </c>
      <c r="G347" s="67" t="s">
        <v>1648</v>
      </c>
      <c r="H347" s="67"/>
      <c r="I347" s="67" t="s">
        <v>1649</v>
      </c>
      <c r="J347" s="36">
        <v>38</v>
      </c>
    </row>
    <row r="348" spans="1:10" x14ac:dyDescent="0.25">
      <c r="A348" s="67"/>
      <c r="B348" s="67"/>
      <c r="C348" s="67"/>
      <c r="D348" s="67"/>
      <c r="E348" s="67" t="s">
        <v>426</v>
      </c>
      <c r="F348" s="68">
        <v>42004</v>
      </c>
      <c r="G348" s="67"/>
      <c r="H348" s="67" t="s">
        <v>1798</v>
      </c>
      <c r="I348" s="67" t="s">
        <v>1799</v>
      </c>
      <c r="J348" s="36">
        <v>-3826.94</v>
      </c>
    </row>
    <row r="349" spans="1:10" x14ac:dyDescent="0.25">
      <c r="A349" s="67"/>
      <c r="B349" s="67"/>
      <c r="C349" s="67"/>
      <c r="D349" s="67"/>
      <c r="E349" s="67" t="s">
        <v>450</v>
      </c>
      <c r="F349" s="68">
        <v>42004</v>
      </c>
      <c r="G349" s="67"/>
      <c r="H349" s="67" t="s">
        <v>1326</v>
      </c>
      <c r="I349" s="67" t="s">
        <v>1800</v>
      </c>
      <c r="J349" s="36">
        <v>-481.24</v>
      </c>
    </row>
    <row r="350" spans="1:10" x14ac:dyDescent="0.25">
      <c r="A350" s="67"/>
      <c r="B350" s="67"/>
      <c r="C350" s="67"/>
      <c r="D350" s="67"/>
      <c r="E350" s="67" t="s">
        <v>383</v>
      </c>
      <c r="F350" s="68">
        <v>42004</v>
      </c>
      <c r="G350" s="67" t="s">
        <v>1801</v>
      </c>
      <c r="H350" s="67"/>
      <c r="I350" s="67"/>
      <c r="J350" s="36">
        <v>-10000</v>
      </c>
    </row>
    <row r="351" spans="1:10" x14ac:dyDescent="0.25">
      <c r="A351" s="67"/>
      <c r="B351" s="67"/>
      <c r="C351" s="67"/>
      <c r="D351" s="67"/>
      <c r="E351" s="67" t="s">
        <v>426</v>
      </c>
      <c r="F351" s="68">
        <v>42037</v>
      </c>
      <c r="G351" s="67"/>
      <c r="H351" s="67" t="s">
        <v>1802</v>
      </c>
      <c r="I351" s="67" t="s">
        <v>1803</v>
      </c>
      <c r="J351" s="36">
        <v>-120</v>
      </c>
    </row>
    <row r="352" spans="1:10" x14ac:dyDescent="0.25">
      <c r="A352" s="67"/>
      <c r="B352" s="67"/>
      <c r="C352" s="67"/>
      <c r="D352" s="67"/>
      <c r="E352" s="67" t="s">
        <v>426</v>
      </c>
      <c r="F352" s="68">
        <v>42044</v>
      </c>
      <c r="G352" s="67"/>
      <c r="H352" s="67" t="s">
        <v>1765</v>
      </c>
      <c r="I352" s="67" t="s">
        <v>1804</v>
      </c>
      <c r="J352" s="36">
        <v>-757.96</v>
      </c>
    </row>
    <row r="353" spans="1:10" x14ac:dyDescent="0.25">
      <c r="A353" s="67"/>
      <c r="B353" s="67"/>
      <c r="C353" s="67"/>
      <c r="D353" s="67"/>
      <c r="E353" s="67" t="s">
        <v>426</v>
      </c>
      <c r="F353" s="68">
        <v>42051</v>
      </c>
      <c r="G353" s="67"/>
      <c r="H353" s="67" t="s">
        <v>1765</v>
      </c>
      <c r="I353" s="67" t="s">
        <v>1805</v>
      </c>
      <c r="J353" s="36">
        <v>-141.99</v>
      </c>
    </row>
    <row r="354" spans="1:10" x14ac:dyDescent="0.25">
      <c r="A354" s="67"/>
      <c r="B354" s="67"/>
      <c r="C354" s="67"/>
      <c r="D354" s="67"/>
      <c r="E354" s="67" t="s">
        <v>383</v>
      </c>
      <c r="F354" s="68">
        <v>42063</v>
      </c>
      <c r="G354" s="67" t="s">
        <v>1549</v>
      </c>
      <c r="H354" s="67"/>
      <c r="I354" s="67" t="s">
        <v>1550</v>
      </c>
      <c r="J354" s="36">
        <v>76</v>
      </c>
    </row>
    <row r="355" spans="1:10" x14ac:dyDescent="0.25">
      <c r="A355" s="67"/>
      <c r="B355" s="67"/>
      <c r="C355" s="67"/>
      <c r="D355" s="67"/>
      <c r="E355" s="67" t="s">
        <v>426</v>
      </c>
      <c r="F355" s="68">
        <v>42065</v>
      </c>
      <c r="G355" s="67"/>
      <c r="H355" s="67" t="s">
        <v>1765</v>
      </c>
      <c r="I355" s="67" t="s">
        <v>1806</v>
      </c>
      <c r="J355" s="36">
        <v>-512.25</v>
      </c>
    </row>
    <row r="356" spans="1:10" x14ac:dyDescent="0.25">
      <c r="A356" s="67"/>
      <c r="B356" s="67"/>
      <c r="C356" s="67"/>
      <c r="D356" s="67"/>
      <c r="E356" s="67" t="s">
        <v>426</v>
      </c>
      <c r="F356" s="68">
        <v>42065</v>
      </c>
      <c r="G356" s="67"/>
      <c r="H356" s="67" t="s">
        <v>1768</v>
      </c>
      <c r="I356" s="67" t="s">
        <v>1807</v>
      </c>
      <c r="J356" s="36">
        <v>-50</v>
      </c>
    </row>
    <row r="357" spans="1:10" x14ac:dyDescent="0.25">
      <c r="A357" s="67"/>
      <c r="B357" s="67"/>
      <c r="C357" s="67"/>
      <c r="D357" s="67"/>
      <c r="E357" s="67" t="s">
        <v>426</v>
      </c>
      <c r="F357" s="68">
        <v>42079</v>
      </c>
      <c r="G357" s="67"/>
      <c r="H357" s="67" t="s">
        <v>1771</v>
      </c>
      <c r="I357" s="67" t="s">
        <v>1808</v>
      </c>
      <c r="J357" s="36">
        <v>-55.8</v>
      </c>
    </row>
    <row r="358" spans="1:10" x14ac:dyDescent="0.25">
      <c r="A358" s="67"/>
      <c r="B358" s="67"/>
      <c r="C358" s="67"/>
      <c r="D358" s="67"/>
      <c r="E358" s="67" t="s">
        <v>426</v>
      </c>
      <c r="F358" s="68">
        <v>42093</v>
      </c>
      <c r="G358" s="67"/>
      <c r="H358" s="67" t="s">
        <v>1798</v>
      </c>
      <c r="I358" s="67" t="s">
        <v>1809</v>
      </c>
      <c r="J358" s="36">
        <v>-389</v>
      </c>
    </row>
    <row r="359" spans="1:10" x14ac:dyDescent="0.25">
      <c r="A359" s="67"/>
      <c r="B359" s="67"/>
      <c r="C359" s="67"/>
      <c r="D359" s="67"/>
      <c r="E359" s="67" t="s">
        <v>383</v>
      </c>
      <c r="F359" s="68">
        <v>42094</v>
      </c>
      <c r="G359" s="67" t="s">
        <v>898</v>
      </c>
      <c r="H359" s="67"/>
      <c r="I359" s="67" t="s">
        <v>899</v>
      </c>
      <c r="J359" s="36">
        <v>38</v>
      </c>
    </row>
    <row r="360" spans="1:10" x14ac:dyDescent="0.25">
      <c r="A360" s="67"/>
      <c r="B360" s="67"/>
      <c r="C360" s="67"/>
      <c r="D360" s="67"/>
      <c r="E360" s="67" t="s">
        <v>426</v>
      </c>
      <c r="F360" s="68">
        <v>42107</v>
      </c>
      <c r="G360" s="67"/>
      <c r="H360" s="67" t="s">
        <v>1765</v>
      </c>
      <c r="I360" s="67" t="s">
        <v>1810</v>
      </c>
      <c r="J360" s="36">
        <v>-983.66</v>
      </c>
    </row>
    <row r="361" spans="1:10" x14ac:dyDescent="0.25">
      <c r="A361" s="67"/>
      <c r="B361" s="67"/>
      <c r="C361" s="67"/>
      <c r="D361" s="67"/>
      <c r="E361" s="67" t="s">
        <v>426</v>
      </c>
      <c r="F361" s="68">
        <v>42107</v>
      </c>
      <c r="G361" s="67"/>
      <c r="H361" s="67" t="s">
        <v>1768</v>
      </c>
      <c r="I361" s="67" t="s">
        <v>1807</v>
      </c>
      <c r="J361" s="36">
        <v>-50</v>
      </c>
    </row>
    <row r="362" spans="1:10" x14ac:dyDescent="0.25">
      <c r="A362" s="67"/>
      <c r="B362" s="67"/>
      <c r="C362" s="67"/>
      <c r="D362" s="67"/>
      <c r="E362" s="67" t="s">
        <v>383</v>
      </c>
      <c r="F362" s="68">
        <v>42124</v>
      </c>
      <c r="G362" s="67" t="s">
        <v>1523</v>
      </c>
      <c r="H362" s="67"/>
      <c r="I362" s="67" t="s">
        <v>1524</v>
      </c>
      <c r="J362" s="36">
        <v>40</v>
      </c>
    </row>
    <row r="363" spans="1:10" x14ac:dyDescent="0.25">
      <c r="A363" s="67"/>
      <c r="B363" s="67"/>
      <c r="C363" s="67"/>
      <c r="D363" s="67"/>
      <c r="E363" s="67" t="s">
        <v>383</v>
      </c>
      <c r="F363" s="68">
        <v>42155</v>
      </c>
      <c r="G363" s="67" t="s">
        <v>1650</v>
      </c>
      <c r="H363" s="67"/>
      <c r="I363" s="67" t="s">
        <v>1651</v>
      </c>
      <c r="J363" s="36">
        <v>120</v>
      </c>
    </row>
    <row r="364" spans="1:10" x14ac:dyDescent="0.25">
      <c r="A364" s="67"/>
      <c r="B364" s="67"/>
      <c r="C364" s="67"/>
      <c r="D364" s="67"/>
      <c r="E364" s="67" t="s">
        <v>426</v>
      </c>
      <c r="F364" s="68">
        <v>42156</v>
      </c>
      <c r="G364" s="67"/>
      <c r="H364" s="67" t="s">
        <v>1768</v>
      </c>
      <c r="I364" s="67" t="s">
        <v>1807</v>
      </c>
      <c r="J364" s="36">
        <v>-50</v>
      </c>
    </row>
    <row r="365" spans="1:10" x14ac:dyDescent="0.25">
      <c r="A365" s="67"/>
      <c r="B365" s="67"/>
      <c r="C365" s="67"/>
      <c r="D365" s="67"/>
      <c r="E365" s="67" t="s">
        <v>426</v>
      </c>
      <c r="F365" s="68">
        <v>42157</v>
      </c>
      <c r="G365" s="67"/>
      <c r="H365" s="67" t="s">
        <v>1765</v>
      </c>
      <c r="I365" s="67" t="s">
        <v>1811</v>
      </c>
      <c r="J365" s="36">
        <v>-624.80999999999995</v>
      </c>
    </row>
    <row r="366" spans="1:10" x14ac:dyDescent="0.25">
      <c r="A366" s="67"/>
      <c r="B366" s="67"/>
      <c r="C366" s="67"/>
      <c r="D366" s="67"/>
      <c r="E366" s="67" t="s">
        <v>426</v>
      </c>
      <c r="F366" s="68">
        <v>42184</v>
      </c>
      <c r="G366" s="67"/>
      <c r="H366" s="67" t="s">
        <v>1768</v>
      </c>
      <c r="I366" s="67" t="s">
        <v>1812</v>
      </c>
      <c r="J366" s="36">
        <v>-125</v>
      </c>
    </row>
    <row r="367" spans="1:10" x14ac:dyDescent="0.25">
      <c r="A367" s="67"/>
      <c r="B367" s="67"/>
      <c r="C367" s="67"/>
      <c r="D367" s="67"/>
      <c r="E367" s="67" t="s">
        <v>383</v>
      </c>
      <c r="F367" s="68">
        <v>42185</v>
      </c>
      <c r="G367" s="67" t="s">
        <v>900</v>
      </c>
      <c r="H367" s="67"/>
      <c r="I367" s="67" t="s">
        <v>901</v>
      </c>
      <c r="J367" s="36">
        <v>60</v>
      </c>
    </row>
    <row r="368" spans="1:10" x14ac:dyDescent="0.25">
      <c r="A368" s="67"/>
      <c r="B368" s="67"/>
      <c r="C368" s="67"/>
      <c r="D368" s="67"/>
      <c r="E368" s="67" t="s">
        <v>426</v>
      </c>
      <c r="F368" s="68">
        <v>42191</v>
      </c>
      <c r="G368" s="67"/>
      <c r="H368" s="67" t="s">
        <v>1765</v>
      </c>
      <c r="I368" s="67" t="s">
        <v>1811</v>
      </c>
      <c r="J368" s="36">
        <v>-504.39</v>
      </c>
    </row>
    <row r="369" spans="1:10" x14ac:dyDescent="0.25">
      <c r="A369" s="67"/>
      <c r="B369" s="67"/>
      <c r="C369" s="67"/>
      <c r="D369" s="67"/>
      <c r="E369" s="67" t="s">
        <v>383</v>
      </c>
      <c r="F369" s="68">
        <v>42216</v>
      </c>
      <c r="G369" s="67" t="s">
        <v>1655</v>
      </c>
      <c r="H369" s="67"/>
      <c r="I369" s="67" t="s">
        <v>1656</v>
      </c>
      <c r="J369" s="36">
        <v>118</v>
      </c>
    </row>
    <row r="370" spans="1:10" x14ac:dyDescent="0.25">
      <c r="A370" s="67"/>
      <c r="B370" s="67"/>
      <c r="C370" s="67"/>
      <c r="D370" s="67"/>
      <c r="E370" s="67" t="s">
        <v>426</v>
      </c>
      <c r="F370" s="68">
        <v>42219</v>
      </c>
      <c r="G370" s="67"/>
      <c r="H370" s="67" t="s">
        <v>1765</v>
      </c>
      <c r="I370" s="67" t="s">
        <v>1811</v>
      </c>
      <c r="J370" s="36">
        <v>-377.48</v>
      </c>
    </row>
    <row r="371" spans="1:10" x14ac:dyDescent="0.25">
      <c r="A371" s="67"/>
      <c r="B371" s="67"/>
      <c r="C371" s="67"/>
      <c r="D371" s="67"/>
      <c r="E371" s="67" t="s">
        <v>426</v>
      </c>
      <c r="F371" s="68">
        <v>42247</v>
      </c>
      <c r="G371" s="67"/>
      <c r="H371" s="67" t="s">
        <v>1765</v>
      </c>
      <c r="I371" s="67" t="s">
        <v>1806</v>
      </c>
      <c r="J371" s="36">
        <v>-1038.6500000000001</v>
      </c>
    </row>
    <row r="372" spans="1:10" x14ac:dyDescent="0.25">
      <c r="A372" s="67"/>
      <c r="B372" s="67"/>
      <c r="C372" s="67"/>
      <c r="D372" s="67"/>
      <c r="E372" s="67" t="s">
        <v>383</v>
      </c>
      <c r="F372" s="68">
        <v>42247</v>
      </c>
      <c r="G372" s="67" t="s">
        <v>1658</v>
      </c>
      <c r="H372" s="67"/>
      <c r="I372" s="67" t="s">
        <v>1659</v>
      </c>
      <c r="J372" s="36">
        <v>238</v>
      </c>
    </row>
    <row r="373" spans="1:10" x14ac:dyDescent="0.25">
      <c r="A373" s="67"/>
      <c r="B373" s="67"/>
      <c r="C373" s="67"/>
      <c r="D373" s="67"/>
      <c r="E373" s="67" t="s">
        <v>426</v>
      </c>
      <c r="F373" s="68">
        <v>42275</v>
      </c>
      <c r="G373" s="67"/>
      <c r="H373" s="67" t="s">
        <v>1768</v>
      </c>
      <c r="I373" s="67" t="s">
        <v>1813</v>
      </c>
      <c r="J373" s="36">
        <v>-100</v>
      </c>
    </row>
    <row r="374" spans="1:10" x14ac:dyDescent="0.25">
      <c r="A374" s="67"/>
      <c r="B374" s="67"/>
      <c r="C374" s="67"/>
      <c r="D374" s="67"/>
      <c r="E374" s="67" t="s">
        <v>383</v>
      </c>
      <c r="F374" s="68">
        <v>42277</v>
      </c>
      <c r="G374" s="67" t="s">
        <v>991</v>
      </c>
      <c r="H374" s="67"/>
      <c r="I374" s="67" t="s">
        <v>992</v>
      </c>
      <c r="J374" s="36">
        <v>242</v>
      </c>
    </row>
    <row r="375" spans="1:10" x14ac:dyDescent="0.25">
      <c r="A375" s="67"/>
      <c r="B375" s="67"/>
      <c r="C375" s="67"/>
      <c r="D375" s="67"/>
      <c r="E375" s="67" t="s">
        <v>426</v>
      </c>
      <c r="F375" s="68">
        <v>42282</v>
      </c>
      <c r="G375" s="67"/>
      <c r="H375" s="67" t="s">
        <v>1765</v>
      </c>
      <c r="I375" s="67" t="s">
        <v>1806</v>
      </c>
      <c r="J375" s="36">
        <v>-704.89</v>
      </c>
    </row>
    <row r="376" spans="1:10" x14ac:dyDescent="0.25">
      <c r="A376" s="67"/>
      <c r="B376" s="67"/>
      <c r="C376" s="67"/>
      <c r="D376" s="67"/>
      <c r="E376" s="67" t="s">
        <v>426</v>
      </c>
      <c r="F376" s="68">
        <v>42296</v>
      </c>
      <c r="G376" s="67"/>
      <c r="H376" s="67" t="s">
        <v>365</v>
      </c>
      <c r="I376" s="67" t="s">
        <v>1814</v>
      </c>
      <c r="J376" s="36">
        <v>-264.81</v>
      </c>
    </row>
    <row r="377" spans="1:10" x14ac:dyDescent="0.25">
      <c r="A377" s="67"/>
      <c r="B377" s="67"/>
      <c r="C377" s="67"/>
      <c r="D377" s="67"/>
      <c r="E377" s="67" t="s">
        <v>383</v>
      </c>
      <c r="F377" s="68">
        <v>42308</v>
      </c>
      <c r="G377" s="67" t="s">
        <v>1460</v>
      </c>
      <c r="H377" s="67"/>
      <c r="I377" s="67" t="s">
        <v>1461</v>
      </c>
      <c r="J377" s="36">
        <v>58</v>
      </c>
    </row>
    <row r="378" spans="1:10" x14ac:dyDescent="0.25">
      <c r="A378" s="67"/>
      <c r="B378" s="67"/>
      <c r="C378" s="67"/>
      <c r="D378" s="67"/>
      <c r="E378" s="67" t="s">
        <v>383</v>
      </c>
      <c r="F378" s="68">
        <v>42321</v>
      </c>
      <c r="G378" s="67" t="s">
        <v>1815</v>
      </c>
      <c r="H378" s="67"/>
      <c r="I378" s="67" t="s">
        <v>1816</v>
      </c>
      <c r="J378" s="36">
        <v>180</v>
      </c>
    </row>
    <row r="379" spans="1:10" x14ac:dyDescent="0.25">
      <c r="A379" s="67"/>
      <c r="B379" s="67"/>
      <c r="C379" s="67"/>
      <c r="D379" s="67"/>
      <c r="E379" s="67" t="s">
        <v>426</v>
      </c>
      <c r="F379" s="68">
        <v>42338</v>
      </c>
      <c r="G379" s="67"/>
      <c r="H379" s="67" t="s">
        <v>1768</v>
      </c>
      <c r="I379" s="67" t="s">
        <v>1817</v>
      </c>
      <c r="J379" s="36">
        <v>-30</v>
      </c>
    </row>
    <row r="380" spans="1:10" x14ac:dyDescent="0.25">
      <c r="A380" s="67"/>
      <c r="B380" s="67"/>
      <c r="C380" s="67"/>
      <c r="D380" s="67"/>
      <c r="E380" s="67" t="s">
        <v>383</v>
      </c>
      <c r="F380" s="68">
        <v>42338</v>
      </c>
      <c r="G380" s="67" t="s">
        <v>1525</v>
      </c>
      <c r="H380" s="67"/>
      <c r="I380" s="67" t="s">
        <v>1526</v>
      </c>
      <c r="J380" s="36">
        <v>20</v>
      </c>
    </row>
    <row r="381" spans="1:10" x14ac:dyDescent="0.25">
      <c r="A381" s="67"/>
      <c r="B381" s="67"/>
      <c r="C381" s="67"/>
      <c r="D381" s="67"/>
      <c r="E381" s="67" t="s">
        <v>383</v>
      </c>
      <c r="F381" s="68">
        <v>42369</v>
      </c>
      <c r="G381" s="67" t="s">
        <v>1818</v>
      </c>
      <c r="H381" s="67"/>
      <c r="I381" s="67" t="s">
        <v>7</v>
      </c>
      <c r="J381" s="36">
        <v>9067.5</v>
      </c>
    </row>
    <row r="382" spans="1:10" x14ac:dyDescent="0.25">
      <c r="A382" s="67"/>
      <c r="B382" s="67"/>
      <c r="C382" s="67"/>
      <c r="D382" s="67"/>
      <c r="E382" s="67" t="s">
        <v>383</v>
      </c>
      <c r="F382" s="68">
        <v>42369</v>
      </c>
      <c r="G382" s="67" t="s">
        <v>1663</v>
      </c>
      <c r="H382" s="67"/>
      <c r="I382" s="67" t="s">
        <v>1664</v>
      </c>
      <c r="J382" s="36">
        <v>40</v>
      </c>
    </row>
    <row r="383" spans="1:10" x14ac:dyDescent="0.25">
      <c r="A383" s="67"/>
      <c r="B383" s="67"/>
      <c r="C383" s="67"/>
      <c r="D383" s="67"/>
      <c r="E383" s="67" t="s">
        <v>426</v>
      </c>
      <c r="F383" s="68">
        <v>42408</v>
      </c>
      <c r="G383" s="67"/>
      <c r="H383" s="67" t="s">
        <v>365</v>
      </c>
      <c r="I383" s="67" t="s">
        <v>1819</v>
      </c>
      <c r="J383" s="36">
        <v>-442.18</v>
      </c>
    </row>
    <row r="384" spans="1:10" x14ac:dyDescent="0.25">
      <c r="A384" s="67"/>
      <c r="B384" s="67"/>
      <c r="C384" s="67"/>
      <c r="D384" s="67"/>
      <c r="E384" s="67" t="s">
        <v>383</v>
      </c>
      <c r="F384" s="68">
        <v>42429</v>
      </c>
      <c r="G384" s="67" t="s">
        <v>1464</v>
      </c>
      <c r="H384" s="67"/>
      <c r="I384" s="67" t="s">
        <v>1465</v>
      </c>
      <c r="J384" s="36">
        <v>20</v>
      </c>
    </row>
    <row r="385" spans="1:10" x14ac:dyDescent="0.25">
      <c r="A385" s="67"/>
      <c r="B385" s="67"/>
      <c r="C385" s="67"/>
      <c r="D385" s="67"/>
      <c r="E385" s="67" t="s">
        <v>426</v>
      </c>
      <c r="F385" s="68">
        <v>42432</v>
      </c>
      <c r="G385" s="67"/>
      <c r="H385" s="67" t="s">
        <v>365</v>
      </c>
      <c r="I385" s="67" t="s">
        <v>1820</v>
      </c>
      <c r="J385" s="36">
        <v>-754.97</v>
      </c>
    </row>
    <row r="386" spans="1:10" x14ac:dyDescent="0.25">
      <c r="A386" s="67"/>
      <c r="B386" s="67"/>
      <c r="C386" s="67"/>
      <c r="D386" s="67"/>
      <c r="E386" s="67" t="s">
        <v>383</v>
      </c>
      <c r="F386" s="68">
        <v>42460</v>
      </c>
      <c r="G386" s="67" t="s">
        <v>1466</v>
      </c>
      <c r="H386" s="67"/>
      <c r="I386" s="67" t="s">
        <v>1467</v>
      </c>
      <c r="J386" s="36">
        <v>40</v>
      </c>
    </row>
    <row r="387" spans="1:10" x14ac:dyDescent="0.25">
      <c r="A387" s="67"/>
      <c r="B387" s="67"/>
      <c r="C387" s="67"/>
      <c r="D387" s="67"/>
      <c r="E387" s="67" t="s">
        <v>426</v>
      </c>
      <c r="F387" s="68">
        <v>42467</v>
      </c>
      <c r="G387" s="67"/>
      <c r="H387" s="67" t="s">
        <v>365</v>
      </c>
      <c r="I387" s="67" t="s">
        <v>1821</v>
      </c>
      <c r="J387" s="36">
        <v>-689.24</v>
      </c>
    </row>
    <row r="388" spans="1:10" x14ac:dyDescent="0.25">
      <c r="A388" s="67"/>
      <c r="B388" s="67"/>
      <c r="C388" s="67"/>
      <c r="D388" s="67"/>
      <c r="E388" s="67" t="s">
        <v>426</v>
      </c>
      <c r="F388" s="68">
        <v>42487</v>
      </c>
      <c r="G388" s="67"/>
      <c r="H388" s="67" t="s">
        <v>365</v>
      </c>
      <c r="I388" s="67" t="s">
        <v>1822</v>
      </c>
      <c r="J388" s="36">
        <v>-1180.8</v>
      </c>
    </row>
    <row r="389" spans="1:10" x14ac:dyDescent="0.25">
      <c r="A389" s="67"/>
      <c r="B389" s="67"/>
      <c r="C389" s="67"/>
      <c r="D389" s="67"/>
      <c r="E389" s="67" t="s">
        <v>383</v>
      </c>
      <c r="F389" s="68">
        <v>42490</v>
      </c>
      <c r="G389" s="67" t="s">
        <v>1666</v>
      </c>
      <c r="H389" s="67"/>
      <c r="I389" s="67" t="s">
        <v>1667</v>
      </c>
      <c r="J389" s="36">
        <v>40</v>
      </c>
    </row>
    <row r="390" spans="1:10" x14ac:dyDescent="0.25">
      <c r="A390" s="67"/>
      <c r="B390" s="67"/>
      <c r="C390" s="67"/>
      <c r="D390" s="67"/>
      <c r="E390" s="67" t="s">
        <v>383</v>
      </c>
      <c r="F390" s="68">
        <v>42521</v>
      </c>
      <c r="G390" s="67" t="s">
        <v>1480</v>
      </c>
      <c r="H390" s="67"/>
      <c r="I390" s="67" t="s">
        <v>1481</v>
      </c>
      <c r="J390" s="36">
        <v>96</v>
      </c>
    </row>
    <row r="391" spans="1:10" x14ac:dyDescent="0.25">
      <c r="A391" s="67"/>
      <c r="B391" s="67"/>
      <c r="C391" s="67"/>
      <c r="D391" s="67"/>
      <c r="E391" s="67" t="s">
        <v>450</v>
      </c>
      <c r="F391" s="68">
        <v>42521</v>
      </c>
      <c r="G391" s="67"/>
      <c r="H391" s="67" t="s">
        <v>1823</v>
      </c>
      <c r="I391" s="67" t="s">
        <v>1824</v>
      </c>
      <c r="J391" s="36">
        <v>-22</v>
      </c>
    </row>
    <row r="392" spans="1:10" x14ac:dyDescent="0.25">
      <c r="A392" s="67"/>
      <c r="B392" s="67"/>
      <c r="C392" s="67"/>
      <c r="D392" s="67"/>
      <c r="E392" s="67" t="s">
        <v>426</v>
      </c>
      <c r="F392" s="68">
        <v>42527</v>
      </c>
      <c r="G392" s="67"/>
      <c r="H392" s="67" t="s">
        <v>365</v>
      </c>
      <c r="I392" s="67" t="s">
        <v>1825</v>
      </c>
      <c r="J392" s="36">
        <v>-801.15</v>
      </c>
    </row>
    <row r="393" spans="1:10" x14ac:dyDescent="0.25">
      <c r="A393" s="67"/>
      <c r="B393" s="67"/>
      <c r="C393" s="67"/>
      <c r="D393" s="67"/>
      <c r="E393" s="67" t="s">
        <v>426</v>
      </c>
      <c r="F393" s="68">
        <v>42527</v>
      </c>
      <c r="G393" s="67"/>
      <c r="H393" s="67" t="s">
        <v>1773</v>
      </c>
      <c r="I393" s="67" t="s">
        <v>1795</v>
      </c>
      <c r="J393" s="36">
        <v>-496.91</v>
      </c>
    </row>
    <row r="394" spans="1:10" x14ac:dyDescent="0.25">
      <c r="A394" s="67"/>
      <c r="B394" s="67"/>
      <c r="C394" s="67"/>
      <c r="D394" s="67"/>
      <c r="E394" s="67" t="s">
        <v>426</v>
      </c>
      <c r="F394" s="68">
        <v>42530</v>
      </c>
      <c r="G394" s="67"/>
      <c r="H394" s="67" t="s">
        <v>1798</v>
      </c>
      <c r="I394" s="67" t="s">
        <v>1826</v>
      </c>
      <c r="J394" s="36">
        <v>-360.8</v>
      </c>
    </row>
    <row r="395" spans="1:10" x14ac:dyDescent="0.25">
      <c r="A395" s="67"/>
      <c r="B395" s="67"/>
      <c r="C395" s="67"/>
      <c r="D395" s="67"/>
      <c r="E395" s="67" t="s">
        <v>426</v>
      </c>
      <c r="F395" s="68">
        <v>42541</v>
      </c>
      <c r="G395" s="67"/>
      <c r="H395" s="67" t="s">
        <v>568</v>
      </c>
      <c r="I395" s="67" t="s">
        <v>1827</v>
      </c>
      <c r="J395" s="36">
        <v>-46.99</v>
      </c>
    </row>
    <row r="396" spans="1:10" x14ac:dyDescent="0.25">
      <c r="A396" s="67"/>
      <c r="B396" s="67"/>
      <c r="C396" s="67"/>
      <c r="D396" s="67"/>
      <c r="E396" s="67" t="s">
        <v>450</v>
      </c>
      <c r="F396" s="68">
        <v>42544</v>
      </c>
      <c r="G396" s="67"/>
      <c r="H396" s="67" t="s">
        <v>1823</v>
      </c>
      <c r="I396" s="67" t="s">
        <v>1828</v>
      </c>
      <c r="J396" s="36">
        <v>-281.2</v>
      </c>
    </row>
    <row r="397" spans="1:10" x14ac:dyDescent="0.25">
      <c r="A397" s="67"/>
      <c r="B397" s="67"/>
      <c r="C397" s="67"/>
      <c r="D397" s="67"/>
      <c r="E397" s="67" t="s">
        <v>383</v>
      </c>
      <c r="F397" s="68">
        <v>42551</v>
      </c>
      <c r="G397" s="67" t="s">
        <v>1669</v>
      </c>
      <c r="H397" s="67"/>
      <c r="I397" s="67" t="s">
        <v>1670</v>
      </c>
      <c r="J397" s="36">
        <v>188</v>
      </c>
    </row>
    <row r="398" spans="1:10" x14ac:dyDescent="0.25">
      <c r="A398" s="67"/>
      <c r="B398" s="67"/>
      <c r="C398" s="67"/>
      <c r="D398" s="67"/>
      <c r="E398" s="67" t="s">
        <v>426</v>
      </c>
      <c r="F398" s="68">
        <v>42556</v>
      </c>
      <c r="G398" s="67"/>
      <c r="H398" s="67" t="s">
        <v>365</v>
      </c>
      <c r="I398" s="67" t="s">
        <v>1829</v>
      </c>
      <c r="J398" s="36">
        <v>-684.24</v>
      </c>
    </row>
    <row r="399" spans="1:10" x14ac:dyDescent="0.25">
      <c r="A399" s="67"/>
      <c r="B399" s="67"/>
      <c r="C399" s="67"/>
      <c r="D399" s="67"/>
      <c r="E399" s="67" t="s">
        <v>383</v>
      </c>
      <c r="F399" s="68">
        <v>42582</v>
      </c>
      <c r="G399" s="67" t="s">
        <v>1830</v>
      </c>
      <c r="H399" s="67"/>
      <c r="I399" s="67" t="s">
        <v>1831</v>
      </c>
      <c r="J399" s="36">
        <v>78</v>
      </c>
    </row>
    <row r="400" spans="1:10" x14ac:dyDescent="0.25">
      <c r="A400" s="67"/>
      <c r="B400" s="67"/>
      <c r="C400" s="67"/>
      <c r="D400" s="67"/>
      <c r="E400" s="67" t="s">
        <v>426</v>
      </c>
      <c r="F400" s="68">
        <v>42583</v>
      </c>
      <c r="G400" s="67"/>
      <c r="H400" s="67" t="s">
        <v>365</v>
      </c>
      <c r="I400" s="67" t="s">
        <v>1832</v>
      </c>
      <c r="J400" s="36">
        <v>-686</v>
      </c>
    </row>
    <row r="401" spans="1:10" x14ac:dyDescent="0.25">
      <c r="A401" s="67"/>
      <c r="B401" s="67"/>
      <c r="C401" s="67"/>
      <c r="D401" s="67"/>
      <c r="E401" s="67" t="s">
        <v>426</v>
      </c>
      <c r="F401" s="68">
        <v>42597</v>
      </c>
      <c r="G401" s="67"/>
      <c r="H401" s="67" t="s">
        <v>365</v>
      </c>
      <c r="I401" s="67" t="s">
        <v>1833</v>
      </c>
      <c r="J401" s="36">
        <v>-94.5</v>
      </c>
    </row>
    <row r="402" spans="1:10" x14ac:dyDescent="0.25">
      <c r="A402" s="67"/>
      <c r="B402" s="67"/>
      <c r="C402" s="67"/>
      <c r="D402" s="67"/>
      <c r="E402" s="67" t="s">
        <v>383</v>
      </c>
      <c r="F402" s="68">
        <v>42613</v>
      </c>
      <c r="G402" s="67" t="s">
        <v>1482</v>
      </c>
      <c r="H402" s="67"/>
      <c r="I402" s="67" t="s">
        <v>1483</v>
      </c>
      <c r="J402" s="36">
        <v>120</v>
      </c>
    </row>
    <row r="403" spans="1:10" x14ac:dyDescent="0.25">
      <c r="A403" s="67"/>
      <c r="B403" s="67"/>
      <c r="C403" s="67"/>
      <c r="D403" s="67"/>
      <c r="E403" s="67" t="s">
        <v>426</v>
      </c>
      <c r="F403" s="68">
        <v>42619</v>
      </c>
      <c r="G403" s="67"/>
      <c r="H403" s="67" t="s">
        <v>365</v>
      </c>
      <c r="I403" s="67" t="s">
        <v>1834</v>
      </c>
      <c r="J403" s="36">
        <v>-806.15</v>
      </c>
    </row>
    <row r="404" spans="1:10" x14ac:dyDescent="0.25">
      <c r="A404" s="67"/>
      <c r="B404" s="67"/>
      <c r="C404" s="67"/>
      <c r="D404" s="67"/>
      <c r="E404" s="67" t="s">
        <v>383</v>
      </c>
      <c r="F404" s="68">
        <v>42643</v>
      </c>
      <c r="G404" s="67" t="s">
        <v>1581</v>
      </c>
      <c r="H404" s="67"/>
      <c r="I404" s="67" t="s">
        <v>1582</v>
      </c>
      <c r="J404" s="36">
        <v>60</v>
      </c>
    </row>
    <row r="405" spans="1:10" x14ac:dyDescent="0.25">
      <c r="A405" s="67"/>
      <c r="B405" s="67"/>
      <c r="C405" s="67"/>
      <c r="D405" s="67"/>
      <c r="E405" s="67" t="s">
        <v>426</v>
      </c>
      <c r="F405" s="68">
        <v>42646</v>
      </c>
      <c r="G405" s="67"/>
      <c r="H405" s="67" t="s">
        <v>365</v>
      </c>
      <c r="I405" s="67" t="s">
        <v>1834</v>
      </c>
      <c r="J405" s="36">
        <v>-684.24</v>
      </c>
    </row>
    <row r="406" spans="1:10" x14ac:dyDescent="0.25">
      <c r="A406" s="67"/>
      <c r="B406" s="67"/>
      <c r="C406" s="67"/>
      <c r="D406" s="67"/>
      <c r="E406" s="67" t="s">
        <v>383</v>
      </c>
      <c r="F406" s="68">
        <v>42675</v>
      </c>
      <c r="G406" s="67" t="s">
        <v>1835</v>
      </c>
      <c r="H406" s="67"/>
      <c r="I406" s="67" t="s">
        <v>1836</v>
      </c>
      <c r="J406" s="36">
        <v>358</v>
      </c>
    </row>
    <row r="407" spans="1:10" x14ac:dyDescent="0.25">
      <c r="A407" s="67"/>
      <c r="B407" s="67"/>
      <c r="C407" s="67"/>
      <c r="D407" s="67"/>
      <c r="E407" s="67" t="s">
        <v>426</v>
      </c>
      <c r="F407" s="68">
        <v>42682</v>
      </c>
      <c r="G407" s="67"/>
      <c r="H407" s="67" t="s">
        <v>365</v>
      </c>
      <c r="I407" s="67" t="s">
        <v>1837</v>
      </c>
      <c r="J407" s="36">
        <v>-103.5</v>
      </c>
    </row>
    <row r="408" spans="1:10" x14ac:dyDescent="0.25">
      <c r="A408" s="67"/>
      <c r="B408" s="67"/>
      <c r="C408" s="67"/>
      <c r="D408" s="67"/>
      <c r="E408" s="67" t="s">
        <v>423</v>
      </c>
      <c r="F408" s="68">
        <v>42726</v>
      </c>
      <c r="G408" s="67"/>
      <c r="H408" s="67" t="s">
        <v>1838</v>
      </c>
      <c r="I408" s="67" t="s">
        <v>1839</v>
      </c>
      <c r="J408" s="36">
        <v>2000</v>
      </c>
    </row>
    <row r="409" spans="1:10" x14ac:dyDescent="0.25">
      <c r="A409" s="67"/>
      <c r="B409" s="67"/>
      <c r="C409" s="67"/>
      <c r="D409" s="67"/>
      <c r="E409" s="67" t="s">
        <v>383</v>
      </c>
      <c r="F409" s="68">
        <v>42735</v>
      </c>
      <c r="G409" s="67" t="s">
        <v>1470</v>
      </c>
      <c r="H409" s="67"/>
      <c r="I409" s="67" t="s">
        <v>1471</v>
      </c>
      <c r="J409" s="36">
        <v>300</v>
      </c>
    </row>
    <row r="410" spans="1:10" x14ac:dyDescent="0.25">
      <c r="A410" s="67"/>
      <c r="B410" s="67"/>
      <c r="C410" s="67"/>
      <c r="D410" s="67"/>
      <c r="E410" s="67" t="s">
        <v>383</v>
      </c>
      <c r="F410" s="68">
        <v>42735</v>
      </c>
      <c r="G410" s="67" t="s">
        <v>1840</v>
      </c>
      <c r="H410" s="67"/>
      <c r="I410" s="67" t="s">
        <v>1841</v>
      </c>
      <c r="J410" s="36">
        <v>15740</v>
      </c>
    </row>
    <row r="411" spans="1:10" x14ac:dyDescent="0.25">
      <c r="A411" s="67"/>
      <c r="B411" s="67"/>
      <c r="C411" s="67"/>
      <c r="D411" s="67"/>
      <c r="E411" s="67" t="s">
        <v>383</v>
      </c>
      <c r="F411" s="68">
        <v>42758</v>
      </c>
      <c r="G411" s="67" t="s">
        <v>1842</v>
      </c>
      <c r="H411" s="67"/>
      <c r="I411" s="67" t="s">
        <v>1843</v>
      </c>
      <c r="J411" s="36">
        <v>-250</v>
      </c>
    </row>
    <row r="412" spans="1:10" x14ac:dyDescent="0.25">
      <c r="A412" s="67"/>
      <c r="B412" s="67"/>
      <c r="C412" s="67"/>
      <c r="D412" s="67"/>
      <c r="E412" s="67" t="s">
        <v>383</v>
      </c>
      <c r="F412" s="68">
        <v>42766</v>
      </c>
      <c r="G412" s="67" t="s">
        <v>1586</v>
      </c>
      <c r="H412" s="67"/>
      <c r="I412" s="67" t="s">
        <v>1587</v>
      </c>
      <c r="J412" s="36">
        <v>118</v>
      </c>
    </row>
    <row r="413" spans="1:10" x14ac:dyDescent="0.25">
      <c r="A413" s="67"/>
      <c r="B413" s="67"/>
      <c r="C413" s="67"/>
      <c r="D413" s="67"/>
      <c r="E413" s="67" t="s">
        <v>383</v>
      </c>
      <c r="F413" s="68">
        <v>42767</v>
      </c>
      <c r="G413" s="67" t="s">
        <v>1009</v>
      </c>
      <c r="H413" s="67"/>
      <c r="I413" s="67" t="s">
        <v>1556</v>
      </c>
      <c r="J413" s="36">
        <v>-13637.1</v>
      </c>
    </row>
    <row r="414" spans="1:10" x14ac:dyDescent="0.25">
      <c r="A414" s="67"/>
      <c r="B414" s="67"/>
      <c r="C414" s="67"/>
      <c r="D414" s="67"/>
      <c r="E414" s="67" t="s">
        <v>426</v>
      </c>
      <c r="F414" s="68">
        <v>42787</v>
      </c>
      <c r="G414" s="67"/>
      <c r="H414" s="67" t="s">
        <v>365</v>
      </c>
      <c r="I414" s="67" t="s">
        <v>1844</v>
      </c>
      <c r="J414" s="36">
        <v>-692.49</v>
      </c>
    </row>
    <row r="415" spans="1:10" x14ac:dyDescent="0.25">
      <c r="A415" s="67"/>
      <c r="B415" s="67"/>
      <c r="C415" s="67"/>
      <c r="D415" s="67"/>
      <c r="E415" s="67" t="s">
        <v>426</v>
      </c>
      <c r="F415" s="68">
        <v>42787</v>
      </c>
      <c r="G415" s="67"/>
      <c r="H415" s="67" t="s">
        <v>365</v>
      </c>
      <c r="I415" s="67" t="s">
        <v>1845</v>
      </c>
      <c r="J415" s="36">
        <v>-108</v>
      </c>
    </row>
    <row r="416" spans="1:10" x14ac:dyDescent="0.25">
      <c r="A416" s="67"/>
      <c r="B416" s="67"/>
      <c r="C416" s="67"/>
      <c r="D416" s="67"/>
      <c r="E416" s="67" t="s">
        <v>383</v>
      </c>
      <c r="F416" s="68">
        <v>42794</v>
      </c>
      <c r="G416" s="67" t="s">
        <v>1551</v>
      </c>
      <c r="H416" s="67"/>
      <c r="I416" s="67" t="s">
        <v>1465</v>
      </c>
      <c r="J416" s="36">
        <v>40</v>
      </c>
    </row>
    <row r="417" spans="1:10" x14ac:dyDescent="0.25">
      <c r="A417" s="67"/>
      <c r="B417" s="67"/>
      <c r="C417" s="67"/>
      <c r="D417" s="67"/>
      <c r="E417" s="67" t="s">
        <v>390</v>
      </c>
      <c r="F417" s="68">
        <v>42796</v>
      </c>
      <c r="G417" s="67"/>
      <c r="H417" s="67" t="s">
        <v>365</v>
      </c>
      <c r="I417" s="67" t="s">
        <v>1846</v>
      </c>
      <c r="J417" s="36">
        <v>-560.36</v>
      </c>
    </row>
    <row r="418" spans="1:10" x14ac:dyDescent="0.25">
      <c r="A418" s="67"/>
      <c r="B418" s="67"/>
      <c r="C418" s="67"/>
      <c r="D418" s="67"/>
      <c r="E418" s="67" t="s">
        <v>390</v>
      </c>
      <c r="F418" s="68">
        <v>42823</v>
      </c>
      <c r="G418" s="67"/>
      <c r="H418" s="67" t="s">
        <v>365</v>
      </c>
      <c r="I418" s="67" t="s">
        <v>1847</v>
      </c>
      <c r="J418" s="36">
        <v>-692.36</v>
      </c>
    </row>
    <row r="419" spans="1:10" x14ac:dyDescent="0.25">
      <c r="A419" s="67"/>
      <c r="B419" s="67"/>
      <c r="C419" s="67"/>
      <c r="D419" s="67"/>
      <c r="E419" s="67" t="s">
        <v>383</v>
      </c>
      <c r="F419" s="68">
        <v>42825</v>
      </c>
      <c r="G419" s="67" t="s">
        <v>1588</v>
      </c>
      <c r="H419" s="67"/>
      <c r="I419" s="67" t="s">
        <v>1589</v>
      </c>
      <c r="J419" s="36">
        <v>78</v>
      </c>
    </row>
    <row r="420" spans="1:10" x14ac:dyDescent="0.25">
      <c r="A420" s="67"/>
      <c r="B420" s="67"/>
      <c r="C420" s="67"/>
      <c r="D420" s="67"/>
      <c r="E420" s="67" t="s">
        <v>390</v>
      </c>
      <c r="F420" s="68">
        <v>42826</v>
      </c>
      <c r="G420" s="67"/>
      <c r="H420" s="67" t="s">
        <v>1848</v>
      </c>
      <c r="I420" s="67" t="s">
        <v>1849</v>
      </c>
      <c r="J420" s="36">
        <v>-1320</v>
      </c>
    </row>
    <row r="421" spans="1:10" x14ac:dyDescent="0.25">
      <c r="A421" s="67"/>
      <c r="B421" s="67"/>
      <c r="C421" s="67"/>
      <c r="D421" s="67"/>
      <c r="E421" s="67" t="s">
        <v>383</v>
      </c>
      <c r="F421" s="68">
        <v>42855</v>
      </c>
      <c r="G421" s="67" t="s">
        <v>1474</v>
      </c>
      <c r="H421" s="67"/>
      <c r="I421" s="67" t="s">
        <v>1475</v>
      </c>
      <c r="J421" s="36">
        <v>38</v>
      </c>
    </row>
    <row r="422" spans="1:10" x14ac:dyDescent="0.25">
      <c r="A422" s="67"/>
      <c r="B422" s="67"/>
      <c r="C422" s="67"/>
      <c r="D422" s="67"/>
      <c r="E422" s="67" t="s">
        <v>390</v>
      </c>
      <c r="F422" s="68">
        <v>42859</v>
      </c>
      <c r="G422" s="67"/>
      <c r="H422" s="67" t="s">
        <v>365</v>
      </c>
      <c r="I422" s="67" t="s">
        <v>1850</v>
      </c>
      <c r="J422" s="36">
        <v>-689.24</v>
      </c>
    </row>
    <row r="423" spans="1:10" x14ac:dyDescent="0.25">
      <c r="A423" s="67"/>
      <c r="B423" s="67"/>
      <c r="C423" s="67"/>
      <c r="D423" s="67"/>
      <c r="E423" s="67" t="s">
        <v>390</v>
      </c>
      <c r="F423" s="68">
        <v>42870</v>
      </c>
      <c r="G423" s="67"/>
      <c r="H423" s="67" t="s">
        <v>1773</v>
      </c>
      <c r="I423" s="67" t="s">
        <v>1851</v>
      </c>
      <c r="J423" s="36">
        <v>-438</v>
      </c>
    </row>
    <row r="424" spans="1:10" x14ac:dyDescent="0.25">
      <c r="A424" s="67"/>
      <c r="B424" s="67"/>
      <c r="C424" s="67"/>
      <c r="D424" s="67"/>
      <c r="E424" s="67" t="s">
        <v>390</v>
      </c>
      <c r="F424" s="68">
        <v>42886</v>
      </c>
      <c r="G424" s="67"/>
      <c r="H424" s="67" t="s">
        <v>365</v>
      </c>
      <c r="I424" s="67" t="s">
        <v>1852</v>
      </c>
      <c r="J424" s="36">
        <v>-684.24</v>
      </c>
    </row>
    <row r="425" spans="1:10" x14ac:dyDescent="0.25">
      <c r="A425" s="67"/>
      <c r="B425" s="67"/>
      <c r="C425" s="67"/>
      <c r="D425" s="67"/>
      <c r="E425" s="67" t="s">
        <v>383</v>
      </c>
      <c r="F425" s="68">
        <v>42886</v>
      </c>
      <c r="G425" s="67" t="s">
        <v>1545</v>
      </c>
      <c r="H425" s="67"/>
      <c r="I425" s="67" t="s">
        <v>1546</v>
      </c>
      <c r="J425" s="36">
        <v>98</v>
      </c>
    </row>
    <row r="426" spans="1:10" x14ac:dyDescent="0.25">
      <c r="A426" s="67"/>
      <c r="B426" s="67"/>
      <c r="C426" s="67"/>
      <c r="D426" s="67"/>
      <c r="E426" s="67" t="s">
        <v>390</v>
      </c>
      <c r="F426" s="68">
        <v>42917</v>
      </c>
      <c r="G426" s="67" t="s">
        <v>1853</v>
      </c>
      <c r="H426" s="67" t="s">
        <v>365</v>
      </c>
      <c r="I426" s="67" t="s">
        <v>1854</v>
      </c>
      <c r="J426" s="36">
        <v>-689.24</v>
      </c>
    </row>
    <row r="427" spans="1:10" x14ac:dyDescent="0.25">
      <c r="A427" s="67"/>
      <c r="B427" s="67"/>
      <c r="C427" s="67"/>
      <c r="D427" s="67"/>
      <c r="E427" s="67" t="s">
        <v>390</v>
      </c>
      <c r="F427" s="68">
        <v>42919</v>
      </c>
      <c r="G427" s="67" t="s">
        <v>1855</v>
      </c>
      <c r="H427" s="67" t="s">
        <v>1856</v>
      </c>
      <c r="I427" s="67" t="s">
        <v>1857</v>
      </c>
      <c r="J427" s="36">
        <v>-50</v>
      </c>
    </row>
    <row r="428" spans="1:10" x14ac:dyDescent="0.25">
      <c r="A428" s="67"/>
      <c r="B428" s="67"/>
      <c r="C428" s="67"/>
      <c r="D428" s="67"/>
      <c r="E428" s="67" t="s">
        <v>390</v>
      </c>
      <c r="F428" s="68">
        <v>42946</v>
      </c>
      <c r="G428" s="67" t="s">
        <v>1858</v>
      </c>
      <c r="H428" s="67" t="s">
        <v>365</v>
      </c>
      <c r="I428" s="67" t="s">
        <v>1859</v>
      </c>
      <c r="J428" s="36">
        <v>-689.24</v>
      </c>
    </row>
    <row r="429" spans="1:10" x14ac:dyDescent="0.25">
      <c r="A429" s="67"/>
      <c r="B429" s="67"/>
      <c r="C429" s="67"/>
      <c r="D429" s="67"/>
      <c r="E429" s="67" t="s">
        <v>390</v>
      </c>
      <c r="F429" s="68">
        <v>42951</v>
      </c>
      <c r="G429" s="67" t="s">
        <v>1860</v>
      </c>
      <c r="H429" s="67" t="s">
        <v>365</v>
      </c>
      <c r="I429" s="67" t="s">
        <v>1861</v>
      </c>
      <c r="J429" s="36">
        <v>-94.5</v>
      </c>
    </row>
    <row r="430" spans="1:10" x14ac:dyDescent="0.25">
      <c r="A430" s="67"/>
      <c r="B430" s="67"/>
      <c r="C430" s="67"/>
      <c r="D430" s="67"/>
      <c r="E430" s="67" t="s">
        <v>390</v>
      </c>
      <c r="F430" s="68">
        <v>42978</v>
      </c>
      <c r="G430" s="67" t="s">
        <v>1862</v>
      </c>
      <c r="H430" s="67" t="s">
        <v>365</v>
      </c>
      <c r="I430" s="67" t="s">
        <v>1863</v>
      </c>
      <c r="J430" s="36">
        <v>-754.19</v>
      </c>
    </row>
    <row r="431" spans="1:10" x14ac:dyDescent="0.25">
      <c r="A431" s="67"/>
      <c r="B431" s="67"/>
      <c r="C431" s="67"/>
      <c r="D431" s="67"/>
      <c r="E431" s="67" t="s">
        <v>390</v>
      </c>
      <c r="F431" s="68">
        <v>42983</v>
      </c>
      <c r="G431" s="67" t="s">
        <v>1864</v>
      </c>
      <c r="H431" s="67" t="s">
        <v>1865</v>
      </c>
      <c r="I431" s="67" t="s">
        <v>1866</v>
      </c>
      <c r="J431" s="36">
        <v>-453.49</v>
      </c>
    </row>
    <row r="432" spans="1:10" x14ac:dyDescent="0.25">
      <c r="A432" s="67"/>
      <c r="B432" s="67"/>
      <c r="C432" s="67"/>
      <c r="D432" s="67"/>
      <c r="E432" s="67" t="s">
        <v>390</v>
      </c>
      <c r="F432" s="68">
        <v>42984</v>
      </c>
      <c r="G432" s="67" t="s">
        <v>1867</v>
      </c>
      <c r="H432" s="67" t="s">
        <v>1868</v>
      </c>
      <c r="I432" s="67" t="s">
        <v>1869</v>
      </c>
      <c r="J432" s="36">
        <v>-12</v>
      </c>
    </row>
    <row r="433" spans="1:10" x14ac:dyDescent="0.25">
      <c r="A433" s="67"/>
      <c r="B433" s="67"/>
      <c r="C433" s="67"/>
      <c r="D433" s="67"/>
      <c r="E433" s="67" t="s">
        <v>390</v>
      </c>
      <c r="F433" s="68">
        <v>42985</v>
      </c>
      <c r="G433" s="67" t="s">
        <v>1870</v>
      </c>
      <c r="H433" s="67" t="s">
        <v>1871</v>
      </c>
      <c r="I433" s="67" t="s">
        <v>1872</v>
      </c>
      <c r="J433" s="36">
        <v>-12</v>
      </c>
    </row>
    <row r="434" spans="1:10" x14ac:dyDescent="0.25">
      <c r="A434" s="67"/>
      <c r="B434" s="67"/>
      <c r="C434" s="67"/>
      <c r="D434" s="67"/>
      <c r="E434" s="67" t="s">
        <v>390</v>
      </c>
      <c r="F434" s="68">
        <v>43008</v>
      </c>
      <c r="G434" s="67" t="s">
        <v>1873</v>
      </c>
      <c r="H434" s="67" t="s">
        <v>365</v>
      </c>
      <c r="I434" s="67" t="s">
        <v>1874</v>
      </c>
      <c r="J434" s="36">
        <v>-581.82000000000005</v>
      </c>
    </row>
    <row r="435" spans="1:10" x14ac:dyDescent="0.25">
      <c r="A435" s="67"/>
      <c r="B435" s="67"/>
      <c r="C435" s="67"/>
      <c r="D435" s="67"/>
      <c r="E435" s="67" t="s">
        <v>390</v>
      </c>
      <c r="F435" s="68">
        <v>43008</v>
      </c>
      <c r="G435" s="67" t="s">
        <v>1875</v>
      </c>
      <c r="H435" s="67" t="s">
        <v>365</v>
      </c>
      <c r="I435" s="67" t="s">
        <v>1876</v>
      </c>
      <c r="J435" s="36">
        <v>-150</v>
      </c>
    </row>
    <row r="436" spans="1:10" x14ac:dyDescent="0.25">
      <c r="A436" s="67"/>
      <c r="B436" s="67"/>
      <c r="C436" s="67"/>
      <c r="D436" s="67"/>
      <c r="E436" s="67" t="s">
        <v>1425</v>
      </c>
      <c r="F436" s="68">
        <v>43009</v>
      </c>
      <c r="G436" s="67" t="s">
        <v>1877</v>
      </c>
      <c r="H436" s="67" t="s">
        <v>1856</v>
      </c>
      <c r="I436" s="67" t="s">
        <v>1878</v>
      </c>
      <c r="J436" s="36">
        <v>50</v>
      </c>
    </row>
    <row r="437" spans="1:10" x14ac:dyDescent="0.25">
      <c r="A437" s="67"/>
      <c r="B437" s="67"/>
      <c r="C437" s="67"/>
      <c r="D437" s="67"/>
      <c r="E437" s="67" t="s">
        <v>390</v>
      </c>
      <c r="F437" s="68">
        <v>43025</v>
      </c>
      <c r="G437" s="67" t="s">
        <v>1879</v>
      </c>
      <c r="H437" s="67" t="s">
        <v>340</v>
      </c>
      <c r="I437" s="67" t="s">
        <v>1880</v>
      </c>
      <c r="J437" s="36">
        <v>-995.47</v>
      </c>
    </row>
    <row r="438" spans="1:10" x14ac:dyDescent="0.25">
      <c r="A438" s="67"/>
      <c r="B438" s="67"/>
      <c r="C438" s="67"/>
      <c r="D438" s="67"/>
      <c r="E438" s="67" t="s">
        <v>390</v>
      </c>
      <c r="F438" s="68">
        <v>43048</v>
      </c>
      <c r="G438" s="67" t="s">
        <v>1881</v>
      </c>
      <c r="H438" s="67" t="s">
        <v>340</v>
      </c>
      <c r="I438" s="67" t="s">
        <v>1882</v>
      </c>
      <c r="J438" s="36">
        <v>-43.81</v>
      </c>
    </row>
    <row r="439" spans="1:10" x14ac:dyDescent="0.25">
      <c r="A439" s="67"/>
      <c r="B439" s="67"/>
      <c r="C439" s="67"/>
      <c r="D439" s="67"/>
      <c r="E439" s="67" t="s">
        <v>390</v>
      </c>
      <c r="F439" s="68">
        <v>43059</v>
      </c>
      <c r="G439" s="67" t="s">
        <v>1883</v>
      </c>
      <c r="H439" s="67" t="s">
        <v>365</v>
      </c>
      <c r="I439" s="67" t="s">
        <v>1884</v>
      </c>
      <c r="J439" s="36">
        <v>-54</v>
      </c>
    </row>
    <row r="440" spans="1:10" x14ac:dyDescent="0.25">
      <c r="A440" s="67"/>
      <c r="B440" s="67"/>
      <c r="C440" s="67"/>
      <c r="D440" s="67"/>
      <c r="E440" s="67" t="s">
        <v>383</v>
      </c>
      <c r="F440" s="68">
        <v>43103</v>
      </c>
      <c r="G440" s="67" t="s">
        <v>1885</v>
      </c>
      <c r="H440" s="67"/>
      <c r="I440" s="67" t="s">
        <v>1886</v>
      </c>
      <c r="J440" s="36">
        <v>2000</v>
      </c>
    </row>
    <row r="441" spans="1:10" x14ac:dyDescent="0.25">
      <c r="A441" s="67"/>
      <c r="B441" s="67"/>
      <c r="C441" s="67"/>
      <c r="D441" s="67"/>
      <c r="E441" s="67" t="s">
        <v>438</v>
      </c>
      <c r="F441" s="68">
        <v>43108</v>
      </c>
      <c r="G441" s="67" t="s">
        <v>1887</v>
      </c>
      <c r="H441" s="67" t="s">
        <v>1888</v>
      </c>
      <c r="I441" s="67" t="s">
        <v>1889</v>
      </c>
      <c r="J441" s="36">
        <v>2000</v>
      </c>
    </row>
    <row r="442" spans="1:10" x14ac:dyDescent="0.25">
      <c r="A442" s="67"/>
      <c r="B442" s="67"/>
      <c r="C442" s="67"/>
      <c r="D442" s="67"/>
      <c r="E442" s="67" t="s">
        <v>390</v>
      </c>
      <c r="F442" s="68">
        <v>43131</v>
      </c>
      <c r="G442" s="67" t="s">
        <v>1890</v>
      </c>
      <c r="H442" s="67" t="s">
        <v>365</v>
      </c>
      <c r="I442" s="67" t="s">
        <v>1891</v>
      </c>
      <c r="J442" s="36">
        <v>-875.85</v>
      </c>
    </row>
    <row r="443" spans="1:10" x14ac:dyDescent="0.25">
      <c r="A443" s="67"/>
      <c r="B443" s="67"/>
      <c r="C443" s="67"/>
      <c r="D443" s="67"/>
      <c r="E443" s="67" t="s">
        <v>390</v>
      </c>
      <c r="F443" s="68">
        <v>43131</v>
      </c>
      <c r="G443" s="67" t="s">
        <v>1892</v>
      </c>
      <c r="H443" s="67" t="s">
        <v>353</v>
      </c>
      <c r="I443" s="67" t="s">
        <v>1893</v>
      </c>
      <c r="J443" s="36">
        <v>-40.92</v>
      </c>
    </row>
    <row r="444" spans="1:10" x14ac:dyDescent="0.25">
      <c r="A444" s="67"/>
      <c r="B444" s="67"/>
      <c r="C444" s="67"/>
      <c r="D444" s="67"/>
      <c r="E444" s="67" t="s">
        <v>390</v>
      </c>
      <c r="F444" s="68">
        <v>43131</v>
      </c>
      <c r="G444" s="67" t="s">
        <v>1894</v>
      </c>
      <c r="H444" s="67" t="s">
        <v>1895</v>
      </c>
      <c r="I444" s="67" t="s">
        <v>1896</v>
      </c>
      <c r="J444" s="36">
        <v>-40.92</v>
      </c>
    </row>
    <row r="445" spans="1:10" x14ac:dyDescent="0.25">
      <c r="A445" s="67"/>
      <c r="B445" s="67"/>
      <c r="C445" s="67"/>
      <c r="D445" s="67"/>
      <c r="E445" s="67" t="s">
        <v>390</v>
      </c>
      <c r="F445" s="68">
        <v>43131</v>
      </c>
      <c r="G445" s="67" t="s">
        <v>1897</v>
      </c>
      <c r="H445" s="67" t="s">
        <v>1898</v>
      </c>
      <c r="I445" s="67" t="s">
        <v>1896</v>
      </c>
      <c r="J445" s="36">
        <v>-40.92</v>
      </c>
    </row>
    <row r="446" spans="1:10" x14ac:dyDescent="0.25">
      <c r="A446" s="67"/>
      <c r="B446" s="67"/>
      <c r="C446" s="67"/>
      <c r="D446" s="67"/>
      <c r="E446" s="67" t="s">
        <v>390</v>
      </c>
      <c r="F446" s="68">
        <v>43154</v>
      </c>
      <c r="G446" s="67" t="s">
        <v>1899</v>
      </c>
      <c r="H446" s="67" t="s">
        <v>1868</v>
      </c>
      <c r="I446" s="67" t="s">
        <v>1900</v>
      </c>
      <c r="J446" s="36">
        <v>-55.55</v>
      </c>
    </row>
    <row r="447" spans="1:10" x14ac:dyDescent="0.25">
      <c r="A447" s="67"/>
      <c r="B447" s="67"/>
      <c r="C447" s="67"/>
      <c r="D447" s="67"/>
      <c r="E447" s="67" t="s">
        <v>390</v>
      </c>
      <c r="F447" s="68">
        <v>43158</v>
      </c>
      <c r="G447" s="67" t="s">
        <v>1901</v>
      </c>
      <c r="H447" s="67" t="s">
        <v>365</v>
      </c>
      <c r="I447" s="67" t="s">
        <v>1891</v>
      </c>
      <c r="J447" s="36">
        <v>-659.35</v>
      </c>
    </row>
    <row r="448" spans="1:10" x14ac:dyDescent="0.25">
      <c r="A448" s="67"/>
      <c r="B448" s="67"/>
      <c r="C448" s="67"/>
      <c r="D448" s="67"/>
      <c r="E448" s="67" t="s">
        <v>390</v>
      </c>
      <c r="F448" s="68">
        <v>43173</v>
      </c>
      <c r="G448" s="67" t="s">
        <v>1902</v>
      </c>
      <c r="H448" s="67" t="s">
        <v>365</v>
      </c>
      <c r="I448" s="67" t="s">
        <v>1903</v>
      </c>
      <c r="J448" s="36">
        <v>-454.5</v>
      </c>
    </row>
    <row r="449" spans="1:10" x14ac:dyDescent="0.25">
      <c r="A449" s="67"/>
      <c r="B449" s="67"/>
      <c r="C449" s="67"/>
      <c r="D449" s="67"/>
      <c r="E449" s="67" t="s">
        <v>390</v>
      </c>
      <c r="F449" s="68">
        <v>43200</v>
      </c>
      <c r="G449" s="67" t="s">
        <v>1904</v>
      </c>
      <c r="H449" s="67" t="s">
        <v>365</v>
      </c>
      <c r="I449" s="67" t="s">
        <v>1905</v>
      </c>
      <c r="J449" s="36">
        <v>-750.95</v>
      </c>
    </row>
    <row r="450" spans="1:10" x14ac:dyDescent="0.25">
      <c r="A450" s="67"/>
      <c r="B450" s="67"/>
      <c r="C450" s="67"/>
      <c r="D450" s="67"/>
      <c r="E450" s="67" t="s">
        <v>438</v>
      </c>
      <c r="F450" s="68">
        <v>43208</v>
      </c>
      <c r="G450" s="67" t="s">
        <v>1906</v>
      </c>
      <c r="H450" s="67" t="s">
        <v>1907</v>
      </c>
      <c r="I450" s="67" t="s">
        <v>1908</v>
      </c>
      <c r="J450" s="36">
        <v>2000</v>
      </c>
    </row>
    <row r="451" spans="1:10" x14ac:dyDescent="0.25">
      <c r="A451" s="67"/>
      <c r="B451" s="67"/>
      <c r="C451" s="67"/>
      <c r="D451" s="67"/>
      <c r="E451" s="67" t="s">
        <v>390</v>
      </c>
      <c r="F451" s="68">
        <v>43231</v>
      </c>
      <c r="G451" s="67" t="s">
        <v>1909</v>
      </c>
      <c r="H451" s="67" t="s">
        <v>365</v>
      </c>
      <c r="I451" s="67" t="s">
        <v>1910</v>
      </c>
      <c r="J451" s="36">
        <v>-707.65</v>
      </c>
    </row>
    <row r="452" spans="1:10" x14ac:dyDescent="0.25">
      <c r="A452" s="67"/>
      <c r="B452" s="67"/>
      <c r="C452" s="67"/>
      <c r="D452" s="67"/>
      <c r="E452" s="67" t="s">
        <v>390</v>
      </c>
      <c r="F452" s="68">
        <v>43251</v>
      </c>
      <c r="G452" s="67" t="s">
        <v>1911</v>
      </c>
      <c r="H452" s="67" t="s">
        <v>365</v>
      </c>
      <c r="I452" s="67" t="s">
        <v>1912</v>
      </c>
      <c r="J452" s="36">
        <v>-270</v>
      </c>
    </row>
    <row r="453" spans="1:10" x14ac:dyDescent="0.25">
      <c r="A453" s="67"/>
      <c r="B453" s="67"/>
      <c r="C453" s="67"/>
      <c r="D453" s="67"/>
      <c r="E453" s="67" t="s">
        <v>390</v>
      </c>
      <c r="F453" s="68">
        <v>43259</v>
      </c>
      <c r="G453" s="67" t="s">
        <v>1913</v>
      </c>
      <c r="H453" s="67" t="s">
        <v>365</v>
      </c>
      <c r="I453" s="67" t="s">
        <v>1914</v>
      </c>
      <c r="J453" s="36">
        <v>-547.75</v>
      </c>
    </row>
    <row r="454" spans="1:10" x14ac:dyDescent="0.25">
      <c r="A454" s="67"/>
      <c r="B454" s="67"/>
      <c r="C454" s="67"/>
      <c r="D454" s="67"/>
      <c r="E454" s="67" t="s">
        <v>383</v>
      </c>
      <c r="F454" s="68">
        <v>43281</v>
      </c>
      <c r="G454" s="67" t="s">
        <v>1175</v>
      </c>
      <c r="H454" s="67"/>
      <c r="I454" s="67" t="s">
        <v>1176</v>
      </c>
      <c r="J454" s="36">
        <v>20</v>
      </c>
    </row>
    <row r="455" spans="1:10" x14ac:dyDescent="0.25">
      <c r="A455" s="67"/>
      <c r="B455" s="67"/>
      <c r="C455" s="67"/>
      <c r="D455" s="67"/>
      <c r="E455" s="67" t="s">
        <v>383</v>
      </c>
      <c r="F455" s="68">
        <v>43281</v>
      </c>
      <c r="G455" s="67" t="s">
        <v>1915</v>
      </c>
      <c r="H455" s="67"/>
      <c r="I455" s="67" t="s">
        <v>1916</v>
      </c>
      <c r="J455" s="36">
        <v>20</v>
      </c>
    </row>
    <row r="456" spans="1:10" x14ac:dyDescent="0.25">
      <c r="A456" s="67"/>
      <c r="B456" s="67"/>
      <c r="C456" s="67"/>
      <c r="D456" s="67"/>
      <c r="E456" s="67" t="s">
        <v>390</v>
      </c>
      <c r="F456" s="68">
        <v>43293</v>
      </c>
      <c r="G456" s="67" t="s">
        <v>1917</v>
      </c>
      <c r="H456" s="67" t="s">
        <v>365</v>
      </c>
      <c r="I456" s="67" t="s">
        <v>1918</v>
      </c>
      <c r="J456" s="36">
        <v>-744.19</v>
      </c>
    </row>
    <row r="457" spans="1:10" x14ac:dyDescent="0.25">
      <c r="A457" s="67"/>
      <c r="B457" s="67"/>
      <c r="C457" s="67"/>
      <c r="D457" s="67"/>
      <c r="E457" s="67" t="s">
        <v>390</v>
      </c>
      <c r="F457" s="68">
        <v>43308</v>
      </c>
      <c r="G457" s="67" t="s">
        <v>1919</v>
      </c>
      <c r="H457" s="67" t="s">
        <v>1773</v>
      </c>
      <c r="I457" s="67" t="s">
        <v>1920</v>
      </c>
      <c r="J457" s="36">
        <v>-637.36</v>
      </c>
    </row>
    <row r="458" spans="1:10" x14ac:dyDescent="0.25">
      <c r="A458" s="67"/>
      <c r="B458" s="67"/>
      <c r="C458" s="67"/>
      <c r="D458" s="67"/>
      <c r="E458" s="67" t="s">
        <v>390</v>
      </c>
      <c r="F458" s="68">
        <v>43320</v>
      </c>
      <c r="G458" s="67" t="s">
        <v>1921</v>
      </c>
      <c r="H458" s="67" t="s">
        <v>365</v>
      </c>
      <c r="I458" s="67" t="s">
        <v>1922</v>
      </c>
      <c r="J458" s="36">
        <v>-742.7</v>
      </c>
    </row>
    <row r="459" spans="1:10" x14ac:dyDescent="0.25">
      <c r="A459" s="67"/>
      <c r="B459" s="67"/>
      <c r="C459" s="67"/>
      <c r="D459" s="67"/>
      <c r="E459" s="67" t="s">
        <v>383</v>
      </c>
      <c r="F459" s="68">
        <v>43343</v>
      </c>
      <c r="G459" s="67" t="s">
        <v>1923</v>
      </c>
      <c r="H459" s="67"/>
      <c r="I459" s="67" t="s">
        <v>1924</v>
      </c>
      <c r="J459" s="36">
        <v>-7.86</v>
      </c>
    </row>
    <row r="460" spans="1:10" x14ac:dyDescent="0.25">
      <c r="A460" s="67"/>
      <c r="B460" s="67"/>
      <c r="C460" s="67"/>
      <c r="D460" s="67"/>
      <c r="E460" s="67" t="s">
        <v>390</v>
      </c>
      <c r="F460" s="68">
        <v>43358</v>
      </c>
      <c r="G460" s="67" t="s">
        <v>1925</v>
      </c>
      <c r="H460" s="67" t="s">
        <v>365</v>
      </c>
      <c r="I460" s="67" t="s">
        <v>1926</v>
      </c>
      <c r="J460" s="36">
        <v>-180</v>
      </c>
    </row>
    <row r="461" spans="1:10" x14ac:dyDescent="0.25">
      <c r="A461" s="67"/>
      <c r="B461" s="67"/>
      <c r="C461" s="67"/>
      <c r="D461" s="67"/>
      <c r="E461" s="67" t="s">
        <v>390</v>
      </c>
      <c r="F461" s="68">
        <v>43358</v>
      </c>
      <c r="G461" s="67" t="s">
        <v>1927</v>
      </c>
      <c r="H461" s="67" t="s">
        <v>365</v>
      </c>
      <c r="I461" s="67" t="s">
        <v>1928</v>
      </c>
      <c r="J461" s="36">
        <v>-778.42</v>
      </c>
    </row>
    <row r="462" spans="1:10" x14ac:dyDescent="0.25">
      <c r="A462" s="67"/>
      <c r="B462" s="67"/>
      <c r="C462" s="67"/>
      <c r="D462" s="67"/>
      <c r="E462" s="67" t="s">
        <v>438</v>
      </c>
      <c r="F462" s="68">
        <v>43376</v>
      </c>
      <c r="G462" s="67" t="s">
        <v>1929</v>
      </c>
      <c r="H462" s="67" t="s">
        <v>1930</v>
      </c>
      <c r="I462" s="67" t="s">
        <v>1931</v>
      </c>
      <c r="J462" s="36">
        <v>1000</v>
      </c>
    </row>
    <row r="463" spans="1:10" x14ac:dyDescent="0.25">
      <c r="A463" s="67"/>
      <c r="B463" s="67"/>
      <c r="C463" s="67"/>
      <c r="D463" s="67"/>
      <c r="E463" s="67" t="s">
        <v>390</v>
      </c>
      <c r="F463" s="68">
        <v>43388</v>
      </c>
      <c r="G463" s="67" t="s">
        <v>1932</v>
      </c>
      <c r="H463" s="67" t="s">
        <v>365</v>
      </c>
      <c r="I463" s="67" t="s">
        <v>1933</v>
      </c>
      <c r="J463" s="36">
        <v>-758.94</v>
      </c>
    </row>
    <row r="464" spans="1:10" x14ac:dyDescent="0.25">
      <c r="A464" s="67"/>
      <c r="B464" s="67"/>
      <c r="C464" s="67"/>
      <c r="D464" s="67"/>
      <c r="E464" s="67" t="s">
        <v>390</v>
      </c>
      <c r="F464" s="68">
        <v>43405</v>
      </c>
      <c r="G464" s="67" t="s">
        <v>1934</v>
      </c>
      <c r="H464" s="67" t="s">
        <v>340</v>
      </c>
      <c r="I464" s="67" t="s">
        <v>1935</v>
      </c>
      <c r="J464" s="36">
        <v>-979.02</v>
      </c>
    </row>
    <row r="465" spans="1:10" x14ac:dyDescent="0.25">
      <c r="A465" s="67"/>
      <c r="B465" s="67"/>
      <c r="C465" s="67"/>
      <c r="D465" s="67"/>
      <c r="E465" s="67" t="s">
        <v>390</v>
      </c>
      <c r="F465" s="68">
        <v>43405</v>
      </c>
      <c r="G465" s="67" t="s">
        <v>1936</v>
      </c>
      <c r="H465" s="67" t="s">
        <v>1895</v>
      </c>
      <c r="I465" s="67" t="s">
        <v>1937</v>
      </c>
      <c r="J465" s="36">
        <v>-51.84</v>
      </c>
    </row>
    <row r="466" spans="1:10" x14ac:dyDescent="0.25">
      <c r="A466" s="67"/>
      <c r="B466" s="67"/>
      <c r="C466" s="67"/>
      <c r="D466" s="67"/>
      <c r="E466" s="67" t="s">
        <v>390</v>
      </c>
      <c r="F466" s="68">
        <v>43417</v>
      </c>
      <c r="G466" s="67" t="s">
        <v>1938</v>
      </c>
      <c r="H466" s="67" t="s">
        <v>1773</v>
      </c>
      <c r="I466" s="67" t="s">
        <v>1939</v>
      </c>
      <c r="J466" s="36">
        <v>-509</v>
      </c>
    </row>
    <row r="467" spans="1:10" x14ac:dyDescent="0.25">
      <c r="A467" s="67"/>
      <c r="B467" s="67"/>
      <c r="C467" s="67"/>
      <c r="D467" s="67"/>
      <c r="E467" s="67" t="s">
        <v>390</v>
      </c>
      <c r="F467" s="68">
        <v>43420</v>
      </c>
      <c r="G467" s="67" t="s">
        <v>1940</v>
      </c>
      <c r="H467" s="67" t="s">
        <v>353</v>
      </c>
      <c r="I467" s="67" t="s">
        <v>1941</v>
      </c>
      <c r="J467" s="36">
        <v>-150.4</v>
      </c>
    </row>
    <row r="468" spans="1:10" x14ac:dyDescent="0.25">
      <c r="A468" s="67"/>
      <c r="B468" s="67"/>
      <c r="C468" s="67"/>
      <c r="D468" s="67"/>
      <c r="E468" s="67" t="s">
        <v>390</v>
      </c>
      <c r="F468" s="68">
        <v>43420</v>
      </c>
      <c r="G468" s="67" t="s">
        <v>1942</v>
      </c>
      <c r="H468" s="67" t="s">
        <v>365</v>
      </c>
      <c r="I468" s="67" t="s">
        <v>1943</v>
      </c>
      <c r="J468" s="36">
        <v>-1276.76</v>
      </c>
    </row>
    <row r="469" spans="1:10" x14ac:dyDescent="0.25">
      <c r="A469" s="67"/>
      <c r="B469" s="67"/>
      <c r="C469" s="67"/>
      <c r="D469" s="67"/>
      <c r="E469" s="67" t="s">
        <v>390</v>
      </c>
      <c r="F469" s="68">
        <v>43434</v>
      </c>
      <c r="G469" s="67" t="s">
        <v>1944</v>
      </c>
      <c r="H469" s="67" t="s">
        <v>340</v>
      </c>
      <c r="I469" s="67" t="s">
        <v>1945</v>
      </c>
      <c r="J469" s="36">
        <v>-14.15</v>
      </c>
    </row>
    <row r="470" spans="1:10" x14ac:dyDescent="0.25">
      <c r="A470" s="67"/>
      <c r="B470" s="67"/>
      <c r="C470" s="67"/>
      <c r="D470" s="67"/>
      <c r="E470" s="67" t="s">
        <v>390</v>
      </c>
      <c r="F470" s="68">
        <v>43434</v>
      </c>
      <c r="G470" s="67" t="s">
        <v>1946</v>
      </c>
      <c r="H470" s="67" t="s">
        <v>1947</v>
      </c>
      <c r="I470" s="67" t="s">
        <v>1948</v>
      </c>
      <c r="J470" s="36">
        <v>-25.55</v>
      </c>
    </row>
    <row r="471" spans="1:10" x14ac:dyDescent="0.25">
      <c r="A471" s="67"/>
      <c r="B471" s="67"/>
      <c r="C471" s="67"/>
      <c r="D471" s="67"/>
      <c r="E471" s="67" t="s">
        <v>383</v>
      </c>
      <c r="F471" s="68">
        <v>43434</v>
      </c>
      <c r="G471" s="67" t="s">
        <v>1949</v>
      </c>
      <c r="H471" s="67"/>
      <c r="I471" s="67" t="s">
        <v>1950</v>
      </c>
      <c r="J471" s="36">
        <v>-21.62</v>
      </c>
    </row>
    <row r="472" spans="1:10" x14ac:dyDescent="0.25">
      <c r="A472" s="67"/>
      <c r="B472" s="67"/>
      <c r="C472" s="67"/>
      <c r="D472" s="67"/>
      <c r="E472" s="67" t="s">
        <v>390</v>
      </c>
      <c r="F472" s="68">
        <v>43455</v>
      </c>
      <c r="G472" s="67" t="s">
        <v>1951</v>
      </c>
      <c r="H472" s="67" t="s">
        <v>568</v>
      </c>
      <c r="I472" s="67" t="s">
        <v>1952</v>
      </c>
      <c r="J472" s="36">
        <v>-11.37</v>
      </c>
    </row>
    <row r="473" spans="1:10" x14ac:dyDescent="0.25">
      <c r="A473" s="67"/>
      <c r="B473" s="67"/>
      <c r="C473" s="67"/>
      <c r="D473" s="67"/>
      <c r="E473" s="67" t="s">
        <v>390</v>
      </c>
      <c r="F473" s="68">
        <v>43487</v>
      </c>
      <c r="G473" s="67" t="s">
        <v>1953</v>
      </c>
      <c r="H473" s="67" t="s">
        <v>365</v>
      </c>
      <c r="I473" s="67" t="s">
        <v>1954</v>
      </c>
      <c r="J473" s="36">
        <v>-180</v>
      </c>
    </row>
    <row r="474" spans="1:10" x14ac:dyDescent="0.25">
      <c r="A474" s="67"/>
      <c r="B474" s="67"/>
      <c r="C474" s="67"/>
      <c r="D474" s="67"/>
      <c r="E474" s="67" t="s">
        <v>390</v>
      </c>
      <c r="F474" s="68">
        <v>43496</v>
      </c>
      <c r="G474" s="67" t="s">
        <v>1955</v>
      </c>
      <c r="H474" s="67" t="s">
        <v>365</v>
      </c>
      <c r="I474" s="67" t="s">
        <v>1956</v>
      </c>
      <c r="J474" s="36">
        <v>-868.94</v>
      </c>
    </row>
    <row r="475" spans="1:10" x14ac:dyDescent="0.25">
      <c r="A475" s="67"/>
      <c r="B475" s="67"/>
      <c r="C475" s="67"/>
      <c r="D475" s="67"/>
      <c r="E475" s="67" t="s">
        <v>390</v>
      </c>
      <c r="F475" s="68">
        <v>43496</v>
      </c>
      <c r="G475" s="67" t="s">
        <v>1957</v>
      </c>
      <c r="H475" s="67" t="s">
        <v>1958</v>
      </c>
      <c r="I475" s="67" t="s">
        <v>1959</v>
      </c>
      <c r="J475" s="36">
        <v>-126.43</v>
      </c>
    </row>
    <row r="476" spans="1:10" x14ac:dyDescent="0.25">
      <c r="A476" s="67"/>
      <c r="B476" s="67"/>
      <c r="C476" s="67"/>
      <c r="D476" s="67"/>
      <c r="E476" s="67" t="s">
        <v>383</v>
      </c>
      <c r="F476" s="68">
        <v>43500</v>
      </c>
      <c r="G476" s="67" t="s">
        <v>1960</v>
      </c>
      <c r="H476" s="67"/>
      <c r="I476" s="67" t="s">
        <v>1961</v>
      </c>
      <c r="J476" s="36">
        <v>-30</v>
      </c>
    </row>
    <row r="477" spans="1:10" x14ac:dyDescent="0.25">
      <c r="A477" s="67"/>
      <c r="B477" s="67"/>
      <c r="C477" s="67"/>
      <c r="D477" s="67"/>
      <c r="E477" s="67" t="s">
        <v>390</v>
      </c>
      <c r="F477" s="68">
        <v>43508</v>
      </c>
      <c r="G477" s="67" t="s">
        <v>1962</v>
      </c>
      <c r="H477" s="67" t="s">
        <v>1958</v>
      </c>
      <c r="I477" s="67" t="s">
        <v>1959</v>
      </c>
      <c r="J477" s="36">
        <v>-50</v>
      </c>
    </row>
    <row r="478" spans="1:10" x14ac:dyDescent="0.25">
      <c r="A478" s="67"/>
      <c r="B478" s="67"/>
      <c r="C478" s="67"/>
      <c r="D478" s="67"/>
      <c r="E478" s="67" t="s">
        <v>390</v>
      </c>
      <c r="F478" s="68">
        <v>43514</v>
      </c>
      <c r="G478" s="67" t="s">
        <v>1963</v>
      </c>
      <c r="H478" s="67" t="s">
        <v>1964</v>
      </c>
      <c r="I478" s="67" t="s">
        <v>1965</v>
      </c>
      <c r="J478" s="36">
        <v>-25.44</v>
      </c>
    </row>
    <row r="479" spans="1:10" x14ac:dyDescent="0.25">
      <c r="A479" s="67"/>
      <c r="B479" s="67"/>
      <c r="C479" s="67"/>
      <c r="D479" s="67"/>
      <c r="E479" s="67" t="s">
        <v>390</v>
      </c>
      <c r="F479" s="68">
        <v>43525</v>
      </c>
      <c r="G479" s="67" t="s">
        <v>1966</v>
      </c>
      <c r="H479" s="67" t="s">
        <v>353</v>
      </c>
      <c r="I479" s="67" t="s">
        <v>1967</v>
      </c>
      <c r="J479" s="36">
        <v>-156.16999999999999</v>
      </c>
    </row>
    <row r="480" spans="1:10" x14ac:dyDescent="0.25">
      <c r="A480" s="67"/>
      <c r="B480" s="67"/>
      <c r="C480" s="67"/>
      <c r="D480" s="67"/>
      <c r="E480" s="67" t="s">
        <v>390</v>
      </c>
      <c r="F480" s="68">
        <v>43527</v>
      </c>
      <c r="G480" s="67" t="s">
        <v>1968</v>
      </c>
      <c r="H480" s="67" t="s">
        <v>365</v>
      </c>
      <c r="I480" s="67" t="s">
        <v>1969</v>
      </c>
      <c r="J480" s="36">
        <v>-741.62</v>
      </c>
    </row>
    <row r="481" spans="1:10" x14ac:dyDescent="0.25">
      <c r="A481" s="67"/>
      <c r="B481" s="67"/>
      <c r="C481" s="67"/>
      <c r="D481" s="67"/>
      <c r="E481" s="67" t="s">
        <v>390</v>
      </c>
      <c r="F481" s="68">
        <v>43530</v>
      </c>
      <c r="G481" s="67" t="s">
        <v>1970</v>
      </c>
      <c r="H481" s="67" t="s">
        <v>353</v>
      </c>
      <c r="I481" s="67" t="s">
        <v>1971</v>
      </c>
      <c r="J481" s="36">
        <v>-24.99</v>
      </c>
    </row>
    <row r="482" spans="1:10" x14ac:dyDescent="0.25">
      <c r="A482" s="67"/>
      <c r="B482" s="67"/>
      <c r="C482" s="67"/>
      <c r="D482" s="67"/>
      <c r="E482" s="67" t="s">
        <v>390</v>
      </c>
      <c r="F482" s="68">
        <v>43533</v>
      </c>
      <c r="G482" s="67" t="s">
        <v>1972</v>
      </c>
      <c r="H482" s="67" t="s">
        <v>365</v>
      </c>
      <c r="I482" s="67" t="s">
        <v>1973</v>
      </c>
      <c r="J482" s="36">
        <v>-529.5</v>
      </c>
    </row>
    <row r="483" spans="1:10" x14ac:dyDescent="0.25">
      <c r="A483" s="67"/>
      <c r="B483" s="67"/>
      <c r="C483" s="67"/>
      <c r="D483" s="67"/>
      <c r="E483" s="67" t="s">
        <v>438</v>
      </c>
      <c r="F483" s="68">
        <v>43544</v>
      </c>
      <c r="G483" s="67" t="s">
        <v>1974</v>
      </c>
      <c r="H483" s="67" t="s">
        <v>1888</v>
      </c>
      <c r="I483" s="67" t="s">
        <v>1975</v>
      </c>
      <c r="J483" s="36">
        <v>2000</v>
      </c>
    </row>
    <row r="484" spans="1:10" x14ac:dyDescent="0.25">
      <c r="A484" s="67"/>
      <c r="B484" s="67"/>
      <c r="C484" s="67"/>
      <c r="D484" s="67"/>
      <c r="E484" s="67" t="s">
        <v>390</v>
      </c>
      <c r="F484" s="68">
        <v>43555</v>
      </c>
      <c r="G484" s="67" t="s">
        <v>1976</v>
      </c>
      <c r="H484" s="67" t="s">
        <v>365</v>
      </c>
      <c r="I484" s="67" t="s">
        <v>1977</v>
      </c>
      <c r="J484" s="36">
        <v>-813.06</v>
      </c>
    </row>
    <row r="485" spans="1:10" x14ac:dyDescent="0.25">
      <c r="A485" s="67"/>
      <c r="B485" s="67"/>
      <c r="C485" s="67"/>
      <c r="D485" s="67"/>
      <c r="E485" s="67" t="s">
        <v>390</v>
      </c>
      <c r="F485" s="68">
        <v>43556</v>
      </c>
      <c r="G485" s="67" t="s">
        <v>1978</v>
      </c>
      <c r="H485" s="67" t="s">
        <v>1964</v>
      </c>
      <c r="I485" s="67" t="s">
        <v>1979</v>
      </c>
      <c r="J485" s="36">
        <v>-9.99</v>
      </c>
    </row>
    <row r="486" spans="1:10" x14ac:dyDescent="0.25">
      <c r="A486" s="67"/>
      <c r="B486" s="67"/>
      <c r="C486" s="67"/>
      <c r="D486" s="67"/>
      <c r="E486" s="67" t="s">
        <v>438</v>
      </c>
      <c r="F486" s="68">
        <v>43558</v>
      </c>
      <c r="G486" s="67" t="s">
        <v>1980</v>
      </c>
      <c r="H486" s="67" t="s">
        <v>1981</v>
      </c>
      <c r="I486" s="67" t="s">
        <v>1908</v>
      </c>
      <c r="J486" s="36">
        <v>2000</v>
      </c>
    </row>
    <row r="487" spans="1:10" x14ac:dyDescent="0.25">
      <c r="A487" s="67"/>
      <c r="B487" s="67"/>
      <c r="C487" s="67"/>
      <c r="D487" s="67"/>
      <c r="E487" s="67" t="s">
        <v>390</v>
      </c>
      <c r="F487" s="68">
        <v>43585</v>
      </c>
      <c r="G487" s="67" t="s">
        <v>1982</v>
      </c>
      <c r="H487" s="67" t="s">
        <v>1895</v>
      </c>
      <c r="I487" s="67" t="s">
        <v>1983</v>
      </c>
      <c r="J487" s="36">
        <v>-24.99</v>
      </c>
    </row>
    <row r="488" spans="1:10" x14ac:dyDescent="0.25">
      <c r="A488" s="67"/>
      <c r="B488" s="67"/>
      <c r="C488" s="67"/>
      <c r="D488" s="67"/>
      <c r="E488" s="67" t="s">
        <v>390</v>
      </c>
      <c r="F488" s="68">
        <v>43585</v>
      </c>
      <c r="G488" s="67" t="s">
        <v>1984</v>
      </c>
      <c r="H488" s="67" t="s">
        <v>365</v>
      </c>
      <c r="I488" s="67" t="s">
        <v>1977</v>
      </c>
      <c r="J488" s="36">
        <v>-694.66</v>
      </c>
    </row>
    <row r="489" spans="1:10" x14ac:dyDescent="0.25">
      <c r="A489" s="67"/>
      <c r="B489" s="67"/>
      <c r="C489" s="67"/>
      <c r="D489" s="67"/>
      <c r="E489" s="67" t="s">
        <v>390</v>
      </c>
      <c r="F489" s="68">
        <v>43647</v>
      </c>
      <c r="G489" s="67" t="s">
        <v>1985</v>
      </c>
      <c r="H489" s="67" t="s">
        <v>365</v>
      </c>
      <c r="I489" s="67" t="s">
        <v>1986</v>
      </c>
      <c r="J489" s="36">
        <v>-631.30999999999995</v>
      </c>
    </row>
    <row r="490" spans="1:10" x14ac:dyDescent="0.25">
      <c r="A490" s="67"/>
      <c r="B490" s="67"/>
      <c r="C490" s="67"/>
      <c r="D490" s="67"/>
      <c r="E490" s="67" t="s">
        <v>390</v>
      </c>
      <c r="F490" s="68">
        <v>43654</v>
      </c>
      <c r="G490" s="67" t="s">
        <v>1987</v>
      </c>
      <c r="H490" s="67" t="s">
        <v>340</v>
      </c>
      <c r="I490" s="67" t="s">
        <v>1988</v>
      </c>
      <c r="J490" s="36">
        <v>-50</v>
      </c>
    </row>
    <row r="491" spans="1:10" x14ac:dyDescent="0.25">
      <c r="A491" s="67"/>
      <c r="B491" s="67"/>
      <c r="C491" s="67"/>
      <c r="D491" s="67"/>
      <c r="E491" s="67" t="s">
        <v>390</v>
      </c>
      <c r="F491" s="68">
        <v>43655</v>
      </c>
      <c r="G491" s="67" t="s">
        <v>1989</v>
      </c>
      <c r="H491" s="67" t="s">
        <v>365</v>
      </c>
      <c r="I491" s="67" t="s">
        <v>1990</v>
      </c>
      <c r="J491" s="36">
        <v>-735.12</v>
      </c>
    </row>
    <row r="492" spans="1:10" x14ac:dyDescent="0.25">
      <c r="A492" s="67"/>
      <c r="B492" s="67"/>
      <c r="C492" s="67"/>
      <c r="D492" s="67"/>
      <c r="E492" s="67" t="s">
        <v>390</v>
      </c>
      <c r="F492" s="68">
        <v>43677</v>
      </c>
      <c r="G492" s="67" t="s">
        <v>1991</v>
      </c>
      <c r="H492" s="67" t="s">
        <v>365</v>
      </c>
      <c r="I492" s="67" t="s">
        <v>1992</v>
      </c>
      <c r="J492" s="36">
        <v>-809.81</v>
      </c>
    </row>
    <row r="493" spans="1:10" x14ac:dyDescent="0.25">
      <c r="A493" s="67"/>
      <c r="B493" s="67"/>
      <c r="C493" s="67"/>
      <c r="D493" s="67"/>
      <c r="E493" s="67" t="s">
        <v>390</v>
      </c>
      <c r="F493" s="68">
        <v>43677</v>
      </c>
      <c r="G493" s="67" t="s">
        <v>1993</v>
      </c>
      <c r="H493" s="67" t="s">
        <v>568</v>
      </c>
      <c r="I493" s="67" t="s">
        <v>1952</v>
      </c>
      <c r="J493" s="36">
        <v>-21.62</v>
      </c>
    </row>
    <row r="494" spans="1:10" x14ac:dyDescent="0.25">
      <c r="A494" s="67"/>
      <c r="B494" s="67"/>
      <c r="C494" s="67"/>
      <c r="D494" s="67"/>
      <c r="E494" s="67" t="s">
        <v>390</v>
      </c>
      <c r="F494" s="68">
        <v>43708</v>
      </c>
      <c r="G494" s="67" t="s">
        <v>1994</v>
      </c>
      <c r="H494" s="67" t="s">
        <v>365</v>
      </c>
      <c r="I494" s="67" t="s">
        <v>1995</v>
      </c>
      <c r="J494" s="36">
        <v>-1000</v>
      </c>
    </row>
    <row r="495" spans="1:10" x14ac:dyDescent="0.25">
      <c r="A495" s="67"/>
      <c r="B495" s="67"/>
      <c r="C495" s="67"/>
      <c r="D495" s="67"/>
      <c r="E495" s="67" t="s">
        <v>390</v>
      </c>
      <c r="F495" s="68">
        <v>43708</v>
      </c>
      <c r="G495" s="67" t="s">
        <v>1996</v>
      </c>
      <c r="H495" s="67" t="s">
        <v>365</v>
      </c>
      <c r="I495" s="67" t="s">
        <v>1992</v>
      </c>
      <c r="J495" s="36">
        <v>-370.89</v>
      </c>
    </row>
    <row r="496" spans="1:10" x14ac:dyDescent="0.25">
      <c r="A496" s="67"/>
      <c r="B496" s="67"/>
      <c r="C496" s="67"/>
      <c r="D496" s="67"/>
      <c r="E496" s="67" t="s">
        <v>390</v>
      </c>
      <c r="F496" s="68">
        <v>43726</v>
      </c>
      <c r="G496" s="67" t="s">
        <v>1997</v>
      </c>
      <c r="H496" s="67" t="s">
        <v>365</v>
      </c>
      <c r="I496" s="67" t="s">
        <v>1998</v>
      </c>
      <c r="J496" s="36">
        <v>-774.09</v>
      </c>
    </row>
    <row r="497" spans="1:10" x14ac:dyDescent="0.25">
      <c r="A497" s="67"/>
      <c r="B497" s="67"/>
      <c r="C497" s="67"/>
      <c r="D497" s="67"/>
      <c r="E497" s="67" t="s">
        <v>390</v>
      </c>
      <c r="F497" s="68">
        <v>43727</v>
      </c>
      <c r="G497" s="67" t="s">
        <v>1999</v>
      </c>
      <c r="H497" s="67" t="s">
        <v>2000</v>
      </c>
      <c r="I497" s="67" t="s">
        <v>2001</v>
      </c>
      <c r="J497" s="36">
        <v>-250.16</v>
      </c>
    </row>
    <row r="498" spans="1:10" x14ac:dyDescent="0.25">
      <c r="A498" s="67"/>
      <c r="B498" s="67"/>
      <c r="C498" s="67"/>
      <c r="D498" s="67"/>
      <c r="E498" s="67" t="s">
        <v>390</v>
      </c>
      <c r="F498" s="68">
        <v>43729</v>
      </c>
      <c r="G498" s="67" t="s">
        <v>2002</v>
      </c>
      <c r="H498" s="67" t="s">
        <v>365</v>
      </c>
      <c r="I498" s="67" t="s">
        <v>2003</v>
      </c>
      <c r="J498" s="36">
        <v>-641</v>
      </c>
    </row>
    <row r="499" spans="1:10" x14ac:dyDescent="0.25">
      <c r="A499" s="67"/>
      <c r="B499" s="67"/>
      <c r="C499" s="67"/>
      <c r="D499" s="67"/>
      <c r="E499" s="67" t="s">
        <v>390</v>
      </c>
      <c r="F499" s="68">
        <v>43738</v>
      </c>
      <c r="G499" s="67" t="s">
        <v>2004</v>
      </c>
      <c r="H499" s="67" t="s">
        <v>340</v>
      </c>
      <c r="I499" s="67" t="s">
        <v>2005</v>
      </c>
      <c r="J499" s="36">
        <v>-2156.75</v>
      </c>
    </row>
    <row r="500" spans="1:10" x14ac:dyDescent="0.25">
      <c r="A500" s="67"/>
      <c r="B500" s="67"/>
      <c r="C500" s="67"/>
      <c r="D500" s="67"/>
      <c r="E500" s="67" t="s">
        <v>390</v>
      </c>
      <c r="F500" s="68">
        <v>43747</v>
      </c>
      <c r="G500" s="67" t="s">
        <v>2006</v>
      </c>
      <c r="H500" s="67" t="s">
        <v>365</v>
      </c>
      <c r="I500" s="67" t="s">
        <v>2007</v>
      </c>
      <c r="J500" s="36">
        <v>-270</v>
      </c>
    </row>
    <row r="501" spans="1:10" x14ac:dyDescent="0.25">
      <c r="A501" s="67"/>
      <c r="B501" s="67"/>
      <c r="C501" s="67"/>
      <c r="D501" s="67"/>
      <c r="E501" s="67" t="s">
        <v>390</v>
      </c>
      <c r="F501" s="68">
        <v>43751</v>
      </c>
      <c r="G501" s="67" t="s">
        <v>2008</v>
      </c>
      <c r="H501" s="67" t="s">
        <v>365</v>
      </c>
      <c r="I501" s="67" t="s">
        <v>2009</v>
      </c>
      <c r="J501" s="36">
        <v>-1081.6600000000001</v>
      </c>
    </row>
    <row r="502" spans="1:10" x14ac:dyDescent="0.25">
      <c r="A502" s="67"/>
      <c r="B502" s="67"/>
      <c r="C502" s="67"/>
      <c r="D502" s="67"/>
      <c r="E502" s="67" t="s">
        <v>390</v>
      </c>
      <c r="F502" s="68">
        <v>43752</v>
      </c>
      <c r="G502" s="67" t="s">
        <v>2010</v>
      </c>
      <c r="H502" s="67" t="s">
        <v>340</v>
      </c>
      <c r="I502" s="67" t="s">
        <v>2011</v>
      </c>
      <c r="J502" s="36">
        <v>-1995.24</v>
      </c>
    </row>
    <row r="503" spans="1:10" x14ac:dyDescent="0.25">
      <c r="A503" s="67"/>
      <c r="B503" s="67"/>
      <c r="C503" s="67"/>
      <c r="D503" s="67"/>
      <c r="E503" s="67" t="s">
        <v>390</v>
      </c>
      <c r="F503" s="68">
        <v>43761</v>
      </c>
      <c r="G503" s="67" t="s">
        <v>2012</v>
      </c>
      <c r="H503" s="67" t="s">
        <v>365</v>
      </c>
      <c r="I503" s="67" t="s">
        <v>2013</v>
      </c>
      <c r="J503" s="36">
        <v>-265.58999999999997</v>
      </c>
    </row>
    <row r="504" spans="1:10" x14ac:dyDescent="0.25">
      <c r="A504" s="67"/>
      <c r="B504" s="67"/>
      <c r="C504" s="67"/>
      <c r="D504" s="67"/>
      <c r="E504" s="67" t="s">
        <v>390</v>
      </c>
      <c r="F504" s="68">
        <v>43761</v>
      </c>
      <c r="G504" s="67" t="s">
        <v>2014</v>
      </c>
      <c r="H504" s="67" t="s">
        <v>365</v>
      </c>
      <c r="I504" s="67" t="s">
        <v>2015</v>
      </c>
      <c r="J504" s="36">
        <v>-298.77</v>
      </c>
    </row>
    <row r="505" spans="1:10" x14ac:dyDescent="0.25">
      <c r="A505" s="67"/>
      <c r="B505" s="67"/>
      <c r="C505" s="67"/>
      <c r="D505" s="67"/>
      <c r="E505" s="67" t="s">
        <v>390</v>
      </c>
      <c r="F505" s="68">
        <v>43761</v>
      </c>
      <c r="G505" s="67" t="s">
        <v>2016</v>
      </c>
      <c r="H505" s="67" t="s">
        <v>340</v>
      </c>
      <c r="I505" s="67" t="s">
        <v>2017</v>
      </c>
      <c r="J505" s="36">
        <v>-227.89</v>
      </c>
    </row>
    <row r="506" spans="1:10" x14ac:dyDescent="0.25">
      <c r="A506" s="67"/>
      <c r="B506" s="67"/>
      <c r="C506" s="67"/>
      <c r="D506" s="67"/>
      <c r="E506" s="67" t="s">
        <v>390</v>
      </c>
      <c r="F506" s="68">
        <v>43766</v>
      </c>
      <c r="G506" s="67" t="s">
        <v>2018</v>
      </c>
      <c r="H506" s="67" t="s">
        <v>313</v>
      </c>
      <c r="I506" s="67" t="s">
        <v>2019</v>
      </c>
      <c r="J506" s="36">
        <v>-1300</v>
      </c>
    </row>
    <row r="507" spans="1:10" x14ac:dyDescent="0.25">
      <c r="A507" s="67"/>
      <c r="B507" s="67"/>
      <c r="C507" s="67"/>
      <c r="D507" s="67"/>
      <c r="E507" s="67" t="s">
        <v>390</v>
      </c>
      <c r="F507" s="68">
        <v>43767</v>
      </c>
      <c r="G507" s="67" t="s">
        <v>2020</v>
      </c>
      <c r="H507" s="67" t="s">
        <v>353</v>
      </c>
      <c r="I507" s="67" t="s">
        <v>1971</v>
      </c>
      <c r="J507" s="36">
        <v>-700</v>
      </c>
    </row>
    <row r="508" spans="1:10" ht="15.75" thickBot="1" x14ac:dyDescent="0.3">
      <c r="A508" s="67"/>
      <c r="B508" s="67"/>
      <c r="C508" s="67"/>
      <c r="D508" s="67"/>
      <c r="E508" s="67" t="s">
        <v>390</v>
      </c>
      <c r="F508" s="68">
        <v>43781</v>
      </c>
      <c r="G508" s="67" t="s">
        <v>6771</v>
      </c>
      <c r="H508" s="67" t="s">
        <v>365</v>
      </c>
      <c r="I508" s="67" t="s">
        <v>6772</v>
      </c>
      <c r="J508" s="37">
        <v>-152.97999999999999</v>
      </c>
    </row>
    <row r="509" spans="1:10" x14ac:dyDescent="0.25">
      <c r="A509" s="67"/>
      <c r="B509" s="67"/>
      <c r="C509" s="67" t="s">
        <v>2021</v>
      </c>
      <c r="D509" s="67"/>
      <c r="E509" s="67"/>
      <c r="F509" s="68"/>
      <c r="G509" s="67"/>
      <c r="H509" s="67"/>
      <c r="I509" s="67"/>
      <c r="J509" s="36">
        <f>ROUND(SUM(J242:J508),5)</f>
        <v>-7154.66</v>
      </c>
    </row>
    <row r="510" spans="1:10" x14ac:dyDescent="0.25">
      <c r="A510" s="64"/>
      <c r="B510" s="64"/>
      <c r="C510" s="64" t="s">
        <v>2022</v>
      </c>
      <c r="D510" s="64"/>
      <c r="E510" s="64"/>
      <c r="F510" s="65"/>
      <c r="G510" s="64"/>
      <c r="H510" s="64"/>
      <c r="I510" s="64"/>
      <c r="J510" s="57"/>
    </row>
    <row r="511" spans="1:10" x14ac:dyDescent="0.25">
      <c r="A511" s="67"/>
      <c r="B511" s="67"/>
      <c r="C511" s="67"/>
      <c r="D511" s="67"/>
      <c r="E511" s="67" t="s">
        <v>383</v>
      </c>
      <c r="F511" s="68">
        <v>40602</v>
      </c>
      <c r="G511" s="67" t="s">
        <v>1202</v>
      </c>
      <c r="H511" s="67"/>
      <c r="I511" s="67" t="s">
        <v>1203</v>
      </c>
      <c r="J511" s="36">
        <v>20</v>
      </c>
    </row>
    <row r="512" spans="1:10" x14ac:dyDescent="0.25">
      <c r="A512" s="67"/>
      <c r="B512" s="67"/>
      <c r="C512" s="67"/>
      <c r="D512" s="67"/>
      <c r="E512" s="67" t="s">
        <v>383</v>
      </c>
      <c r="F512" s="68">
        <v>40939</v>
      </c>
      <c r="G512" s="67" t="s">
        <v>1539</v>
      </c>
      <c r="H512" s="67"/>
      <c r="I512" s="67" t="s">
        <v>1540</v>
      </c>
      <c r="J512" s="36">
        <v>20</v>
      </c>
    </row>
    <row r="513" spans="1:10" x14ac:dyDescent="0.25">
      <c r="A513" s="67"/>
      <c r="B513" s="67"/>
      <c r="C513" s="67"/>
      <c r="D513" s="67"/>
      <c r="E513" s="67" t="s">
        <v>383</v>
      </c>
      <c r="F513" s="68">
        <v>40999</v>
      </c>
      <c r="G513" s="67" t="s">
        <v>702</v>
      </c>
      <c r="H513" s="67"/>
      <c r="I513" s="67" t="s">
        <v>703</v>
      </c>
      <c r="J513" s="36">
        <v>20</v>
      </c>
    </row>
    <row r="514" spans="1:10" x14ac:dyDescent="0.25">
      <c r="A514" s="67"/>
      <c r="B514" s="67"/>
      <c r="C514" s="67"/>
      <c r="D514" s="67"/>
      <c r="E514" s="67" t="s">
        <v>383</v>
      </c>
      <c r="F514" s="68">
        <v>41029</v>
      </c>
      <c r="G514" s="67" t="s">
        <v>896</v>
      </c>
      <c r="H514" s="67"/>
      <c r="I514" s="67" t="s">
        <v>897</v>
      </c>
      <c r="J514" s="36">
        <v>20</v>
      </c>
    </row>
    <row r="515" spans="1:10" x14ac:dyDescent="0.25">
      <c r="A515" s="67"/>
      <c r="B515" s="67"/>
      <c r="C515" s="67"/>
      <c r="D515" s="67"/>
      <c r="E515" s="67" t="s">
        <v>383</v>
      </c>
      <c r="F515" s="68">
        <v>41333</v>
      </c>
      <c r="G515" s="67" t="s">
        <v>1571</v>
      </c>
      <c r="H515" s="67"/>
      <c r="I515" s="67" t="s">
        <v>1572</v>
      </c>
      <c r="J515" s="36">
        <v>20</v>
      </c>
    </row>
    <row r="516" spans="1:10" x14ac:dyDescent="0.25">
      <c r="A516" s="67"/>
      <c r="B516" s="67"/>
      <c r="C516" s="67"/>
      <c r="D516" s="67"/>
      <c r="E516" s="67" t="s">
        <v>383</v>
      </c>
      <c r="F516" s="68">
        <v>41455</v>
      </c>
      <c r="G516" s="67" t="s">
        <v>1750</v>
      </c>
      <c r="H516" s="67"/>
      <c r="I516" s="67" t="s">
        <v>1751</v>
      </c>
      <c r="J516" s="36">
        <v>80</v>
      </c>
    </row>
    <row r="517" spans="1:10" x14ac:dyDescent="0.25">
      <c r="A517" s="67"/>
      <c r="B517" s="67"/>
      <c r="C517" s="67"/>
      <c r="D517" s="67"/>
      <c r="E517" s="67" t="s">
        <v>383</v>
      </c>
      <c r="F517" s="68">
        <v>41486</v>
      </c>
      <c r="G517" s="67" t="s">
        <v>1517</v>
      </c>
      <c r="H517" s="67"/>
      <c r="I517" s="67" t="s">
        <v>1518</v>
      </c>
      <c r="J517" s="36">
        <v>100</v>
      </c>
    </row>
    <row r="518" spans="1:10" x14ac:dyDescent="0.25">
      <c r="A518" s="67"/>
      <c r="B518" s="67"/>
      <c r="C518" s="67"/>
      <c r="D518" s="67"/>
      <c r="E518" s="67" t="s">
        <v>383</v>
      </c>
      <c r="F518" s="68">
        <v>41517</v>
      </c>
      <c r="G518" s="67" t="s">
        <v>1508</v>
      </c>
      <c r="H518" s="67"/>
      <c r="I518" s="67" t="s">
        <v>1509</v>
      </c>
      <c r="J518" s="36">
        <v>40</v>
      </c>
    </row>
    <row r="519" spans="1:10" x14ac:dyDescent="0.25">
      <c r="A519" s="67"/>
      <c r="B519" s="67"/>
      <c r="C519" s="67"/>
      <c r="D519" s="67"/>
      <c r="E519" s="67" t="s">
        <v>383</v>
      </c>
      <c r="F519" s="68">
        <v>41608</v>
      </c>
      <c r="G519" s="67" t="s">
        <v>1519</v>
      </c>
      <c r="H519" s="67"/>
      <c r="I519" s="67" t="s">
        <v>1520</v>
      </c>
      <c r="J519" s="36">
        <v>100</v>
      </c>
    </row>
    <row r="520" spans="1:10" x14ac:dyDescent="0.25">
      <c r="A520" s="67"/>
      <c r="B520" s="67"/>
      <c r="C520" s="67"/>
      <c r="D520" s="67"/>
      <c r="E520" s="67" t="s">
        <v>383</v>
      </c>
      <c r="F520" s="68">
        <v>41670</v>
      </c>
      <c r="G520" s="67" t="s">
        <v>1573</v>
      </c>
      <c r="H520" s="67"/>
      <c r="I520" s="67" t="s">
        <v>1574</v>
      </c>
      <c r="J520" s="36">
        <v>60</v>
      </c>
    </row>
    <row r="521" spans="1:10" x14ac:dyDescent="0.25">
      <c r="A521" s="67"/>
      <c r="B521" s="67"/>
      <c r="C521" s="67"/>
      <c r="D521" s="67"/>
      <c r="E521" s="67" t="s">
        <v>383</v>
      </c>
      <c r="F521" s="68">
        <v>41729</v>
      </c>
      <c r="G521" s="67" t="s">
        <v>1478</v>
      </c>
      <c r="H521" s="67"/>
      <c r="I521" s="67" t="s">
        <v>1479</v>
      </c>
      <c r="J521" s="36">
        <v>20</v>
      </c>
    </row>
    <row r="522" spans="1:10" x14ac:dyDescent="0.25">
      <c r="A522" s="67"/>
      <c r="B522" s="67"/>
      <c r="C522" s="67"/>
      <c r="D522" s="67"/>
      <c r="E522" s="67" t="s">
        <v>383</v>
      </c>
      <c r="F522" s="68">
        <v>42004</v>
      </c>
      <c r="G522" s="67" t="s">
        <v>1648</v>
      </c>
      <c r="H522" s="67"/>
      <c r="I522" s="67" t="s">
        <v>1649</v>
      </c>
      <c r="J522" s="36">
        <v>38</v>
      </c>
    </row>
    <row r="523" spans="1:10" x14ac:dyDescent="0.25">
      <c r="A523" s="67"/>
      <c r="B523" s="67"/>
      <c r="C523" s="67"/>
      <c r="D523" s="67"/>
      <c r="E523" s="67" t="s">
        <v>383</v>
      </c>
      <c r="F523" s="68">
        <v>42035</v>
      </c>
      <c r="G523" s="67" t="s">
        <v>1579</v>
      </c>
      <c r="H523" s="67"/>
      <c r="I523" s="67" t="s">
        <v>1580</v>
      </c>
      <c r="J523" s="36">
        <v>60</v>
      </c>
    </row>
    <row r="524" spans="1:10" x14ac:dyDescent="0.25">
      <c r="A524" s="67"/>
      <c r="B524" s="67"/>
      <c r="C524" s="67"/>
      <c r="D524" s="67"/>
      <c r="E524" s="67" t="s">
        <v>383</v>
      </c>
      <c r="F524" s="68">
        <v>42094</v>
      </c>
      <c r="G524" s="67" t="s">
        <v>898</v>
      </c>
      <c r="H524" s="67"/>
      <c r="I524" s="67" t="s">
        <v>899</v>
      </c>
      <c r="J524" s="36">
        <v>20</v>
      </c>
    </row>
    <row r="525" spans="1:10" x14ac:dyDescent="0.25">
      <c r="A525" s="67"/>
      <c r="B525" s="67"/>
      <c r="C525" s="67"/>
      <c r="D525" s="67"/>
      <c r="E525" s="67" t="s">
        <v>383</v>
      </c>
      <c r="F525" s="68">
        <v>42124</v>
      </c>
      <c r="G525" s="67" t="s">
        <v>1523</v>
      </c>
      <c r="H525" s="67"/>
      <c r="I525" s="67" t="s">
        <v>1524</v>
      </c>
      <c r="J525" s="36">
        <v>40</v>
      </c>
    </row>
    <row r="526" spans="1:10" x14ac:dyDescent="0.25">
      <c r="A526" s="67"/>
      <c r="B526" s="67"/>
      <c r="C526" s="67"/>
      <c r="D526" s="67"/>
      <c r="E526" s="67" t="s">
        <v>450</v>
      </c>
      <c r="F526" s="68">
        <v>42306</v>
      </c>
      <c r="G526" s="67"/>
      <c r="H526" s="67" t="s">
        <v>324</v>
      </c>
      <c r="I526" s="67" t="s">
        <v>2023</v>
      </c>
      <c r="J526" s="36">
        <v>-32.590000000000003</v>
      </c>
    </row>
    <row r="527" spans="1:10" x14ac:dyDescent="0.25">
      <c r="A527" s="67"/>
      <c r="B527" s="67"/>
      <c r="C527" s="67"/>
      <c r="D527" s="67"/>
      <c r="E527" s="67" t="s">
        <v>383</v>
      </c>
      <c r="F527" s="68">
        <v>42429</v>
      </c>
      <c r="G527" s="67" t="s">
        <v>1464</v>
      </c>
      <c r="H527" s="67"/>
      <c r="I527" s="67" t="s">
        <v>1465</v>
      </c>
      <c r="J527" s="36">
        <v>20</v>
      </c>
    </row>
    <row r="528" spans="1:10" x14ac:dyDescent="0.25">
      <c r="A528" s="67"/>
      <c r="B528" s="67"/>
      <c r="C528" s="67"/>
      <c r="D528" s="67"/>
      <c r="E528" s="67" t="s">
        <v>383</v>
      </c>
      <c r="F528" s="68">
        <v>42490</v>
      </c>
      <c r="G528" s="67" t="s">
        <v>1666</v>
      </c>
      <c r="H528" s="67"/>
      <c r="I528" s="67" t="s">
        <v>1667</v>
      </c>
      <c r="J528" s="36">
        <v>20</v>
      </c>
    </row>
    <row r="529" spans="1:10" x14ac:dyDescent="0.25">
      <c r="A529" s="67"/>
      <c r="B529" s="67"/>
      <c r="C529" s="67"/>
      <c r="D529" s="67"/>
      <c r="E529" s="67" t="s">
        <v>383</v>
      </c>
      <c r="F529" s="68">
        <v>42704</v>
      </c>
      <c r="G529" s="67" t="s">
        <v>1468</v>
      </c>
      <c r="H529" s="67"/>
      <c r="I529" s="67" t="s">
        <v>1469</v>
      </c>
      <c r="J529" s="36">
        <v>38</v>
      </c>
    </row>
    <row r="530" spans="1:10" x14ac:dyDescent="0.25">
      <c r="A530" s="67"/>
      <c r="B530" s="67"/>
      <c r="C530" s="67"/>
      <c r="D530" s="67"/>
      <c r="E530" s="67" t="s">
        <v>383</v>
      </c>
      <c r="F530" s="68">
        <v>42825</v>
      </c>
      <c r="G530" s="67" t="s">
        <v>1588</v>
      </c>
      <c r="H530" s="67"/>
      <c r="I530" s="67" t="s">
        <v>1589</v>
      </c>
      <c r="J530" s="36">
        <v>20</v>
      </c>
    </row>
    <row r="531" spans="1:10" x14ac:dyDescent="0.25">
      <c r="A531" s="67"/>
      <c r="B531" s="67"/>
      <c r="C531" s="67"/>
      <c r="D531" s="67"/>
      <c r="E531" s="67" t="s">
        <v>383</v>
      </c>
      <c r="F531" s="68">
        <v>42886</v>
      </c>
      <c r="G531" s="67" t="s">
        <v>1545</v>
      </c>
      <c r="H531" s="67"/>
      <c r="I531" s="67" t="s">
        <v>1546</v>
      </c>
      <c r="J531" s="36">
        <v>20</v>
      </c>
    </row>
    <row r="532" spans="1:10" ht="15.75" thickBot="1" x14ac:dyDescent="0.3">
      <c r="A532" s="67"/>
      <c r="B532" s="67"/>
      <c r="C532" s="67"/>
      <c r="D532" s="67"/>
      <c r="E532" s="67" t="s">
        <v>383</v>
      </c>
      <c r="F532" s="68">
        <v>43221</v>
      </c>
      <c r="G532" s="67" t="s">
        <v>1510</v>
      </c>
      <c r="H532" s="67"/>
      <c r="I532" s="67"/>
      <c r="J532" s="37">
        <v>-743.41</v>
      </c>
    </row>
    <row r="533" spans="1:10" x14ac:dyDescent="0.25">
      <c r="A533" s="67"/>
      <c r="B533" s="67"/>
      <c r="C533" s="67" t="s">
        <v>2024</v>
      </c>
      <c r="D533" s="67"/>
      <c r="E533" s="67"/>
      <c r="F533" s="68"/>
      <c r="G533" s="67"/>
      <c r="H533" s="67"/>
      <c r="I533" s="67"/>
      <c r="J533" s="36">
        <f>ROUND(SUM(J510:J532),5)</f>
        <v>0</v>
      </c>
    </row>
    <row r="534" spans="1:10" x14ac:dyDescent="0.25">
      <c r="A534" s="64"/>
      <c r="B534" s="64"/>
      <c r="C534" s="64" t="s">
        <v>2025</v>
      </c>
      <c r="D534" s="64"/>
      <c r="E534" s="64"/>
      <c r="F534" s="65"/>
      <c r="G534" s="64"/>
      <c r="H534" s="64"/>
      <c r="I534" s="64"/>
      <c r="J534" s="57"/>
    </row>
    <row r="535" spans="1:10" ht="15.75" thickBot="1" x14ac:dyDescent="0.3">
      <c r="A535" s="63"/>
      <c r="B535" s="63"/>
      <c r="C535" s="63"/>
      <c r="D535" s="67"/>
      <c r="E535" s="67" t="s">
        <v>383</v>
      </c>
      <c r="F535" s="68">
        <v>42370</v>
      </c>
      <c r="G535" s="67" t="s">
        <v>1462</v>
      </c>
      <c r="H535" s="67"/>
      <c r="I535" s="67" t="s">
        <v>1463</v>
      </c>
      <c r="J535" s="37">
        <v>500</v>
      </c>
    </row>
    <row r="536" spans="1:10" x14ac:dyDescent="0.25">
      <c r="A536" s="67"/>
      <c r="B536" s="67"/>
      <c r="C536" s="67" t="s">
        <v>2026</v>
      </c>
      <c r="D536" s="67"/>
      <c r="E536" s="67"/>
      <c r="F536" s="68"/>
      <c r="G536" s="67"/>
      <c r="H536" s="67"/>
      <c r="I536" s="67"/>
      <c r="J536" s="36">
        <f>ROUND(SUM(J534:J535),5)</f>
        <v>500</v>
      </c>
    </row>
    <row r="537" spans="1:10" x14ac:dyDescent="0.25">
      <c r="A537" s="64"/>
      <c r="B537" s="64"/>
      <c r="C537" s="64" t="s">
        <v>2027</v>
      </c>
      <c r="D537" s="64"/>
      <c r="E537" s="64"/>
      <c r="F537" s="65"/>
      <c r="G537" s="64"/>
      <c r="H537" s="64"/>
      <c r="I537" s="64"/>
      <c r="J537" s="57"/>
    </row>
    <row r="538" spans="1:10" x14ac:dyDescent="0.25">
      <c r="A538" s="67"/>
      <c r="B538" s="67"/>
      <c r="C538" s="67"/>
      <c r="D538" s="67"/>
      <c r="E538" s="67" t="s">
        <v>383</v>
      </c>
      <c r="F538" s="68">
        <v>41851</v>
      </c>
      <c r="G538" s="67" t="s">
        <v>1780</v>
      </c>
      <c r="H538" s="67"/>
      <c r="I538" s="67" t="s">
        <v>1781</v>
      </c>
      <c r="J538" s="36">
        <v>20</v>
      </c>
    </row>
    <row r="539" spans="1:10" x14ac:dyDescent="0.25">
      <c r="A539" s="67"/>
      <c r="B539" s="67"/>
      <c r="C539" s="67"/>
      <c r="D539" s="67"/>
      <c r="E539" s="67" t="s">
        <v>383</v>
      </c>
      <c r="F539" s="68">
        <v>42216</v>
      </c>
      <c r="G539" s="67" t="s">
        <v>1655</v>
      </c>
      <c r="H539" s="67"/>
      <c r="I539" s="67" t="s">
        <v>1656</v>
      </c>
      <c r="J539" s="36">
        <v>38</v>
      </c>
    </row>
    <row r="540" spans="1:10" x14ac:dyDescent="0.25">
      <c r="A540" s="67"/>
      <c r="B540" s="67"/>
      <c r="C540" s="67"/>
      <c r="D540" s="67"/>
      <c r="E540" s="67" t="s">
        <v>383</v>
      </c>
      <c r="F540" s="68">
        <v>42704</v>
      </c>
      <c r="G540" s="67" t="s">
        <v>1468</v>
      </c>
      <c r="H540" s="67"/>
      <c r="I540" s="67" t="s">
        <v>1469</v>
      </c>
      <c r="J540" s="36">
        <v>20</v>
      </c>
    </row>
    <row r="541" spans="1:10" ht="15.75" thickBot="1" x14ac:dyDescent="0.3">
      <c r="A541" s="67"/>
      <c r="B541" s="67"/>
      <c r="C541" s="67"/>
      <c r="D541" s="67"/>
      <c r="E541" s="67" t="s">
        <v>383</v>
      </c>
      <c r="F541" s="68">
        <v>43221</v>
      </c>
      <c r="G541" s="67" t="s">
        <v>1510</v>
      </c>
      <c r="H541" s="67"/>
      <c r="I541" s="67"/>
      <c r="J541" s="37">
        <v>-78</v>
      </c>
    </row>
    <row r="542" spans="1:10" x14ac:dyDescent="0.25">
      <c r="A542" s="67"/>
      <c r="B542" s="67"/>
      <c r="C542" s="67" t="s">
        <v>2028</v>
      </c>
      <c r="D542" s="67"/>
      <c r="E542" s="67"/>
      <c r="F542" s="68"/>
      <c r="G542" s="67"/>
      <c r="H542" s="67"/>
      <c r="I542" s="67"/>
      <c r="J542" s="36">
        <f>ROUND(SUM(J537:J541),5)</f>
        <v>0</v>
      </c>
    </row>
    <row r="543" spans="1:10" x14ac:dyDescent="0.25">
      <c r="A543" s="64"/>
      <c r="B543" s="64"/>
      <c r="C543" s="64" t="s">
        <v>2029</v>
      </c>
      <c r="D543" s="64"/>
      <c r="E543" s="64"/>
      <c r="F543" s="65"/>
      <c r="G543" s="64"/>
      <c r="H543" s="64"/>
      <c r="I543" s="64"/>
      <c r="J543" s="57"/>
    </row>
    <row r="544" spans="1:10" x14ac:dyDescent="0.25">
      <c r="A544" s="67"/>
      <c r="B544" s="67"/>
      <c r="C544" s="67"/>
      <c r="D544" s="67"/>
      <c r="E544" s="67" t="s">
        <v>383</v>
      </c>
      <c r="F544" s="68">
        <v>41121</v>
      </c>
      <c r="G544" s="67" t="s">
        <v>1513</v>
      </c>
      <c r="H544" s="67"/>
      <c r="I544" s="67" t="s">
        <v>1514</v>
      </c>
      <c r="J544" s="36">
        <v>40</v>
      </c>
    </row>
    <row r="545" spans="1:10" x14ac:dyDescent="0.25">
      <c r="A545" s="67"/>
      <c r="B545" s="67"/>
      <c r="C545" s="67"/>
      <c r="D545" s="67"/>
      <c r="E545" s="67" t="s">
        <v>383</v>
      </c>
      <c r="F545" s="68">
        <v>41243</v>
      </c>
      <c r="G545" s="67" t="s">
        <v>1734</v>
      </c>
      <c r="H545" s="67"/>
      <c r="I545" s="67" t="s">
        <v>1735</v>
      </c>
      <c r="J545" s="36">
        <v>20</v>
      </c>
    </row>
    <row r="546" spans="1:10" x14ac:dyDescent="0.25">
      <c r="A546" s="67"/>
      <c r="B546" s="67"/>
      <c r="C546" s="67"/>
      <c r="D546" s="67"/>
      <c r="E546" s="67" t="s">
        <v>383</v>
      </c>
      <c r="F546" s="68">
        <v>41305</v>
      </c>
      <c r="G546" s="67" t="s">
        <v>1488</v>
      </c>
      <c r="H546" s="67"/>
      <c r="I546" s="67" t="s">
        <v>1489</v>
      </c>
      <c r="J546" s="36">
        <v>20</v>
      </c>
    </row>
    <row r="547" spans="1:10" x14ac:dyDescent="0.25">
      <c r="A547" s="67"/>
      <c r="B547" s="67"/>
      <c r="C547" s="67"/>
      <c r="D547" s="67"/>
      <c r="E547" s="67" t="s">
        <v>383</v>
      </c>
      <c r="F547" s="68">
        <v>41364</v>
      </c>
      <c r="G547" s="67" t="s">
        <v>2030</v>
      </c>
      <c r="H547" s="67"/>
      <c r="I547" s="67"/>
      <c r="J547" s="36">
        <v>48.48</v>
      </c>
    </row>
    <row r="548" spans="1:10" x14ac:dyDescent="0.25">
      <c r="A548" s="67"/>
      <c r="B548" s="67"/>
      <c r="C548" s="67"/>
      <c r="D548" s="67"/>
      <c r="E548" s="67" t="s">
        <v>383</v>
      </c>
      <c r="F548" s="68">
        <v>41394</v>
      </c>
      <c r="G548" s="67" t="s">
        <v>1515</v>
      </c>
      <c r="H548" s="67"/>
      <c r="I548" s="67" t="s">
        <v>1516</v>
      </c>
      <c r="J548" s="36">
        <v>80</v>
      </c>
    </row>
    <row r="549" spans="1:10" x14ac:dyDescent="0.25">
      <c r="A549" s="67"/>
      <c r="B549" s="67"/>
      <c r="C549" s="67"/>
      <c r="D549" s="67"/>
      <c r="E549" s="67" t="s">
        <v>383</v>
      </c>
      <c r="F549" s="68">
        <v>41455</v>
      </c>
      <c r="G549" s="67" t="s">
        <v>1750</v>
      </c>
      <c r="H549" s="67"/>
      <c r="I549" s="67" t="s">
        <v>1751</v>
      </c>
      <c r="J549" s="36">
        <v>200</v>
      </c>
    </row>
    <row r="550" spans="1:10" x14ac:dyDescent="0.25">
      <c r="A550" s="67"/>
      <c r="B550" s="67"/>
      <c r="C550" s="67"/>
      <c r="D550" s="67"/>
      <c r="E550" s="67" t="s">
        <v>383</v>
      </c>
      <c r="F550" s="68">
        <v>41486</v>
      </c>
      <c r="G550" s="67" t="s">
        <v>1517</v>
      </c>
      <c r="H550" s="67"/>
      <c r="I550" s="67" t="s">
        <v>1518</v>
      </c>
      <c r="J550" s="36">
        <v>58</v>
      </c>
    </row>
    <row r="551" spans="1:10" x14ac:dyDescent="0.25">
      <c r="A551" s="67"/>
      <c r="B551" s="67"/>
      <c r="C551" s="67"/>
      <c r="D551" s="67"/>
      <c r="E551" s="67" t="s">
        <v>383</v>
      </c>
      <c r="F551" s="68">
        <v>41517</v>
      </c>
      <c r="G551" s="67" t="s">
        <v>1508</v>
      </c>
      <c r="H551" s="67"/>
      <c r="I551" s="67" t="s">
        <v>1509</v>
      </c>
      <c r="J551" s="36">
        <v>38</v>
      </c>
    </row>
    <row r="552" spans="1:10" x14ac:dyDescent="0.25">
      <c r="A552" s="67"/>
      <c r="B552" s="67"/>
      <c r="C552" s="67"/>
      <c r="D552" s="67"/>
      <c r="E552" s="67" t="s">
        <v>383</v>
      </c>
      <c r="F552" s="68">
        <v>41547</v>
      </c>
      <c r="G552" s="67" t="s">
        <v>1756</v>
      </c>
      <c r="H552" s="67"/>
      <c r="I552" s="67" t="s">
        <v>1757</v>
      </c>
      <c r="J552" s="36">
        <v>-108</v>
      </c>
    </row>
    <row r="553" spans="1:10" x14ac:dyDescent="0.25">
      <c r="A553" s="67"/>
      <c r="B553" s="67"/>
      <c r="C553" s="67"/>
      <c r="D553" s="67"/>
      <c r="E553" s="67" t="s">
        <v>383</v>
      </c>
      <c r="F553" s="68">
        <v>41578</v>
      </c>
      <c r="G553" s="67" t="s">
        <v>421</v>
      </c>
      <c r="H553" s="67"/>
      <c r="I553" s="67" t="s">
        <v>422</v>
      </c>
      <c r="J553" s="36">
        <v>20</v>
      </c>
    </row>
    <row r="554" spans="1:10" x14ac:dyDescent="0.25">
      <c r="A554" s="67"/>
      <c r="B554" s="67"/>
      <c r="C554" s="67"/>
      <c r="D554" s="67"/>
      <c r="E554" s="67" t="s">
        <v>383</v>
      </c>
      <c r="F554" s="68">
        <v>41608</v>
      </c>
      <c r="G554" s="67" t="s">
        <v>1519</v>
      </c>
      <c r="H554" s="67"/>
      <c r="I554" s="67" t="s">
        <v>1520</v>
      </c>
      <c r="J554" s="36">
        <v>20</v>
      </c>
    </row>
    <row r="555" spans="1:10" x14ac:dyDescent="0.25">
      <c r="A555" s="67"/>
      <c r="B555" s="67"/>
      <c r="C555" s="67"/>
      <c r="D555" s="67"/>
      <c r="E555" s="67" t="s">
        <v>383</v>
      </c>
      <c r="F555" s="68">
        <v>41639</v>
      </c>
      <c r="G555" s="67" t="s">
        <v>1628</v>
      </c>
      <c r="H555" s="67"/>
      <c r="I555" s="67" t="s">
        <v>1629</v>
      </c>
      <c r="J555" s="36">
        <v>20</v>
      </c>
    </row>
    <row r="556" spans="1:10" x14ac:dyDescent="0.25">
      <c r="A556" s="67"/>
      <c r="B556" s="67"/>
      <c r="C556" s="67"/>
      <c r="D556" s="67"/>
      <c r="E556" s="67" t="s">
        <v>383</v>
      </c>
      <c r="F556" s="68">
        <v>41682</v>
      </c>
      <c r="G556" s="67" t="s">
        <v>2031</v>
      </c>
      <c r="H556" s="67"/>
      <c r="I556" s="67" t="s">
        <v>2032</v>
      </c>
      <c r="J556" s="36">
        <v>2000</v>
      </c>
    </row>
    <row r="557" spans="1:10" x14ac:dyDescent="0.25">
      <c r="A557" s="67"/>
      <c r="B557" s="67"/>
      <c r="C557" s="67"/>
      <c r="D557" s="67"/>
      <c r="E557" s="67" t="s">
        <v>383</v>
      </c>
      <c r="F557" s="68">
        <v>41689</v>
      </c>
      <c r="G557" s="67" t="s">
        <v>2033</v>
      </c>
      <c r="H557" s="67"/>
      <c r="I557" s="67"/>
      <c r="J557" s="36">
        <v>-132.30000000000001</v>
      </c>
    </row>
    <row r="558" spans="1:10" x14ac:dyDescent="0.25">
      <c r="A558" s="67"/>
      <c r="B558" s="67"/>
      <c r="C558" s="67"/>
      <c r="D558" s="67"/>
      <c r="E558" s="67" t="s">
        <v>383</v>
      </c>
      <c r="F558" s="68">
        <v>41698</v>
      </c>
      <c r="G558" s="67" t="s">
        <v>1575</v>
      </c>
      <c r="H558" s="67"/>
      <c r="I558" s="67" t="s">
        <v>1576</v>
      </c>
      <c r="J558" s="36">
        <v>20</v>
      </c>
    </row>
    <row r="559" spans="1:10" x14ac:dyDescent="0.25">
      <c r="A559" s="67"/>
      <c r="B559" s="67"/>
      <c r="C559" s="67"/>
      <c r="D559" s="67"/>
      <c r="E559" s="67" t="s">
        <v>383</v>
      </c>
      <c r="F559" s="68">
        <v>41729</v>
      </c>
      <c r="G559" s="67" t="s">
        <v>1478</v>
      </c>
      <c r="H559" s="67"/>
      <c r="I559" s="67" t="s">
        <v>1479</v>
      </c>
      <c r="J559" s="36">
        <v>38</v>
      </c>
    </row>
    <row r="560" spans="1:10" x14ac:dyDescent="0.25">
      <c r="A560" s="67"/>
      <c r="B560" s="67"/>
      <c r="C560" s="67"/>
      <c r="D560" s="67"/>
      <c r="E560" s="67" t="s">
        <v>383</v>
      </c>
      <c r="F560" s="68">
        <v>41820</v>
      </c>
      <c r="G560" s="67" t="s">
        <v>1638</v>
      </c>
      <c r="H560" s="67"/>
      <c r="I560" s="67" t="s">
        <v>1639</v>
      </c>
      <c r="J560" s="36">
        <v>40</v>
      </c>
    </row>
    <row r="561" spans="1:10" x14ac:dyDescent="0.25">
      <c r="A561" s="67"/>
      <c r="B561" s="67"/>
      <c r="C561" s="67"/>
      <c r="D561" s="67"/>
      <c r="E561" s="67" t="s">
        <v>383</v>
      </c>
      <c r="F561" s="68">
        <v>41851</v>
      </c>
      <c r="G561" s="67" t="s">
        <v>1780</v>
      </c>
      <c r="H561" s="67"/>
      <c r="I561" s="67" t="s">
        <v>1781</v>
      </c>
      <c r="J561" s="36">
        <v>20</v>
      </c>
    </row>
    <row r="562" spans="1:10" x14ac:dyDescent="0.25">
      <c r="A562" s="67"/>
      <c r="B562" s="67"/>
      <c r="C562" s="67"/>
      <c r="D562" s="67"/>
      <c r="E562" s="67" t="s">
        <v>383</v>
      </c>
      <c r="F562" s="68">
        <v>41943</v>
      </c>
      <c r="G562" s="67" t="s">
        <v>1644</v>
      </c>
      <c r="H562" s="67"/>
      <c r="I562" s="67" t="s">
        <v>1645</v>
      </c>
      <c r="J562" s="36">
        <v>20</v>
      </c>
    </row>
    <row r="563" spans="1:10" x14ac:dyDescent="0.25">
      <c r="A563" s="67"/>
      <c r="B563" s="67"/>
      <c r="C563" s="67"/>
      <c r="D563" s="67"/>
      <c r="E563" s="67" t="s">
        <v>383</v>
      </c>
      <c r="F563" s="68">
        <v>42004</v>
      </c>
      <c r="G563" s="67" t="s">
        <v>1648</v>
      </c>
      <c r="H563" s="67"/>
      <c r="I563" s="67" t="s">
        <v>1649</v>
      </c>
      <c r="J563" s="36">
        <v>20</v>
      </c>
    </row>
    <row r="564" spans="1:10" x14ac:dyDescent="0.25">
      <c r="A564" s="67"/>
      <c r="B564" s="67"/>
      <c r="C564" s="67"/>
      <c r="D564" s="67"/>
      <c r="E564" s="67" t="s">
        <v>383</v>
      </c>
      <c r="F564" s="68">
        <v>42034</v>
      </c>
      <c r="G564" s="67" t="s">
        <v>2034</v>
      </c>
      <c r="H564" s="67" t="s">
        <v>515</v>
      </c>
      <c r="I564" s="67"/>
      <c r="J564" s="36">
        <v>2000</v>
      </c>
    </row>
    <row r="565" spans="1:10" x14ac:dyDescent="0.25">
      <c r="A565" s="67"/>
      <c r="B565" s="67"/>
      <c r="C565" s="67"/>
      <c r="D565" s="67"/>
      <c r="E565" s="67" t="s">
        <v>383</v>
      </c>
      <c r="F565" s="68">
        <v>42035</v>
      </c>
      <c r="G565" s="67" t="s">
        <v>1579</v>
      </c>
      <c r="H565" s="67"/>
      <c r="I565" s="67" t="s">
        <v>1580</v>
      </c>
      <c r="J565" s="36">
        <v>20</v>
      </c>
    </row>
    <row r="566" spans="1:10" x14ac:dyDescent="0.25">
      <c r="A566" s="67"/>
      <c r="B566" s="67"/>
      <c r="C566" s="67"/>
      <c r="D566" s="67"/>
      <c r="E566" s="67" t="s">
        <v>383</v>
      </c>
      <c r="F566" s="68">
        <v>42063</v>
      </c>
      <c r="G566" s="67" t="s">
        <v>1549</v>
      </c>
      <c r="H566" s="67"/>
      <c r="I566" s="67" t="s">
        <v>1550</v>
      </c>
      <c r="J566" s="36">
        <v>38</v>
      </c>
    </row>
    <row r="567" spans="1:10" x14ac:dyDescent="0.25">
      <c r="A567" s="67"/>
      <c r="B567" s="67"/>
      <c r="C567" s="67"/>
      <c r="D567" s="67"/>
      <c r="E567" s="67" t="s">
        <v>423</v>
      </c>
      <c r="F567" s="68">
        <v>42075</v>
      </c>
      <c r="G567" s="67" t="s">
        <v>2035</v>
      </c>
      <c r="H567" s="67" t="s">
        <v>2036</v>
      </c>
      <c r="I567" s="67" t="s">
        <v>2037</v>
      </c>
      <c r="J567" s="36">
        <v>200</v>
      </c>
    </row>
    <row r="568" spans="1:10" x14ac:dyDescent="0.25">
      <c r="A568" s="67"/>
      <c r="B568" s="67"/>
      <c r="C568" s="67"/>
      <c r="D568" s="67"/>
      <c r="E568" s="67" t="s">
        <v>383</v>
      </c>
      <c r="F568" s="68">
        <v>42124</v>
      </c>
      <c r="G568" s="67" t="s">
        <v>1523</v>
      </c>
      <c r="H568" s="67"/>
      <c r="I568" s="67" t="s">
        <v>1524</v>
      </c>
      <c r="J568" s="36">
        <v>20</v>
      </c>
    </row>
    <row r="569" spans="1:10" x14ac:dyDescent="0.25">
      <c r="A569" s="67"/>
      <c r="B569" s="67"/>
      <c r="C569" s="67"/>
      <c r="D569" s="67"/>
      <c r="E569" s="67" t="s">
        <v>383</v>
      </c>
      <c r="F569" s="68">
        <v>42155</v>
      </c>
      <c r="G569" s="67" t="s">
        <v>1650</v>
      </c>
      <c r="H569" s="67"/>
      <c r="I569" s="67" t="s">
        <v>1651</v>
      </c>
      <c r="J569" s="36">
        <v>20</v>
      </c>
    </row>
    <row r="570" spans="1:10" x14ac:dyDescent="0.25">
      <c r="A570" s="67"/>
      <c r="B570" s="67"/>
      <c r="C570" s="67"/>
      <c r="D570" s="67"/>
      <c r="E570" s="67" t="s">
        <v>383</v>
      </c>
      <c r="F570" s="68">
        <v>42247</v>
      </c>
      <c r="G570" s="67" t="s">
        <v>1658</v>
      </c>
      <c r="H570" s="67"/>
      <c r="I570" s="67" t="s">
        <v>1659</v>
      </c>
      <c r="J570" s="36">
        <v>38</v>
      </c>
    </row>
    <row r="571" spans="1:10" x14ac:dyDescent="0.25">
      <c r="A571" s="67"/>
      <c r="B571" s="67"/>
      <c r="C571" s="67"/>
      <c r="D571" s="67"/>
      <c r="E571" s="67" t="s">
        <v>383</v>
      </c>
      <c r="F571" s="68">
        <v>42277</v>
      </c>
      <c r="G571" s="67" t="s">
        <v>991</v>
      </c>
      <c r="H571" s="67"/>
      <c r="I571" s="67" t="s">
        <v>992</v>
      </c>
      <c r="J571" s="36">
        <v>20</v>
      </c>
    </row>
    <row r="572" spans="1:10" x14ac:dyDescent="0.25">
      <c r="A572" s="67"/>
      <c r="B572" s="67"/>
      <c r="C572" s="67"/>
      <c r="D572" s="67"/>
      <c r="E572" s="67" t="s">
        <v>383</v>
      </c>
      <c r="F572" s="68">
        <v>42308</v>
      </c>
      <c r="G572" s="67" t="s">
        <v>1460</v>
      </c>
      <c r="H572" s="67"/>
      <c r="I572" s="67" t="s">
        <v>1461</v>
      </c>
      <c r="J572" s="36">
        <v>20</v>
      </c>
    </row>
    <row r="573" spans="1:10" x14ac:dyDescent="0.25">
      <c r="A573" s="67"/>
      <c r="B573" s="67"/>
      <c r="C573" s="67"/>
      <c r="D573" s="67"/>
      <c r="E573" s="67" t="s">
        <v>383</v>
      </c>
      <c r="F573" s="68">
        <v>42408</v>
      </c>
      <c r="G573" s="67" t="s">
        <v>2038</v>
      </c>
      <c r="H573" s="67" t="s">
        <v>515</v>
      </c>
      <c r="I573" s="67" t="s">
        <v>903</v>
      </c>
      <c r="J573" s="36">
        <v>2000</v>
      </c>
    </row>
    <row r="574" spans="1:10" x14ac:dyDescent="0.25">
      <c r="A574" s="67"/>
      <c r="B574" s="67"/>
      <c r="C574" s="67"/>
      <c r="D574" s="67"/>
      <c r="E574" s="67" t="s">
        <v>383</v>
      </c>
      <c r="F574" s="68">
        <v>42429</v>
      </c>
      <c r="G574" s="67" t="s">
        <v>1464</v>
      </c>
      <c r="H574" s="67"/>
      <c r="I574" s="67" t="s">
        <v>1465</v>
      </c>
      <c r="J574" s="36">
        <v>20</v>
      </c>
    </row>
    <row r="575" spans="1:10" x14ac:dyDescent="0.25">
      <c r="A575" s="67"/>
      <c r="B575" s="67"/>
      <c r="C575" s="67"/>
      <c r="D575" s="67"/>
      <c r="E575" s="67" t="s">
        <v>426</v>
      </c>
      <c r="F575" s="68">
        <v>42474</v>
      </c>
      <c r="G575" s="67"/>
      <c r="H575" s="67" t="s">
        <v>2039</v>
      </c>
      <c r="I575" s="67" t="s">
        <v>2040</v>
      </c>
      <c r="J575" s="36">
        <v>-341.82</v>
      </c>
    </row>
    <row r="576" spans="1:10" x14ac:dyDescent="0.25">
      <c r="A576" s="67"/>
      <c r="B576" s="67"/>
      <c r="C576" s="67"/>
      <c r="D576" s="67"/>
      <c r="E576" s="67" t="s">
        <v>383</v>
      </c>
      <c r="F576" s="68">
        <v>42521</v>
      </c>
      <c r="G576" s="67" t="s">
        <v>1480</v>
      </c>
      <c r="H576" s="67"/>
      <c r="I576" s="67" t="s">
        <v>1481</v>
      </c>
      <c r="J576" s="36">
        <v>20</v>
      </c>
    </row>
    <row r="577" spans="1:10" x14ac:dyDescent="0.25">
      <c r="A577" s="67"/>
      <c r="B577" s="67"/>
      <c r="C577" s="67"/>
      <c r="D577" s="67"/>
      <c r="E577" s="67" t="s">
        <v>383</v>
      </c>
      <c r="F577" s="68">
        <v>42613</v>
      </c>
      <c r="G577" s="67" t="s">
        <v>1482</v>
      </c>
      <c r="H577" s="67"/>
      <c r="I577" s="67" t="s">
        <v>1483</v>
      </c>
      <c r="J577" s="36">
        <v>20</v>
      </c>
    </row>
    <row r="578" spans="1:10" x14ac:dyDescent="0.25">
      <c r="A578" s="67"/>
      <c r="B578" s="67"/>
      <c r="C578" s="67"/>
      <c r="D578" s="67"/>
      <c r="E578" s="67" t="s">
        <v>383</v>
      </c>
      <c r="F578" s="68">
        <v>42675</v>
      </c>
      <c r="G578" s="67" t="s">
        <v>1835</v>
      </c>
      <c r="H578" s="67"/>
      <c r="I578" s="67" t="s">
        <v>1836</v>
      </c>
      <c r="J578" s="36">
        <v>38</v>
      </c>
    </row>
    <row r="579" spans="1:10" x14ac:dyDescent="0.25">
      <c r="A579" s="67"/>
      <c r="B579" s="67"/>
      <c r="C579" s="67"/>
      <c r="D579" s="67"/>
      <c r="E579" s="67" t="s">
        <v>383</v>
      </c>
      <c r="F579" s="68">
        <v>42767</v>
      </c>
      <c r="G579" s="67" t="s">
        <v>1009</v>
      </c>
      <c r="H579" s="67"/>
      <c r="I579" s="67" t="s">
        <v>1556</v>
      </c>
      <c r="J579" s="36">
        <v>-1614</v>
      </c>
    </row>
    <row r="580" spans="1:10" x14ac:dyDescent="0.25">
      <c r="A580" s="67"/>
      <c r="B580" s="67"/>
      <c r="C580" s="67"/>
      <c r="D580" s="67"/>
      <c r="E580" s="67" t="s">
        <v>383</v>
      </c>
      <c r="F580" s="68">
        <v>42855</v>
      </c>
      <c r="G580" s="67" t="s">
        <v>1474</v>
      </c>
      <c r="H580" s="67"/>
      <c r="I580" s="67" t="s">
        <v>1475</v>
      </c>
      <c r="J580" s="36">
        <v>20</v>
      </c>
    </row>
    <row r="581" spans="1:10" x14ac:dyDescent="0.25">
      <c r="A581" s="67"/>
      <c r="B581" s="67"/>
      <c r="C581" s="67"/>
      <c r="D581" s="67"/>
      <c r="E581" s="67" t="s">
        <v>383</v>
      </c>
      <c r="F581" s="68">
        <v>42886</v>
      </c>
      <c r="G581" s="67" t="s">
        <v>1545</v>
      </c>
      <c r="H581" s="67"/>
      <c r="I581" s="67" t="s">
        <v>1546</v>
      </c>
      <c r="J581" s="36">
        <v>40</v>
      </c>
    </row>
    <row r="582" spans="1:10" x14ac:dyDescent="0.25">
      <c r="A582" s="67"/>
      <c r="B582" s="67"/>
      <c r="C582" s="67"/>
      <c r="D582" s="67"/>
      <c r="E582" s="67" t="s">
        <v>383</v>
      </c>
      <c r="F582" s="68">
        <v>43202</v>
      </c>
      <c r="G582" s="67" t="s">
        <v>2041</v>
      </c>
      <c r="H582" s="67"/>
      <c r="I582" s="67" t="s">
        <v>2042</v>
      </c>
      <c r="J582" s="36">
        <v>-270.35000000000002</v>
      </c>
    </row>
    <row r="583" spans="1:10" x14ac:dyDescent="0.25">
      <c r="A583" s="67"/>
      <c r="B583" s="67"/>
      <c r="C583" s="67"/>
      <c r="D583" s="67"/>
      <c r="E583" s="67" t="s">
        <v>390</v>
      </c>
      <c r="F583" s="68">
        <v>43265</v>
      </c>
      <c r="G583" s="67" t="s">
        <v>2043</v>
      </c>
      <c r="H583" s="67" t="s">
        <v>2044</v>
      </c>
      <c r="I583" s="67" t="s">
        <v>2045</v>
      </c>
      <c r="J583" s="36">
        <v>-19.989999999999998</v>
      </c>
    </row>
    <row r="584" spans="1:10" x14ac:dyDescent="0.25">
      <c r="A584" s="67"/>
      <c r="B584" s="67"/>
      <c r="C584" s="67"/>
      <c r="D584" s="67"/>
      <c r="E584" s="67" t="s">
        <v>390</v>
      </c>
      <c r="F584" s="68">
        <v>43265</v>
      </c>
      <c r="G584" s="67" t="s">
        <v>2046</v>
      </c>
      <c r="H584" s="67" t="s">
        <v>2044</v>
      </c>
      <c r="I584" s="67" t="s">
        <v>2047</v>
      </c>
      <c r="J584" s="36">
        <v>-100</v>
      </c>
    </row>
    <row r="585" spans="1:10" x14ac:dyDescent="0.25">
      <c r="A585" s="67"/>
      <c r="B585" s="67"/>
      <c r="C585" s="67"/>
      <c r="D585" s="67"/>
      <c r="E585" s="67" t="s">
        <v>390</v>
      </c>
      <c r="F585" s="68">
        <v>43265</v>
      </c>
      <c r="G585" s="67" t="s">
        <v>2048</v>
      </c>
      <c r="H585" s="67" t="s">
        <v>2044</v>
      </c>
      <c r="I585" s="67" t="s">
        <v>2049</v>
      </c>
      <c r="J585" s="36">
        <v>-10.42</v>
      </c>
    </row>
    <row r="586" spans="1:10" x14ac:dyDescent="0.25">
      <c r="A586" s="67"/>
      <c r="B586" s="67"/>
      <c r="C586" s="67"/>
      <c r="D586" s="67"/>
      <c r="E586" s="67" t="s">
        <v>390</v>
      </c>
      <c r="F586" s="68">
        <v>43265</v>
      </c>
      <c r="G586" s="67" t="s">
        <v>2050</v>
      </c>
      <c r="H586" s="67" t="s">
        <v>2044</v>
      </c>
      <c r="I586" s="67" t="s">
        <v>2049</v>
      </c>
      <c r="J586" s="36">
        <v>-2.36</v>
      </c>
    </row>
    <row r="587" spans="1:10" ht="15.75" thickBot="1" x14ac:dyDescent="0.3">
      <c r="A587" s="67"/>
      <c r="B587" s="67"/>
      <c r="C587" s="67"/>
      <c r="D587" s="67"/>
      <c r="E587" s="67" t="s">
        <v>390</v>
      </c>
      <c r="F587" s="68">
        <v>43265</v>
      </c>
      <c r="G587" s="67" t="s">
        <v>2051</v>
      </c>
      <c r="H587" s="67" t="s">
        <v>2044</v>
      </c>
      <c r="I587" s="67" t="s">
        <v>2052</v>
      </c>
      <c r="J587" s="37">
        <v>-722.92</v>
      </c>
    </row>
    <row r="588" spans="1:10" x14ac:dyDescent="0.25">
      <c r="A588" s="67"/>
      <c r="B588" s="67"/>
      <c r="C588" s="67" t="s">
        <v>2053</v>
      </c>
      <c r="D588" s="67"/>
      <c r="E588" s="67"/>
      <c r="F588" s="68"/>
      <c r="G588" s="67"/>
      <c r="H588" s="67"/>
      <c r="I588" s="67"/>
      <c r="J588" s="36">
        <f>ROUND(SUM(J543:J587),5)</f>
        <v>3934.32</v>
      </c>
    </row>
    <row r="589" spans="1:10" x14ac:dyDescent="0.25">
      <c r="A589" s="64"/>
      <c r="B589" s="64"/>
      <c r="C589" s="64" t="s">
        <v>2054</v>
      </c>
      <c r="D589" s="64"/>
      <c r="E589" s="64"/>
      <c r="F589" s="65"/>
      <c r="G589" s="64"/>
      <c r="H589" s="64"/>
      <c r="I589" s="64"/>
      <c r="J589" s="57"/>
    </row>
    <row r="590" spans="1:10" x14ac:dyDescent="0.25">
      <c r="A590" s="67"/>
      <c r="B590" s="67"/>
      <c r="C590" s="67"/>
      <c r="D590" s="67"/>
      <c r="E590" s="67" t="s">
        <v>383</v>
      </c>
      <c r="F590" s="68">
        <v>40877</v>
      </c>
      <c r="G590" s="67" t="s">
        <v>894</v>
      </c>
      <c r="H590" s="67"/>
      <c r="I590" s="67" t="s">
        <v>895</v>
      </c>
      <c r="J590" s="36">
        <v>40</v>
      </c>
    </row>
    <row r="591" spans="1:10" x14ac:dyDescent="0.25">
      <c r="A591" s="67"/>
      <c r="B591" s="67"/>
      <c r="C591" s="67"/>
      <c r="D591" s="67"/>
      <c r="E591" s="67" t="s">
        <v>383</v>
      </c>
      <c r="F591" s="68">
        <v>41029</v>
      </c>
      <c r="G591" s="67" t="s">
        <v>896</v>
      </c>
      <c r="H591" s="67"/>
      <c r="I591" s="67" t="s">
        <v>897</v>
      </c>
      <c r="J591" s="36">
        <v>20</v>
      </c>
    </row>
    <row r="592" spans="1:10" x14ac:dyDescent="0.25">
      <c r="A592" s="67"/>
      <c r="B592" s="67"/>
      <c r="C592" s="67"/>
      <c r="D592" s="67"/>
      <c r="E592" s="67" t="s">
        <v>383</v>
      </c>
      <c r="F592" s="68">
        <v>41121</v>
      </c>
      <c r="G592" s="67" t="s">
        <v>1513</v>
      </c>
      <c r="H592" s="67"/>
      <c r="I592" s="67" t="s">
        <v>1514</v>
      </c>
      <c r="J592" s="36">
        <v>8</v>
      </c>
    </row>
    <row r="593" spans="1:10" x14ac:dyDescent="0.25">
      <c r="A593" s="67"/>
      <c r="B593" s="67"/>
      <c r="C593" s="67"/>
      <c r="D593" s="67"/>
      <c r="E593" s="67" t="s">
        <v>383</v>
      </c>
      <c r="F593" s="68">
        <v>41152</v>
      </c>
      <c r="G593" s="67" t="s">
        <v>1565</v>
      </c>
      <c r="H593" s="67"/>
      <c r="I593" s="67" t="s">
        <v>1566</v>
      </c>
      <c r="J593" s="36">
        <v>16</v>
      </c>
    </row>
    <row r="594" spans="1:10" x14ac:dyDescent="0.25">
      <c r="A594" s="67"/>
      <c r="B594" s="67"/>
      <c r="C594" s="67"/>
      <c r="D594" s="67"/>
      <c r="E594" s="67" t="s">
        <v>383</v>
      </c>
      <c r="F594" s="68">
        <v>41182</v>
      </c>
      <c r="G594" s="67" t="s">
        <v>1506</v>
      </c>
      <c r="H594" s="67"/>
      <c r="I594" s="67" t="s">
        <v>1507</v>
      </c>
      <c r="J594" s="36">
        <v>8</v>
      </c>
    </row>
    <row r="595" spans="1:10" x14ac:dyDescent="0.25">
      <c r="A595" s="67"/>
      <c r="B595" s="67"/>
      <c r="C595" s="67"/>
      <c r="D595" s="67"/>
      <c r="E595" s="67" t="s">
        <v>383</v>
      </c>
      <c r="F595" s="68">
        <v>41213</v>
      </c>
      <c r="G595" s="67" t="s">
        <v>1569</v>
      </c>
      <c r="H595" s="67"/>
      <c r="I595" s="67" t="s">
        <v>1570</v>
      </c>
      <c r="J595" s="36">
        <v>8</v>
      </c>
    </row>
    <row r="596" spans="1:10" x14ac:dyDescent="0.25">
      <c r="A596" s="67"/>
      <c r="B596" s="67"/>
      <c r="C596" s="67"/>
      <c r="D596" s="67"/>
      <c r="E596" s="67" t="s">
        <v>383</v>
      </c>
      <c r="F596" s="68">
        <v>41274</v>
      </c>
      <c r="G596" s="67" t="s">
        <v>1541</v>
      </c>
      <c r="H596" s="67"/>
      <c r="I596" s="67" t="s">
        <v>1542</v>
      </c>
      <c r="J596" s="36">
        <v>8</v>
      </c>
    </row>
    <row r="597" spans="1:10" x14ac:dyDescent="0.25">
      <c r="A597" s="67"/>
      <c r="B597" s="67"/>
      <c r="C597" s="67"/>
      <c r="D597" s="67"/>
      <c r="E597" s="67" t="s">
        <v>383</v>
      </c>
      <c r="F597" s="68">
        <v>41333</v>
      </c>
      <c r="G597" s="67" t="s">
        <v>1571</v>
      </c>
      <c r="H597" s="67"/>
      <c r="I597" s="67" t="s">
        <v>1572</v>
      </c>
      <c r="J597" s="36">
        <v>8</v>
      </c>
    </row>
    <row r="598" spans="1:10" x14ac:dyDescent="0.25">
      <c r="A598" s="67"/>
      <c r="B598" s="67"/>
      <c r="C598" s="67"/>
      <c r="D598" s="67"/>
      <c r="E598" s="67" t="s">
        <v>383</v>
      </c>
      <c r="F598" s="68">
        <v>41364</v>
      </c>
      <c r="G598" s="67" t="s">
        <v>1624</v>
      </c>
      <c r="H598" s="67"/>
      <c r="I598" s="67" t="s">
        <v>1625</v>
      </c>
      <c r="J598" s="36">
        <v>8</v>
      </c>
    </row>
    <row r="599" spans="1:10" x14ac:dyDescent="0.25">
      <c r="A599" s="67"/>
      <c r="B599" s="67"/>
      <c r="C599" s="67"/>
      <c r="D599" s="67"/>
      <c r="E599" s="67" t="s">
        <v>383</v>
      </c>
      <c r="F599" s="68">
        <v>41455</v>
      </c>
      <c r="G599" s="67" t="s">
        <v>1750</v>
      </c>
      <c r="H599" s="67"/>
      <c r="I599" s="67" t="s">
        <v>1751</v>
      </c>
      <c r="J599" s="36">
        <v>8</v>
      </c>
    </row>
    <row r="600" spans="1:10" x14ac:dyDescent="0.25">
      <c r="A600" s="67"/>
      <c r="B600" s="67"/>
      <c r="C600" s="67"/>
      <c r="D600" s="67"/>
      <c r="E600" s="67" t="s">
        <v>383</v>
      </c>
      <c r="F600" s="68">
        <v>41486</v>
      </c>
      <c r="G600" s="67" t="s">
        <v>1517</v>
      </c>
      <c r="H600" s="67"/>
      <c r="I600" s="67" t="s">
        <v>1518</v>
      </c>
      <c r="J600" s="36">
        <v>8</v>
      </c>
    </row>
    <row r="601" spans="1:10" x14ac:dyDescent="0.25">
      <c r="A601" s="67"/>
      <c r="B601" s="67"/>
      <c r="C601" s="67"/>
      <c r="D601" s="67"/>
      <c r="E601" s="67" t="s">
        <v>383</v>
      </c>
      <c r="F601" s="68">
        <v>41517</v>
      </c>
      <c r="G601" s="67" t="s">
        <v>1508</v>
      </c>
      <c r="H601" s="67"/>
      <c r="I601" s="67" t="s">
        <v>1509</v>
      </c>
      <c r="J601" s="36">
        <v>8</v>
      </c>
    </row>
    <row r="602" spans="1:10" x14ac:dyDescent="0.25">
      <c r="A602" s="67"/>
      <c r="B602" s="67"/>
      <c r="C602" s="67"/>
      <c r="D602" s="67"/>
      <c r="E602" s="67" t="s">
        <v>383</v>
      </c>
      <c r="F602" s="68">
        <v>41547</v>
      </c>
      <c r="G602" s="67" t="s">
        <v>1543</v>
      </c>
      <c r="H602" s="67"/>
      <c r="I602" s="67" t="s">
        <v>1544</v>
      </c>
      <c r="J602" s="36">
        <v>8</v>
      </c>
    </row>
    <row r="603" spans="1:10" x14ac:dyDescent="0.25">
      <c r="A603" s="67"/>
      <c r="B603" s="67"/>
      <c r="C603" s="67"/>
      <c r="D603" s="67"/>
      <c r="E603" s="67" t="s">
        <v>383</v>
      </c>
      <c r="F603" s="68">
        <v>41578</v>
      </c>
      <c r="G603" s="67" t="s">
        <v>421</v>
      </c>
      <c r="H603" s="67"/>
      <c r="I603" s="67" t="s">
        <v>422</v>
      </c>
      <c r="J603" s="36">
        <v>8</v>
      </c>
    </row>
    <row r="604" spans="1:10" x14ac:dyDescent="0.25">
      <c r="A604" s="67"/>
      <c r="B604" s="67"/>
      <c r="C604" s="67"/>
      <c r="D604" s="67"/>
      <c r="E604" s="67" t="s">
        <v>383</v>
      </c>
      <c r="F604" s="68">
        <v>41670</v>
      </c>
      <c r="G604" s="67" t="s">
        <v>1573</v>
      </c>
      <c r="H604" s="67"/>
      <c r="I604" s="67" t="s">
        <v>1574</v>
      </c>
      <c r="J604" s="36">
        <v>40</v>
      </c>
    </row>
    <row r="605" spans="1:10" x14ac:dyDescent="0.25">
      <c r="A605" s="67"/>
      <c r="B605" s="67"/>
      <c r="C605" s="67"/>
      <c r="D605" s="67"/>
      <c r="E605" s="67" t="s">
        <v>383</v>
      </c>
      <c r="F605" s="68">
        <v>41698</v>
      </c>
      <c r="G605" s="67" t="s">
        <v>1575</v>
      </c>
      <c r="H605" s="67"/>
      <c r="I605" s="67" t="s">
        <v>1576</v>
      </c>
      <c r="J605" s="36">
        <v>56</v>
      </c>
    </row>
    <row r="606" spans="1:10" x14ac:dyDescent="0.25">
      <c r="A606" s="67"/>
      <c r="B606" s="67"/>
      <c r="C606" s="67"/>
      <c r="D606" s="67"/>
      <c r="E606" s="67" t="s">
        <v>383</v>
      </c>
      <c r="F606" s="68">
        <v>41729</v>
      </c>
      <c r="G606" s="67" t="s">
        <v>1478</v>
      </c>
      <c r="H606" s="67"/>
      <c r="I606" s="67" t="s">
        <v>1479</v>
      </c>
      <c r="J606" s="36">
        <v>8</v>
      </c>
    </row>
    <row r="607" spans="1:10" x14ac:dyDescent="0.25">
      <c r="A607" s="67"/>
      <c r="B607" s="67"/>
      <c r="C607" s="67"/>
      <c r="D607" s="67"/>
      <c r="E607" s="67" t="s">
        <v>383</v>
      </c>
      <c r="F607" s="68">
        <v>41759</v>
      </c>
      <c r="G607" s="67" t="s">
        <v>1521</v>
      </c>
      <c r="H607" s="67"/>
      <c r="I607" s="67" t="s">
        <v>1522</v>
      </c>
      <c r="J607" s="36">
        <v>20</v>
      </c>
    </row>
    <row r="608" spans="1:10" x14ac:dyDescent="0.25">
      <c r="A608" s="67"/>
      <c r="B608" s="67"/>
      <c r="C608" s="67"/>
      <c r="D608" s="67"/>
      <c r="E608" s="67" t="s">
        <v>383</v>
      </c>
      <c r="F608" s="68">
        <v>41943</v>
      </c>
      <c r="G608" s="67" t="s">
        <v>1644</v>
      </c>
      <c r="H608" s="67"/>
      <c r="I608" s="67" t="s">
        <v>1645</v>
      </c>
      <c r="J608" s="36">
        <v>28</v>
      </c>
    </row>
    <row r="609" spans="1:10" x14ac:dyDescent="0.25">
      <c r="A609" s="67"/>
      <c r="B609" s="67"/>
      <c r="C609" s="67"/>
      <c r="D609" s="67"/>
      <c r="E609" s="67" t="s">
        <v>383</v>
      </c>
      <c r="F609" s="68">
        <v>42063</v>
      </c>
      <c r="G609" s="67" t="s">
        <v>1549</v>
      </c>
      <c r="H609" s="67"/>
      <c r="I609" s="67" t="s">
        <v>1550</v>
      </c>
      <c r="J609" s="36">
        <v>16</v>
      </c>
    </row>
    <row r="610" spans="1:10" x14ac:dyDescent="0.25">
      <c r="A610" s="67"/>
      <c r="B610" s="67"/>
      <c r="C610" s="67"/>
      <c r="D610" s="67"/>
      <c r="E610" s="67" t="s">
        <v>383</v>
      </c>
      <c r="F610" s="68">
        <v>42094</v>
      </c>
      <c r="G610" s="67" t="s">
        <v>898</v>
      </c>
      <c r="H610" s="67"/>
      <c r="I610" s="67" t="s">
        <v>899</v>
      </c>
      <c r="J610" s="36">
        <v>46</v>
      </c>
    </row>
    <row r="611" spans="1:10" x14ac:dyDescent="0.25">
      <c r="A611" s="67"/>
      <c r="B611" s="67"/>
      <c r="C611" s="67"/>
      <c r="D611" s="67"/>
      <c r="E611" s="67" t="s">
        <v>383</v>
      </c>
      <c r="F611" s="68">
        <v>42155</v>
      </c>
      <c r="G611" s="67" t="s">
        <v>1650</v>
      </c>
      <c r="H611" s="67"/>
      <c r="I611" s="67" t="s">
        <v>1651</v>
      </c>
      <c r="J611" s="36">
        <v>16</v>
      </c>
    </row>
    <row r="612" spans="1:10" x14ac:dyDescent="0.25">
      <c r="A612" s="67"/>
      <c r="B612" s="67"/>
      <c r="C612" s="67"/>
      <c r="D612" s="67"/>
      <c r="E612" s="67" t="s">
        <v>383</v>
      </c>
      <c r="F612" s="68">
        <v>42216</v>
      </c>
      <c r="G612" s="67" t="s">
        <v>1655</v>
      </c>
      <c r="H612" s="67"/>
      <c r="I612" s="67" t="s">
        <v>1656</v>
      </c>
      <c r="J612" s="36">
        <v>8</v>
      </c>
    </row>
    <row r="613" spans="1:10" x14ac:dyDescent="0.25">
      <c r="A613" s="67"/>
      <c r="B613" s="67"/>
      <c r="C613" s="67"/>
      <c r="D613" s="67"/>
      <c r="E613" s="67" t="s">
        <v>383</v>
      </c>
      <c r="F613" s="68">
        <v>42247</v>
      </c>
      <c r="G613" s="67" t="s">
        <v>1658</v>
      </c>
      <c r="H613" s="67"/>
      <c r="I613" s="67" t="s">
        <v>1659</v>
      </c>
      <c r="J613" s="36">
        <v>8</v>
      </c>
    </row>
    <row r="614" spans="1:10" x14ac:dyDescent="0.25">
      <c r="A614" s="67"/>
      <c r="B614" s="67"/>
      <c r="C614" s="67"/>
      <c r="D614" s="67"/>
      <c r="E614" s="67" t="s">
        <v>383</v>
      </c>
      <c r="F614" s="68">
        <v>42264</v>
      </c>
      <c r="G614" s="67" t="s">
        <v>2055</v>
      </c>
      <c r="H614" s="67"/>
      <c r="I614" s="67" t="s">
        <v>2056</v>
      </c>
      <c r="J614" s="36">
        <v>-300</v>
      </c>
    </row>
    <row r="615" spans="1:10" x14ac:dyDescent="0.25">
      <c r="A615" s="67"/>
      <c r="B615" s="67"/>
      <c r="C615" s="67"/>
      <c r="D615" s="67"/>
      <c r="E615" s="67" t="s">
        <v>383</v>
      </c>
      <c r="F615" s="68">
        <v>42277</v>
      </c>
      <c r="G615" s="67" t="s">
        <v>991</v>
      </c>
      <c r="H615" s="67"/>
      <c r="I615" s="67" t="s">
        <v>992</v>
      </c>
      <c r="J615" s="36">
        <v>8</v>
      </c>
    </row>
    <row r="616" spans="1:10" x14ac:dyDescent="0.25">
      <c r="A616" s="67"/>
      <c r="B616" s="67"/>
      <c r="C616" s="67"/>
      <c r="D616" s="67"/>
      <c r="E616" s="67" t="s">
        <v>383</v>
      </c>
      <c r="F616" s="68">
        <v>42338</v>
      </c>
      <c r="G616" s="67" t="s">
        <v>1525</v>
      </c>
      <c r="H616" s="67"/>
      <c r="I616" s="67" t="s">
        <v>1526</v>
      </c>
      <c r="J616" s="36">
        <v>20</v>
      </c>
    </row>
    <row r="617" spans="1:10" x14ac:dyDescent="0.25">
      <c r="A617" s="67"/>
      <c r="B617" s="67"/>
      <c r="C617" s="67"/>
      <c r="D617" s="67"/>
      <c r="E617" s="67" t="s">
        <v>383</v>
      </c>
      <c r="F617" s="68">
        <v>42370</v>
      </c>
      <c r="G617" s="67" t="s">
        <v>1462</v>
      </c>
      <c r="H617" s="67"/>
      <c r="I617" s="67" t="s">
        <v>1463</v>
      </c>
      <c r="J617" s="36">
        <v>362</v>
      </c>
    </row>
    <row r="618" spans="1:10" x14ac:dyDescent="0.25">
      <c r="A618" s="67"/>
      <c r="B618" s="67"/>
      <c r="C618" s="67"/>
      <c r="D618" s="67"/>
      <c r="E618" s="67" t="s">
        <v>383</v>
      </c>
      <c r="F618" s="68">
        <v>42766</v>
      </c>
      <c r="G618" s="67" t="s">
        <v>1586</v>
      </c>
      <c r="H618" s="67"/>
      <c r="I618" s="67" t="s">
        <v>1587</v>
      </c>
      <c r="J618" s="36">
        <v>16</v>
      </c>
    </row>
    <row r="619" spans="1:10" x14ac:dyDescent="0.25">
      <c r="A619" s="67"/>
      <c r="B619" s="67"/>
      <c r="C619" s="67"/>
      <c r="D619" s="67"/>
      <c r="E619" s="67" t="s">
        <v>383</v>
      </c>
      <c r="F619" s="68">
        <v>42794</v>
      </c>
      <c r="G619" s="67" t="s">
        <v>1551</v>
      </c>
      <c r="H619" s="67"/>
      <c r="I619" s="67" t="s">
        <v>1465</v>
      </c>
      <c r="J619" s="36">
        <v>36</v>
      </c>
    </row>
    <row r="620" spans="1:10" x14ac:dyDescent="0.25">
      <c r="A620" s="67"/>
      <c r="B620" s="67"/>
      <c r="C620" s="67"/>
      <c r="D620" s="67"/>
      <c r="E620" s="67" t="s">
        <v>390</v>
      </c>
      <c r="F620" s="68">
        <v>42971</v>
      </c>
      <c r="G620" s="67" t="s">
        <v>2057</v>
      </c>
      <c r="H620" s="67" t="s">
        <v>2058</v>
      </c>
      <c r="I620" s="67" t="s">
        <v>2059</v>
      </c>
      <c r="J620" s="36">
        <v>-500</v>
      </c>
    </row>
    <row r="621" spans="1:10" x14ac:dyDescent="0.25">
      <c r="A621" s="67"/>
      <c r="B621" s="67"/>
      <c r="C621" s="67"/>
      <c r="D621" s="67"/>
      <c r="E621" s="67" t="s">
        <v>390</v>
      </c>
      <c r="F621" s="68">
        <v>42971</v>
      </c>
      <c r="G621" s="67" t="s">
        <v>2057</v>
      </c>
      <c r="H621" s="67" t="s">
        <v>2058</v>
      </c>
      <c r="I621" s="67" t="s">
        <v>2059</v>
      </c>
      <c r="J621" s="36">
        <v>-808</v>
      </c>
    </row>
    <row r="622" spans="1:10" x14ac:dyDescent="0.25">
      <c r="A622" s="67"/>
      <c r="B622" s="67"/>
      <c r="C622" s="67"/>
      <c r="D622" s="67"/>
      <c r="E622" s="67" t="s">
        <v>383</v>
      </c>
      <c r="F622" s="68">
        <v>43404</v>
      </c>
      <c r="G622" s="67" t="s">
        <v>2060</v>
      </c>
      <c r="H622" s="67"/>
      <c r="I622" s="67" t="s">
        <v>2061</v>
      </c>
      <c r="J622" s="36">
        <v>756</v>
      </c>
    </row>
    <row r="623" spans="1:10" x14ac:dyDescent="0.25">
      <c r="A623" s="67"/>
      <c r="B623" s="67"/>
      <c r="C623" s="67"/>
      <c r="D623" s="67"/>
      <c r="E623" s="67" t="s">
        <v>383</v>
      </c>
      <c r="F623" s="68">
        <v>43646</v>
      </c>
      <c r="G623" s="67" t="s">
        <v>2062</v>
      </c>
      <c r="H623" s="67"/>
      <c r="I623" s="67" t="s">
        <v>2063</v>
      </c>
      <c r="J623" s="36">
        <v>500</v>
      </c>
    </row>
    <row r="624" spans="1:10" x14ac:dyDescent="0.25">
      <c r="A624" s="67"/>
      <c r="B624" s="67"/>
      <c r="C624" s="67"/>
      <c r="D624" s="67"/>
      <c r="E624" s="67" t="s">
        <v>383</v>
      </c>
      <c r="F624" s="68">
        <v>43646</v>
      </c>
      <c r="G624" s="67" t="s">
        <v>2062</v>
      </c>
      <c r="H624" s="67"/>
      <c r="I624" s="67" t="s">
        <v>2064</v>
      </c>
      <c r="J624" s="36">
        <v>2000</v>
      </c>
    </row>
    <row r="625" spans="1:10" x14ac:dyDescent="0.25">
      <c r="A625" s="67"/>
      <c r="B625" s="67"/>
      <c r="C625" s="67"/>
      <c r="D625" s="67"/>
      <c r="E625" s="67" t="s">
        <v>390</v>
      </c>
      <c r="F625" s="68">
        <v>43677</v>
      </c>
      <c r="G625" s="67" t="s">
        <v>2065</v>
      </c>
      <c r="H625" s="67" t="s">
        <v>2066</v>
      </c>
      <c r="I625" s="67" t="s">
        <v>2067</v>
      </c>
      <c r="J625" s="36">
        <v>-178.01</v>
      </c>
    </row>
    <row r="626" spans="1:10" x14ac:dyDescent="0.25">
      <c r="A626" s="67"/>
      <c r="B626" s="67"/>
      <c r="C626" s="67"/>
      <c r="D626" s="67"/>
      <c r="E626" s="67" t="s">
        <v>390</v>
      </c>
      <c r="F626" s="68">
        <v>43692</v>
      </c>
      <c r="G626" s="67" t="s">
        <v>2068</v>
      </c>
      <c r="H626" s="67" t="s">
        <v>2066</v>
      </c>
      <c r="I626" s="67" t="s">
        <v>2069</v>
      </c>
      <c r="J626" s="36">
        <v>-3326.34</v>
      </c>
    </row>
    <row r="627" spans="1:10" ht="15.75" thickBot="1" x14ac:dyDescent="0.3">
      <c r="A627" s="67"/>
      <c r="B627" s="67"/>
      <c r="C627" s="67"/>
      <c r="D627" s="67"/>
      <c r="E627" s="67" t="s">
        <v>383</v>
      </c>
      <c r="F627" s="68">
        <v>43769</v>
      </c>
      <c r="G627" s="67" t="s">
        <v>444</v>
      </c>
      <c r="H627" s="67"/>
      <c r="I627" s="67" t="s">
        <v>772</v>
      </c>
      <c r="J627" s="37">
        <v>-500</v>
      </c>
    </row>
    <row r="628" spans="1:10" x14ac:dyDescent="0.25">
      <c r="A628" s="67"/>
      <c r="B628" s="67"/>
      <c r="C628" s="67" t="s">
        <v>2070</v>
      </c>
      <c r="D628" s="67"/>
      <c r="E628" s="67"/>
      <c r="F628" s="68"/>
      <c r="G628" s="67"/>
      <c r="H628" s="67"/>
      <c r="I628" s="67"/>
      <c r="J628" s="36">
        <f>ROUND(SUM(J589:J627),5)</f>
        <v>-1504.35</v>
      </c>
    </row>
    <row r="629" spans="1:10" x14ac:dyDescent="0.25">
      <c r="A629" s="64"/>
      <c r="B629" s="64"/>
      <c r="C629" s="64" t="s">
        <v>2071</v>
      </c>
      <c r="D629" s="64"/>
      <c r="E629" s="64"/>
      <c r="F629" s="65"/>
      <c r="G629" s="64"/>
      <c r="H629" s="64"/>
      <c r="I629" s="64"/>
      <c r="J629" s="57"/>
    </row>
    <row r="630" spans="1:10" x14ac:dyDescent="0.25">
      <c r="A630" s="67"/>
      <c r="B630" s="67"/>
      <c r="C630" s="67"/>
      <c r="D630" s="67"/>
      <c r="E630" s="67" t="s">
        <v>383</v>
      </c>
      <c r="F630" s="68">
        <v>41121</v>
      </c>
      <c r="G630" s="67" t="s">
        <v>1513</v>
      </c>
      <c r="H630" s="67"/>
      <c r="I630" s="67" t="s">
        <v>1514</v>
      </c>
      <c r="J630" s="36">
        <v>8</v>
      </c>
    </row>
    <row r="631" spans="1:10" x14ac:dyDescent="0.25">
      <c r="A631" s="67"/>
      <c r="B631" s="67"/>
      <c r="C631" s="67"/>
      <c r="D631" s="67"/>
      <c r="E631" s="67" t="s">
        <v>383</v>
      </c>
      <c r="F631" s="68">
        <v>41182</v>
      </c>
      <c r="G631" s="67" t="s">
        <v>1506</v>
      </c>
      <c r="H631" s="67"/>
      <c r="I631" s="67" t="s">
        <v>1507</v>
      </c>
      <c r="J631" s="36">
        <v>20</v>
      </c>
    </row>
    <row r="632" spans="1:10" x14ac:dyDescent="0.25">
      <c r="A632" s="67"/>
      <c r="B632" s="67"/>
      <c r="C632" s="67"/>
      <c r="D632" s="67"/>
      <c r="E632" s="67" t="s">
        <v>383</v>
      </c>
      <c r="F632" s="68">
        <v>41425</v>
      </c>
      <c r="G632" s="67" t="s">
        <v>1490</v>
      </c>
      <c r="H632" s="67"/>
      <c r="I632" s="67" t="s">
        <v>1491</v>
      </c>
      <c r="J632" s="36">
        <v>8</v>
      </c>
    </row>
    <row r="633" spans="1:10" x14ac:dyDescent="0.25">
      <c r="A633" s="67"/>
      <c r="B633" s="67"/>
      <c r="C633" s="67"/>
      <c r="D633" s="67"/>
      <c r="E633" s="67" t="s">
        <v>383</v>
      </c>
      <c r="F633" s="68">
        <v>41578</v>
      </c>
      <c r="G633" s="67" t="s">
        <v>421</v>
      </c>
      <c r="H633" s="67"/>
      <c r="I633" s="67" t="s">
        <v>422</v>
      </c>
      <c r="J633" s="36">
        <v>20</v>
      </c>
    </row>
    <row r="634" spans="1:10" x14ac:dyDescent="0.25">
      <c r="A634" s="67"/>
      <c r="B634" s="67"/>
      <c r="C634" s="67"/>
      <c r="D634" s="67"/>
      <c r="E634" s="67" t="s">
        <v>383</v>
      </c>
      <c r="F634" s="68">
        <v>41882</v>
      </c>
      <c r="G634" s="67" t="s">
        <v>1492</v>
      </c>
      <c r="H634" s="67"/>
      <c r="I634" s="67" t="s">
        <v>1493</v>
      </c>
      <c r="J634" s="36">
        <v>38</v>
      </c>
    </row>
    <row r="635" spans="1:10" x14ac:dyDescent="0.25">
      <c r="A635" s="67"/>
      <c r="B635" s="67"/>
      <c r="C635" s="67"/>
      <c r="D635" s="67"/>
      <c r="E635" s="67" t="s">
        <v>383</v>
      </c>
      <c r="F635" s="68">
        <v>42185</v>
      </c>
      <c r="G635" s="67" t="s">
        <v>900</v>
      </c>
      <c r="H635" s="67"/>
      <c r="I635" s="67" t="s">
        <v>901</v>
      </c>
      <c r="J635" s="36">
        <v>8</v>
      </c>
    </row>
    <row r="636" spans="1:10" x14ac:dyDescent="0.25">
      <c r="A636" s="67"/>
      <c r="B636" s="67"/>
      <c r="C636" s="67"/>
      <c r="D636" s="67"/>
      <c r="E636" s="67" t="s">
        <v>383</v>
      </c>
      <c r="F636" s="68">
        <v>42370</v>
      </c>
      <c r="G636" s="67" t="s">
        <v>1462</v>
      </c>
      <c r="H636" s="67"/>
      <c r="I636" s="67" t="s">
        <v>1463</v>
      </c>
      <c r="J636" s="36">
        <v>398</v>
      </c>
    </row>
    <row r="637" spans="1:10" ht="15.75" thickBot="1" x14ac:dyDescent="0.3">
      <c r="A637" s="67"/>
      <c r="B637" s="67"/>
      <c r="C637" s="67"/>
      <c r="D637" s="67"/>
      <c r="E637" s="67" t="s">
        <v>383</v>
      </c>
      <c r="F637" s="68">
        <v>42429</v>
      </c>
      <c r="G637" s="67" t="s">
        <v>1464</v>
      </c>
      <c r="H637" s="67"/>
      <c r="I637" s="67" t="s">
        <v>1465</v>
      </c>
      <c r="J637" s="37">
        <v>8</v>
      </c>
    </row>
    <row r="638" spans="1:10" x14ac:dyDescent="0.25">
      <c r="A638" s="67"/>
      <c r="B638" s="67"/>
      <c r="C638" s="67" t="s">
        <v>2072</v>
      </c>
      <c r="D638" s="67"/>
      <c r="E638" s="67"/>
      <c r="F638" s="68"/>
      <c r="G638" s="67"/>
      <c r="H638" s="67"/>
      <c r="I638" s="67"/>
      <c r="J638" s="36">
        <f>ROUND(SUM(J629:J637),5)</f>
        <v>508</v>
      </c>
    </row>
    <row r="639" spans="1:10" x14ac:dyDescent="0.25">
      <c r="A639" s="64"/>
      <c r="B639" s="64"/>
      <c r="C639" s="64" t="s">
        <v>2073</v>
      </c>
      <c r="D639" s="64"/>
      <c r="E639" s="64"/>
      <c r="F639" s="65"/>
      <c r="G639" s="64"/>
      <c r="H639" s="64"/>
      <c r="I639" s="64"/>
      <c r="J639" s="57"/>
    </row>
    <row r="640" spans="1:10" x14ac:dyDescent="0.25">
      <c r="A640" s="67"/>
      <c r="B640" s="67"/>
      <c r="C640" s="67"/>
      <c r="D640" s="67"/>
      <c r="E640" s="67" t="s">
        <v>383</v>
      </c>
      <c r="F640" s="68">
        <v>40543</v>
      </c>
      <c r="G640" s="67" t="s">
        <v>1602</v>
      </c>
      <c r="H640" s="67"/>
      <c r="I640" s="67" t="s">
        <v>1603</v>
      </c>
      <c r="J640" s="36">
        <v>20</v>
      </c>
    </row>
    <row r="641" spans="1:10" x14ac:dyDescent="0.25">
      <c r="A641" s="67"/>
      <c r="B641" s="67"/>
      <c r="C641" s="67"/>
      <c r="D641" s="67"/>
      <c r="E641" s="67" t="s">
        <v>383</v>
      </c>
      <c r="F641" s="68">
        <v>40543</v>
      </c>
      <c r="G641" s="67" t="s">
        <v>1604</v>
      </c>
      <c r="H641" s="67"/>
      <c r="I641" s="67" t="s">
        <v>1605</v>
      </c>
      <c r="J641" s="36">
        <v>4708.76</v>
      </c>
    </row>
    <row r="642" spans="1:10" x14ac:dyDescent="0.25">
      <c r="A642" s="67"/>
      <c r="B642" s="67"/>
      <c r="C642" s="67"/>
      <c r="D642" s="67"/>
      <c r="E642" s="67" t="s">
        <v>383</v>
      </c>
      <c r="F642" s="68">
        <v>40574</v>
      </c>
      <c r="G642" s="67" t="s">
        <v>1561</v>
      </c>
      <c r="H642" s="67"/>
      <c r="I642" s="67" t="s">
        <v>1562</v>
      </c>
      <c r="J642" s="36">
        <v>-3735.79</v>
      </c>
    </row>
    <row r="643" spans="1:10" x14ac:dyDescent="0.25">
      <c r="A643" s="67"/>
      <c r="B643" s="67"/>
      <c r="C643" s="67"/>
      <c r="D643" s="67"/>
      <c r="E643" s="67" t="s">
        <v>383</v>
      </c>
      <c r="F643" s="68">
        <v>40633</v>
      </c>
      <c r="G643" s="67" t="s">
        <v>384</v>
      </c>
      <c r="H643" s="67"/>
      <c r="I643" s="67" t="s">
        <v>385</v>
      </c>
      <c r="J643" s="36">
        <v>40</v>
      </c>
    </row>
    <row r="644" spans="1:10" x14ac:dyDescent="0.25">
      <c r="A644" s="67"/>
      <c r="B644" s="67"/>
      <c r="C644" s="67"/>
      <c r="D644" s="67"/>
      <c r="E644" s="67" t="s">
        <v>383</v>
      </c>
      <c r="F644" s="68">
        <v>40633</v>
      </c>
      <c r="G644" s="67" t="s">
        <v>1610</v>
      </c>
      <c r="H644" s="67"/>
      <c r="I644" s="67" t="s">
        <v>1611</v>
      </c>
      <c r="J644" s="36">
        <v>-1856.75</v>
      </c>
    </row>
    <row r="645" spans="1:10" x14ac:dyDescent="0.25">
      <c r="A645" s="67"/>
      <c r="B645" s="67"/>
      <c r="C645" s="67"/>
      <c r="D645" s="67"/>
      <c r="E645" s="67" t="s">
        <v>383</v>
      </c>
      <c r="F645" s="68">
        <v>40633</v>
      </c>
      <c r="G645" s="67" t="s">
        <v>1610</v>
      </c>
      <c r="H645" s="67"/>
      <c r="I645" s="67" t="s">
        <v>1611</v>
      </c>
      <c r="J645" s="36">
        <v>20</v>
      </c>
    </row>
    <row r="646" spans="1:10" x14ac:dyDescent="0.25">
      <c r="A646" s="67"/>
      <c r="B646" s="67"/>
      <c r="C646" s="67"/>
      <c r="D646" s="67"/>
      <c r="E646" s="67" t="s">
        <v>383</v>
      </c>
      <c r="F646" s="68">
        <v>40694</v>
      </c>
      <c r="G646" s="67" t="s">
        <v>1614</v>
      </c>
      <c r="H646" s="67"/>
      <c r="I646" s="67" t="s">
        <v>1615</v>
      </c>
      <c r="J646" s="36">
        <v>20</v>
      </c>
    </row>
    <row r="647" spans="1:10" x14ac:dyDescent="0.25">
      <c r="A647" s="67"/>
      <c r="B647" s="67"/>
      <c r="C647" s="67"/>
      <c r="D647" s="67"/>
      <c r="E647" s="67" t="s">
        <v>383</v>
      </c>
      <c r="F647" s="68">
        <v>40724</v>
      </c>
      <c r="G647" s="67" t="s">
        <v>1496</v>
      </c>
      <c r="H647" s="67"/>
      <c r="I647" s="67" t="s">
        <v>1497</v>
      </c>
      <c r="J647" s="36">
        <v>20</v>
      </c>
    </row>
    <row r="648" spans="1:10" x14ac:dyDescent="0.25">
      <c r="A648" s="67"/>
      <c r="B648" s="67"/>
      <c r="C648" s="67"/>
      <c r="D648" s="67"/>
      <c r="E648" s="67" t="s">
        <v>383</v>
      </c>
      <c r="F648" s="68">
        <v>40724</v>
      </c>
      <c r="G648" s="67" t="s">
        <v>1706</v>
      </c>
      <c r="H648" s="67"/>
      <c r="I648" s="67" t="s">
        <v>1707</v>
      </c>
      <c r="J648" s="36">
        <v>1000</v>
      </c>
    </row>
    <row r="649" spans="1:10" x14ac:dyDescent="0.25">
      <c r="A649" s="67"/>
      <c r="B649" s="67"/>
      <c r="C649" s="67"/>
      <c r="D649" s="67"/>
      <c r="E649" s="67" t="s">
        <v>383</v>
      </c>
      <c r="F649" s="68">
        <v>40877</v>
      </c>
      <c r="G649" s="67" t="s">
        <v>894</v>
      </c>
      <c r="H649" s="67"/>
      <c r="I649" s="67" t="s">
        <v>895</v>
      </c>
      <c r="J649" s="36">
        <v>180</v>
      </c>
    </row>
    <row r="650" spans="1:10" x14ac:dyDescent="0.25">
      <c r="A650" s="67"/>
      <c r="B650" s="67"/>
      <c r="C650" s="67"/>
      <c r="D650" s="67"/>
      <c r="E650" s="67" t="s">
        <v>383</v>
      </c>
      <c r="F650" s="68">
        <v>40877</v>
      </c>
      <c r="G650" s="67" t="s">
        <v>2074</v>
      </c>
      <c r="H650" s="67"/>
      <c r="I650" s="67" t="s">
        <v>2075</v>
      </c>
      <c r="J650" s="36">
        <v>1949.39</v>
      </c>
    </row>
    <row r="651" spans="1:10" x14ac:dyDescent="0.25">
      <c r="A651" s="67"/>
      <c r="B651" s="67"/>
      <c r="C651" s="67"/>
      <c r="D651" s="67"/>
      <c r="E651" s="67" t="s">
        <v>383</v>
      </c>
      <c r="F651" s="68">
        <v>40908</v>
      </c>
      <c r="G651" s="67" t="s">
        <v>1618</v>
      </c>
      <c r="H651" s="67"/>
      <c r="I651" s="67" t="s">
        <v>1619</v>
      </c>
      <c r="J651" s="36">
        <v>40</v>
      </c>
    </row>
    <row r="652" spans="1:10" x14ac:dyDescent="0.25">
      <c r="A652" s="67"/>
      <c r="B652" s="67"/>
      <c r="C652" s="67"/>
      <c r="D652" s="67"/>
      <c r="E652" s="67" t="s">
        <v>383</v>
      </c>
      <c r="F652" s="68">
        <v>40968</v>
      </c>
      <c r="G652" s="67" t="s">
        <v>1622</v>
      </c>
      <c r="H652" s="67"/>
      <c r="I652" s="67" t="s">
        <v>1623</v>
      </c>
      <c r="J652" s="36">
        <v>40</v>
      </c>
    </row>
    <row r="653" spans="1:10" x14ac:dyDescent="0.25">
      <c r="A653" s="67"/>
      <c r="B653" s="67"/>
      <c r="C653" s="67"/>
      <c r="D653" s="67"/>
      <c r="E653" s="67" t="s">
        <v>383</v>
      </c>
      <c r="F653" s="68">
        <v>40968</v>
      </c>
      <c r="G653" s="67" t="s">
        <v>1714</v>
      </c>
      <c r="H653" s="67"/>
      <c r="I653" s="67" t="s">
        <v>1715</v>
      </c>
      <c r="J653" s="36">
        <v>-424.6</v>
      </c>
    </row>
    <row r="654" spans="1:10" x14ac:dyDescent="0.25">
      <c r="A654" s="67"/>
      <c r="B654" s="67"/>
      <c r="C654" s="67"/>
      <c r="D654" s="67"/>
      <c r="E654" s="67" t="s">
        <v>383</v>
      </c>
      <c r="F654" s="68">
        <v>40968</v>
      </c>
      <c r="G654" s="67" t="s">
        <v>1716</v>
      </c>
      <c r="H654" s="67"/>
      <c r="I654" s="67" t="s">
        <v>1717</v>
      </c>
      <c r="J654" s="36">
        <v>1946.7</v>
      </c>
    </row>
    <row r="655" spans="1:10" x14ac:dyDescent="0.25">
      <c r="A655" s="67"/>
      <c r="B655" s="67"/>
      <c r="C655" s="67"/>
      <c r="D655" s="67"/>
      <c r="E655" s="67" t="s">
        <v>383</v>
      </c>
      <c r="F655" s="68">
        <v>40999</v>
      </c>
      <c r="G655" s="67" t="s">
        <v>702</v>
      </c>
      <c r="H655" s="67"/>
      <c r="I655" s="67" t="s">
        <v>703</v>
      </c>
      <c r="J655" s="36">
        <v>120</v>
      </c>
    </row>
    <row r="656" spans="1:10" x14ac:dyDescent="0.25">
      <c r="A656" s="67"/>
      <c r="B656" s="67"/>
      <c r="C656" s="67"/>
      <c r="D656" s="67"/>
      <c r="E656" s="67" t="s">
        <v>383</v>
      </c>
      <c r="F656" s="68">
        <v>41029</v>
      </c>
      <c r="G656" s="67" t="s">
        <v>896</v>
      </c>
      <c r="H656" s="67"/>
      <c r="I656" s="67" t="s">
        <v>897</v>
      </c>
      <c r="J656" s="36">
        <v>20</v>
      </c>
    </row>
    <row r="657" spans="1:10" x14ac:dyDescent="0.25">
      <c r="A657" s="67"/>
      <c r="B657" s="67"/>
      <c r="C657" s="67"/>
      <c r="D657" s="67"/>
      <c r="E657" s="67" t="s">
        <v>383</v>
      </c>
      <c r="F657" s="68">
        <v>41060</v>
      </c>
      <c r="G657" s="67" t="s">
        <v>1486</v>
      </c>
      <c r="H657" s="67"/>
      <c r="I657" s="67" t="s">
        <v>1487</v>
      </c>
      <c r="J657" s="36">
        <v>20</v>
      </c>
    </row>
    <row r="658" spans="1:10" x14ac:dyDescent="0.25">
      <c r="A658" s="67"/>
      <c r="B658" s="67"/>
      <c r="C658" s="67"/>
      <c r="D658" s="67"/>
      <c r="E658" s="67" t="s">
        <v>383</v>
      </c>
      <c r="F658" s="68">
        <v>41121</v>
      </c>
      <c r="G658" s="67" t="s">
        <v>1513</v>
      </c>
      <c r="H658" s="67"/>
      <c r="I658" s="67" t="s">
        <v>1514</v>
      </c>
      <c r="J658" s="36">
        <v>120</v>
      </c>
    </row>
    <row r="659" spans="1:10" x14ac:dyDescent="0.25">
      <c r="A659" s="67"/>
      <c r="B659" s="67"/>
      <c r="C659" s="67"/>
      <c r="D659" s="67"/>
      <c r="E659" s="67" t="s">
        <v>383</v>
      </c>
      <c r="F659" s="68">
        <v>41152</v>
      </c>
      <c r="G659" s="67" t="s">
        <v>1565</v>
      </c>
      <c r="H659" s="67"/>
      <c r="I659" s="67" t="s">
        <v>1566</v>
      </c>
      <c r="J659" s="36">
        <v>20</v>
      </c>
    </row>
    <row r="660" spans="1:10" x14ac:dyDescent="0.25">
      <c r="A660" s="67"/>
      <c r="B660" s="67"/>
      <c r="C660" s="67"/>
      <c r="D660" s="67"/>
      <c r="E660" s="67" t="s">
        <v>383</v>
      </c>
      <c r="F660" s="68">
        <v>41182</v>
      </c>
      <c r="G660" s="67" t="s">
        <v>1506</v>
      </c>
      <c r="H660" s="67"/>
      <c r="I660" s="67" t="s">
        <v>1507</v>
      </c>
      <c r="J660" s="36">
        <v>160</v>
      </c>
    </row>
    <row r="661" spans="1:10" x14ac:dyDescent="0.25">
      <c r="A661" s="67"/>
      <c r="B661" s="67"/>
      <c r="C661" s="67"/>
      <c r="D661" s="67"/>
      <c r="E661" s="67" t="s">
        <v>383</v>
      </c>
      <c r="F661" s="68">
        <v>41213</v>
      </c>
      <c r="G661" s="67" t="s">
        <v>1569</v>
      </c>
      <c r="H661" s="67"/>
      <c r="I661" s="67" t="s">
        <v>1570</v>
      </c>
      <c r="J661" s="36">
        <v>20</v>
      </c>
    </row>
    <row r="662" spans="1:10" x14ac:dyDescent="0.25">
      <c r="A662" s="67"/>
      <c r="B662" s="67"/>
      <c r="C662" s="67"/>
      <c r="D662" s="67"/>
      <c r="E662" s="67" t="s">
        <v>383</v>
      </c>
      <c r="F662" s="68">
        <v>41243</v>
      </c>
      <c r="G662" s="67" t="s">
        <v>1734</v>
      </c>
      <c r="H662" s="67"/>
      <c r="I662" s="67" t="s">
        <v>1735</v>
      </c>
      <c r="J662" s="36">
        <v>80</v>
      </c>
    </row>
    <row r="663" spans="1:10" x14ac:dyDescent="0.25">
      <c r="A663" s="67"/>
      <c r="B663" s="67"/>
      <c r="C663" s="67"/>
      <c r="D663" s="67"/>
      <c r="E663" s="67" t="s">
        <v>383</v>
      </c>
      <c r="F663" s="68">
        <v>41274</v>
      </c>
      <c r="G663" s="67" t="s">
        <v>1541</v>
      </c>
      <c r="H663" s="67"/>
      <c r="I663" s="67" t="s">
        <v>1542</v>
      </c>
      <c r="J663" s="36">
        <v>40</v>
      </c>
    </row>
    <row r="664" spans="1:10" x14ac:dyDescent="0.25">
      <c r="A664" s="67"/>
      <c r="B664" s="67"/>
      <c r="C664" s="67"/>
      <c r="D664" s="67"/>
      <c r="E664" s="67" t="s">
        <v>383</v>
      </c>
      <c r="F664" s="68">
        <v>41305</v>
      </c>
      <c r="G664" s="67" t="s">
        <v>1488</v>
      </c>
      <c r="H664" s="67"/>
      <c r="I664" s="67" t="s">
        <v>1489</v>
      </c>
      <c r="J664" s="36">
        <v>80</v>
      </c>
    </row>
    <row r="665" spans="1:10" x14ac:dyDescent="0.25">
      <c r="A665" s="67"/>
      <c r="B665" s="67"/>
      <c r="C665" s="67"/>
      <c r="D665" s="67"/>
      <c r="E665" s="67" t="s">
        <v>383</v>
      </c>
      <c r="F665" s="68">
        <v>41333</v>
      </c>
      <c r="G665" s="67" t="s">
        <v>1571</v>
      </c>
      <c r="H665" s="67"/>
      <c r="I665" s="67" t="s">
        <v>1572</v>
      </c>
      <c r="J665" s="36">
        <v>60</v>
      </c>
    </row>
    <row r="666" spans="1:10" x14ac:dyDescent="0.25">
      <c r="A666" s="67"/>
      <c r="B666" s="67"/>
      <c r="C666" s="67"/>
      <c r="D666" s="67"/>
      <c r="E666" s="67" t="s">
        <v>383</v>
      </c>
      <c r="F666" s="68">
        <v>41364</v>
      </c>
      <c r="G666" s="67" t="s">
        <v>1624</v>
      </c>
      <c r="H666" s="67"/>
      <c r="I666" s="67" t="s">
        <v>1625</v>
      </c>
      <c r="J666" s="36">
        <v>60</v>
      </c>
    </row>
    <row r="667" spans="1:10" x14ac:dyDescent="0.25">
      <c r="A667" s="67"/>
      <c r="B667" s="67"/>
      <c r="C667" s="67"/>
      <c r="D667" s="67"/>
      <c r="E667" s="67" t="s">
        <v>383</v>
      </c>
      <c r="F667" s="68">
        <v>41394</v>
      </c>
      <c r="G667" s="67" t="s">
        <v>1515</v>
      </c>
      <c r="H667" s="67"/>
      <c r="I667" s="67" t="s">
        <v>1516</v>
      </c>
      <c r="J667" s="36">
        <v>120</v>
      </c>
    </row>
    <row r="668" spans="1:10" x14ac:dyDescent="0.25">
      <c r="A668" s="67"/>
      <c r="B668" s="67"/>
      <c r="C668" s="67"/>
      <c r="D668" s="67"/>
      <c r="E668" s="67" t="s">
        <v>383</v>
      </c>
      <c r="F668" s="68">
        <v>41425</v>
      </c>
      <c r="G668" s="67" t="s">
        <v>1490</v>
      </c>
      <c r="H668" s="67"/>
      <c r="I668" s="67" t="s">
        <v>1491</v>
      </c>
      <c r="J668" s="36">
        <v>100</v>
      </c>
    </row>
    <row r="669" spans="1:10" x14ac:dyDescent="0.25">
      <c r="A669" s="67"/>
      <c r="B669" s="67"/>
      <c r="C669" s="67"/>
      <c r="D669" s="67"/>
      <c r="E669" s="67" t="s">
        <v>383</v>
      </c>
      <c r="F669" s="68">
        <v>41455</v>
      </c>
      <c r="G669" s="67" t="s">
        <v>1750</v>
      </c>
      <c r="H669" s="67"/>
      <c r="I669" s="67" t="s">
        <v>1751</v>
      </c>
      <c r="J669" s="36">
        <v>316</v>
      </c>
    </row>
    <row r="670" spans="1:10" x14ac:dyDescent="0.25">
      <c r="A670" s="67"/>
      <c r="B670" s="67"/>
      <c r="C670" s="67"/>
      <c r="D670" s="67"/>
      <c r="E670" s="67" t="s">
        <v>383</v>
      </c>
      <c r="F670" s="68">
        <v>41486</v>
      </c>
      <c r="G670" s="67" t="s">
        <v>1517</v>
      </c>
      <c r="H670" s="67"/>
      <c r="I670" s="67" t="s">
        <v>1518</v>
      </c>
      <c r="J670" s="36">
        <v>138</v>
      </c>
    </row>
    <row r="671" spans="1:10" x14ac:dyDescent="0.25">
      <c r="A671" s="67"/>
      <c r="B671" s="67"/>
      <c r="C671" s="67"/>
      <c r="D671" s="67"/>
      <c r="E671" s="67" t="s">
        <v>383</v>
      </c>
      <c r="F671" s="68">
        <v>41486</v>
      </c>
      <c r="G671" s="67" t="s">
        <v>2076</v>
      </c>
      <c r="H671" s="67"/>
      <c r="I671" s="67"/>
      <c r="J671" s="36">
        <v>1937.02</v>
      </c>
    </row>
    <row r="672" spans="1:10" x14ac:dyDescent="0.25">
      <c r="A672" s="67"/>
      <c r="B672" s="67"/>
      <c r="C672" s="67"/>
      <c r="D672" s="67"/>
      <c r="E672" s="67" t="s">
        <v>383</v>
      </c>
      <c r="F672" s="68">
        <v>41486</v>
      </c>
      <c r="G672" s="67" t="s">
        <v>2076</v>
      </c>
      <c r="H672" s="67"/>
      <c r="I672" s="67"/>
      <c r="J672" s="36">
        <v>9.67</v>
      </c>
    </row>
    <row r="673" spans="1:10" x14ac:dyDescent="0.25">
      <c r="A673" s="67"/>
      <c r="B673" s="67"/>
      <c r="C673" s="67"/>
      <c r="D673" s="67"/>
      <c r="E673" s="67" t="s">
        <v>383</v>
      </c>
      <c r="F673" s="68">
        <v>41517</v>
      </c>
      <c r="G673" s="67" t="s">
        <v>1508</v>
      </c>
      <c r="H673" s="67"/>
      <c r="I673" s="67" t="s">
        <v>1509</v>
      </c>
      <c r="J673" s="36">
        <v>40</v>
      </c>
    </row>
    <row r="674" spans="1:10" x14ac:dyDescent="0.25">
      <c r="A674" s="67"/>
      <c r="B674" s="67"/>
      <c r="C674" s="67"/>
      <c r="D674" s="67"/>
      <c r="E674" s="67" t="s">
        <v>383</v>
      </c>
      <c r="F674" s="68">
        <v>41517</v>
      </c>
      <c r="G674" s="67" t="s">
        <v>1754</v>
      </c>
      <c r="H674" s="67"/>
      <c r="I674" s="67" t="s">
        <v>1755</v>
      </c>
      <c r="J674" s="36">
        <v>1942</v>
      </c>
    </row>
    <row r="675" spans="1:10" x14ac:dyDescent="0.25">
      <c r="A675" s="67"/>
      <c r="B675" s="67"/>
      <c r="C675" s="67"/>
      <c r="D675" s="67"/>
      <c r="E675" s="67" t="s">
        <v>383</v>
      </c>
      <c r="F675" s="68">
        <v>41547</v>
      </c>
      <c r="G675" s="67" t="s">
        <v>1543</v>
      </c>
      <c r="H675" s="67"/>
      <c r="I675" s="67" t="s">
        <v>1544</v>
      </c>
      <c r="J675" s="36">
        <v>20</v>
      </c>
    </row>
    <row r="676" spans="1:10" x14ac:dyDescent="0.25">
      <c r="A676" s="67"/>
      <c r="B676" s="67"/>
      <c r="C676" s="67"/>
      <c r="D676" s="67"/>
      <c r="E676" s="67" t="s">
        <v>383</v>
      </c>
      <c r="F676" s="68">
        <v>41547</v>
      </c>
      <c r="G676" s="67" t="s">
        <v>1758</v>
      </c>
      <c r="H676" s="67"/>
      <c r="I676" s="67" t="s">
        <v>1759</v>
      </c>
      <c r="J676" s="36">
        <v>194.06</v>
      </c>
    </row>
    <row r="677" spans="1:10" x14ac:dyDescent="0.25">
      <c r="A677" s="67"/>
      <c r="B677" s="67"/>
      <c r="C677" s="67"/>
      <c r="D677" s="67"/>
      <c r="E677" s="67" t="s">
        <v>383</v>
      </c>
      <c r="F677" s="68">
        <v>41578</v>
      </c>
      <c r="G677" s="67" t="s">
        <v>421</v>
      </c>
      <c r="H677" s="67"/>
      <c r="I677" s="67" t="s">
        <v>422</v>
      </c>
      <c r="J677" s="36">
        <v>98</v>
      </c>
    </row>
    <row r="678" spans="1:10" x14ac:dyDescent="0.25">
      <c r="A678" s="67"/>
      <c r="B678" s="67"/>
      <c r="C678" s="67"/>
      <c r="D678" s="67"/>
      <c r="E678" s="67" t="s">
        <v>383</v>
      </c>
      <c r="F678" s="68">
        <v>41608</v>
      </c>
      <c r="G678" s="67" t="s">
        <v>1519</v>
      </c>
      <c r="H678" s="67"/>
      <c r="I678" s="67" t="s">
        <v>1520</v>
      </c>
      <c r="J678" s="36">
        <v>120</v>
      </c>
    </row>
    <row r="679" spans="1:10" x14ac:dyDescent="0.25">
      <c r="A679" s="67"/>
      <c r="B679" s="67"/>
      <c r="C679" s="67"/>
      <c r="D679" s="67"/>
      <c r="E679" s="67" t="s">
        <v>383</v>
      </c>
      <c r="F679" s="68">
        <v>41608</v>
      </c>
      <c r="G679" s="67" t="s">
        <v>2077</v>
      </c>
      <c r="H679" s="67"/>
      <c r="I679" s="67" t="s">
        <v>2078</v>
      </c>
      <c r="J679" s="36">
        <v>1000</v>
      </c>
    </row>
    <row r="680" spans="1:10" x14ac:dyDescent="0.25">
      <c r="A680" s="67"/>
      <c r="B680" s="67"/>
      <c r="C680" s="67"/>
      <c r="D680" s="67"/>
      <c r="E680" s="67" t="s">
        <v>383</v>
      </c>
      <c r="F680" s="68">
        <v>41639</v>
      </c>
      <c r="G680" s="67" t="s">
        <v>2079</v>
      </c>
      <c r="H680" s="67"/>
      <c r="I680" s="67" t="s">
        <v>2080</v>
      </c>
      <c r="J680" s="36">
        <v>40</v>
      </c>
    </row>
    <row r="681" spans="1:10" x14ac:dyDescent="0.25">
      <c r="A681" s="67"/>
      <c r="B681" s="67"/>
      <c r="C681" s="67"/>
      <c r="D681" s="67"/>
      <c r="E681" s="67" t="s">
        <v>383</v>
      </c>
      <c r="F681" s="68">
        <v>41639</v>
      </c>
      <c r="G681" s="67" t="s">
        <v>1628</v>
      </c>
      <c r="H681" s="67"/>
      <c r="I681" s="67" t="s">
        <v>1629</v>
      </c>
      <c r="J681" s="36">
        <v>80</v>
      </c>
    </row>
    <row r="682" spans="1:10" x14ac:dyDescent="0.25">
      <c r="A682" s="67"/>
      <c r="B682" s="67"/>
      <c r="C682" s="67"/>
      <c r="D682" s="67"/>
      <c r="E682" s="67" t="s">
        <v>383</v>
      </c>
      <c r="F682" s="68">
        <v>41639</v>
      </c>
      <c r="G682" s="67" t="s">
        <v>1630</v>
      </c>
      <c r="H682" s="67"/>
      <c r="I682" s="67" t="s">
        <v>1631</v>
      </c>
      <c r="J682" s="36">
        <v>1942.02</v>
      </c>
    </row>
    <row r="683" spans="1:10" x14ac:dyDescent="0.25">
      <c r="A683" s="67"/>
      <c r="B683" s="67"/>
      <c r="C683" s="67"/>
      <c r="D683" s="67"/>
      <c r="E683" s="67" t="s">
        <v>383</v>
      </c>
      <c r="F683" s="68">
        <v>41639</v>
      </c>
      <c r="G683" s="67" t="s">
        <v>1630</v>
      </c>
      <c r="H683" s="67"/>
      <c r="I683" s="67" t="s">
        <v>1631</v>
      </c>
      <c r="J683" s="36">
        <v>20</v>
      </c>
    </row>
    <row r="684" spans="1:10" x14ac:dyDescent="0.25">
      <c r="A684" s="67"/>
      <c r="B684" s="67"/>
      <c r="C684" s="67"/>
      <c r="D684" s="67"/>
      <c r="E684" s="67" t="s">
        <v>383</v>
      </c>
      <c r="F684" s="68">
        <v>41670</v>
      </c>
      <c r="G684" s="67" t="s">
        <v>1573</v>
      </c>
      <c r="H684" s="67"/>
      <c r="I684" s="67" t="s">
        <v>1574</v>
      </c>
      <c r="J684" s="36">
        <v>60</v>
      </c>
    </row>
    <row r="685" spans="1:10" x14ac:dyDescent="0.25">
      <c r="A685" s="67"/>
      <c r="B685" s="67"/>
      <c r="C685" s="67"/>
      <c r="D685" s="67"/>
      <c r="E685" s="67" t="s">
        <v>450</v>
      </c>
      <c r="F685" s="68">
        <v>41694</v>
      </c>
      <c r="G685" s="67"/>
      <c r="H685" s="67" t="s">
        <v>2081</v>
      </c>
      <c r="I685" s="67" t="s">
        <v>2082</v>
      </c>
      <c r="J685" s="36">
        <v>-5607.86</v>
      </c>
    </row>
    <row r="686" spans="1:10" x14ac:dyDescent="0.25">
      <c r="A686" s="67"/>
      <c r="B686" s="67"/>
      <c r="C686" s="67"/>
      <c r="D686" s="67"/>
      <c r="E686" s="67" t="s">
        <v>383</v>
      </c>
      <c r="F686" s="68">
        <v>41698</v>
      </c>
      <c r="G686" s="67" t="s">
        <v>1575</v>
      </c>
      <c r="H686" s="67"/>
      <c r="I686" s="67" t="s">
        <v>1576</v>
      </c>
      <c r="J686" s="36">
        <v>58</v>
      </c>
    </row>
    <row r="687" spans="1:10" x14ac:dyDescent="0.25">
      <c r="A687" s="67"/>
      <c r="B687" s="67"/>
      <c r="C687" s="67"/>
      <c r="D687" s="67"/>
      <c r="E687" s="67" t="s">
        <v>383</v>
      </c>
      <c r="F687" s="68">
        <v>41729</v>
      </c>
      <c r="G687" s="67" t="s">
        <v>1478</v>
      </c>
      <c r="H687" s="67"/>
      <c r="I687" s="67" t="s">
        <v>1479</v>
      </c>
      <c r="J687" s="36">
        <v>40</v>
      </c>
    </row>
    <row r="688" spans="1:10" x14ac:dyDescent="0.25">
      <c r="A688" s="67"/>
      <c r="B688" s="67"/>
      <c r="C688" s="67"/>
      <c r="D688" s="67"/>
      <c r="E688" s="67" t="s">
        <v>383</v>
      </c>
      <c r="F688" s="68">
        <v>41759</v>
      </c>
      <c r="G688" s="67" t="s">
        <v>1521</v>
      </c>
      <c r="H688" s="67"/>
      <c r="I688" s="67" t="s">
        <v>1522</v>
      </c>
      <c r="J688" s="36">
        <v>98</v>
      </c>
    </row>
    <row r="689" spans="1:10" x14ac:dyDescent="0.25">
      <c r="A689" s="67"/>
      <c r="B689" s="67"/>
      <c r="C689" s="67"/>
      <c r="D689" s="67"/>
      <c r="E689" s="67" t="s">
        <v>383</v>
      </c>
      <c r="F689" s="68">
        <v>41820</v>
      </c>
      <c r="G689" s="67" t="s">
        <v>2083</v>
      </c>
      <c r="H689" s="67"/>
      <c r="I689" s="67" t="s">
        <v>2084</v>
      </c>
      <c r="J689" s="36">
        <v>-18.739999999999998</v>
      </c>
    </row>
    <row r="690" spans="1:10" x14ac:dyDescent="0.25">
      <c r="A690" s="67"/>
      <c r="B690" s="67"/>
      <c r="C690" s="67"/>
      <c r="D690" s="67"/>
      <c r="E690" s="67" t="s">
        <v>383</v>
      </c>
      <c r="F690" s="68">
        <v>41820</v>
      </c>
      <c r="G690" s="67" t="s">
        <v>2085</v>
      </c>
      <c r="H690" s="67"/>
      <c r="I690" s="67" t="s">
        <v>2086</v>
      </c>
      <c r="J690" s="36">
        <v>-220</v>
      </c>
    </row>
    <row r="691" spans="1:10" x14ac:dyDescent="0.25">
      <c r="A691" s="67"/>
      <c r="B691" s="67"/>
      <c r="C691" s="67"/>
      <c r="D691" s="67"/>
      <c r="E691" s="67" t="s">
        <v>383</v>
      </c>
      <c r="F691" s="68">
        <v>41851</v>
      </c>
      <c r="G691" s="67" t="s">
        <v>1780</v>
      </c>
      <c r="H691" s="67"/>
      <c r="I691" s="67" t="s">
        <v>1781</v>
      </c>
      <c r="J691" s="36">
        <v>60</v>
      </c>
    </row>
    <row r="692" spans="1:10" x14ac:dyDescent="0.25">
      <c r="A692" s="67"/>
      <c r="B692" s="67"/>
      <c r="C692" s="67"/>
      <c r="D692" s="67"/>
      <c r="E692" s="67" t="s">
        <v>383</v>
      </c>
      <c r="F692" s="68">
        <v>41882</v>
      </c>
      <c r="G692" s="67" t="s">
        <v>1492</v>
      </c>
      <c r="H692" s="67"/>
      <c r="I692" s="67" t="s">
        <v>1493</v>
      </c>
      <c r="J692" s="36">
        <v>198</v>
      </c>
    </row>
    <row r="693" spans="1:10" x14ac:dyDescent="0.25">
      <c r="A693" s="67"/>
      <c r="B693" s="67"/>
      <c r="C693" s="67"/>
      <c r="D693" s="67"/>
      <c r="E693" s="67" t="s">
        <v>426</v>
      </c>
      <c r="F693" s="68">
        <v>41894</v>
      </c>
      <c r="G693" s="67"/>
      <c r="H693" s="67" t="s">
        <v>2087</v>
      </c>
      <c r="I693" s="67" t="s">
        <v>2088</v>
      </c>
      <c r="J693" s="36">
        <v>-732.09</v>
      </c>
    </row>
    <row r="694" spans="1:10" x14ac:dyDescent="0.25">
      <c r="A694" s="67"/>
      <c r="B694" s="67"/>
      <c r="C694" s="67"/>
      <c r="D694" s="67"/>
      <c r="E694" s="67" t="s">
        <v>383</v>
      </c>
      <c r="F694" s="68">
        <v>41912</v>
      </c>
      <c r="G694" s="67" t="s">
        <v>1642</v>
      </c>
      <c r="H694" s="67"/>
      <c r="I694" s="67" t="s">
        <v>1643</v>
      </c>
      <c r="J694" s="36">
        <v>80</v>
      </c>
    </row>
    <row r="695" spans="1:10" x14ac:dyDescent="0.25">
      <c r="A695" s="67"/>
      <c r="B695" s="67"/>
      <c r="C695" s="67"/>
      <c r="D695" s="67"/>
      <c r="E695" s="67" t="s">
        <v>383</v>
      </c>
      <c r="F695" s="68">
        <v>41943</v>
      </c>
      <c r="G695" s="67" t="s">
        <v>1644</v>
      </c>
      <c r="H695" s="67"/>
      <c r="I695" s="67" t="s">
        <v>1645</v>
      </c>
      <c r="J695" s="36">
        <v>140</v>
      </c>
    </row>
    <row r="696" spans="1:10" x14ac:dyDescent="0.25">
      <c r="A696" s="67"/>
      <c r="B696" s="67"/>
      <c r="C696" s="67"/>
      <c r="D696" s="67"/>
      <c r="E696" s="67" t="s">
        <v>383</v>
      </c>
      <c r="F696" s="68">
        <v>41973</v>
      </c>
      <c r="G696" s="67" t="s">
        <v>1646</v>
      </c>
      <c r="H696" s="67"/>
      <c r="I696" s="67" t="s">
        <v>1647</v>
      </c>
      <c r="J696" s="36">
        <v>60</v>
      </c>
    </row>
    <row r="697" spans="1:10" x14ac:dyDescent="0.25">
      <c r="A697" s="67"/>
      <c r="B697" s="67"/>
      <c r="C697" s="67"/>
      <c r="D697" s="67"/>
      <c r="E697" s="67" t="s">
        <v>383</v>
      </c>
      <c r="F697" s="68">
        <v>41982</v>
      </c>
      <c r="G697" s="67" t="s">
        <v>2089</v>
      </c>
      <c r="H697" s="67" t="s">
        <v>2090</v>
      </c>
      <c r="I697" s="67"/>
      <c r="J697" s="36">
        <v>2000</v>
      </c>
    </row>
    <row r="698" spans="1:10" x14ac:dyDescent="0.25">
      <c r="A698" s="67"/>
      <c r="B698" s="67"/>
      <c r="C698" s="67"/>
      <c r="D698" s="67"/>
      <c r="E698" s="67" t="s">
        <v>426</v>
      </c>
      <c r="F698" s="68">
        <v>41988</v>
      </c>
      <c r="G698" s="67"/>
      <c r="H698" s="67" t="s">
        <v>2087</v>
      </c>
      <c r="I698" s="67" t="s">
        <v>2091</v>
      </c>
      <c r="J698" s="36">
        <v>-793.32</v>
      </c>
    </row>
    <row r="699" spans="1:10" x14ac:dyDescent="0.25">
      <c r="A699" s="67"/>
      <c r="B699" s="67"/>
      <c r="C699" s="67"/>
      <c r="D699" s="67"/>
      <c r="E699" s="67" t="s">
        <v>383</v>
      </c>
      <c r="F699" s="68">
        <v>42004</v>
      </c>
      <c r="G699" s="67" t="s">
        <v>1648</v>
      </c>
      <c r="H699" s="67"/>
      <c r="I699" s="67" t="s">
        <v>1649</v>
      </c>
      <c r="J699" s="36">
        <v>136</v>
      </c>
    </row>
    <row r="700" spans="1:10" x14ac:dyDescent="0.25">
      <c r="A700" s="67"/>
      <c r="B700" s="67"/>
      <c r="C700" s="67"/>
      <c r="D700" s="67"/>
      <c r="E700" s="67" t="s">
        <v>383</v>
      </c>
      <c r="F700" s="68">
        <v>42009</v>
      </c>
      <c r="G700" s="67" t="s">
        <v>2092</v>
      </c>
      <c r="H700" s="67" t="s">
        <v>2093</v>
      </c>
      <c r="I700" s="67"/>
      <c r="J700" s="36">
        <v>2000</v>
      </c>
    </row>
    <row r="701" spans="1:10" x14ac:dyDescent="0.25">
      <c r="A701" s="67"/>
      <c r="B701" s="67"/>
      <c r="C701" s="67"/>
      <c r="D701" s="67"/>
      <c r="E701" s="67" t="s">
        <v>383</v>
      </c>
      <c r="F701" s="68">
        <v>42035</v>
      </c>
      <c r="G701" s="67" t="s">
        <v>1579</v>
      </c>
      <c r="H701" s="67"/>
      <c r="I701" s="67" t="s">
        <v>1580</v>
      </c>
      <c r="J701" s="36">
        <v>358</v>
      </c>
    </row>
    <row r="702" spans="1:10" x14ac:dyDescent="0.25">
      <c r="A702" s="67"/>
      <c r="B702" s="67"/>
      <c r="C702" s="67"/>
      <c r="D702" s="67"/>
      <c r="E702" s="67" t="s">
        <v>383</v>
      </c>
      <c r="F702" s="68">
        <v>42041</v>
      </c>
      <c r="G702" s="67" t="s">
        <v>2094</v>
      </c>
      <c r="H702" s="67" t="s">
        <v>2095</v>
      </c>
      <c r="I702" s="67" t="s">
        <v>2096</v>
      </c>
      <c r="J702" s="36">
        <v>2000</v>
      </c>
    </row>
    <row r="703" spans="1:10" x14ac:dyDescent="0.25">
      <c r="A703" s="67"/>
      <c r="B703" s="67"/>
      <c r="C703" s="67"/>
      <c r="D703" s="67"/>
      <c r="E703" s="67" t="s">
        <v>383</v>
      </c>
      <c r="F703" s="68">
        <v>42063</v>
      </c>
      <c r="G703" s="67" t="s">
        <v>1549</v>
      </c>
      <c r="H703" s="67"/>
      <c r="I703" s="67" t="s">
        <v>1550</v>
      </c>
      <c r="J703" s="36">
        <v>98</v>
      </c>
    </row>
    <row r="704" spans="1:10" x14ac:dyDescent="0.25">
      <c r="A704" s="67"/>
      <c r="B704" s="67"/>
      <c r="C704" s="67"/>
      <c r="D704" s="67"/>
      <c r="E704" s="67" t="s">
        <v>426</v>
      </c>
      <c r="F704" s="68">
        <v>42086</v>
      </c>
      <c r="G704" s="67"/>
      <c r="H704" s="67" t="s">
        <v>2097</v>
      </c>
      <c r="I704" s="67" t="s">
        <v>2098</v>
      </c>
      <c r="J704" s="36">
        <v>-129.91999999999999</v>
      </c>
    </row>
    <row r="705" spans="1:10" x14ac:dyDescent="0.25">
      <c r="A705" s="67"/>
      <c r="B705" s="67"/>
      <c r="C705" s="67"/>
      <c r="D705" s="67"/>
      <c r="E705" s="67" t="s">
        <v>383</v>
      </c>
      <c r="F705" s="68">
        <v>42094</v>
      </c>
      <c r="G705" s="67" t="s">
        <v>898</v>
      </c>
      <c r="H705" s="67"/>
      <c r="I705" s="67" t="s">
        <v>899</v>
      </c>
      <c r="J705" s="36">
        <v>58</v>
      </c>
    </row>
    <row r="706" spans="1:10" x14ac:dyDescent="0.25">
      <c r="A706" s="67"/>
      <c r="B706" s="67"/>
      <c r="C706" s="67"/>
      <c r="D706" s="67"/>
      <c r="E706" s="67" t="s">
        <v>383</v>
      </c>
      <c r="F706" s="68">
        <v>42103</v>
      </c>
      <c r="G706" s="67" t="s">
        <v>2099</v>
      </c>
      <c r="H706" s="67" t="s">
        <v>273</v>
      </c>
      <c r="I706" s="67" t="s">
        <v>2100</v>
      </c>
      <c r="J706" s="36">
        <v>1500</v>
      </c>
    </row>
    <row r="707" spans="1:10" x14ac:dyDescent="0.25">
      <c r="A707" s="67"/>
      <c r="B707" s="67"/>
      <c r="C707" s="67"/>
      <c r="D707" s="67"/>
      <c r="E707" s="67" t="s">
        <v>383</v>
      </c>
      <c r="F707" s="68">
        <v>42124</v>
      </c>
      <c r="G707" s="67" t="s">
        <v>1523</v>
      </c>
      <c r="H707" s="67"/>
      <c r="I707" s="67" t="s">
        <v>1524</v>
      </c>
      <c r="J707" s="36">
        <v>118</v>
      </c>
    </row>
    <row r="708" spans="1:10" x14ac:dyDescent="0.25">
      <c r="A708" s="67"/>
      <c r="B708" s="67"/>
      <c r="C708" s="67"/>
      <c r="D708" s="67"/>
      <c r="E708" s="67" t="s">
        <v>383</v>
      </c>
      <c r="F708" s="68">
        <v>42155</v>
      </c>
      <c r="G708" s="67" t="s">
        <v>1650</v>
      </c>
      <c r="H708" s="67"/>
      <c r="I708" s="67" t="s">
        <v>1651</v>
      </c>
      <c r="J708" s="36">
        <v>336</v>
      </c>
    </row>
    <row r="709" spans="1:10" x14ac:dyDescent="0.25">
      <c r="A709" s="67"/>
      <c r="B709" s="67"/>
      <c r="C709" s="67"/>
      <c r="D709" s="67"/>
      <c r="E709" s="67" t="s">
        <v>383</v>
      </c>
      <c r="F709" s="68">
        <v>42185</v>
      </c>
      <c r="G709" s="67" t="s">
        <v>900</v>
      </c>
      <c r="H709" s="67"/>
      <c r="I709" s="67" t="s">
        <v>901</v>
      </c>
      <c r="J709" s="36">
        <v>416</v>
      </c>
    </row>
    <row r="710" spans="1:10" x14ac:dyDescent="0.25">
      <c r="A710" s="67"/>
      <c r="B710" s="67"/>
      <c r="C710" s="67"/>
      <c r="D710" s="67"/>
      <c r="E710" s="67" t="s">
        <v>383</v>
      </c>
      <c r="F710" s="68">
        <v>42216</v>
      </c>
      <c r="G710" s="67" t="s">
        <v>1655</v>
      </c>
      <c r="H710" s="67"/>
      <c r="I710" s="67" t="s">
        <v>1656</v>
      </c>
      <c r="J710" s="36">
        <v>596</v>
      </c>
    </row>
    <row r="711" spans="1:10" x14ac:dyDescent="0.25">
      <c r="A711" s="67"/>
      <c r="B711" s="67"/>
      <c r="C711" s="67"/>
      <c r="D711" s="67"/>
      <c r="E711" s="67" t="s">
        <v>383</v>
      </c>
      <c r="F711" s="68">
        <v>42247</v>
      </c>
      <c r="G711" s="67" t="s">
        <v>1658</v>
      </c>
      <c r="H711" s="67"/>
      <c r="I711" s="67" t="s">
        <v>1659</v>
      </c>
      <c r="J711" s="36">
        <v>978</v>
      </c>
    </row>
    <row r="712" spans="1:10" x14ac:dyDescent="0.25">
      <c r="A712" s="67"/>
      <c r="B712" s="67"/>
      <c r="C712" s="67"/>
      <c r="D712" s="67"/>
      <c r="E712" s="67" t="s">
        <v>426</v>
      </c>
      <c r="F712" s="68">
        <v>42255</v>
      </c>
      <c r="G712" s="67"/>
      <c r="H712" s="67" t="s">
        <v>2097</v>
      </c>
      <c r="I712" s="67" t="s">
        <v>2098</v>
      </c>
      <c r="J712" s="36">
        <v>-89.94</v>
      </c>
    </row>
    <row r="713" spans="1:10" x14ac:dyDescent="0.25">
      <c r="A713" s="67"/>
      <c r="B713" s="67"/>
      <c r="C713" s="67"/>
      <c r="D713" s="67"/>
      <c r="E713" s="67" t="s">
        <v>450</v>
      </c>
      <c r="F713" s="68">
        <v>42255</v>
      </c>
      <c r="G713" s="67"/>
      <c r="H713" s="67" t="s">
        <v>1326</v>
      </c>
      <c r="I713" s="67" t="s">
        <v>2101</v>
      </c>
      <c r="J713" s="36">
        <v>-25.8</v>
      </c>
    </row>
    <row r="714" spans="1:10" x14ac:dyDescent="0.25">
      <c r="A714" s="67"/>
      <c r="B714" s="67"/>
      <c r="C714" s="67"/>
      <c r="D714" s="67"/>
      <c r="E714" s="67" t="s">
        <v>383</v>
      </c>
      <c r="F714" s="68">
        <v>42277</v>
      </c>
      <c r="G714" s="67" t="s">
        <v>991</v>
      </c>
      <c r="H714" s="67"/>
      <c r="I714" s="67" t="s">
        <v>992</v>
      </c>
      <c r="J714" s="36">
        <v>1038</v>
      </c>
    </row>
    <row r="715" spans="1:10" x14ac:dyDescent="0.25">
      <c r="A715" s="67"/>
      <c r="B715" s="67"/>
      <c r="C715" s="67"/>
      <c r="D715" s="67"/>
      <c r="E715" s="67" t="s">
        <v>383</v>
      </c>
      <c r="F715" s="68">
        <v>42308</v>
      </c>
      <c r="G715" s="67" t="s">
        <v>1460</v>
      </c>
      <c r="H715" s="67"/>
      <c r="I715" s="67" t="s">
        <v>1461</v>
      </c>
      <c r="J715" s="36">
        <v>58</v>
      </c>
    </row>
    <row r="716" spans="1:10" x14ac:dyDescent="0.25">
      <c r="A716" s="67"/>
      <c r="B716" s="67"/>
      <c r="C716" s="67"/>
      <c r="D716" s="67"/>
      <c r="E716" s="67" t="s">
        <v>383</v>
      </c>
      <c r="F716" s="68">
        <v>42338</v>
      </c>
      <c r="G716" s="67" t="s">
        <v>1525</v>
      </c>
      <c r="H716" s="67"/>
      <c r="I716" s="67" t="s">
        <v>1526</v>
      </c>
      <c r="J716" s="36">
        <v>214</v>
      </c>
    </row>
    <row r="717" spans="1:10" x14ac:dyDescent="0.25">
      <c r="A717" s="67"/>
      <c r="B717" s="67"/>
      <c r="C717" s="67"/>
      <c r="D717" s="67"/>
      <c r="E717" s="67" t="s">
        <v>383</v>
      </c>
      <c r="F717" s="68">
        <v>42345</v>
      </c>
      <c r="G717" s="67" t="s">
        <v>2102</v>
      </c>
      <c r="H717" s="67" t="s">
        <v>2103</v>
      </c>
      <c r="I717" s="67"/>
      <c r="J717" s="36">
        <v>1000</v>
      </c>
    </row>
    <row r="718" spans="1:10" x14ac:dyDescent="0.25">
      <c r="A718" s="67"/>
      <c r="B718" s="67"/>
      <c r="C718" s="67"/>
      <c r="D718" s="67"/>
      <c r="E718" s="67" t="s">
        <v>383</v>
      </c>
      <c r="F718" s="68">
        <v>42369</v>
      </c>
      <c r="G718" s="67" t="s">
        <v>2104</v>
      </c>
      <c r="H718" s="67"/>
      <c r="I718" s="67" t="s">
        <v>7</v>
      </c>
      <c r="J718" s="36">
        <v>91109.9</v>
      </c>
    </row>
    <row r="719" spans="1:10" x14ac:dyDescent="0.25">
      <c r="A719" s="67"/>
      <c r="B719" s="67"/>
      <c r="C719" s="67"/>
      <c r="D719" s="67"/>
      <c r="E719" s="67" t="s">
        <v>383</v>
      </c>
      <c r="F719" s="68">
        <v>42369</v>
      </c>
      <c r="G719" s="67" t="s">
        <v>1663</v>
      </c>
      <c r="H719" s="67"/>
      <c r="I719" s="67" t="s">
        <v>1664</v>
      </c>
      <c r="J719" s="36">
        <v>176</v>
      </c>
    </row>
    <row r="720" spans="1:10" x14ac:dyDescent="0.25">
      <c r="A720" s="67"/>
      <c r="B720" s="67"/>
      <c r="C720" s="67"/>
      <c r="D720" s="67"/>
      <c r="E720" s="67" t="s">
        <v>383</v>
      </c>
      <c r="F720" s="68">
        <v>42369</v>
      </c>
      <c r="G720" s="67" t="s">
        <v>2105</v>
      </c>
      <c r="H720" s="67"/>
      <c r="I720" s="67" t="s">
        <v>2106</v>
      </c>
      <c r="J720" s="36">
        <v>98</v>
      </c>
    </row>
    <row r="721" spans="1:10" x14ac:dyDescent="0.25">
      <c r="A721" s="67"/>
      <c r="B721" s="67"/>
      <c r="C721" s="67"/>
      <c r="D721" s="67"/>
      <c r="E721" s="67" t="s">
        <v>383</v>
      </c>
      <c r="F721" s="68">
        <v>42369</v>
      </c>
      <c r="G721" s="67" t="s">
        <v>2107</v>
      </c>
      <c r="H721" s="67"/>
      <c r="I721" s="67" t="s">
        <v>2108</v>
      </c>
      <c r="J721" s="36">
        <v>1000</v>
      </c>
    </row>
    <row r="722" spans="1:10" x14ac:dyDescent="0.25">
      <c r="A722" s="67"/>
      <c r="B722" s="67"/>
      <c r="C722" s="67"/>
      <c r="D722" s="67"/>
      <c r="E722" s="67" t="s">
        <v>426</v>
      </c>
      <c r="F722" s="68">
        <v>42411</v>
      </c>
      <c r="G722" s="67"/>
      <c r="H722" s="67" t="s">
        <v>2097</v>
      </c>
      <c r="I722" s="67" t="s">
        <v>2098</v>
      </c>
      <c r="J722" s="36">
        <v>-89.94</v>
      </c>
    </row>
    <row r="723" spans="1:10" x14ac:dyDescent="0.25">
      <c r="A723" s="67"/>
      <c r="B723" s="67"/>
      <c r="C723" s="67"/>
      <c r="D723" s="67"/>
      <c r="E723" s="67" t="s">
        <v>450</v>
      </c>
      <c r="F723" s="68">
        <v>42429</v>
      </c>
      <c r="G723" s="67"/>
      <c r="H723" s="67" t="s">
        <v>2109</v>
      </c>
      <c r="I723" s="67" t="s">
        <v>2110</v>
      </c>
      <c r="J723" s="36">
        <v>-3800</v>
      </c>
    </row>
    <row r="724" spans="1:10" x14ac:dyDescent="0.25">
      <c r="A724" s="67"/>
      <c r="B724" s="67"/>
      <c r="C724" s="67"/>
      <c r="D724" s="67"/>
      <c r="E724" s="67" t="s">
        <v>383</v>
      </c>
      <c r="F724" s="68">
        <v>42429</v>
      </c>
      <c r="G724" s="67" t="s">
        <v>1464</v>
      </c>
      <c r="H724" s="67"/>
      <c r="I724" s="67" t="s">
        <v>1465</v>
      </c>
      <c r="J724" s="36">
        <v>100</v>
      </c>
    </row>
    <row r="725" spans="1:10" x14ac:dyDescent="0.25">
      <c r="A725" s="67"/>
      <c r="B725" s="67"/>
      <c r="C725" s="67"/>
      <c r="D725" s="67"/>
      <c r="E725" s="67" t="s">
        <v>383</v>
      </c>
      <c r="F725" s="68">
        <v>42460</v>
      </c>
      <c r="G725" s="67" t="s">
        <v>1466</v>
      </c>
      <c r="H725" s="67"/>
      <c r="I725" s="67" t="s">
        <v>1467</v>
      </c>
      <c r="J725" s="36">
        <v>38</v>
      </c>
    </row>
    <row r="726" spans="1:10" x14ac:dyDescent="0.25">
      <c r="A726" s="67"/>
      <c r="B726" s="67"/>
      <c r="C726" s="67"/>
      <c r="D726" s="67"/>
      <c r="E726" s="67" t="s">
        <v>423</v>
      </c>
      <c r="F726" s="68">
        <v>42473</v>
      </c>
      <c r="G726" s="67" t="s">
        <v>2111</v>
      </c>
      <c r="H726" s="67" t="s">
        <v>2095</v>
      </c>
      <c r="I726" s="67" t="s">
        <v>1254</v>
      </c>
      <c r="J726" s="36">
        <v>2000</v>
      </c>
    </row>
    <row r="727" spans="1:10" x14ac:dyDescent="0.25">
      <c r="A727" s="67"/>
      <c r="B727" s="67"/>
      <c r="C727" s="67"/>
      <c r="D727" s="67"/>
      <c r="E727" s="67" t="s">
        <v>383</v>
      </c>
      <c r="F727" s="68">
        <v>42473</v>
      </c>
      <c r="G727" s="67" t="s">
        <v>2112</v>
      </c>
      <c r="H727" s="67" t="s">
        <v>267</v>
      </c>
      <c r="I727" s="67" t="s">
        <v>2113</v>
      </c>
      <c r="J727" s="36">
        <v>2000</v>
      </c>
    </row>
    <row r="728" spans="1:10" x14ac:dyDescent="0.25">
      <c r="A728" s="67"/>
      <c r="B728" s="67"/>
      <c r="C728" s="67"/>
      <c r="D728" s="67"/>
      <c r="E728" s="67" t="s">
        <v>383</v>
      </c>
      <c r="F728" s="68">
        <v>42490</v>
      </c>
      <c r="G728" s="67" t="s">
        <v>1666</v>
      </c>
      <c r="H728" s="67"/>
      <c r="I728" s="67" t="s">
        <v>1667</v>
      </c>
      <c r="J728" s="36">
        <v>80</v>
      </c>
    </row>
    <row r="729" spans="1:10" x14ac:dyDescent="0.25">
      <c r="A729" s="67"/>
      <c r="B729" s="67"/>
      <c r="C729" s="67"/>
      <c r="D729" s="67"/>
      <c r="E729" s="67" t="s">
        <v>383</v>
      </c>
      <c r="F729" s="68">
        <v>42494</v>
      </c>
      <c r="G729" s="67" t="s">
        <v>2114</v>
      </c>
      <c r="H729" s="67" t="s">
        <v>2115</v>
      </c>
      <c r="I729" s="67" t="s">
        <v>2116</v>
      </c>
      <c r="J729" s="36">
        <v>2000</v>
      </c>
    </row>
    <row r="730" spans="1:10" x14ac:dyDescent="0.25">
      <c r="A730" s="67"/>
      <c r="B730" s="67"/>
      <c r="C730" s="67"/>
      <c r="D730" s="67"/>
      <c r="E730" s="67" t="s">
        <v>383</v>
      </c>
      <c r="F730" s="68">
        <v>42521</v>
      </c>
      <c r="G730" s="67" t="s">
        <v>1480</v>
      </c>
      <c r="H730" s="67"/>
      <c r="I730" s="67" t="s">
        <v>1481</v>
      </c>
      <c r="J730" s="36">
        <v>118</v>
      </c>
    </row>
    <row r="731" spans="1:10" x14ac:dyDescent="0.25">
      <c r="A731" s="67"/>
      <c r="B731" s="67"/>
      <c r="C731" s="67"/>
      <c r="D731" s="67"/>
      <c r="E731" s="67" t="s">
        <v>383</v>
      </c>
      <c r="F731" s="68">
        <v>42550</v>
      </c>
      <c r="G731" s="67" t="s">
        <v>2117</v>
      </c>
      <c r="H731" s="67" t="s">
        <v>493</v>
      </c>
      <c r="I731" s="67" t="s">
        <v>1006</v>
      </c>
      <c r="J731" s="36">
        <v>2000</v>
      </c>
    </row>
    <row r="732" spans="1:10" x14ac:dyDescent="0.25">
      <c r="A732" s="67"/>
      <c r="B732" s="67"/>
      <c r="C732" s="67"/>
      <c r="D732" s="67"/>
      <c r="E732" s="67" t="s">
        <v>383</v>
      </c>
      <c r="F732" s="68">
        <v>42551</v>
      </c>
      <c r="G732" s="67" t="s">
        <v>1669</v>
      </c>
      <c r="H732" s="67"/>
      <c r="I732" s="67" t="s">
        <v>1670</v>
      </c>
      <c r="J732" s="36">
        <v>160</v>
      </c>
    </row>
    <row r="733" spans="1:10" x14ac:dyDescent="0.25">
      <c r="A733" s="67"/>
      <c r="B733" s="67"/>
      <c r="C733" s="67"/>
      <c r="D733" s="67"/>
      <c r="E733" s="67" t="s">
        <v>383</v>
      </c>
      <c r="F733" s="68">
        <v>42558</v>
      </c>
      <c r="G733" s="67" t="s">
        <v>2118</v>
      </c>
      <c r="H733" s="67" t="s">
        <v>2119</v>
      </c>
      <c r="I733" s="67" t="s">
        <v>2120</v>
      </c>
      <c r="J733" s="36">
        <v>2000</v>
      </c>
    </row>
    <row r="734" spans="1:10" x14ac:dyDescent="0.25">
      <c r="A734" s="67"/>
      <c r="B734" s="67"/>
      <c r="C734" s="67"/>
      <c r="D734" s="67"/>
      <c r="E734" s="67" t="s">
        <v>383</v>
      </c>
      <c r="F734" s="68">
        <v>42582</v>
      </c>
      <c r="G734" s="67" t="s">
        <v>1830</v>
      </c>
      <c r="H734" s="67"/>
      <c r="I734" s="67" t="s">
        <v>1831</v>
      </c>
      <c r="J734" s="36">
        <v>40</v>
      </c>
    </row>
    <row r="735" spans="1:10" x14ac:dyDescent="0.25">
      <c r="A735" s="67"/>
      <c r="B735" s="67"/>
      <c r="C735" s="67"/>
      <c r="D735" s="67"/>
      <c r="E735" s="67" t="s">
        <v>383</v>
      </c>
      <c r="F735" s="68">
        <v>42613</v>
      </c>
      <c r="G735" s="67" t="s">
        <v>1482</v>
      </c>
      <c r="H735" s="67"/>
      <c r="I735" s="67" t="s">
        <v>1483</v>
      </c>
      <c r="J735" s="36">
        <v>138</v>
      </c>
    </row>
    <row r="736" spans="1:10" x14ac:dyDescent="0.25">
      <c r="A736" s="67"/>
      <c r="B736" s="67"/>
      <c r="C736" s="67"/>
      <c r="D736" s="67"/>
      <c r="E736" s="67" t="s">
        <v>383</v>
      </c>
      <c r="F736" s="68">
        <v>42621</v>
      </c>
      <c r="G736" s="67" t="s">
        <v>2121</v>
      </c>
      <c r="H736" s="67" t="s">
        <v>2122</v>
      </c>
      <c r="I736" s="67" t="s">
        <v>2123</v>
      </c>
      <c r="J736" s="36">
        <v>2000</v>
      </c>
    </row>
    <row r="737" spans="1:10" x14ac:dyDescent="0.25">
      <c r="A737" s="67"/>
      <c r="B737" s="67"/>
      <c r="C737" s="67"/>
      <c r="D737" s="67"/>
      <c r="E737" s="67" t="s">
        <v>383</v>
      </c>
      <c r="F737" s="68">
        <v>42621</v>
      </c>
      <c r="G737" s="67" t="s">
        <v>2124</v>
      </c>
      <c r="H737" s="67" t="s">
        <v>2125</v>
      </c>
      <c r="I737" s="67" t="s">
        <v>2126</v>
      </c>
      <c r="J737" s="36">
        <v>2000</v>
      </c>
    </row>
    <row r="738" spans="1:10" x14ac:dyDescent="0.25">
      <c r="A738" s="67"/>
      <c r="B738" s="67"/>
      <c r="C738" s="67"/>
      <c r="D738" s="67"/>
      <c r="E738" s="67" t="s">
        <v>383</v>
      </c>
      <c r="F738" s="68">
        <v>42643</v>
      </c>
      <c r="G738" s="67" t="s">
        <v>1581</v>
      </c>
      <c r="H738" s="67"/>
      <c r="I738" s="67" t="s">
        <v>1582</v>
      </c>
      <c r="J738" s="36">
        <v>200</v>
      </c>
    </row>
    <row r="739" spans="1:10" x14ac:dyDescent="0.25">
      <c r="A739" s="67"/>
      <c r="B739" s="67"/>
      <c r="C739" s="67"/>
      <c r="D739" s="67"/>
      <c r="E739" s="67" t="s">
        <v>423</v>
      </c>
      <c r="F739" s="68">
        <v>42656</v>
      </c>
      <c r="G739" s="67"/>
      <c r="H739" s="67" t="s">
        <v>1637</v>
      </c>
      <c r="I739" s="67" t="s">
        <v>1675</v>
      </c>
      <c r="J739" s="36">
        <v>1000</v>
      </c>
    </row>
    <row r="740" spans="1:10" x14ac:dyDescent="0.25">
      <c r="A740" s="67"/>
      <c r="B740" s="67"/>
      <c r="C740" s="67"/>
      <c r="D740" s="67"/>
      <c r="E740" s="67" t="s">
        <v>423</v>
      </c>
      <c r="F740" s="68">
        <v>42656</v>
      </c>
      <c r="G740" s="67"/>
      <c r="H740" s="67"/>
      <c r="I740" s="67" t="s">
        <v>431</v>
      </c>
      <c r="J740" s="36">
        <v>-28.95</v>
      </c>
    </row>
    <row r="741" spans="1:10" x14ac:dyDescent="0.25">
      <c r="A741" s="67"/>
      <c r="B741" s="67"/>
      <c r="C741" s="67"/>
      <c r="D741" s="67"/>
      <c r="E741" s="67" t="s">
        <v>383</v>
      </c>
      <c r="F741" s="68">
        <v>42675</v>
      </c>
      <c r="G741" s="67" t="s">
        <v>1835</v>
      </c>
      <c r="H741" s="67"/>
      <c r="I741" s="67" t="s">
        <v>1836</v>
      </c>
      <c r="J741" s="36">
        <v>118</v>
      </c>
    </row>
    <row r="742" spans="1:10" x14ac:dyDescent="0.25">
      <c r="A742" s="67"/>
      <c r="B742" s="67"/>
      <c r="C742" s="67"/>
      <c r="D742" s="67"/>
      <c r="E742" s="67" t="s">
        <v>383</v>
      </c>
      <c r="F742" s="68">
        <v>42675</v>
      </c>
      <c r="G742" s="67" t="s">
        <v>2127</v>
      </c>
      <c r="H742" s="67" t="s">
        <v>2128</v>
      </c>
      <c r="I742" s="67" t="s">
        <v>2129</v>
      </c>
      <c r="J742" s="36">
        <v>1000</v>
      </c>
    </row>
    <row r="743" spans="1:10" x14ac:dyDescent="0.25">
      <c r="A743" s="67"/>
      <c r="B743" s="67"/>
      <c r="C743" s="67"/>
      <c r="D743" s="67"/>
      <c r="E743" s="67" t="s">
        <v>383</v>
      </c>
      <c r="F743" s="68">
        <v>42704</v>
      </c>
      <c r="G743" s="67" t="s">
        <v>1468</v>
      </c>
      <c r="H743" s="67"/>
      <c r="I743" s="67" t="s">
        <v>1469</v>
      </c>
      <c r="J743" s="36">
        <v>40</v>
      </c>
    </row>
    <row r="744" spans="1:10" x14ac:dyDescent="0.25">
      <c r="A744" s="67"/>
      <c r="B744" s="67"/>
      <c r="C744" s="67"/>
      <c r="D744" s="67"/>
      <c r="E744" s="67" t="s">
        <v>383</v>
      </c>
      <c r="F744" s="68">
        <v>42735</v>
      </c>
      <c r="G744" s="67" t="s">
        <v>1470</v>
      </c>
      <c r="H744" s="67"/>
      <c r="I744" s="67" t="s">
        <v>1471</v>
      </c>
      <c r="J744" s="36">
        <v>136</v>
      </c>
    </row>
    <row r="745" spans="1:10" x14ac:dyDescent="0.25">
      <c r="A745" s="67"/>
      <c r="B745" s="67"/>
      <c r="C745" s="67"/>
      <c r="D745" s="67"/>
      <c r="E745" s="67" t="s">
        <v>383</v>
      </c>
      <c r="F745" s="68">
        <v>42759</v>
      </c>
      <c r="G745" s="67" t="s">
        <v>2130</v>
      </c>
      <c r="H745" s="67" t="s">
        <v>1042</v>
      </c>
      <c r="I745" s="67" t="s">
        <v>2131</v>
      </c>
      <c r="J745" s="36">
        <v>2000</v>
      </c>
    </row>
    <row r="746" spans="1:10" x14ac:dyDescent="0.25">
      <c r="A746" s="67"/>
      <c r="B746" s="67"/>
      <c r="C746" s="67"/>
      <c r="D746" s="67"/>
      <c r="E746" s="67" t="s">
        <v>383</v>
      </c>
      <c r="F746" s="68">
        <v>42766</v>
      </c>
      <c r="G746" s="67" t="s">
        <v>1586</v>
      </c>
      <c r="H746" s="67"/>
      <c r="I746" s="67" t="s">
        <v>1587</v>
      </c>
      <c r="J746" s="36">
        <v>200</v>
      </c>
    </row>
    <row r="747" spans="1:10" x14ac:dyDescent="0.25">
      <c r="A747" s="67"/>
      <c r="B747" s="67"/>
      <c r="C747" s="67"/>
      <c r="D747" s="67"/>
      <c r="E747" s="67" t="s">
        <v>450</v>
      </c>
      <c r="F747" s="68">
        <v>42779</v>
      </c>
      <c r="G747" s="67"/>
      <c r="H747" s="67" t="s">
        <v>2132</v>
      </c>
      <c r="I747" s="67" t="s">
        <v>2133</v>
      </c>
      <c r="J747" s="36">
        <v>-1746.49</v>
      </c>
    </row>
    <row r="748" spans="1:10" x14ac:dyDescent="0.25">
      <c r="A748" s="67"/>
      <c r="B748" s="67"/>
      <c r="C748" s="67"/>
      <c r="D748" s="67"/>
      <c r="E748" s="67" t="s">
        <v>383</v>
      </c>
      <c r="F748" s="68">
        <v>42794</v>
      </c>
      <c r="G748" s="67" t="s">
        <v>1551</v>
      </c>
      <c r="H748" s="67"/>
      <c r="I748" s="67" t="s">
        <v>1465</v>
      </c>
      <c r="J748" s="36">
        <v>78</v>
      </c>
    </row>
    <row r="749" spans="1:10" x14ac:dyDescent="0.25">
      <c r="A749" s="67"/>
      <c r="B749" s="67"/>
      <c r="C749" s="67"/>
      <c r="D749" s="67"/>
      <c r="E749" s="67" t="s">
        <v>390</v>
      </c>
      <c r="F749" s="68">
        <v>42809</v>
      </c>
      <c r="G749" s="67"/>
      <c r="H749" s="67" t="s">
        <v>2134</v>
      </c>
      <c r="I749" s="67" t="s">
        <v>2135</v>
      </c>
      <c r="J749" s="36">
        <v>-679</v>
      </c>
    </row>
    <row r="750" spans="1:10" x14ac:dyDescent="0.25">
      <c r="A750" s="67"/>
      <c r="B750" s="67"/>
      <c r="C750" s="67"/>
      <c r="D750" s="67"/>
      <c r="E750" s="67" t="s">
        <v>383</v>
      </c>
      <c r="F750" s="68">
        <v>42855</v>
      </c>
      <c r="G750" s="67" t="s">
        <v>1474</v>
      </c>
      <c r="H750" s="67"/>
      <c r="I750" s="67" t="s">
        <v>1475</v>
      </c>
      <c r="J750" s="36">
        <v>80</v>
      </c>
    </row>
    <row r="751" spans="1:10" x14ac:dyDescent="0.25">
      <c r="A751" s="67"/>
      <c r="B751" s="67"/>
      <c r="C751" s="67"/>
      <c r="D751" s="67"/>
      <c r="E751" s="67" t="s">
        <v>390</v>
      </c>
      <c r="F751" s="68">
        <v>42885</v>
      </c>
      <c r="G751" s="67"/>
      <c r="H751" s="67" t="s">
        <v>2134</v>
      </c>
      <c r="I751" s="67" t="s">
        <v>2136</v>
      </c>
      <c r="J751" s="36">
        <v>-3385.93</v>
      </c>
    </row>
    <row r="752" spans="1:10" x14ac:dyDescent="0.25">
      <c r="A752" s="67"/>
      <c r="B752" s="67"/>
      <c r="C752" s="67"/>
      <c r="D752" s="67"/>
      <c r="E752" s="67" t="s">
        <v>383</v>
      </c>
      <c r="F752" s="68">
        <v>42886</v>
      </c>
      <c r="G752" s="67" t="s">
        <v>1545</v>
      </c>
      <c r="H752" s="67"/>
      <c r="I752" s="67" t="s">
        <v>1546</v>
      </c>
      <c r="J752" s="36">
        <v>558</v>
      </c>
    </row>
    <row r="753" spans="1:10" x14ac:dyDescent="0.25">
      <c r="A753" s="67"/>
      <c r="B753" s="67"/>
      <c r="C753" s="67"/>
      <c r="D753" s="67"/>
      <c r="E753" s="67" t="s">
        <v>390</v>
      </c>
      <c r="F753" s="68">
        <v>42935</v>
      </c>
      <c r="G753" s="67" t="s">
        <v>2137</v>
      </c>
      <c r="H753" s="67" t="s">
        <v>369</v>
      </c>
      <c r="I753" s="67" t="s">
        <v>2138</v>
      </c>
      <c r="J753" s="36">
        <v>-295</v>
      </c>
    </row>
    <row r="754" spans="1:10" x14ac:dyDescent="0.25">
      <c r="A754" s="67"/>
      <c r="B754" s="67"/>
      <c r="C754" s="67"/>
      <c r="D754" s="67"/>
      <c r="E754" s="67" t="s">
        <v>438</v>
      </c>
      <c r="F754" s="68">
        <v>42969</v>
      </c>
      <c r="G754" s="67" t="s">
        <v>2139</v>
      </c>
      <c r="H754" s="67" t="s">
        <v>2125</v>
      </c>
      <c r="I754" s="67" t="s">
        <v>2140</v>
      </c>
      <c r="J754" s="36">
        <v>2000</v>
      </c>
    </row>
    <row r="755" spans="1:10" x14ac:dyDescent="0.25">
      <c r="A755" s="67"/>
      <c r="B755" s="67"/>
      <c r="C755" s="67"/>
      <c r="D755" s="67"/>
      <c r="E755" s="67" t="s">
        <v>390</v>
      </c>
      <c r="F755" s="68">
        <v>43027</v>
      </c>
      <c r="G755" s="67" t="s">
        <v>2141</v>
      </c>
      <c r="H755" s="67" t="s">
        <v>369</v>
      </c>
      <c r="I755" s="67" t="s">
        <v>2142</v>
      </c>
      <c r="J755" s="36">
        <v>-280</v>
      </c>
    </row>
    <row r="756" spans="1:10" x14ac:dyDescent="0.25">
      <c r="A756" s="67"/>
      <c r="B756" s="67"/>
      <c r="C756" s="67"/>
      <c r="D756" s="67"/>
      <c r="E756" s="67" t="s">
        <v>390</v>
      </c>
      <c r="F756" s="68">
        <v>43044</v>
      </c>
      <c r="G756" s="67" t="s">
        <v>2143</v>
      </c>
      <c r="H756" s="67" t="s">
        <v>2144</v>
      </c>
      <c r="I756" s="67" t="s">
        <v>2145</v>
      </c>
      <c r="J756" s="36">
        <v>-230.8</v>
      </c>
    </row>
    <row r="757" spans="1:10" x14ac:dyDescent="0.25">
      <c r="A757" s="67"/>
      <c r="B757" s="67"/>
      <c r="C757" s="67"/>
      <c r="D757" s="67"/>
      <c r="E757" s="67" t="s">
        <v>390</v>
      </c>
      <c r="F757" s="68">
        <v>43044</v>
      </c>
      <c r="G757" s="67" t="s">
        <v>2146</v>
      </c>
      <c r="H757" s="67" t="s">
        <v>2144</v>
      </c>
      <c r="I757" s="67" t="s">
        <v>2145</v>
      </c>
      <c r="J757" s="36">
        <v>-230.8</v>
      </c>
    </row>
    <row r="758" spans="1:10" x14ac:dyDescent="0.25">
      <c r="A758" s="67"/>
      <c r="B758" s="67"/>
      <c r="C758" s="67"/>
      <c r="D758" s="67"/>
      <c r="E758" s="67" t="s">
        <v>390</v>
      </c>
      <c r="F758" s="68">
        <v>43056</v>
      </c>
      <c r="G758" s="67" t="s">
        <v>2147</v>
      </c>
      <c r="H758" s="67" t="s">
        <v>369</v>
      </c>
      <c r="I758" s="67" t="s">
        <v>2148</v>
      </c>
      <c r="J758" s="36">
        <v>-106.4</v>
      </c>
    </row>
    <row r="759" spans="1:10" x14ac:dyDescent="0.25">
      <c r="A759" s="67"/>
      <c r="B759" s="67"/>
      <c r="C759" s="67"/>
      <c r="D759" s="67"/>
      <c r="E759" s="67" t="s">
        <v>390</v>
      </c>
      <c r="F759" s="68">
        <v>43070</v>
      </c>
      <c r="G759" s="67" t="s">
        <v>2149</v>
      </c>
      <c r="H759" s="67" t="s">
        <v>369</v>
      </c>
      <c r="I759" s="67" t="s">
        <v>2150</v>
      </c>
      <c r="J759" s="36">
        <v>-872.58</v>
      </c>
    </row>
    <row r="760" spans="1:10" x14ac:dyDescent="0.25">
      <c r="A760" s="67"/>
      <c r="B760" s="67"/>
      <c r="C760" s="67"/>
      <c r="D760" s="67"/>
      <c r="E760" s="67" t="s">
        <v>438</v>
      </c>
      <c r="F760" s="68">
        <v>43073</v>
      </c>
      <c r="G760" s="67" t="s">
        <v>2151</v>
      </c>
      <c r="H760" s="67" t="s">
        <v>291</v>
      </c>
      <c r="I760" s="67" t="s">
        <v>2152</v>
      </c>
      <c r="J760" s="36">
        <v>2000</v>
      </c>
    </row>
    <row r="761" spans="1:10" x14ac:dyDescent="0.25">
      <c r="A761" s="67"/>
      <c r="B761" s="67"/>
      <c r="C761" s="67"/>
      <c r="D761" s="67"/>
      <c r="E761" s="67" t="s">
        <v>390</v>
      </c>
      <c r="F761" s="68">
        <v>43100</v>
      </c>
      <c r="G761" s="67" t="s">
        <v>2153</v>
      </c>
      <c r="H761" s="67" t="s">
        <v>568</v>
      </c>
      <c r="I761" s="67" t="s">
        <v>2154</v>
      </c>
      <c r="J761" s="36">
        <v>-49.07</v>
      </c>
    </row>
    <row r="762" spans="1:10" x14ac:dyDescent="0.25">
      <c r="A762" s="67"/>
      <c r="B762" s="67"/>
      <c r="C762" s="67"/>
      <c r="D762" s="67"/>
      <c r="E762" s="67" t="s">
        <v>438</v>
      </c>
      <c r="F762" s="68">
        <v>43108</v>
      </c>
      <c r="G762" s="67" t="s">
        <v>2155</v>
      </c>
      <c r="H762" s="67" t="s">
        <v>2103</v>
      </c>
      <c r="I762" s="67" t="s">
        <v>2156</v>
      </c>
      <c r="J762" s="36">
        <v>1000</v>
      </c>
    </row>
    <row r="763" spans="1:10" x14ac:dyDescent="0.25">
      <c r="A763" s="67"/>
      <c r="B763" s="67"/>
      <c r="C763" s="67"/>
      <c r="D763" s="67"/>
      <c r="E763" s="67" t="s">
        <v>390</v>
      </c>
      <c r="F763" s="68">
        <v>43131</v>
      </c>
      <c r="G763" s="67" t="s">
        <v>2157</v>
      </c>
      <c r="H763" s="67" t="s">
        <v>2158</v>
      </c>
      <c r="I763" s="67" t="s">
        <v>2159</v>
      </c>
      <c r="J763" s="36">
        <v>-4000</v>
      </c>
    </row>
    <row r="764" spans="1:10" x14ac:dyDescent="0.25">
      <c r="A764" s="67"/>
      <c r="B764" s="67"/>
      <c r="C764" s="67"/>
      <c r="D764" s="67"/>
      <c r="E764" s="67" t="s">
        <v>390</v>
      </c>
      <c r="F764" s="68">
        <v>43131</v>
      </c>
      <c r="G764" s="67" t="s">
        <v>2160</v>
      </c>
      <c r="H764" s="67" t="s">
        <v>2134</v>
      </c>
      <c r="I764" s="67" t="s">
        <v>2161</v>
      </c>
      <c r="J764" s="36">
        <v>-52.57</v>
      </c>
    </row>
    <row r="765" spans="1:10" x14ac:dyDescent="0.25">
      <c r="A765" s="67"/>
      <c r="B765" s="67"/>
      <c r="C765" s="67"/>
      <c r="D765" s="67"/>
      <c r="E765" s="67" t="s">
        <v>390</v>
      </c>
      <c r="F765" s="68">
        <v>43131</v>
      </c>
      <c r="G765" s="67" t="s">
        <v>2160</v>
      </c>
      <c r="H765" s="67" t="s">
        <v>2134</v>
      </c>
      <c r="I765" s="67" t="s">
        <v>2162</v>
      </c>
      <c r="J765" s="36">
        <v>-963.1</v>
      </c>
    </row>
    <row r="766" spans="1:10" x14ac:dyDescent="0.25">
      <c r="A766" s="67"/>
      <c r="B766" s="67"/>
      <c r="C766" s="67"/>
      <c r="D766" s="67"/>
      <c r="E766" s="67" t="s">
        <v>390</v>
      </c>
      <c r="F766" s="68">
        <v>43131</v>
      </c>
      <c r="G766" s="67" t="s">
        <v>2160</v>
      </c>
      <c r="H766" s="67" t="s">
        <v>2134</v>
      </c>
      <c r="I766" s="67" t="s">
        <v>2163</v>
      </c>
      <c r="J766" s="36">
        <v>-44.58</v>
      </c>
    </row>
    <row r="767" spans="1:10" x14ac:dyDescent="0.25">
      <c r="A767" s="67"/>
      <c r="B767" s="67"/>
      <c r="C767" s="67"/>
      <c r="D767" s="67"/>
      <c r="E767" s="67" t="s">
        <v>390</v>
      </c>
      <c r="F767" s="68">
        <v>43131</v>
      </c>
      <c r="G767" s="67" t="s">
        <v>2160</v>
      </c>
      <c r="H767" s="67" t="s">
        <v>2134</v>
      </c>
      <c r="I767" s="67" t="s">
        <v>2164</v>
      </c>
      <c r="J767" s="36">
        <v>-16.809999999999999</v>
      </c>
    </row>
    <row r="768" spans="1:10" x14ac:dyDescent="0.25">
      <c r="A768" s="67"/>
      <c r="B768" s="67"/>
      <c r="C768" s="67"/>
      <c r="D768" s="67"/>
      <c r="E768" s="67" t="s">
        <v>390</v>
      </c>
      <c r="F768" s="68">
        <v>43131</v>
      </c>
      <c r="G768" s="67" t="s">
        <v>2160</v>
      </c>
      <c r="H768" s="67" t="s">
        <v>2134</v>
      </c>
      <c r="I768" s="67" t="s">
        <v>2163</v>
      </c>
      <c r="J768" s="36">
        <v>-53.58</v>
      </c>
    </row>
    <row r="769" spans="1:10" x14ac:dyDescent="0.25">
      <c r="A769" s="67"/>
      <c r="B769" s="67"/>
      <c r="C769" s="67"/>
      <c r="D769" s="67"/>
      <c r="E769" s="67" t="s">
        <v>390</v>
      </c>
      <c r="F769" s="68">
        <v>43131</v>
      </c>
      <c r="G769" s="67" t="s">
        <v>2160</v>
      </c>
      <c r="H769" s="67" t="s">
        <v>2134</v>
      </c>
      <c r="I769" s="67" t="s">
        <v>2165</v>
      </c>
      <c r="J769" s="36">
        <v>-22.72</v>
      </c>
    </row>
    <row r="770" spans="1:10" x14ac:dyDescent="0.25">
      <c r="A770" s="67"/>
      <c r="B770" s="67"/>
      <c r="C770" s="67"/>
      <c r="D770" s="67"/>
      <c r="E770" s="67" t="s">
        <v>390</v>
      </c>
      <c r="F770" s="68">
        <v>43131</v>
      </c>
      <c r="G770" s="67" t="s">
        <v>2160</v>
      </c>
      <c r="H770" s="67" t="s">
        <v>2134</v>
      </c>
      <c r="I770" s="67" t="s">
        <v>2166</v>
      </c>
      <c r="J770" s="36">
        <v>-15.48</v>
      </c>
    </row>
    <row r="771" spans="1:10" x14ac:dyDescent="0.25">
      <c r="A771" s="67"/>
      <c r="B771" s="67"/>
      <c r="C771" s="67"/>
      <c r="D771" s="67"/>
      <c r="E771" s="67" t="s">
        <v>390</v>
      </c>
      <c r="F771" s="68">
        <v>43131</v>
      </c>
      <c r="G771" s="67" t="s">
        <v>2167</v>
      </c>
      <c r="H771" s="67" t="s">
        <v>2168</v>
      </c>
      <c r="I771" s="67" t="s">
        <v>2169</v>
      </c>
      <c r="J771" s="36">
        <v>-167.97</v>
      </c>
    </row>
    <row r="772" spans="1:10" x14ac:dyDescent="0.25">
      <c r="A772" s="67"/>
      <c r="B772" s="67"/>
      <c r="C772" s="67"/>
      <c r="D772" s="67"/>
      <c r="E772" s="67" t="s">
        <v>390</v>
      </c>
      <c r="F772" s="68">
        <v>43131</v>
      </c>
      <c r="G772" s="67" t="s">
        <v>2167</v>
      </c>
      <c r="H772" s="67" t="s">
        <v>2168</v>
      </c>
      <c r="I772" s="67" t="s">
        <v>2170</v>
      </c>
      <c r="J772" s="36">
        <v>-770.82</v>
      </c>
    </row>
    <row r="773" spans="1:10" x14ac:dyDescent="0.25">
      <c r="A773" s="67"/>
      <c r="B773" s="67"/>
      <c r="C773" s="67"/>
      <c r="D773" s="67"/>
      <c r="E773" s="67" t="s">
        <v>390</v>
      </c>
      <c r="F773" s="68">
        <v>43131</v>
      </c>
      <c r="G773" s="67" t="s">
        <v>2171</v>
      </c>
      <c r="H773" s="67" t="s">
        <v>2172</v>
      </c>
      <c r="I773" s="67" t="s">
        <v>2173</v>
      </c>
      <c r="J773" s="36">
        <v>-972.99</v>
      </c>
    </row>
    <row r="774" spans="1:10" x14ac:dyDescent="0.25">
      <c r="A774" s="67"/>
      <c r="B774" s="67"/>
      <c r="C774" s="67"/>
      <c r="D774" s="67"/>
      <c r="E774" s="67" t="s">
        <v>390</v>
      </c>
      <c r="F774" s="68">
        <v>43131</v>
      </c>
      <c r="G774" s="67" t="s">
        <v>2171</v>
      </c>
      <c r="H774" s="67" t="s">
        <v>2172</v>
      </c>
      <c r="I774" s="67" t="s">
        <v>2174</v>
      </c>
      <c r="J774" s="36">
        <v>-246.6</v>
      </c>
    </row>
    <row r="775" spans="1:10" x14ac:dyDescent="0.25">
      <c r="A775" s="67"/>
      <c r="B775" s="67"/>
      <c r="C775" s="67"/>
      <c r="D775" s="67"/>
      <c r="E775" s="67" t="s">
        <v>390</v>
      </c>
      <c r="F775" s="68">
        <v>43131</v>
      </c>
      <c r="G775" s="67" t="s">
        <v>2175</v>
      </c>
      <c r="H775" s="67" t="s">
        <v>369</v>
      </c>
      <c r="I775" s="67" t="s">
        <v>2176</v>
      </c>
      <c r="J775" s="36">
        <v>-70</v>
      </c>
    </row>
    <row r="776" spans="1:10" x14ac:dyDescent="0.25">
      <c r="A776" s="67"/>
      <c r="B776" s="67"/>
      <c r="C776" s="67"/>
      <c r="D776" s="67"/>
      <c r="E776" s="67" t="s">
        <v>390</v>
      </c>
      <c r="F776" s="68">
        <v>43131</v>
      </c>
      <c r="G776" s="67" t="s">
        <v>2175</v>
      </c>
      <c r="H776" s="67" t="s">
        <v>369</v>
      </c>
      <c r="I776" s="67" t="s">
        <v>2176</v>
      </c>
      <c r="J776" s="36">
        <v>-153.18</v>
      </c>
    </row>
    <row r="777" spans="1:10" x14ac:dyDescent="0.25">
      <c r="A777" s="67"/>
      <c r="B777" s="67"/>
      <c r="C777" s="67"/>
      <c r="D777" s="67"/>
      <c r="E777" s="67" t="s">
        <v>390</v>
      </c>
      <c r="F777" s="68">
        <v>43131</v>
      </c>
      <c r="G777" s="67" t="s">
        <v>2175</v>
      </c>
      <c r="H777" s="67" t="s">
        <v>369</v>
      </c>
      <c r="I777" s="67" t="s">
        <v>2176</v>
      </c>
      <c r="J777" s="36">
        <v>-344</v>
      </c>
    </row>
    <row r="778" spans="1:10" x14ac:dyDescent="0.25">
      <c r="A778" s="67"/>
      <c r="B778" s="67"/>
      <c r="C778" s="67"/>
      <c r="D778" s="67"/>
      <c r="E778" s="67" t="s">
        <v>390</v>
      </c>
      <c r="F778" s="68">
        <v>43187</v>
      </c>
      <c r="G778" s="67" t="s">
        <v>2177</v>
      </c>
      <c r="H778" s="67" t="s">
        <v>2058</v>
      </c>
      <c r="I778" s="67" t="s">
        <v>2178</v>
      </c>
      <c r="J778" s="36">
        <v>-1953</v>
      </c>
    </row>
    <row r="779" spans="1:10" x14ac:dyDescent="0.25">
      <c r="A779" s="67"/>
      <c r="B779" s="67"/>
      <c r="C779" s="67"/>
      <c r="D779" s="67"/>
      <c r="E779" s="67" t="s">
        <v>390</v>
      </c>
      <c r="F779" s="68">
        <v>43189</v>
      </c>
      <c r="G779" s="67" t="s">
        <v>2179</v>
      </c>
      <c r="H779" s="67" t="s">
        <v>369</v>
      </c>
      <c r="I779" s="67" t="s">
        <v>2180</v>
      </c>
      <c r="J779" s="36">
        <v>-80</v>
      </c>
    </row>
    <row r="780" spans="1:10" x14ac:dyDescent="0.25">
      <c r="A780" s="67"/>
      <c r="B780" s="67"/>
      <c r="C780" s="67"/>
      <c r="D780" s="67"/>
      <c r="E780" s="67" t="s">
        <v>390</v>
      </c>
      <c r="F780" s="68">
        <v>43189</v>
      </c>
      <c r="G780" s="67" t="s">
        <v>2181</v>
      </c>
      <c r="H780" s="67" t="s">
        <v>369</v>
      </c>
      <c r="I780" s="67" t="s">
        <v>2182</v>
      </c>
      <c r="J780" s="36">
        <v>-110.5</v>
      </c>
    </row>
    <row r="781" spans="1:10" x14ac:dyDescent="0.25">
      <c r="A781" s="67"/>
      <c r="B781" s="67"/>
      <c r="C781" s="67"/>
      <c r="D781" s="67"/>
      <c r="E781" s="67" t="s">
        <v>390</v>
      </c>
      <c r="F781" s="68">
        <v>43189</v>
      </c>
      <c r="G781" s="67" t="s">
        <v>2183</v>
      </c>
      <c r="H781" s="67" t="s">
        <v>369</v>
      </c>
      <c r="I781" s="67" t="s">
        <v>2184</v>
      </c>
      <c r="J781" s="36">
        <v>-585</v>
      </c>
    </row>
    <row r="782" spans="1:10" x14ac:dyDescent="0.25">
      <c r="A782" s="67"/>
      <c r="B782" s="67"/>
      <c r="C782" s="67"/>
      <c r="D782" s="67"/>
      <c r="E782" s="67" t="s">
        <v>390</v>
      </c>
      <c r="F782" s="68">
        <v>43189</v>
      </c>
      <c r="G782" s="67" t="s">
        <v>2185</v>
      </c>
      <c r="H782" s="67" t="s">
        <v>369</v>
      </c>
      <c r="I782" s="67" t="s">
        <v>2186</v>
      </c>
      <c r="J782" s="36">
        <v>-272</v>
      </c>
    </row>
    <row r="783" spans="1:10" x14ac:dyDescent="0.25">
      <c r="A783" s="67"/>
      <c r="B783" s="67"/>
      <c r="C783" s="67"/>
      <c r="D783" s="67"/>
      <c r="E783" s="67" t="s">
        <v>390</v>
      </c>
      <c r="F783" s="68">
        <v>43189</v>
      </c>
      <c r="G783" s="67" t="s">
        <v>2187</v>
      </c>
      <c r="H783" s="67" t="s">
        <v>369</v>
      </c>
      <c r="I783" s="67" t="s">
        <v>2188</v>
      </c>
      <c r="J783" s="36">
        <v>-132</v>
      </c>
    </row>
    <row r="784" spans="1:10" x14ac:dyDescent="0.25">
      <c r="A784" s="67"/>
      <c r="B784" s="67"/>
      <c r="C784" s="67"/>
      <c r="D784" s="67"/>
      <c r="E784" s="67" t="s">
        <v>390</v>
      </c>
      <c r="F784" s="68">
        <v>43189</v>
      </c>
      <c r="G784" s="67" t="s">
        <v>2189</v>
      </c>
      <c r="H784" s="67" t="s">
        <v>369</v>
      </c>
      <c r="I784" s="67" t="s">
        <v>2190</v>
      </c>
      <c r="J784" s="36">
        <v>-86.63</v>
      </c>
    </row>
    <row r="785" spans="1:10" x14ac:dyDescent="0.25">
      <c r="A785" s="67"/>
      <c r="B785" s="67"/>
      <c r="C785" s="67"/>
      <c r="D785" s="67"/>
      <c r="E785" s="67" t="s">
        <v>390</v>
      </c>
      <c r="F785" s="68">
        <v>43200</v>
      </c>
      <c r="G785" s="67" t="s">
        <v>2191</v>
      </c>
      <c r="H785" s="67" t="s">
        <v>369</v>
      </c>
      <c r="I785" s="67" t="s">
        <v>2192</v>
      </c>
      <c r="J785" s="36">
        <v>-671.58</v>
      </c>
    </row>
    <row r="786" spans="1:10" x14ac:dyDescent="0.25">
      <c r="A786" s="67"/>
      <c r="B786" s="67"/>
      <c r="C786" s="67"/>
      <c r="D786" s="67"/>
      <c r="E786" s="67" t="s">
        <v>390</v>
      </c>
      <c r="F786" s="68">
        <v>43200</v>
      </c>
      <c r="G786" s="67" t="s">
        <v>2193</v>
      </c>
      <c r="H786" s="67" t="s">
        <v>369</v>
      </c>
      <c r="I786" s="67" t="s">
        <v>2194</v>
      </c>
      <c r="J786" s="36">
        <v>-66.25</v>
      </c>
    </row>
    <row r="787" spans="1:10" x14ac:dyDescent="0.25">
      <c r="A787" s="67"/>
      <c r="B787" s="67"/>
      <c r="C787" s="67"/>
      <c r="D787" s="67"/>
      <c r="E787" s="67" t="s">
        <v>390</v>
      </c>
      <c r="F787" s="68">
        <v>43200</v>
      </c>
      <c r="G787" s="67" t="s">
        <v>2195</v>
      </c>
      <c r="H787" s="67" t="s">
        <v>369</v>
      </c>
      <c r="I787" s="67" t="s">
        <v>2196</v>
      </c>
      <c r="J787" s="36">
        <v>-341</v>
      </c>
    </row>
    <row r="788" spans="1:10" x14ac:dyDescent="0.25">
      <c r="A788" s="67"/>
      <c r="B788" s="67"/>
      <c r="C788" s="67"/>
      <c r="D788" s="67"/>
      <c r="E788" s="67" t="s">
        <v>390</v>
      </c>
      <c r="F788" s="68">
        <v>43203</v>
      </c>
      <c r="G788" s="67" t="s">
        <v>2197</v>
      </c>
      <c r="H788" s="67" t="s">
        <v>2172</v>
      </c>
      <c r="I788" s="67" t="s">
        <v>2198</v>
      </c>
      <c r="J788" s="36">
        <v>-78.75</v>
      </c>
    </row>
    <row r="789" spans="1:10" x14ac:dyDescent="0.25">
      <c r="A789" s="67"/>
      <c r="B789" s="67"/>
      <c r="C789" s="67"/>
      <c r="D789" s="67"/>
      <c r="E789" s="67" t="s">
        <v>390</v>
      </c>
      <c r="F789" s="68">
        <v>43203</v>
      </c>
      <c r="G789" s="67" t="s">
        <v>2199</v>
      </c>
      <c r="H789" s="67" t="s">
        <v>369</v>
      </c>
      <c r="I789" s="67" t="s">
        <v>2200</v>
      </c>
      <c r="J789" s="36">
        <v>-711.12</v>
      </c>
    </row>
    <row r="790" spans="1:10" x14ac:dyDescent="0.25">
      <c r="A790" s="67"/>
      <c r="B790" s="67"/>
      <c r="C790" s="67"/>
      <c r="D790" s="67"/>
      <c r="E790" s="67" t="s">
        <v>390</v>
      </c>
      <c r="F790" s="68">
        <v>43203</v>
      </c>
      <c r="G790" s="67" t="s">
        <v>2201</v>
      </c>
      <c r="H790" s="67" t="s">
        <v>2202</v>
      </c>
      <c r="I790" s="67" t="s">
        <v>2203</v>
      </c>
      <c r="J790" s="36">
        <v>-50</v>
      </c>
    </row>
    <row r="791" spans="1:10" x14ac:dyDescent="0.25">
      <c r="A791" s="67"/>
      <c r="B791" s="67"/>
      <c r="C791" s="67"/>
      <c r="D791" s="67"/>
      <c r="E791" s="67" t="s">
        <v>390</v>
      </c>
      <c r="F791" s="68">
        <v>43203</v>
      </c>
      <c r="G791" s="67" t="s">
        <v>2204</v>
      </c>
      <c r="H791" s="67" t="s">
        <v>369</v>
      </c>
      <c r="I791" s="67" t="s">
        <v>2205</v>
      </c>
      <c r="J791" s="36">
        <v>-424</v>
      </c>
    </row>
    <row r="792" spans="1:10" x14ac:dyDescent="0.25">
      <c r="A792" s="67"/>
      <c r="B792" s="67"/>
      <c r="C792" s="67"/>
      <c r="D792" s="67"/>
      <c r="E792" s="67" t="s">
        <v>390</v>
      </c>
      <c r="F792" s="68">
        <v>43220</v>
      </c>
      <c r="G792" s="67" t="s">
        <v>2206</v>
      </c>
      <c r="H792" s="67" t="s">
        <v>2058</v>
      </c>
      <c r="I792" s="67" t="s">
        <v>2207</v>
      </c>
      <c r="J792" s="36">
        <v>-182.4</v>
      </c>
    </row>
    <row r="793" spans="1:10" x14ac:dyDescent="0.25">
      <c r="A793" s="67"/>
      <c r="B793" s="67"/>
      <c r="C793" s="67"/>
      <c r="D793" s="67"/>
      <c r="E793" s="67" t="s">
        <v>390</v>
      </c>
      <c r="F793" s="68">
        <v>43220</v>
      </c>
      <c r="G793" s="67" t="s">
        <v>2208</v>
      </c>
      <c r="H793" s="67" t="s">
        <v>369</v>
      </c>
      <c r="I793" s="67" t="s">
        <v>2209</v>
      </c>
      <c r="J793" s="36">
        <v>-381</v>
      </c>
    </row>
    <row r="794" spans="1:10" x14ac:dyDescent="0.25">
      <c r="A794" s="67"/>
      <c r="B794" s="67"/>
      <c r="C794" s="67"/>
      <c r="D794" s="67"/>
      <c r="E794" s="67" t="s">
        <v>390</v>
      </c>
      <c r="F794" s="68">
        <v>43225</v>
      </c>
      <c r="G794" s="67" t="s">
        <v>2210</v>
      </c>
      <c r="H794" s="67" t="s">
        <v>369</v>
      </c>
      <c r="I794" s="67" t="s">
        <v>2211</v>
      </c>
      <c r="J794" s="36">
        <v>-381</v>
      </c>
    </row>
    <row r="795" spans="1:10" x14ac:dyDescent="0.25">
      <c r="A795" s="67"/>
      <c r="B795" s="67"/>
      <c r="C795" s="67"/>
      <c r="D795" s="67"/>
      <c r="E795" s="67" t="s">
        <v>390</v>
      </c>
      <c r="F795" s="68">
        <v>43231</v>
      </c>
      <c r="G795" s="67" t="s">
        <v>2212</v>
      </c>
      <c r="H795" s="67" t="s">
        <v>369</v>
      </c>
      <c r="I795" s="67" t="s">
        <v>2213</v>
      </c>
      <c r="J795" s="36">
        <v>-188</v>
      </c>
    </row>
    <row r="796" spans="1:10" x14ac:dyDescent="0.25">
      <c r="A796" s="67"/>
      <c r="B796" s="67"/>
      <c r="C796" s="67"/>
      <c r="D796" s="67"/>
      <c r="E796" s="67" t="s">
        <v>390</v>
      </c>
      <c r="F796" s="68">
        <v>43231</v>
      </c>
      <c r="G796" s="67" t="s">
        <v>2214</v>
      </c>
      <c r="H796" s="67" t="s">
        <v>369</v>
      </c>
      <c r="I796" s="67" t="s">
        <v>2215</v>
      </c>
      <c r="J796" s="36">
        <v>-312</v>
      </c>
    </row>
    <row r="797" spans="1:10" x14ac:dyDescent="0.25">
      <c r="A797" s="67"/>
      <c r="B797" s="67"/>
      <c r="C797" s="67"/>
      <c r="D797" s="67"/>
      <c r="E797" s="67" t="s">
        <v>390</v>
      </c>
      <c r="F797" s="68">
        <v>43231</v>
      </c>
      <c r="G797" s="67" t="s">
        <v>2216</v>
      </c>
      <c r="H797" s="67" t="s">
        <v>369</v>
      </c>
      <c r="I797" s="67" t="s">
        <v>2217</v>
      </c>
      <c r="J797" s="36">
        <v>-312</v>
      </c>
    </row>
    <row r="798" spans="1:10" x14ac:dyDescent="0.25">
      <c r="A798" s="67"/>
      <c r="B798" s="67"/>
      <c r="C798" s="67"/>
      <c r="D798" s="67"/>
      <c r="E798" s="67" t="s">
        <v>438</v>
      </c>
      <c r="F798" s="68">
        <v>43235</v>
      </c>
      <c r="G798" s="67" t="s">
        <v>2218</v>
      </c>
      <c r="H798" s="67" t="s">
        <v>2219</v>
      </c>
      <c r="I798" s="67" t="s">
        <v>2220</v>
      </c>
      <c r="J798" s="36">
        <v>3000</v>
      </c>
    </row>
    <row r="799" spans="1:10" x14ac:dyDescent="0.25">
      <c r="A799" s="67"/>
      <c r="B799" s="67"/>
      <c r="C799" s="67"/>
      <c r="D799" s="67"/>
      <c r="E799" s="67" t="s">
        <v>383</v>
      </c>
      <c r="F799" s="68">
        <v>43236</v>
      </c>
      <c r="G799" s="67" t="s">
        <v>2221</v>
      </c>
      <c r="H799" s="67"/>
      <c r="I799" s="67" t="s">
        <v>2222</v>
      </c>
      <c r="J799" s="36">
        <v>-1000</v>
      </c>
    </row>
    <row r="800" spans="1:10" x14ac:dyDescent="0.25">
      <c r="A800" s="67"/>
      <c r="B800" s="67"/>
      <c r="C800" s="67"/>
      <c r="D800" s="67"/>
      <c r="E800" s="67" t="s">
        <v>390</v>
      </c>
      <c r="F800" s="68">
        <v>43251</v>
      </c>
      <c r="G800" s="67" t="s">
        <v>2223</v>
      </c>
      <c r="H800" s="67" t="s">
        <v>2058</v>
      </c>
      <c r="I800" s="67" t="s">
        <v>2224</v>
      </c>
      <c r="J800" s="36">
        <v>-1000</v>
      </c>
    </row>
    <row r="801" spans="1:10" x14ac:dyDescent="0.25">
      <c r="A801" s="67"/>
      <c r="B801" s="67"/>
      <c r="C801" s="67"/>
      <c r="D801" s="67"/>
      <c r="E801" s="67" t="s">
        <v>390</v>
      </c>
      <c r="F801" s="68">
        <v>43251</v>
      </c>
      <c r="G801" s="67" t="s">
        <v>2225</v>
      </c>
      <c r="H801" s="67" t="s">
        <v>2134</v>
      </c>
      <c r="I801" s="67" t="s">
        <v>2226</v>
      </c>
      <c r="J801" s="36">
        <v>-708.86</v>
      </c>
    </row>
    <row r="802" spans="1:10" x14ac:dyDescent="0.25">
      <c r="A802" s="67"/>
      <c r="B802" s="67"/>
      <c r="C802" s="67"/>
      <c r="D802" s="67"/>
      <c r="E802" s="67" t="s">
        <v>390</v>
      </c>
      <c r="F802" s="68">
        <v>43251</v>
      </c>
      <c r="G802" s="67" t="s">
        <v>2225</v>
      </c>
      <c r="H802" s="67" t="s">
        <v>2134</v>
      </c>
      <c r="I802" s="67" t="s">
        <v>2227</v>
      </c>
      <c r="J802" s="36">
        <v>-1143.43</v>
      </c>
    </row>
    <row r="803" spans="1:10" x14ac:dyDescent="0.25">
      <c r="A803" s="67"/>
      <c r="B803" s="67"/>
      <c r="C803" s="67"/>
      <c r="D803" s="67"/>
      <c r="E803" s="67" t="s">
        <v>390</v>
      </c>
      <c r="F803" s="68">
        <v>43251</v>
      </c>
      <c r="G803" s="67" t="s">
        <v>2225</v>
      </c>
      <c r="H803" s="67" t="s">
        <v>2134</v>
      </c>
      <c r="I803" s="67" t="s">
        <v>2228</v>
      </c>
      <c r="J803" s="36">
        <v>-1910.09</v>
      </c>
    </row>
    <row r="804" spans="1:10" x14ac:dyDescent="0.25">
      <c r="A804" s="67"/>
      <c r="B804" s="67"/>
      <c r="C804" s="67"/>
      <c r="D804" s="67"/>
      <c r="E804" s="67" t="s">
        <v>390</v>
      </c>
      <c r="F804" s="68">
        <v>43251</v>
      </c>
      <c r="G804" s="67" t="s">
        <v>2225</v>
      </c>
      <c r="H804" s="67" t="s">
        <v>2134</v>
      </c>
      <c r="I804" s="67" t="s">
        <v>2229</v>
      </c>
      <c r="J804" s="36">
        <v>-155.44999999999999</v>
      </c>
    </row>
    <row r="805" spans="1:10" x14ac:dyDescent="0.25">
      <c r="A805" s="67"/>
      <c r="B805" s="67"/>
      <c r="C805" s="67"/>
      <c r="D805" s="67"/>
      <c r="E805" s="67" t="s">
        <v>390</v>
      </c>
      <c r="F805" s="68">
        <v>43251</v>
      </c>
      <c r="G805" s="67" t="s">
        <v>2225</v>
      </c>
      <c r="H805" s="67" t="s">
        <v>2134</v>
      </c>
      <c r="I805" s="67" t="s">
        <v>2230</v>
      </c>
      <c r="J805" s="36">
        <v>-125</v>
      </c>
    </row>
    <row r="806" spans="1:10" x14ac:dyDescent="0.25">
      <c r="A806" s="67"/>
      <c r="B806" s="67"/>
      <c r="C806" s="67"/>
      <c r="D806" s="67"/>
      <c r="E806" s="67" t="s">
        <v>390</v>
      </c>
      <c r="F806" s="68">
        <v>43263</v>
      </c>
      <c r="G806" s="67" t="s">
        <v>2231</v>
      </c>
      <c r="H806" s="67" t="s">
        <v>369</v>
      </c>
      <c r="I806" s="67" t="s">
        <v>2232</v>
      </c>
      <c r="J806" s="36">
        <v>-89.94</v>
      </c>
    </row>
    <row r="807" spans="1:10" x14ac:dyDescent="0.25">
      <c r="A807" s="67"/>
      <c r="B807" s="67"/>
      <c r="C807" s="67"/>
      <c r="D807" s="67"/>
      <c r="E807" s="67" t="s">
        <v>390</v>
      </c>
      <c r="F807" s="68">
        <v>43276</v>
      </c>
      <c r="G807" s="67" t="s">
        <v>2233</v>
      </c>
      <c r="H807" s="67" t="s">
        <v>2172</v>
      </c>
      <c r="I807" s="67" t="s">
        <v>2234</v>
      </c>
      <c r="J807" s="36">
        <v>-2655.01</v>
      </c>
    </row>
    <row r="808" spans="1:10" x14ac:dyDescent="0.25">
      <c r="A808" s="67"/>
      <c r="B808" s="67"/>
      <c r="C808" s="67"/>
      <c r="D808" s="67"/>
      <c r="E808" s="67" t="s">
        <v>390</v>
      </c>
      <c r="F808" s="68">
        <v>43278</v>
      </c>
      <c r="G808" s="67" t="s">
        <v>2235</v>
      </c>
      <c r="H808" s="67" t="s">
        <v>369</v>
      </c>
      <c r="I808" s="67" t="s">
        <v>2236</v>
      </c>
      <c r="J808" s="36">
        <v>-586</v>
      </c>
    </row>
    <row r="809" spans="1:10" x14ac:dyDescent="0.25">
      <c r="A809" s="67"/>
      <c r="B809" s="67"/>
      <c r="C809" s="67"/>
      <c r="D809" s="67"/>
      <c r="E809" s="67" t="s">
        <v>390</v>
      </c>
      <c r="F809" s="68">
        <v>43278</v>
      </c>
      <c r="G809" s="67" t="s">
        <v>2237</v>
      </c>
      <c r="H809" s="67" t="s">
        <v>2238</v>
      </c>
      <c r="I809" s="67" t="s">
        <v>2239</v>
      </c>
      <c r="J809" s="36">
        <v>-1257.06</v>
      </c>
    </row>
    <row r="810" spans="1:10" x14ac:dyDescent="0.25">
      <c r="A810" s="67"/>
      <c r="B810" s="67"/>
      <c r="C810" s="67"/>
      <c r="D810" s="67"/>
      <c r="E810" s="67" t="s">
        <v>390</v>
      </c>
      <c r="F810" s="68">
        <v>43278</v>
      </c>
      <c r="G810" s="67" t="s">
        <v>2240</v>
      </c>
      <c r="H810" s="67" t="s">
        <v>315</v>
      </c>
      <c r="I810" s="67" t="s">
        <v>2241</v>
      </c>
      <c r="J810" s="36">
        <v>-2000</v>
      </c>
    </row>
    <row r="811" spans="1:10" x14ac:dyDescent="0.25">
      <c r="A811" s="67"/>
      <c r="B811" s="67"/>
      <c r="C811" s="67"/>
      <c r="D811" s="67"/>
      <c r="E811" s="67" t="s">
        <v>383</v>
      </c>
      <c r="F811" s="68">
        <v>43281</v>
      </c>
      <c r="G811" s="67" t="s">
        <v>1175</v>
      </c>
      <c r="H811" s="67"/>
      <c r="I811" s="67" t="s">
        <v>1176</v>
      </c>
      <c r="J811" s="36">
        <v>260</v>
      </c>
    </row>
    <row r="812" spans="1:10" x14ac:dyDescent="0.25">
      <c r="A812" s="67"/>
      <c r="B812" s="67"/>
      <c r="C812" s="67"/>
      <c r="D812" s="67"/>
      <c r="E812" s="67" t="s">
        <v>383</v>
      </c>
      <c r="F812" s="68">
        <v>43281</v>
      </c>
      <c r="G812" s="67" t="s">
        <v>1175</v>
      </c>
      <c r="H812" s="67"/>
      <c r="I812" s="67" t="s">
        <v>2242</v>
      </c>
      <c r="J812" s="36">
        <v>180</v>
      </c>
    </row>
    <row r="813" spans="1:10" x14ac:dyDescent="0.25">
      <c r="A813" s="67"/>
      <c r="B813" s="67"/>
      <c r="C813" s="67"/>
      <c r="D813" s="67"/>
      <c r="E813" s="67" t="s">
        <v>383</v>
      </c>
      <c r="F813" s="68">
        <v>43281</v>
      </c>
      <c r="G813" s="67" t="s">
        <v>1175</v>
      </c>
      <c r="H813" s="67"/>
      <c r="I813" s="67" t="s">
        <v>2243</v>
      </c>
      <c r="J813" s="36">
        <v>40</v>
      </c>
    </row>
    <row r="814" spans="1:10" x14ac:dyDescent="0.25">
      <c r="A814" s="67"/>
      <c r="B814" s="67"/>
      <c r="C814" s="67"/>
      <c r="D814" s="67"/>
      <c r="E814" s="67" t="s">
        <v>383</v>
      </c>
      <c r="F814" s="68">
        <v>43281</v>
      </c>
      <c r="G814" s="67" t="s">
        <v>1915</v>
      </c>
      <c r="H814" s="67"/>
      <c r="I814" s="67" t="s">
        <v>1916</v>
      </c>
      <c r="J814" s="36">
        <v>1140</v>
      </c>
    </row>
    <row r="815" spans="1:10" x14ac:dyDescent="0.25">
      <c r="A815" s="67"/>
      <c r="B815" s="67"/>
      <c r="C815" s="67"/>
      <c r="D815" s="67"/>
      <c r="E815" s="67" t="s">
        <v>383</v>
      </c>
      <c r="F815" s="68">
        <v>43281</v>
      </c>
      <c r="G815" s="67" t="s">
        <v>1915</v>
      </c>
      <c r="H815" s="67"/>
      <c r="I815" s="67" t="s">
        <v>1916</v>
      </c>
      <c r="J815" s="36">
        <v>20</v>
      </c>
    </row>
    <row r="816" spans="1:10" x14ac:dyDescent="0.25">
      <c r="A816" s="67"/>
      <c r="B816" s="67"/>
      <c r="C816" s="67"/>
      <c r="D816" s="67"/>
      <c r="E816" s="67" t="s">
        <v>383</v>
      </c>
      <c r="F816" s="68">
        <v>43281</v>
      </c>
      <c r="G816" s="67" t="s">
        <v>2244</v>
      </c>
      <c r="H816" s="67"/>
      <c r="I816" s="67" t="s">
        <v>2245</v>
      </c>
      <c r="J816" s="36">
        <v>9912.0400000000009</v>
      </c>
    </row>
    <row r="817" spans="1:10" x14ac:dyDescent="0.25">
      <c r="A817" s="67"/>
      <c r="B817" s="67"/>
      <c r="C817" s="67"/>
      <c r="D817" s="67"/>
      <c r="E817" s="67" t="s">
        <v>383</v>
      </c>
      <c r="F817" s="68">
        <v>43281</v>
      </c>
      <c r="G817" s="67" t="s">
        <v>2244</v>
      </c>
      <c r="H817" s="67"/>
      <c r="I817" s="67" t="s">
        <v>2246</v>
      </c>
      <c r="J817" s="36">
        <v>5600.3</v>
      </c>
    </row>
    <row r="818" spans="1:10" x14ac:dyDescent="0.25">
      <c r="A818" s="67"/>
      <c r="B818" s="67"/>
      <c r="C818" s="67"/>
      <c r="D818" s="67"/>
      <c r="E818" s="67" t="s">
        <v>390</v>
      </c>
      <c r="F818" s="68">
        <v>43293</v>
      </c>
      <c r="G818" s="67" t="s">
        <v>2247</v>
      </c>
      <c r="H818" s="67" t="s">
        <v>2134</v>
      </c>
      <c r="I818" s="67" t="s">
        <v>2248</v>
      </c>
      <c r="J818" s="36">
        <v>-305.66000000000003</v>
      </c>
    </row>
    <row r="819" spans="1:10" x14ac:dyDescent="0.25">
      <c r="A819" s="67"/>
      <c r="B819" s="67"/>
      <c r="C819" s="67"/>
      <c r="D819" s="67"/>
      <c r="E819" s="67" t="s">
        <v>390</v>
      </c>
      <c r="F819" s="68">
        <v>43293</v>
      </c>
      <c r="G819" s="67" t="s">
        <v>2247</v>
      </c>
      <c r="H819" s="67" t="s">
        <v>2134</v>
      </c>
      <c r="I819" s="67" t="s">
        <v>2249</v>
      </c>
      <c r="J819" s="36">
        <v>-449.98</v>
      </c>
    </row>
    <row r="820" spans="1:10" x14ac:dyDescent="0.25">
      <c r="A820" s="67"/>
      <c r="B820" s="67"/>
      <c r="C820" s="67"/>
      <c r="D820" s="67"/>
      <c r="E820" s="67" t="s">
        <v>390</v>
      </c>
      <c r="F820" s="68">
        <v>43293</v>
      </c>
      <c r="G820" s="67" t="s">
        <v>2247</v>
      </c>
      <c r="H820" s="67" t="s">
        <v>2134</v>
      </c>
      <c r="I820" s="67" t="s">
        <v>2250</v>
      </c>
      <c r="J820" s="36">
        <v>-95</v>
      </c>
    </row>
    <row r="821" spans="1:10" x14ac:dyDescent="0.25">
      <c r="A821" s="67"/>
      <c r="B821" s="67"/>
      <c r="C821" s="67"/>
      <c r="D821" s="67"/>
      <c r="E821" s="67" t="s">
        <v>390</v>
      </c>
      <c r="F821" s="68">
        <v>43293</v>
      </c>
      <c r="G821" s="67" t="s">
        <v>2251</v>
      </c>
      <c r="H821" s="67" t="s">
        <v>369</v>
      </c>
      <c r="I821" s="67" t="s">
        <v>2252</v>
      </c>
      <c r="J821" s="36">
        <v>-145.5</v>
      </c>
    </row>
    <row r="822" spans="1:10" x14ac:dyDescent="0.25">
      <c r="A822" s="67"/>
      <c r="B822" s="67"/>
      <c r="C822" s="67"/>
      <c r="D822" s="67"/>
      <c r="E822" s="67" t="s">
        <v>390</v>
      </c>
      <c r="F822" s="68">
        <v>43293</v>
      </c>
      <c r="G822" s="67" t="s">
        <v>2253</v>
      </c>
      <c r="H822" s="67" t="s">
        <v>369</v>
      </c>
      <c r="I822" s="67" t="s">
        <v>2254</v>
      </c>
      <c r="J822" s="36">
        <v>-194.26</v>
      </c>
    </row>
    <row r="823" spans="1:10" x14ac:dyDescent="0.25">
      <c r="A823" s="67"/>
      <c r="B823" s="67"/>
      <c r="C823" s="67"/>
      <c r="D823" s="67"/>
      <c r="E823" s="67" t="s">
        <v>390</v>
      </c>
      <c r="F823" s="68">
        <v>43294</v>
      </c>
      <c r="G823" s="67" t="s">
        <v>2255</v>
      </c>
      <c r="H823" s="67" t="s">
        <v>315</v>
      </c>
      <c r="I823" s="67" t="s">
        <v>2256</v>
      </c>
      <c r="J823" s="36">
        <v>-1500</v>
      </c>
    </row>
    <row r="824" spans="1:10" x14ac:dyDescent="0.25">
      <c r="A824" s="67"/>
      <c r="B824" s="67"/>
      <c r="C824" s="67"/>
      <c r="D824" s="67"/>
      <c r="E824" s="67" t="s">
        <v>390</v>
      </c>
      <c r="F824" s="68">
        <v>43313</v>
      </c>
      <c r="G824" s="67" t="s">
        <v>2257</v>
      </c>
      <c r="H824" s="67" t="s">
        <v>369</v>
      </c>
      <c r="I824" s="67" t="s">
        <v>2258</v>
      </c>
      <c r="J824" s="36">
        <v>-150</v>
      </c>
    </row>
    <row r="825" spans="1:10" x14ac:dyDescent="0.25">
      <c r="A825" s="67"/>
      <c r="B825" s="67"/>
      <c r="C825" s="67"/>
      <c r="D825" s="67"/>
      <c r="E825" s="67" t="s">
        <v>390</v>
      </c>
      <c r="F825" s="68">
        <v>43320</v>
      </c>
      <c r="G825" s="67" t="s">
        <v>2259</v>
      </c>
      <c r="H825" s="67" t="s">
        <v>2172</v>
      </c>
      <c r="I825" s="67" t="s">
        <v>2260</v>
      </c>
      <c r="J825" s="36">
        <v>-1728.83</v>
      </c>
    </row>
    <row r="826" spans="1:10" x14ac:dyDescent="0.25">
      <c r="A826" s="67"/>
      <c r="B826" s="67"/>
      <c r="C826" s="67"/>
      <c r="D826" s="67"/>
      <c r="E826" s="67" t="s">
        <v>390</v>
      </c>
      <c r="F826" s="68">
        <v>43326</v>
      </c>
      <c r="G826" s="67" t="s">
        <v>2261</v>
      </c>
      <c r="H826" s="67" t="s">
        <v>2262</v>
      </c>
      <c r="I826" s="67" t="s">
        <v>2263</v>
      </c>
      <c r="J826" s="36">
        <v>-1500</v>
      </c>
    </row>
    <row r="827" spans="1:10" x14ac:dyDescent="0.25">
      <c r="A827" s="67"/>
      <c r="B827" s="67"/>
      <c r="C827" s="67"/>
      <c r="D827" s="67"/>
      <c r="E827" s="67" t="s">
        <v>390</v>
      </c>
      <c r="F827" s="68">
        <v>43342</v>
      </c>
      <c r="G827" s="67" t="s">
        <v>2264</v>
      </c>
      <c r="H827" s="67" t="s">
        <v>369</v>
      </c>
      <c r="I827" s="67" t="s">
        <v>2265</v>
      </c>
      <c r="J827" s="36">
        <v>-202.47</v>
      </c>
    </row>
    <row r="828" spans="1:10" x14ac:dyDescent="0.25">
      <c r="A828" s="67"/>
      <c r="B828" s="67"/>
      <c r="C828" s="67"/>
      <c r="D828" s="67"/>
      <c r="E828" s="67" t="s">
        <v>390</v>
      </c>
      <c r="F828" s="68">
        <v>43342</v>
      </c>
      <c r="G828" s="67" t="s">
        <v>2266</v>
      </c>
      <c r="H828" s="67" t="s">
        <v>329</v>
      </c>
      <c r="I828" s="67" t="s">
        <v>2267</v>
      </c>
      <c r="J828" s="36">
        <v>-2154.2800000000002</v>
      </c>
    </row>
    <row r="829" spans="1:10" x14ac:dyDescent="0.25">
      <c r="A829" s="67"/>
      <c r="B829" s="67"/>
      <c r="C829" s="67"/>
      <c r="D829" s="67"/>
      <c r="E829" s="67" t="s">
        <v>390</v>
      </c>
      <c r="F829" s="68">
        <v>43343</v>
      </c>
      <c r="G829" s="67" t="s">
        <v>2268</v>
      </c>
      <c r="H829" s="67" t="s">
        <v>1134</v>
      </c>
      <c r="I829" s="67" t="s">
        <v>2269</v>
      </c>
      <c r="J829" s="36">
        <v>-1191.76</v>
      </c>
    </row>
    <row r="830" spans="1:10" x14ac:dyDescent="0.25">
      <c r="A830" s="67"/>
      <c r="B830" s="67"/>
      <c r="C830" s="67"/>
      <c r="D830" s="67"/>
      <c r="E830" s="67" t="s">
        <v>390</v>
      </c>
      <c r="F830" s="68">
        <v>43343</v>
      </c>
      <c r="G830" s="67" t="s">
        <v>2270</v>
      </c>
      <c r="H830" s="67" t="s">
        <v>2271</v>
      </c>
      <c r="I830" s="67" t="s">
        <v>2272</v>
      </c>
      <c r="J830" s="36">
        <v>-546.21</v>
      </c>
    </row>
    <row r="831" spans="1:10" x14ac:dyDescent="0.25">
      <c r="A831" s="67"/>
      <c r="B831" s="67"/>
      <c r="C831" s="67"/>
      <c r="D831" s="67"/>
      <c r="E831" s="67" t="s">
        <v>390</v>
      </c>
      <c r="F831" s="68">
        <v>43343</v>
      </c>
      <c r="G831" s="67" t="s">
        <v>2273</v>
      </c>
      <c r="H831" s="67" t="s">
        <v>2271</v>
      </c>
      <c r="I831" s="67" t="s">
        <v>2274</v>
      </c>
      <c r="J831" s="36">
        <v>-25.75</v>
      </c>
    </row>
    <row r="832" spans="1:10" x14ac:dyDescent="0.25">
      <c r="A832" s="67"/>
      <c r="B832" s="67"/>
      <c r="C832" s="67"/>
      <c r="D832" s="67"/>
      <c r="E832" s="67" t="s">
        <v>383</v>
      </c>
      <c r="F832" s="68">
        <v>43343</v>
      </c>
      <c r="G832" s="67" t="s">
        <v>955</v>
      </c>
      <c r="H832" s="67"/>
      <c r="I832" s="67" t="s">
        <v>956</v>
      </c>
      <c r="J832" s="36">
        <v>-3743</v>
      </c>
    </row>
    <row r="833" spans="1:10" x14ac:dyDescent="0.25">
      <c r="A833" s="67"/>
      <c r="B833" s="67"/>
      <c r="C833" s="67"/>
      <c r="D833" s="67"/>
      <c r="E833" s="67" t="s">
        <v>383</v>
      </c>
      <c r="F833" s="68">
        <v>43343</v>
      </c>
      <c r="G833" s="67" t="s">
        <v>2275</v>
      </c>
      <c r="H833" s="67"/>
      <c r="I833" s="67" t="s">
        <v>2276</v>
      </c>
      <c r="J833" s="36">
        <v>-1619.47</v>
      </c>
    </row>
    <row r="834" spans="1:10" x14ac:dyDescent="0.25">
      <c r="A834" s="67"/>
      <c r="B834" s="67"/>
      <c r="C834" s="67"/>
      <c r="D834" s="67"/>
      <c r="E834" s="67" t="s">
        <v>390</v>
      </c>
      <c r="F834" s="68">
        <v>43357</v>
      </c>
      <c r="G834" s="67" t="s">
        <v>2277</v>
      </c>
      <c r="H834" s="67" t="s">
        <v>2058</v>
      </c>
      <c r="I834" s="67" t="s">
        <v>2278</v>
      </c>
      <c r="J834" s="36">
        <v>-376.8</v>
      </c>
    </row>
    <row r="835" spans="1:10" x14ac:dyDescent="0.25">
      <c r="A835" s="67"/>
      <c r="B835" s="67"/>
      <c r="C835" s="67"/>
      <c r="D835" s="67"/>
      <c r="E835" s="67" t="s">
        <v>390</v>
      </c>
      <c r="F835" s="68">
        <v>43357</v>
      </c>
      <c r="G835" s="67" t="s">
        <v>2279</v>
      </c>
      <c r="H835" s="67" t="s">
        <v>2058</v>
      </c>
      <c r="I835" s="67" t="s">
        <v>2280</v>
      </c>
      <c r="J835" s="36">
        <v>-486.39</v>
      </c>
    </row>
    <row r="836" spans="1:10" x14ac:dyDescent="0.25">
      <c r="A836" s="67"/>
      <c r="B836" s="67"/>
      <c r="C836" s="67"/>
      <c r="D836" s="67"/>
      <c r="E836" s="67" t="s">
        <v>390</v>
      </c>
      <c r="F836" s="68">
        <v>43358</v>
      </c>
      <c r="G836" s="67" t="s">
        <v>2281</v>
      </c>
      <c r="H836" s="67" t="s">
        <v>2282</v>
      </c>
      <c r="I836" s="67" t="s">
        <v>2283</v>
      </c>
      <c r="J836" s="36">
        <v>-945.3</v>
      </c>
    </row>
    <row r="837" spans="1:10" x14ac:dyDescent="0.25">
      <c r="A837" s="67"/>
      <c r="B837" s="67"/>
      <c r="C837" s="67"/>
      <c r="D837" s="67"/>
      <c r="E837" s="67" t="s">
        <v>383</v>
      </c>
      <c r="F837" s="68">
        <v>43367</v>
      </c>
      <c r="G837" s="67" t="s">
        <v>2284</v>
      </c>
      <c r="H837" s="67" t="s">
        <v>2282</v>
      </c>
      <c r="I837" s="67" t="s">
        <v>2285</v>
      </c>
      <c r="J837" s="36">
        <v>945.3</v>
      </c>
    </row>
    <row r="838" spans="1:10" x14ac:dyDescent="0.25">
      <c r="A838" s="67"/>
      <c r="B838" s="67"/>
      <c r="C838" s="67"/>
      <c r="D838" s="67"/>
      <c r="E838" s="67" t="s">
        <v>383</v>
      </c>
      <c r="F838" s="68">
        <v>43391</v>
      </c>
      <c r="G838" s="67" t="s">
        <v>930</v>
      </c>
      <c r="H838" s="67"/>
      <c r="I838" s="67" t="s">
        <v>931</v>
      </c>
      <c r="J838" s="36">
        <v>-5000</v>
      </c>
    </row>
    <row r="839" spans="1:10" x14ac:dyDescent="0.25">
      <c r="A839" s="67"/>
      <c r="B839" s="67"/>
      <c r="C839" s="67"/>
      <c r="D839" s="67"/>
      <c r="E839" s="67" t="s">
        <v>383</v>
      </c>
      <c r="F839" s="68">
        <v>43398</v>
      </c>
      <c r="G839" s="67" t="s">
        <v>2286</v>
      </c>
      <c r="H839" s="67"/>
      <c r="I839" s="67" t="s">
        <v>2287</v>
      </c>
      <c r="J839" s="36">
        <v>-1900</v>
      </c>
    </row>
    <row r="840" spans="1:10" x14ac:dyDescent="0.25">
      <c r="A840" s="67"/>
      <c r="B840" s="67"/>
      <c r="C840" s="67"/>
      <c r="D840" s="67"/>
      <c r="E840" s="67" t="s">
        <v>383</v>
      </c>
      <c r="F840" s="68">
        <v>43403</v>
      </c>
      <c r="G840" s="67" t="s">
        <v>756</v>
      </c>
      <c r="H840" s="67"/>
      <c r="I840" s="67" t="s">
        <v>757</v>
      </c>
      <c r="J840" s="36">
        <v>-2000</v>
      </c>
    </row>
    <row r="841" spans="1:10" x14ac:dyDescent="0.25">
      <c r="A841" s="67"/>
      <c r="B841" s="67"/>
      <c r="C841" s="67"/>
      <c r="D841" s="67"/>
      <c r="E841" s="67" t="s">
        <v>390</v>
      </c>
      <c r="F841" s="68">
        <v>43404</v>
      </c>
      <c r="G841" s="67" t="s">
        <v>2288</v>
      </c>
      <c r="H841" s="67" t="s">
        <v>2134</v>
      </c>
      <c r="I841" s="67" t="s">
        <v>2289</v>
      </c>
      <c r="J841" s="36">
        <v>-904</v>
      </c>
    </row>
    <row r="842" spans="1:10" x14ac:dyDescent="0.25">
      <c r="A842" s="67"/>
      <c r="B842" s="67"/>
      <c r="C842" s="67"/>
      <c r="D842" s="67"/>
      <c r="E842" s="67" t="s">
        <v>390</v>
      </c>
      <c r="F842" s="68">
        <v>43404</v>
      </c>
      <c r="G842" s="67" t="s">
        <v>2290</v>
      </c>
      <c r="H842" s="67" t="s">
        <v>369</v>
      </c>
      <c r="I842" s="67" t="s">
        <v>2291</v>
      </c>
      <c r="J842" s="36">
        <v>-940.32</v>
      </c>
    </row>
    <row r="843" spans="1:10" x14ac:dyDescent="0.25">
      <c r="A843" s="67"/>
      <c r="B843" s="67"/>
      <c r="C843" s="67"/>
      <c r="D843" s="67"/>
      <c r="E843" s="67" t="s">
        <v>383</v>
      </c>
      <c r="F843" s="68">
        <v>43424</v>
      </c>
      <c r="G843" s="67" t="s">
        <v>2292</v>
      </c>
      <c r="H843" s="67" t="s">
        <v>2282</v>
      </c>
      <c r="I843" s="67" t="s">
        <v>2293</v>
      </c>
      <c r="J843" s="36">
        <v>-945.3</v>
      </c>
    </row>
    <row r="844" spans="1:10" x14ac:dyDescent="0.25">
      <c r="A844" s="67"/>
      <c r="B844" s="67"/>
      <c r="C844" s="67"/>
      <c r="D844" s="67"/>
      <c r="E844" s="67" t="s">
        <v>390</v>
      </c>
      <c r="F844" s="68">
        <v>43425</v>
      </c>
      <c r="G844" s="67" t="s">
        <v>2294</v>
      </c>
      <c r="H844" s="67" t="s">
        <v>2168</v>
      </c>
      <c r="I844" s="67" t="s">
        <v>2295</v>
      </c>
      <c r="J844" s="36">
        <v>-210.92</v>
      </c>
    </row>
    <row r="845" spans="1:10" x14ac:dyDescent="0.25">
      <c r="A845" s="67"/>
      <c r="B845" s="67"/>
      <c r="C845" s="67"/>
      <c r="D845" s="67"/>
      <c r="E845" s="67" t="s">
        <v>390</v>
      </c>
      <c r="F845" s="68">
        <v>43435</v>
      </c>
      <c r="G845" s="67" t="s">
        <v>2296</v>
      </c>
      <c r="H845" s="67" t="s">
        <v>2297</v>
      </c>
      <c r="I845" s="67" t="s">
        <v>2298</v>
      </c>
      <c r="J845" s="36">
        <v>-62.9</v>
      </c>
    </row>
    <row r="846" spans="1:10" x14ac:dyDescent="0.25">
      <c r="A846" s="67"/>
      <c r="B846" s="67"/>
      <c r="C846" s="67"/>
      <c r="D846" s="67"/>
      <c r="E846" s="67" t="s">
        <v>390</v>
      </c>
      <c r="F846" s="68">
        <v>43435</v>
      </c>
      <c r="G846" s="67" t="s">
        <v>2296</v>
      </c>
      <c r="H846" s="67" t="s">
        <v>2297</v>
      </c>
      <c r="I846" s="67" t="s">
        <v>2299</v>
      </c>
      <c r="J846" s="36">
        <v>-390</v>
      </c>
    </row>
    <row r="847" spans="1:10" x14ac:dyDescent="0.25">
      <c r="A847" s="67"/>
      <c r="B847" s="67"/>
      <c r="C847" s="67"/>
      <c r="D847" s="67"/>
      <c r="E847" s="67" t="s">
        <v>390</v>
      </c>
      <c r="F847" s="68">
        <v>43435</v>
      </c>
      <c r="G847" s="67" t="s">
        <v>2296</v>
      </c>
      <c r="H847" s="67" t="s">
        <v>2297</v>
      </c>
      <c r="I847" s="67" t="s">
        <v>2299</v>
      </c>
      <c r="J847" s="36">
        <v>-547.1</v>
      </c>
    </row>
    <row r="848" spans="1:10" x14ac:dyDescent="0.25">
      <c r="A848" s="67"/>
      <c r="B848" s="67"/>
      <c r="C848" s="67"/>
      <c r="D848" s="67"/>
      <c r="E848" s="67" t="s">
        <v>390</v>
      </c>
      <c r="F848" s="68">
        <v>43435</v>
      </c>
      <c r="G848" s="67" t="s">
        <v>2300</v>
      </c>
      <c r="H848" s="67" t="s">
        <v>925</v>
      </c>
      <c r="I848" s="67" t="s">
        <v>2301</v>
      </c>
      <c r="J848" s="36">
        <v>-1435.95</v>
      </c>
    </row>
    <row r="849" spans="1:10" x14ac:dyDescent="0.25">
      <c r="A849" s="67"/>
      <c r="B849" s="67"/>
      <c r="C849" s="67"/>
      <c r="D849" s="67"/>
      <c r="E849" s="67" t="s">
        <v>390</v>
      </c>
      <c r="F849" s="68">
        <v>43444</v>
      </c>
      <c r="G849" s="67" t="s">
        <v>2302</v>
      </c>
      <c r="H849" s="67" t="s">
        <v>369</v>
      </c>
      <c r="I849" s="67" t="s">
        <v>2303</v>
      </c>
      <c r="J849" s="36">
        <v>-89.94</v>
      </c>
    </row>
    <row r="850" spans="1:10" x14ac:dyDescent="0.25">
      <c r="A850" s="67"/>
      <c r="B850" s="67"/>
      <c r="C850" s="67"/>
      <c r="D850" s="67"/>
      <c r="E850" s="67" t="s">
        <v>438</v>
      </c>
      <c r="F850" s="68">
        <v>43447</v>
      </c>
      <c r="G850" s="67" t="s">
        <v>2304</v>
      </c>
      <c r="H850" s="67" t="s">
        <v>291</v>
      </c>
      <c r="I850" s="67" t="s">
        <v>2305</v>
      </c>
      <c r="J850" s="36">
        <v>1000</v>
      </c>
    </row>
    <row r="851" spans="1:10" x14ac:dyDescent="0.25">
      <c r="A851" s="67"/>
      <c r="B851" s="67"/>
      <c r="C851" s="67"/>
      <c r="D851" s="67"/>
      <c r="E851" s="67" t="s">
        <v>390</v>
      </c>
      <c r="F851" s="68">
        <v>43452</v>
      </c>
      <c r="G851" s="67" t="s">
        <v>2306</v>
      </c>
      <c r="H851" s="67" t="s">
        <v>369</v>
      </c>
      <c r="I851" s="67" t="s">
        <v>2307</v>
      </c>
      <c r="J851" s="36">
        <v>-192</v>
      </c>
    </row>
    <row r="852" spans="1:10" x14ac:dyDescent="0.25">
      <c r="A852" s="67"/>
      <c r="B852" s="67"/>
      <c r="C852" s="67"/>
      <c r="D852" s="67"/>
      <c r="E852" s="67" t="s">
        <v>438</v>
      </c>
      <c r="F852" s="68">
        <v>43454</v>
      </c>
      <c r="G852" s="67" t="s">
        <v>2308</v>
      </c>
      <c r="H852" s="67" t="s">
        <v>1362</v>
      </c>
      <c r="I852" s="67" t="s">
        <v>2309</v>
      </c>
      <c r="J852" s="36">
        <v>2000</v>
      </c>
    </row>
    <row r="853" spans="1:10" x14ac:dyDescent="0.25">
      <c r="A853" s="67"/>
      <c r="B853" s="67"/>
      <c r="C853" s="67"/>
      <c r="D853" s="67"/>
      <c r="E853" s="67" t="s">
        <v>390</v>
      </c>
      <c r="F853" s="68">
        <v>43455</v>
      </c>
      <c r="G853" s="67" t="s">
        <v>1951</v>
      </c>
      <c r="H853" s="67" t="s">
        <v>568</v>
      </c>
      <c r="I853" s="67" t="s">
        <v>2310</v>
      </c>
      <c r="J853" s="36">
        <v>-11.14</v>
      </c>
    </row>
    <row r="854" spans="1:10" x14ac:dyDescent="0.25">
      <c r="A854" s="67"/>
      <c r="B854" s="67"/>
      <c r="C854" s="67"/>
      <c r="D854" s="67"/>
      <c r="E854" s="67" t="s">
        <v>390</v>
      </c>
      <c r="F854" s="68">
        <v>43464</v>
      </c>
      <c r="G854" s="67" t="s">
        <v>2311</v>
      </c>
      <c r="H854" s="67" t="s">
        <v>2312</v>
      </c>
      <c r="I854" s="67" t="s">
        <v>2301</v>
      </c>
      <c r="J854" s="36">
        <v>-778</v>
      </c>
    </row>
    <row r="855" spans="1:10" x14ac:dyDescent="0.25">
      <c r="A855" s="67"/>
      <c r="B855" s="67"/>
      <c r="C855" s="67"/>
      <c r="D855" s="67"/>
      <c r="E855" s="67" t="s">
        <v>383</v>
      </c>
      <c r="F855" s="68">
        <v>43465</v>
      </c>
      <c r="G855" s="67" t="s">
        <v>1152</v>
      </c>
      <c r="H855" s="67"/>
      <c r="I855" s="67" t="s">
        <v>1153</v>
      </c>
      <c r="J855" s="36">
        <v>-5000</v>
      </c>
    </row>
    <row r="856" spans="1:10" x14ac:dyDescent="0.25">
      <c r="A856" s="67"/>
      <c r="B856" s="67"/>
      <c r="C856" s="67"/>
      <c r="D856" s="67"/>
      <c r="E856" s="67" t="s">
        <v>438</v>
      </c>
      <c r="F856" s="68">
        <v>43468</v>
      </c>
      <c r="G856" s="67" t="s">
        <v>2313</v>
      </c>
      <c r="H856" s="67" t="s">
        <v>2314</v>
      </c>
      <c r="I856" s="67" t="s">
        <v>2315</v>
      </c>
      <c r="J856" s="36">
        <v>2000</v>
      </c>
    </row>
    <row r="857" spans="1:10" x14ac:dyDescent="0.25">
      <c r="A857" s="67"/>
      <c r="B857" s="67"/>
      <c r="C857" s="67"/>
      <c r="D857" s="67"/>
      <c r="E857" s="67" t="s">
        <v>390</v>
      </c>
      <c r="F857" s="68">
        <v>43475</v>
      </c>
      <c r="G857" s="67" t="s">
        <v>2316</v>
      </c>
      <c r="H857" s="67" t="s">
        <v>369</v>
      </c>
      <c r="I857" s="67" t="s">
        <v>2317</v>
      </c>
      <c r="J857" s="36">
        <v>-73</v>
      </c>
    </row>
    <row r="858" spans="1:10" x14ac:dyDescent="0.25">
      <c r="A858" s="67"/>
      <c r="B858" s="67"/>
      <c r="C858" s="67"/>
      <c r="D858" s="67"/>
      <c r="E858" s="67" t="s">
        <v>390</v>
      </c>
      <c r="F858" s="68">
        <v>43493</v>
      </c>
      <c r="G858" s="67" t="s">
        <v>2318</v>
      </c>
      <c r="H858" s="67" t="s">
        <v>369</v>
      </c>
      <c r="I858" s="67" t="s">
        <v>2319</v>
      </c>
      <c r="J858" s="36">
        <v>-997.95</v>
      </c>
    </row>
    <row r="859" spans="1:10" x14ac:dyDescent="0.25">
      <c r="A859" s="67"/>
      <c r="B859" s="67"/>
      <c r="C859" s="67"/>
      <c r="D859" s="67"/>
      <c r="E859" s="67" t="s">
        <v>390</v>
      </c>
      <c r="F859" s="68">
        <v>43496</v>
      </c>
      <c r="G859" s="67" t="s">
        <v>2320</v>
      </c>
      <c r="H859" s="67" t="s">
        <v>2058</v>
      </c>
      <c r="I859" s="67" t="s">
        <v>2321</v>
      </c>
      <c r="J859" s="36">
        <v>-354.94</v>
      </c>
    </row>
    <row r="860" spans="1:10" x14ac:dyDescent="0.25">
      <c r="A860" s="67"/>
      <c r="B860" s="67"/>
      <c r="C860" s="67"/>
      <c r="D860" s="67"/>
      <c r="E860" s="67" t="s">
        <v>390</v>
      </c>
      <c r="F860" s="68">
        <v>43498</v>
      </c>
      <c r="G860" s="67" t="s">
        <v>2322</v>
      </c>
      <c r="H860" s="67" t="s">
        <v>2168</v>
      </c>
      <c r="I860" s="67" t="s">
        <v>2323</v>
      </c>
      <c r="J860" s="36">
        <v>-1011.99</v>
      </c>
    </row>
    <row r="861" spans="1:10" x14ac:dyDescent="0.25">
      <c r="A861" s="67"/>
      <c r="B861" s="67"/>
      <c r="C861" s="67"/>
      <c r="D861" s="67"/>
      <c r="E861" s="67" t="s">
        <v>390</v>
      </c>
      <c r="F861" s="68">
        <v>43519</v>
      </c>
      <c r="G861" s="67" t="s">
        <v>2324</v>
      </c>
      <c r="H861" s="67" t="s">
        <v>369</v>
      </c>
      <c r="I861" s="67" t="s">
        <v>2325</v>
      </c>
      <c r="J861" s="36">
        <v>-270.5</v>
      </c>
    </row>
    <row r="862" spans="1:10" x14ac:dyDescent="0.25">
      <c r="A862" s="67"/>
      <c r="B862" s="67"/>
      <c r="C862" s="67"/>
      <c r="D862" s="67"/>
      <c r="E862" s="67" t="s">
        <v>438</v>
      </c>
      <c r="F862" s="68">
        <v>43564</v>
      </c>
      <c r="G862" s="67" t="s">
        <v>2326</v>
      </c>
      <c r="H862" s="67" t="s">
        <v>2103</v>
      </c>
      <c r="I862" s="67" t="s">
        <v>2327</v>
      </c>
      <c r="J862" s="36">
        <v>1000</v>
      </c>
    </row>
    <row r="863" spans="1:10" x14ac:dyDescent="0.25">
      <c r="A863" s="67"/>
      <c r="B863" s="67"/>
      <c r="C863" s="67"/>
      <c r="D863" s="67"/>
      <c r="E863" s="67" t="s">
        <v>383</v>
      </c>
      <c r="F863" s="68">
        <v>43585</v>
      </c>
      <c r="G863" s="67" t="s">
        <v>763</v>
      </c>
      <c r="H863" s="67"/>
      <c r="I863" s="67" t="s">
        <v>764</v>
      </c>
      <c r="J863" s="36">
        <v>-2394.4899999999998</v>
      </c>
    </row>
    <row r="864" spans="1:10" x14ac:dyDescent="0.25">
      <c r="A864" s="67"/>
      <c r="B864" s="67"/>
      <c r="C864" s="67"/>
      <c r="D864" s="67"/>
      <c r="E864" s="67" t="s">
        <v>390</v>
      </c>
      <c r="F864" s="68">
        <v>43616</v>
      </c>
      <c r="G864" s="67" t="s">
        <v>2328</v>
      </c>
      <c r="H864" s="67" t="s">
        <v>369</v>
      </c>
      <c r="I864" s="67" t="s">
        <v>2325</v>
      </c>
      <c r="J864" s="36">
        <v>-110.67</v>
      </c>
    </row>
    <row r="865" spans="1:10" x14ac:dyDescent="0.25">
      <c r="A865" s="67"/>
      <c r="B865" s="67"/>
      <c r="C865" s="67"/>
      <c r="D865" s="67"/>
      <c r="E865" s="67" t="s">
        <v>390</v>
      </c>
      <c r="F865" s="68">
        <v>43635</v>
      </c>
      <c r="G865" s="67" t="s">
        <v>2329</v>
      </c>
      <c r="H865" s="67" t="s">
        <v>369</v>
      </c>
      <c r="I865" s="67" t="s">
        <v>2330</v>
      </c>
      <c r="J865" s="36">
        <v>-583</v>
      </c>
    </row>
    <row r="866" spans="1:10" x14ac:dyDescent="0.25">
      <c r="A866" s="67"/>
      <c r="B866" s="67"/>
      <c r="C866" s="67"/>
      <c r="D866" s="67"/>
      <c r="E866" s="67" t="s">
        <v>383</v>
      </c>
      <c r="F866" s="68">
        <v>43646</v>
      </c>
      <c r="G866" s="67" t="s">
        <v>2062</v>
      </c>
      <c r="H866" s="67"/>
      <c r="I866" s="67" t="s">
        <v>2064</v>
      </c>
      <c r="J866" s="36">
        <v>-2000</v>
      </c>
    </row>
    <row r="867" spans="1:10" x14ac:dyDescent="0.25">
      <c r="A867" s="67"/>
      <c r="B867" s="67"/>
      <c r="C867" s="67"/>
      <c r="D867" s="67"/>
      <c r="E867" s="67" t="s">
        <v>438</v>
      </c>
      <c r="F867" s="68">
        <v>43675</v>
      </c>
      <c r="G867" s="67" t="s">
        <v>2331</v>
      </c>
      <c r="H867" s="67" t="s">
        <v>2090</v>
      </c>
      <c r="I867" s="67" t="s">
        <v>2332</v>
      </c>
      <c r="J867" s="36">
        <v>1000</v>
      </c>
    </row>
    <row r="868" spans="1:10" x14ac:dyDescent="0.25">
      <c r="A868" s="67"/>
      <c r="B868" s="67"/>
      <c r="C868" s="67"/>
      <c r="D868" s="67"/>
      <c r="E868" s="67" t="s">
        <v>390</v>
      </c>
      <c r="F868" s="68">
        <v>43677</v>
      </c>
      <c r="G868" s="67" t="s">
        <v>2333</v>
      </c>
      <c r="H868" s="67" t="s">
        <v>369</v>
      </c>
      <c r="I868" s="67" t="s">
        <v>2334</v>
      </c>
      <c r="J868" s="36">
        <v>-89.94</v>
      </c>
    </row>
    <row r="869" spans="1:10" x14ac:dyDescent="0.25">
      <c r="A869" s="67"/>
      <c r="B869" s="67"/>
      <c r="C869" s="67"/>
      <c r="D869" s="67"/>
      <c r="E869" s="67" t="s">
        <v>390</v>
      </c>
      <c r="F869" s="68">
        <v>43677</v>
      </c>
      <c r="G869" s="67" t="s">
        <v>2335</v>
      </c>
      <c r="H869" s="67" t="s">
        <v>2058</v>
      </c>
      <c r="I869" s="67" t="s">
        <v>2336</v>
      </c>
      <c r="J869" s="36">
        <v>-225.4</v>
      </c>
    </row>
    <row r="870" spans="1:10" x14ac:dyDescent="0.25">
      <c r="A870" s="67"/>
      <c r="B870" s="67"/>
      <c r="C870" s="67"/>
      <c r="D870" s="67"/>
      <c r="E870" s="67" t="s">
        <v>390</v>
      </c>
      <c r="F870" s="68">
        <v>43677</v>
      </c>
      <c r="G870" s="67" t="s">
        <v>1993</v>
      </c>
      <c r="H870" s="67" t="s">
        <v>568</v>
      </c>
      <c r="I870" s="67" t="s">
        <v>2310</v>
      </c>
      <c r="J870" s="36">
        <v>-14.7</v>
      </c>
    </row>
    <row r="871" spans="1:10" x14ac:dyDescent="0.25">
      <c r="A871" s="67"/>
      <c r="B871" s="67"/>
      <c r="C871" s="67"/>
      <c r="D871" s="67"/>
      <c r="E871" s="67" t="s">
        <v>390</v>
      </c>
      <c r="F871" s="68">
        <v>43698</v>
      </c>
      <c r="G871" s="67" t="s">
        <v>2337</v>
      </c>
      <c r="H871" s="67" t="s">
        <v>2058</v>
      </c>
      <c r="I871" s="67" t="s">
        <v>2338</v>
      </c>
      <c r="J871" s="36">
        <v>-539</v>
      </c>
    </row>
    <row r="872" spans="1:10" x14ac:dyDescent="0.25">
      <c r="A872" s="67"/>
      <c r="B872" s="67"/>
      <c r="C872" s="67"/>
      <c r="D872" s="67"/>
      <c r="E872" s="67" t="s">
        <v>390</v>
      </c>
      <c r="F872" s="68">
        <v>43704</v>
      </c>
      <c r="G872" s="67" t="s">
        <v>2339</v>
      </c>
      <c r="H872" s="67" t="s">
        <v>324</v>
      </c>
      <c r="I872" s="67" t="s">
        <v>2340</v>
      </c>
      <c r="J872" s="36">
        <v>-82.96</v>
      </c>
    </row>
    <row r="873" spans="1:10" x14ac:dyDescent="0.25">
      <c r="A873" s="67"/>
      <c r="B873" s="67"/>
      <c r="C873" s="67"/>
      <c r="D873" s="67"/>
      <c r="E873" s="67" t="s">
        <v>383</v>
      </c>
      <c r="F873" s="68">
        <v>43708</v>
      </c>
      <c r="G873" s="67" t="s">
        <v>2341</v>
      </c>
      <c r="H873" s="67"/>
      <c r="I873" s="67" t="s">
        <v>2342</v>
      </c>
      <c r="J873" s="36">
        <v>10119.15</v>
      </c>
    </row>
    <row r="874" spans="1:10" x14ac:dyDescent="0.25">
      <c r="A874" s="67"/>
      <c r="B874" s="67"/>
      <c r="C874" s="67"/>
      <c r="D874" s="67"/>
      <c r="E874" s="67" t="s">
        <v>438</v>
      </c>
      <c r="F874" s="68">
        <v>43714</v>
      </c>
      <c r="G874" s="67" t="s">
        <v>2343</v>
      </c>
      <c r="H874" s="67" t="s">
        <v>2219</v>
      </c>
      <c r="I874" s="67" t="s">
        <v>2220</v>
      </c>
      <c r="J874" s="36">
        <v>3000</v>
      </c>
    </row>
    <row r="875" spans="1:10" x14ac:dyDescent="0.25">
      <c r="A875" s="67"/>
      <c r="B875" s="67"/>
      <c r="C875" s="67"/>
      <c r="D875" s="67"/>
      <c r="E875" s="67" t="s">
        <v>390</v>
      </c>
      <c r="F875" s="68">
        <v>43738</v>
      </c>
      <c r="G875" s="67" t="s">
        <v>2344</v>
      </c>
      <c r="H875" s="67" t="s">
        <v>369</v>
      </c>
      <c r="I875" s="67" t="s">
        <v>2345</v>
      </c>
      <c r="J875" s="36">
        <v>-500</v>
      </c>
    </row>
    <row r="876" spans="1:10" x14ac:dyDescent="0.25">
      <c r="A876" s="67"/>
      <c r="B876" s="67"/>
      <c r="C876" s="67"/>
      <c r="D876" s="67"/>
      <c r="E876" s="67" t="s">
        <v>390</v>
      </c>
      <c r="F876" s="68">
        <v>43739</v>
      </c>
      <c r="G876" s="67" t="s">
        <v>2346</v>
      </c>
      <c r="H876" s="67" t="s">
        <v>369</v>
      </c>
      <c r="I876" s="67" t="s">
        <v>2347</v>
      </c>
      <c r="J876" s="36">
        <v>-500</v>
      </c>
    </row>
    <row r="877" spans="1:10" x14ac:dyDescent="0.25">
      <c r="A877" s="67"/>
      <c r="B877" s="67"/>
      <c r="C877" s="67"/>
      <c r="D877" s="67"/>
      <c r="E877" s="67" t="s">
        <v>390</v>
      </c>
      <c r="F877" s="68">
        <v>43766</v>
      </c>
      <c r="G877" s="67" t="s">
        <v>6773</v>
      </c>
      <c r="H877" s="67" t="s">
        <v>315</v>
      </c>
      <c r="I877" s="67" t="s">
        <v>2256</v>
      </c>
      <c r="J877" s="36">
        <v>-2000</v>
      </c>
    </row>
    <row r="878" spans="1:10" ht="15.75" thickBot="1" x14ac:dyDescent="0.3">
      <c r="A878" s="67"/>
      <c r="B878" s="67"/>
      <c r="C878" s="67"/>
      <c r="D878" s="67"/>
      <c r="E878" s="67" t="s">
        <v>383</v>
      </c>
      <c r="F878" s="68">
        <v>43769</v>
      </c>
      <c r="G878" s="67" t="s">
        <v>444</v>
      </c>
      <c r="H878" s="67"/>
      <c r="I878" s="67" t="s">
        <v>2348</v>
      </c>
      <c r="J878" s="37">
        <v>-95</v>
      </c>
    </row>
    <row r="879" spans="1:10" x14ac:dyDescent="0.25">
      <c r="A879" s="67"/>
      <c r="B879" s="67"/>
      <c r="C879" s="67" t="s">
        <v>2349</v>
      </c>
      <c r="D879" s="67"/>
      <c r="E879" s="67"/>
      <c r="F879" s="68"/>
      <c r="G879" s="67"/>
      <c r="H879" s="67"/>
      <c r="I879" s="67"/>
      <c r="J879" s="36">
        <f>ROUND(SUM(J639:J878),5)</f>
        <v>88399.3</v>
      </c>
    </row>
    <row r="880" spans="1:10" x14ac:dyDescent="0.25">
      <c r="A880" s="64"/>
      <c r="B880" s="64"/>
      <c r="C880" s="64" t="s">
        <v>2350</v>
      </c>
      <c r="D880" s="64"/>
      <c r="E880" s="64"/>
      <c r="F880" s="65"/>
      <c r="G880" s="64"/>
      <c r="H880" s="64"/>
      <c r="I880" s="64"/>
      <c r="J880" s="57"/>
    </row>
    <row r="881" spans="1:10" x14ac:dyDescent="0.25">
      <c r="A881" s="67"/>
      <c r="B881" s="67"/>
      <c r="C881" s="67"/>
      <c r="D881" s="67"/>
      <c r="E881" s="67" t="s">
        <v>383</v>
      </c>
      <c r="F881" s="68">
        <v>42004</v>
      </c>
      <c r="G881" s="67" t="s">
        <v>1648</v>
      </c>
      <c r="H881" s="67"/>
      <c r="I881" s="67" t="s">
        <v>1649</v>
      </c>
      <c r="J881" s="36">
        <v>20</v>
      </c>
    </row>
    <row r="882" spans="1:10" x14ac:dyDescent="0.25">
      <c r="A882" s="67"/>
      <c r="B882" s="67"/>
      <c r="C882" s="67"/>
      <c r="D882" s="67"/>
      <c r="E882" s="67" t="s">
        <v>426</v>
      </c>
      <c r="F882" s="68">
        <v>42128</v>
      </c>
      <c r="G882" s="67" t="s">
        <v>570</v>
      </c>
      <c r="H882" s="67" t="s">
        <v>2351</v>
      </c>
      <c r="I882" s="67" t="s">
        <v>2352</v>
      </c>
      <c r="J882" s="36">
        <v>-429.44</v>
      </c>
    </row>
    <row r="883" spans="1:10" x14ac:dyDescent="0.25">
      <c r="A883" s="67"/>
      <c r="B883" s="67"/>
      <c r="C883" s="67"/>
      <c r="D883" s="67"/>
      <c r="E883" s="67" t="s">
        <v>423</v>
      </c>
      <c r="F883" s="68">
        <v>42128</v>
      </c>
      <c r="G883" s="67"/>
      <c r="H883" s="67"/>
      <c r="I883" s="67" t="s">
        <v>2353</v>
      </c>
      <c r="J883" s="36">
        <v>1.37</v>
      </c>
    </row>
    <row r="884" spans="1:10" x14ac:dyDescent="0.25">
      <c r="A884" s="67"/>
      <c r="B884" s="67"/>
      <c r="C884" s="67"/>
      <c r="D884" s="67"/>
      <c r="E884" s="67" t="s">
        <v>383</v>
      </c>
      <c r="F884" s="68">
        <v>42185</v>
      </c>
      <c r="G884" s="67" t="s">
        <v>900</v>
      </c>
      <c r="H884" s="67"/>
      <c r="I884" s="67" t="s">
        <v>901</v>
      </c>
      <c r="J884" s="36">
        <v>20</v>
      </c>
    </row>
    <row r="885" spans="1:10" x14ac:dyDescent="0.25">
      <c r="A885" s="67"/>
      <c r="B885" s="67"/>
      <c r="C885" s="67"/>
      <c r="D885" s="67"/>
      <c r="E885" s="67" t="s">
        <v>426</v>
      </c>
      <c r="F885" s="68">
        <v>42338</v>
      </c>
      <c r="G885" s="67"/>
      <c r="H885" s="67" t="s">
        <v>2351</v>
      </c>
      <c r="I885" s="67" t="s">
        <v>2354</v>
      </c>
      <c r="J885" s="36">
        <v>-300</v>
      </c>
    </row>
    <row r="886" spans="1:10" x14ac:dyDescent="0.25">
      <c r="A886" s="67"/>
      <c r="B886" s="67"/>
      <c r="C886" s="67"/>
      <c r="D886" s="67"/>
      <c r="E886" s="67" t="s">
        <v>383</v>
      </c>
      <c r="F886" s="68">
        <v>42369</v>
      </c>
      <c r="G886" s="67" t="s">
        <v>1663</v>
      </c>
      <c r="H886" s="67"/>
      <c r="I886" s="67" t="s">
        <v>1664</v>
      </c>
      <c r="J886" s="36">
        <v>20</v>
      </c>
    </row>
    <row r="887" spans="1:10" x14ac:dyDescent="0.25">
      <c r="A887" s="67"/>
      <c r="B887" s="67"/>
      <c r="C887" s="67"/>
      <c r="D887" s="67"/>
      <c r="E887" s="67" t="s">
        <v>383</v>
      </c>
      <c r="F887" s="68">
        <v>42370</v>
      </c>
      <c r="G887" s="67" t="s">
        <v>1462</v>
      </c>
      <c r="H887" s="67"/>
      <c r="I887" s="67" t="s">
        <v>1463</v>
      </c>
      <c r="J887" s="36">
        <v>665</v>
      </c>
    </row>
    <row r="888" spans="1:10" x14ac:dyDescent="0.25">
      <c r="A888" s="67"/>
      <c r="B888" s="67"/>
      <c r="C888" s="67"/>
      <c r="D888" s="67"/>
      <c r="E888" s="67" t="s">
        <v>426</v>
      </c>
      <c r="F888" s="68">
        <v>42492</v>
      </c>
      <c r="G888" s="67" t="s">
        <v>570</v>
      </c>
      <c r="H888" s="67" t="s">
        <v>571</v>
      </c>
      <c r="I888" s="67" t="s">
        <v>2355</v>
      </c>
      <c r="J888" s="36">
        <v>-105</v>
      </c>
    </row>
    <row r="889" spans="1:10" x14ac:dyDescent="0.25">
      <c r="A889" s="67"/>
      <c r="B889" s="67"/>
      <c r="C889" s="67"/>
      <c r="D889" s="67"/>
      <c r="E889" s="67" t="s">
        <v>423</v>
      </c>
      <c r="F889" s="68">
        <v>42513</v>
      </c>
      <c r="G889" s="67"/>
      <c r="H889" s="67" t="s">
        <v>976</v>
      </c>
      <c r="I889" s="67" t="s">
        <v>2356</v>
      </c>
      <c r="J889" s="36">
        <v>365</v>
      </c>
    </row>
    <row r="890" spans="1:10" x14ac:dyDescent="0.25">
      <c r="A890" s="67"/>
      <c r="B890" s="67"/>
      <c r="C890" s="67"/>
      <c r="D890" s="67"/>
      <c r="E890" s="67" t="s">
        <v>423</v>
      </c>
      <c r="F890" s="68">
        <v>42513</v>
      </c>
      <c r="G890" s="67"/>
      <c r="H890" s="67"/>
      <c r="I890" s="67" t="s">
        <v>431</v>
      </c>
      <c r="J890" s="36">
        <v>-11.46</v>
      </c>
    </row>
    <row r="891" spans="1:10" x14ac:dyDescent="0.25">
      <c r="A891" s="67"/>
      <c r="B891" s="67"/>
      <c r="C891" s="67"/>
      <c r="D891" s="67"/>
      <c r="E891" s="67" t="s">
        <v>423</v>
      </c>
      <c r="F891" s="68">
        <v>42548</v>
      </c>
      <c r="G891" s="67"/>
      <c r="H891" s="67" t="s">
        <v>2357</v>
      </c>
      <c r="I891" s="67" t="s">
        <v>2358</v>
      </c>
      <c r="J891" s="36">
        <v>368</v>
      </c>
    </row>
    <row r="892" spans="1:10" x14ac:dyDescent="0.25">
      <c r="A892" s="67"/>
      <c r="B892" s="67"/>
      <c r="C892" s="67"/>
      <c r="D892" s="67"/>
      <c r="E892" s="67" t="s">
        <v>423</v>
      </c>
      <c r="F892" s="68">
        <v>42548</v>
      </c>
      <c r="G892" s="67"/>
      <c r="H892" s="67"/>
      <c r="I892" s="67" t="s">
        <v>431</v>
      </c>
      <c r="J892" s="36">
        <v>-12.66</v>
      </c>
    </row>
    <row r="893" spans="1:10" x14ac:dyDescent="0.25">
      <c r="A893" s="67"/>
      <c r="B893" s="67"/>
      <c r="C893" s="67"/>
      <c r="D893" s="67"/>
      <c r="E893" s="67" t="s">
        <v>426</v>
      </c>
      <c r="F893" s="68">
        <v>42569</v>
      </c>
      <c r="G893" s="67" t="s">
        <v>570</v>
      </c>
      <c r="H893" s="67" t="s">
        <v>2351</v>
      </c>
      <c r="I893" s="67" t="s">
        <v>2359</v>
      </c>
      <c r="J893" s="36">
        <v>-342</v>
      </c>
    </row>
    <row r="894" spans="1:10" x14ac:dyDescent="0.25">
      <c r="A894" s="67"/>
      <c r="B894" s="67"/>
      <c r="C894" s="67"/>
      <c r="D894" s="67"/>
      <c r="E894" s="67" t="s">
        <v>383</v>
      </c>
      <c r="F894" s="68">
        <v>42582</v>
      </c>
      <c r="G894" s="67" t="s">
        <v>1830</v>
      </c>
      <c r="H894" s="67"/>
      <c r="I894" s="67" t="s">
        <v>1831</v>
      </c>
      <c r="J894" s="36">
        <v>40</v>
      </c>
    </row>
    <row r="895" spans="1:10" x14ac:dyDescent="0.25">
      <c r="A895" s="67"/>
      <c r="B895" s="67"/>
      <c r="C895" s="67"/>
      <c r="D895" s="67"/>
      <c r="E895" s="67" t="s">
        <v>383</v>
      </c>
      <c r="F895" s="68">
        <v>42643</v>
      </c>
      <c r="G895" s="67" t="s">
        <v>1581</v>
      </c>
      <c r="H895" s="67"/>
      <c r="I895" s="67" t="s">
        <v>1582</v>
      </c>
      <c r="J895" s="36">
        <v>20</v>
      </c>
    </row>
    <row r="896" spans="1:10" x14ac:dyDescent="0.25">
      <c r="A896" s="67"/>
      <c r="B896" s="67"/>
      <c r="C896" s="67"/>
      <c r="D896" s="67"/>
      <c r="E896" s="67" t="s">
        <v>423</v>
      </c>
      <c r="F896" s="68">
        <v>42654</v>
      </c>
      <c r="G896" s="67"/>
      <c r="H896" s="67" t="s">
        <v>2360</v>
      </c>
      <c r="I896" s="67" t="s">
        <v>1675</v>
      </c>
      <c r="J896" s="36">
        <v>318</v>
      </c>
    </row>
    <row r="897" spans="1:10" x14ac:dyDescent="0.25">
      <c r="A897" s="67"/>
      <c r="B897" s="67"/>
      <c r="C897" s="67"/>
      <c r="D897" s="67"/>
      <c r="E897" s="67" t="s">
        <v>423</v>
      </c>
      <c r="F897" s="68">
        <v>42654</v>
      </c>
      <c r="G897" s="67"/>
      <c r="H897" s="67"/>
      <c r="I897" s="67" t="s">
        <v>431</v>
      </c>
      <c r="J897" s="36">
        <v>-8.82</v>
      </c>
    </row>
    <row r="898" spans="1:10" x14ac:dyDescent="0.25">
      <c r="A898" s="67"/>
      <c r="B898" s="67"/>
      <c r="C898" s="67"/>
      <c r="D898" s="67"/>
      <c r="E898" s="67" t="s">
        <v>383</v>
      </c>
      <c r="F898" s="68">
        <v>42704</v>
      </c>
      <c r="G898" s="67" t="s">
        <v>1468</v>
      </c>
      <c r="H898" s="67"/>
      <c r="I898" s="67" t="s">
        <v>1469</v>
      </c>
      <c r="J898" s="36">
        <v>20</v>
      </c>
    </row>
    <row r="899" spans="1:10" x14ac:dyDescent="0.25">
      <c r="A899" s="67"/>
      <c r="B899" s="67"/>
      <c r="C899" s="67"/>
      <c r="D899" s="67"/>
      <c r="E899" s="67" t="s">
        <v>383</v>
      </c>
      <c r="F899" s="68">
        <v>42766</v>
      </c>
      <c r="G899" s="67" t="s">
        <v>1586</v>
      </c>
      <c r="H899" s="67"/>
      <c r="I899" s="67" t="s">
        <v>1587</v>
      </c>
      <c r="J899" s="36">
        <v>20</v>
      </c>
    </row>
    <row r="900" spans="1:10" x14ac:dyDescent="0.25">
      <c r="A900" s="67"/>
      <c r="B900" s="67"/>
      <c r="C900" s="67"/>
      <c r="D900" s="67"/>
      <c r="E900" s="67" t="s">
        <v>383</v>
      </c>
      <c r="F900" s="68">
        <v>42855</v>
      </c>
      <c r="G900" s="67" t="s">
        <v>1474</v>
      </c>
      <c r="H900" s="67"/>
      <c r="I900" s="67" t="s">
        <v>1475</v>
      </c>
      <c r="J900" s="36">
        <v>20</v>
      </c>
    </row>
    <row r="901" spans="1:10" x14ac:dyDescent="0.25">
      <c r="A901" s="67"/>
      <c r="B901" s="67"/>
      <c r="C901" s="67"/>
      <c r="D901" s="67"/>
      <c r="E901" s="67" t="s">
        <v>383</v>
      </c>
      <c r="F901" s="68">
        <v>42886</v>
      </c>
      <c r="G901" s="67" t="s">
        <v>1545</v>
      </c>
      <c r="H901" s="67"/>
      <c r="I901" s="67" t="s">
        <v>1546</v>
      </c>
      <c r="J901" s="36">
        <v>58</v>
      </c>
    </row>
    <row r="902" spans="1:10" x14ac:dyDescent="0.25">
      <c r="A902" s="67"/>
      <c r="B902" s="67"/>
      <c r="C902" s="67"/>
      <c r="D902" s="67"/>
      <c r="E902" s="67" t="s">
        <v>390</v>
      </c>
      <c r="F902" s="68">
        <v>42938</v>
      </c>
      <c r="G902" s="67" t="s">
        <v>2361</v>
      </c>
      <c r="H902" s="67" t="s">
        <v>1686</v>
      </c>
      <c r="I902" s="67" t="s">
        <v>2362</v>
      </c>
      <c r="J902" s="36">
        <v>-440.65</v>
      </c>
    </row>
    <row r="903" spans="1:10" x14ac:dyDescent="0.25">
      <c r="A903" s="67"/>
      <c r="B903" s="67"/>
      <c r="C903" s="67"/>
      <c r="D903" s="67"/>
      <c r="E903" s="67" t="s">
        <v>390</v>
      </c>
      <c r="F903" s="68">
        <v>42951</v>
      </c>
      <c r="G903" s="67" t="s">
        <v>2363</v>
      </c>
      <c r="H903" s="67" t="s">
        <v>2364</v>
      </c>
      <c r="I903" s="67" t="s">
        <v>2365</v>
      </c>
      <c r="J903" s="36">
        <v>-290.95</v>
      </c>
    </row>
    <row r="904" spans="1:10" x14ac:dyDescent="0.25">
      <c r="A904" s="67"/>
      <c r="B904" s="67"/>
      <c r="C904" s="67"/>
      <c r="D904" s="67"/>
      <c r="E904" s="67" t="s">
        <v>390</v>
      </c>
      <c r="F904" s="68">
        <v>42979</v>
      </c>
      <c r="G904" s="67" t="s">
        <v>2366</v>
      </c>
      <c r="H904" s="67" t="s">
        <v>2367</v>
      </c>
      <c r="I904" s="67" t="s">
        <v>2368</v>
      </c>
      <c r="J904" s="36">
        <v>-382.07</v>
      </c>
    </row>
    <row r="905" spans="1:10" x14ac:dyDescent="0.25">
      <c r="A905" s="67"/>
      <c r="B905" s="67"/>
      <c r="C905" s="67"/>
      <c r="D905" s="67"/>
      <c r="E905" s="67" t="s">
        <v>383</v>
      </c>
      <c r="F905" s="68">
        <v>43281</v>
      </c>
      <c r="G905" s="67" t="s">
        <v>1175</v>
      </c>
      <c r="H905" s="67"/>
      <c r="I905" s="67" t="s">
        <v>1176</v>
      </c>
      <c r="J905" s="36">
        <v>20</v>
      </c>
    </row>
    <row r="906" spans="1:10" x14ac:dyDescent="0.25">
      <c r="A906" s="67"/>
      <c r="B906" s="67"/>
      <c r="C906" s="67"/>
      <c r="D906" s="67"/>
      <c r="E906" s="67" t="s">
        <v>390</v>
      </c>
      <c r="F906" s="68">
        <v>43420</v>
      </c>
      <c r="G906" s="67" t="s">
        <v>2369</v>
      </c>
      <c r="H906" s="67" t="s">
        <v>2370</v>
      </c>
      <c r="I906" s="67" t="s">
        <v>2371</v>
      </c>
      <c r="J906" s="36">
        <v>-389.79</v>
      </c>
    </row>
    <row r="907" spans="1:10" x14ac:dyDescent="0.25">
      <c r="A907" s="67"/>
      <c r="B907" s="67"/>
      <c r="C907" s="67"/>
      <c r="D907" s="67"/>
      <c r="E907" s="67" t="s">
        <v>383</v>
      </c>
      <c r="F907" s="68">
        <v>43465</v>
      </c>
      <c r="G907" s="67" t="s">
        <v>2372</v>
      </c>
      <c r="H907" s="67"/>
      <c r="I907" s="67" t="s">
        <v>2373</v>
      </c>
      <c r="J907" s="36">
        <v>7000</v>
      </c>
    </row>
    <row r="908" spans="1:10" ht="15.75" thickBot="1" x14ac:dyDescent="0.3">
      <c r="A908" s="67"/>
      <c r="B908" s="67"/>
      <c r="C908" s="67"/>
      <c r="D908" s="67"/>
      <c r="E908" s="67" t="s">
        <v>390</v>
      </c>
      <c r="F908" s="68">
        <v>43585</v>
      </c>
      <c r="G908" s="67" t="s">
        <v>2374</v>
      </c>
      <c r="H908" s="67" t="s">
        <v>2375</v>
      </c>
      <c r="I908" s="67" t="s">
        <v>2376</v>
      </c>
      <c r="J908" s="37">
        <v>-186.17</v>
      </c>
    </row>
    <row r="909" spans="1:10" x14ac:dyDescent="0.25">
      <c r="A909" s="67"/>
      <c r="B909" s="67"/>
      <c r="C909" s="67" t="s">
        <v>2377</v>
      </c>
      <c r="D909" s="67"/>
      <c r="E909" s="67"/>
      <c r="F909" s="68"/>
      <c r="G909" s="67"/>
      <c r="H909" s="67"/>
      <c r="I909" s="67"/>
      <c r="J909" s="36">
        <f>ROUND(SUM(J880:J908),5)</f>
        <v>6076.36</v>
      </c>
    </row>
    <row r="910" spans="1:10" x14ac:dyDescent="0.25">
      <c r="A910" s="64"/>
      <c r="B910" s="64"/>
      <c r="C910" s="64" t="s">
        <v>2378</v>
      </c>
      <c r="D910" s="64"/>
      <c r="E910" s="64"/>
      <c r="F910" s="65"/>
      <c r="G910" s="64"/>
      <c r="H910" s="64"/>
      <c r="I910" s="64"/>
      <c r="J910" s="57"/>
    </row>
    <row r="911" spans="1:10" x14ac:dyDescent="0.25">
      <c r="A911" s="67"/>
      <c r="B911" s="67"/>
      <c r="C911" s="67"/>
      <c r="D911" s="67"/>
      <c r="E911" s="67" t="s">
        <v>383</v>
      </c>
      <c r="F911" s="68">
        <v>40179</v>
      </c>
      <c r="G911" s="67" t="s">
        <v>2379</v>
      </c>
      <c r="H911" s="67"/>
      <c r="I911" s="67" t="s">
        <v>2380</v>
      </c>
      <c r="J911" s="36">
        <v>3420.81</v>
      </c>
    </row>
    <row r="912" spans="1:10" x14ac:dyDescent="0.25">
      <c r="A912" s="67"/>
      <c r="B912" s="67"/>
      <c r="C912" s="67"/>
      <c r="D912" s="67"/>
      <c r="E912" s="67" t="s">
        <v>383</v>
      </c>
      <c r="F912" s="68">
        <v>40209</v>
      </c>
      <c r="G912" s="67" t="s">
        <v>2381</v>
      </c>
      <c r="H912" s="67"/>
      <c r="I912" s="67" t="s">
        <v>2382</v>
      </c>
      <c r="J912" s="36">
        <v>-162.81</v>
      </c>
    </row>
    <row r="913" spans="1:10" x14ac:dyDescent="0.25">
      <c r="A913" s="67"/>
      <c r="B913" s="67"/>
      <c r="C913" s="67"/>
      <c r="D913" s="67"/>
      <c r="E913" s="67" t="s">
        <v>383</v>
      </c>
      <c r="F913" s="68">
        <v>40237</v>
      </c>
      <c r="G913" s="67" t="s">
        <v>2383</v>
      </c>
      <c r="H913" s="67"/>
      <c r="I913" s="67" t="s">
        <v>2384</v>
      </c>
      <c r="J913" s="36">
        <v>40</v>
      </c>
    </row>
    <row r="914" spans="1:10" x14ac:dyDescent="0.25">
      <c r="A914" s="67"/>
      <c r="B914" s="67"/>
      <c r="C914" s="67"/>
      <c r="D914" s="67"/>
      <c r="E914" s="67" t="s">
        <v>383</v>
      </c>
      <c r="F914" s="68">
        <v>40268</v>
      </c>
      <c r="G914" s="67" t="s">
        <v>2385</v>
      </c>
      <c r="H914" s="67"/>
      <c r="I914" s="67" t="s">
        <v>2386</v>
      </c>
      <c r="J914" s="36">
        <v>-1492.98</v>
      </c>
    </row>
    <row r="915" spans="1:10" x14ac:dyDescent="0.25">
      <c r="A915" s="67"/>
      <c r="B915" s="67"/>
      <c r="C915" s="67"/>
      <c r="D915" s="67"/>
      <c r="E915" s="67" t="s">
        <v>383</v>
      </c>
      <c r="F915" s="68">
        <v>40298</v>
      </c>
      <c r="G915" s="67" t="s">
        <v>2387</v>
      </c>
      <c r="H915" s="67"/>
      <c r="I915" s="67" t="s">
        <v>2388</v>
      </c>
      <c r="J915" s="36">
        <v>40</v>
      </c>
    </row>
    <row r="916" spans="1:10" x14ac:dyDescent="0.25">
      <c r="A916" s="67"/>
      <c r="B916" s="67"/>
      <c r="C916" s="67"/>
      <c r="D916" s="67"/>
      <c r="E916" s="67" t="s">
        <v>383</v>
      </c>
      <c r="F916" s="68">
        <v>40298</v>
      </c>
      <c r="G916" s="67" t="s">
        <v>2389</v>
      </c>
      <c r="H916" s="67"/>
      <c r="I916" s="67" t="s">
        <v>2390</v>
      </c>
      <c r="J916" s="36">
        <v>-328.82</v>
      </c>
    </row>
    <row r="917" spans="1:10" x14ac:dyDescent="0.25">
      <c r="A917" s="67"/>
      <c r="B917" s="67"/>
      <c r="C917" s="67"/>
      <c r="D917" s="67"/>
      <c r="E917" s="67" t="s">
        <v>383</v>
      </c>
      <c r="F917" s="68">
        <v>40329</v>
      </c>
      <c r="G917" s="67" t="s">
        <v>2391</v>
      </c>
      <c r="H917" s="67"/>
      <c r="I917" s="67" t="s">
        <v>2392</v>
      </c>
      <c r="J917" s="36">
        <v>20</v>
      </c>
    </row>
    <row r="918" spans="1:10" x14ac:dyDescent="0.25">
      <c r="A918" s="67"/>
      <c r="B918" s="67"/>
      <c r="C918" s="67"/>
      <c r="D918" s="67"/>
      <c r="E918" s="67" t="s">
        <v>383</v>
      </c>
      <c r="F918" s="68">
        <v>40329</v>
      </c>
      <c r="G918" s="67" t="s">
        <v>2393</v>
      </c>
      <c r="H918" s="67"/>
      <c r="I918" s="67" t="s">
        <v>2394</v>
      </c>
      <c r="J918" s="36">
        <v>1000</v>
      </c>
    </row>
    <row r="919" spans="1:10" x14ac:dyDescent="0.25">
      <c r="A919" s="67"/>
      <c r="B919" s="67"/>
      <c r="C919" s="67"/>
      <c r="D919" s="67"/>
      <c r="E919" s="67" t="s">
        <v>383</v>
      </c>
      <c r="F919" s="68">
        <v>40390</v>
      </c>
      <c r="G919" s="67" t="s">
        <v>2395</v>
      </c>
      <c r="H919" s="67"/>
      <c r="I919" s="67" t="s">
        <v>2396</v>
      </c>
      <c r="J919" s="36">
        <v>-1052.76</v>
      </c>
    </row>
    <row r="920" spans="1:10" x14ac:dyDescent="0.25">
      <c r="A920" s="67"/>
      <c r="B920" s="67"/>
      <c r="C920" s="67"/>
      <c r="D920" s="67"/>
      <c r="E920" s="67" t="s">
        <v>383</v>
      </c>
      <c r="F920" s="68">
        <v>40390</v>
      </c>
      <c r="G920" s="67" t="s">
        <v>2395</v>
      </c>
      <c r="H920" s="67"/>
      <c r="I920" s="67" t="s">
        <v>2396</v>
      </c>
      <c r="J920" s="36">
        <v>282.8</v>
      </c>
    </row>
    <row r="921" spans="1:10" x14ac:dyDescent="0.25">
      <c r="A921" s="67"/>
      <c r="B921" s="67"/>
      <c r="C921" s="67"/>
      <c r="D921" s="67"/>
      <c r="E921" s="67" t="s">
        <v>383</v>
      </c>
      <c r="F921" s="68">
        <v>40482</v>
      </c>
      <c r="G921" s="67" t="s">
        <v>2397</v>
      </c>
      <c r="H921" s="67"/>
      <c r="I921" s="67" t="s">
        <v>2398</v>
      </c>
      <c r="J921" s="36">
        <v>1932.12</v>
      </c>
    </row>
    <row r="922" spans="1:10" x14ac:dyDescent="0.25">
      <c r="A922" s="67"/>
      <c r="B922" s="67"/>
      <c r="C922" s="67"/>
      <c r="D922" s="67"/>
      <c r="E922" s="67" t="s">
        <v>383</v>
      </c>
      <c r="F922" s="68">
        <v>40543</v>
      </c>
      <c r="G922" s="67" t="s">
        <v>1604</v>
      </c>
      <c r="H922" s="67"/>
      <c r="I922" s="67" t="s">
        <v>1605</v>
      </c>
      <c r="J922" s="36">
        <v>3561.9</v>
      </c>
    </row>
    <row r="923" spans="1:10" x14ac:dyDescent="0.25">
      <c r="A923" s="67"/>
      <c r="B923" s="67"/>
      <c r="C923" s="67"/>
      <c r="D923" s="67"/>
      <c r="E923" s="67" t="s">
        <v>383</v>
      </c>
      <c r="F923" s="68">
        <v>40543</v>
      </c>
      <c r="G923" s="67" t="s">
        <v>1604</v>
      </c>
      <c r="H923" s="67"/>
      <c r="I923" s="67" t="s">
        <v>1605</v>
      </c>
      <c r="J923" s="36">
        <v>-2747.3</v>
      </c>
    </row>
    <row r="924" spans="1:10" x14ac:dyDescent="0.25">
      <c r="A924" s="67"/>
      <c r="B924" s="67"/>
      <c r="C924" s="67"/>
      <c r="D924" s="67"/>
      <c r="E924" s="67" t="s">
        <v>383</v>
      </c>
      <c r="F924" s="68">
        <v>40574</v>
      </c>
      <c r="G924" s="67" t="s">
        <v>1561</v>
      </c>
      <c r="H924" s="67"/>
      <c r="I924" s="67" t="s">
        <v>1562</v>
      </c>
      <c r="J924" s="36">
        <v>-2490.2199999999998</v>
      </c>
    </row>
    <row r="925" spans="1:10" x14ac:dyDescent="0.25">
      <c r="A925" s="67"/>
      <c r="B925" s="67"/>
      <c r="C925" s="67"/>
      <c r="D925" s="67"/>
      <c r="E925" s="67" t="s">
        <v>383</v>
      </c>
      <c r="F925" s="68">
        <v>40574</v>
      </c>
      <c r="G925" s="67" t="s">
        <v>1608</v>
      </c>
      <c r="H925" s="67"/>
      <c r="I925" s="67" t="s">
        <v>1609</v>
      </c>
      <c r="J925" s="36">
        <v>-103.35</v>
      </c>
    </row>
    <row r="926" spans="1:10" x14ac:dyDescent="0.25">
      <c r="A926" s="67"/>
      <c r="B926" s="67"/>
      <c r="C926" s="67"/>
      <c r="D926" s="67"/>
      <c r="E926" s="67" t="s">
        <v>383</v>
      </c>
      <c r="F926" s="68">
        <v>40633</v>
      </c>
      <c r="G926" s="67" t="s">
        <v>384</v>
      </c>
      <c r="H926" s="67"/>
      <c r="I926" s="67" t="s">
        <v>385</v>
      </c>
      <c r="J926" s="36">
        <v>20</v>
      </c>
    </row>
    <row r="927" spans="1:10" x14ac:dyDescent="0.25">
      <c r="A927" s="67"/>
      <c r="B927" s="67"/>
      <c r="C927" s="67"/>
      <c r="D927" s="67"/>
      <c r="E927" s="67" t="s">
        <v>383</v>
      </c>
      <c r="F927" s="68">
        <v>40633</v>
      </c>
      <c r="G927" s="67" t="s">
        <v>1610</v>
      </c>
      <c r="H927" s="67"/>
      <c r="I927" s="67" t="s">
        <v>1611</v>
      </c>
      <c r="J927" s="36">
        <v>-641.66999999999996</v>
      </c>
    </row>
    <row r="928" spans="1:10" x14ac:dyDescent="0.25">
      <c r="A928" s="67"/>
      <c r="B928" s="67"/>
      <c r="C928" s="67"/>
      <c r="D928" s="67"/>
      <c r="E928" s="67" t="s">
        <v>383</v>
      </c>
      <c r="F928" s="68">
        <v>40663</v>
      </c>
      <c r="G928" s="67" t="s">
        <v>1612</v>
      </c>
      <c r="H928" s="67"/>
      <c r="I928" s="67" t="s">
        <v>1613</v>
      </c>
      <c r="J928" s="36">
        <v>20</v>
      </c>
    </row>
    <row r="929" spans="1:10" x14ac:dyDescent="0.25">
      <c r="A929" s="67"/>
      <c r="B929" s="67"/>
      <c r="C929" s="67"/>
      <c r="D929" s="67"/>
      <c r="E929" s="67" t="s">
        <v>383</v>
      </c>
      <c r="F929" s="68">
        <v>40663</v>
      </c>
      <c r="G929" s="67" t="s">
        <v>1700</v>
      </c>
      <c r="H929" s="67"/>
      <c r="I929" s="67" t="s">
        <v>1701</v>
      </c>
      <c r="J929" s="36">
        <v>-326.41000000000003</v>
      </c>
    </row>
    <row r="930" spans="1:10" x14ac:dyDescent="0.25">
      <c r="A930" s="67"/>
      <c r="B930" s="67"/>
      <c r="C930" s="67"/>
      <c r="D930" s="67"/>
      <c r="E930" s="67" t="s">
        <v>383</v>
      </c>
      <c r="F930" s="68">
        <v>40694</v>
      </c>
      <c r="G930" s="67" t="s">
        <v>1614</v>
      </c>
      <c r="H930" s="67"/>
      <c r="I930" s="67" t="s">
        <v>1615</v>
      </c>
      <c r="J930" s="36">
        <v>60</v>
      </c>
    </row>
    <row r="931" spans="1:10" x14ac:dyDescent="0.25">
      <c r="A931" s="67"/>
      <c r="B931" s="67"/>
      <c r="C931" s="67"/>
      <c r="D931" s="67"/>
      <c r="E931" s="67" t="s">
        <v>383</v>
      </c>
      <c r="F931" s="68">
        <v>40724</v>
      </c>
      <c r="G931" s="67" t="s">
        <v>1496</v>
      </c>
      <c r="H931" s="67"/>
      <c r="I931" s="67" t="s">
        <v>1497</v>
      </c>
      <c r="J931" s="36">
        <v>20</v>
      </c>
    </row>
    <row r="932" spans="1:10" x14ac:dyDescent="0.25">
      <c r="A932" s="67"/>
      <c r="B932" s="67"/>
      <c r="C932" s="67"/>
      <c r="D932" s="67"/>
      <c r="E932" s="67" t="s">
        <v>383</v>
      </c>
      <c r="F932" s="68">
        <v>40724</v>
      </c>
      <c r="G932" s="67" t="s">
        <v>2399</v>
      </c>
      <c r="H932" s="67"/>
      <c r="I932" s="67" t="s">
        <v>2400</v>
      </c>
      <c r="J932" s="36">
        <v>-109.29</v>
      </c>
    </row>
    <row r="933" spans="1:10" x14ac:dyDescent="0.25">
      <c r="A933" s="67"/>
      <c r="B933" s="67"/>
      <c r="C933" s="67"/>
      <c r="D933" s="67"/>
      <c r="E933" s="67" t="s">
        <v>383</v>
      </c>
      <c r="F933" s="68">
        <v>40724</v>
      </c>
      <c r="G933" s="67" t="s">
        <v>1706</v>
      </c>
      <c r="H933" s="67"/>
      <c r="I933" s="67" t="s">
        <v>1707</v>
      </c>
      <c r="J933" s="36">
        <v>40</v>
      </c>
    </row>
    <row r="934" spans="1:10" x14ac:dyDescent="0.25">
      <c r="A934" s="67"/>
      <c r="B934" s="67"/>
      <c r="C934" s="67"/>
      <c r="D934" s="67"/>
      <c r="E934" s="67" t="s">
        <v>383</v>
      </c>
      <c r="F934" s="68">
        <v>40755</v>
      </c>
      <c r="G934" s="67" t="s">
        <v>1563</v>
      </c>
      <c r="H934" s="67"/>
      <c r="I934" s="67" t="s">
        <v>1564</v>
      </c>
      <c r="J934" s="36">
        <v>20</v>
      </c>
    </row>
    <row r="935" spans="1:10" x14ac:dyDescent="0.25">
      <c r="A935" s="67"/>
      <c r="B935" s="67"/>
      <c r="C935" s="67"/>
      <c r="D935" s="67"/>
      <c r="E935" s="67" t="s">
        <v>383</v>
      </c>
      <c r="F935" s="68">
        <v>40877</v>
      </c>
      <c r="G935" s="67" t="s">
        <v>894</v>
      </c>
      <c r="H935" s="67"/>
      <c r="I935" s="67" t="s">
        <v>895</v>
      </c>
      <c r="J935" s="36">
        <v>20</v>
      </c>
    </row>
    <row r="936" spans="1:10" x14ac:dyDescent="0.25">
      <c r="A936" s="67"/>
      <c r="B936" s="67"/>
      <c r="C936" s="67"/>
      <c r="D936" s="67"/>
      <c r="E936" s="67" t="s">
        <v>383</v>
      </c>
      <c r="F936" s="68">
        <v>40877</v>
      </c>
      <c r="G936" s="67" t="s">
        <v>1616</v>
      </c>
      <c r="H936" s="67"/>
      <c r="I936" s="67" t="s">
        <v>1617</v>
      </c>
      <c r="J936" s="36">
        <v>-335.28</v>
      </c>
    </row>
    <row r="937" spans="1:10" x14ac:dyDescent="0.25">
      <c r="A937" s="67"/>
      <c r="B937" s="67"/>
      <c r="C937" s="67"/>
      <c r="D937" s="67"/>
      <c r="E937" s="67" t="s">
        <v>383</v>
      </c>
      <c r="F937" s="68">
        <v>40877</v>
      </c>
      <c r="G937" s="67" t="s">
        <v>2074</v>
      </c>
      <c r="H937" s="67"/>
      <c r="I937" s="67" t="s">
        <v>2075</v>
      </c>
      <c r="J937" s="36">
        <v>1000</v>
      </c>
    </row>
    <row r="938" spans="1:10" x14ac:dyDescent="0.25">
      <c r="A938" s="67"/>
      <c r="B938" s="67"/>
      <c r="C938" s="67"/>
      <c r="D938" s="67"/>
      <c r="E938" s="67" t="s">
        <v>383</v>
      </c>
      <c r="F938" s="68">
        <v>40908</v>
      </c>
      <c r="G938" s="67" t="s">
        <v>1712</v>
      </c>
      <c r="H938" s="67"/>
      <c r="I938" s="67" t="s">
        <v>1713</v>
      </c>
      <c r="J938" s="36">
        <v>-1000</v>
      </c>
    </row>
    <row r="939" spans="1:10" x14ac:dyDescent="0.25">
      <c r="A939" s="67"/>
      <c r="B939" s="67"/>
      <c r="C939" s="67"/>
      <c r="D939" s="67"/>
      <c r="E939" s="67" t="s">
        <v>383</v>
      </c>
      <c r="F939" s="68">
        <v>40939</v>
      </c>
      <c r="G939" s="67" t="s">
        <v>1539</v>
      </c>
      <c r="H939" s="67"/>
      <c r="I939" s="67" t="s">
        <v>1540</v>
      </c>
      <c r="J939" s="36">
        <v>20</v>
      </c>
    </row>
    <row r="940" spans="1:10" x14ac:dyDescent="0.25">
      <c r="A940" s="67"/>
      <c r="B940" s="67"/>
      <c r="C940" s="67"/>
      <c r="D940" s="67"/>
      <c r="E940" s="67" t="s">
        <v>383</v>
      </c>
      <c r="F940" s="68">
        <v>40968</v>
      </c>
      <c r="G940" s="67" t="s">
        <v>1622</v>
      </c>
      <c r="H940" s="67"/>
      <c r="I940" s="67" t="s">
        <v>1623</v>
      </c>
      <c r="J940" s="36">
        <v>20</v>
      </c>
    </row>
    <row r="941" spans="1:10" x14ac:dyDescent="0.25">
      <c r="A941" s="67"/>
      <c r="B941" s="67"/>
      <c r="C941" s="67"/>
      <c r="D941" s="67"/>
      <c r="E941" s="67" t="s">
        <v>383</v>
      </c>
      <c r="F941" s="68">
        <v>40999</v>
      </c>
      <c r="G941" s="67" t="s">
        <v>702</v>
      </c>
      <c r="H941" s="67"/>
      <c r="I941" s="67" t="s">
        <v>703</v>
      </c>
      <c r="J941" s="36">
        <v>20</v>
      </c>
    </row>
    <row r="942" spans="1:10" x14ac:dyDescent="0.25">
      <c r="A942" s="67"/>
      <c r="B942" s="67"/>
      <c r="C942" s="67"/>
      <c r="D942" s="67"/>
      <c r="E942" s="67" t="s">
        <v>383</v>
      </c>
      <c r="F942" s="68">
        <v>41029</v>
      </c>
      <c r="G942" s="67" t="s">
        <v>896</v>
      </c>
      <c r="H942" s="67"/>
      <c r="I942" s="67" t="s">
        <v>897</v>
      </c>
      <c r="J942" s="36">
        <v>20</v>
      </c>
    </row>
    <row r="943" spans="1:10" x14ac:dyDescent="0.25">
      <c r="A943" s="67"/>
      <c r="B943" s="67"/>
      <c r="C943" s="67"/>
      <c r="D943" s="67"/>
      <c r="E943" s="67" t="s">
        <v>383</v>
      </c>
      <c r="F943" s="68">
        <v>41060</v>
      </c>
      <c r="G943" s="67" t="s">
        <v>1486</v>
      </c>
      <c r="H943" s="67"/>
      <c r="I943" s="67" t="s">
        <v>1487</v>
      </c>
      <c r="J943" s="36">
        <v>40</v>
      </c>
    </row>
    <row r="944" spans="1:10" x14ac:dyDescent="0.25">
      <c r="A944" s="67"/>
      <c r="B944" s="67"/>
      <c r="C944" s="67"/>
      <c r="D944" s="67"/>
      <c r="E944" s="67" t="s">
        <v>383</v>
      </c>
      <c r="F944" s="68">
        <v>41121</v>
      </c>
      <c r="G944" s="67" t="s">
        <v>1513</v>
      </c>
      <c r="H944" s="67"/>
      <c r="I944" s="67" t="s">
        <v>1514</v>
      </c>
      <c r="J944" s="36">
        <v>20</v>
      </c>
    </row>
    <row r="945" spans="1:10" x14ac:dyDescent="0.25">
      <c r="A945" s="67"/>
      <c r="B945" s="67"/>
      <c r="C945" s="67"/>
      <c r="D945" s="67"/>
      <c r="E945" s="67" t="s">
        <v>383</v>
      </c>
      <c r="F945" s="68">
        <v>41121</v>
      </c>
      <c r="G945" s="67" t="s">
        <v>1722</v>
      </c>
      <c r="H945" s="67"/>
      <c r="I945" s="67" t="s">
        <v>1723</v>
      </c>
      <c r="J945" s="36">
        <v>-1000</v>
      </c>
    </row>
    <row r="946" spans="1:10" x14ac:dyDescent="0.25">
      <c r="A946" s="67"/>
      <c r="B946" s="67"/>
      <c r="C946" s="67"/>
      <c r="D946" s="67"/>
      <c r="E946" s="67" t="s">
        <v>383</v>
      </c>
      <c r="F946" s="68">
        <v>41152</v>
      </c>
      <c r="G946" s="67" t="s">
        <v>1565</v>
      </c>
      <c r="H946" s="67"/>
      <c r="I946" s="67" t="s">
        <v>1566</v>
      </c>
      <c r="J946" s="36">
        <v>20</v>
      </c>
    </row>
    <row r="947" spans="1:10" x14ac:dyDescent="0.25">
      <c r="A947" s="67"/>
      <c r="B947" s="67"/>
      <c r="C947" s="67"/>
      <c r="D947" s="67"/>
      <c r="E947" s="67" t="s">
        <v>383</v>
      </c>
      <c r="F947" s="68">
        <v>41182</v>
      </c>
      <c r="G947" s="67" t="s">
        <v>1506</v>
      </c>
      <c r="H947" s="67"/>
      <c r="I947" s="67" t="s">
        <v>1507</v>
      </c>
      <c r="J947" s="36">
        <v>100</v>
      </c>
    </row>
    <row r="948" spans="1:10" x14ac:dyDescent="0.25">
      <c r="A948" s="67"/>
      <c r="B948" s="67"/>
      <c r="C948" s="67"/>
      <c r="D948" s="67"/>
      <c r="E948" s="67" t="s">
        <v>383</v>
      </c>
      <c r="F948" s="68">
        <v>41213</v>
      </c>
      <c r="G948" s="67" t="s">
        <v>1569</v>
      </c>
      <c r="H948" s="67"/>
      <c r="I948" s="67" t="s">
        <v>1570</v>
      </c>
      <c r="J948" s="36">
        <v>40</v>
      </c>
    </row>
    <row r="949" spans="1:10" x14ac:dyDescent="0.25">
      <c r="A949" s="67"/>
      <c r="B949" s="67"/>
      <c r="C949" s="67"/>
      <c r="D949" s="67"/>
      <c r="E949" s="67" t="s">
        <v>383</v>
      </c>
      <c r="F949" s="68">
        <v>41243</v>
      </c>
      <c r="G949" s="67" t="s">
        <v>1734</v>
      </c>
      <c r="H949" s="67"/>
      <c r="I949" s="67" t="s">
        <v>1735</v>
      </c>
      <c r="J949" s="36">
        <v>80</v>
      </c>
    </row>
    <row r="950" spans="1:10" x14ac:dyDescent="0.25">
      <c r="A950" s="67"/>
      <c r="B950" s="67"/>
      <c r="C950" s="67"/>
      <c r="D950" s="67"/>
      <c r="E950" s="67" t="s">
        <v>383</v>
      </c>
      <c r="F950" s="68">
        <v>41243</v>
      </c>
      <c r="G950" s="67" t="s">
        <v>1736</v>
      </c>
      <c r="H950" s="67"/>
      <c r="I950" s="67" t="s">
        <v>1737</v>
      </c>
      <c r="J950" s="36">
        <v>-38.31</v>
      </c>
    </row>
    <row r="951" spans="1:10" x14ac:dyDescent="0.25">
      <c r="A951" s="67"/>
      <c r="B951" s="67"/>
      <c r="C951" s="67"/>
      <c r="D951" s="67"/>
      <c r="E951" s="67" t="s">
        <v>383</v>
      </c>
      <c r="F951" s="68">
        <v>41274</v>
      </c>
      <c r="G951" s="67" t="s">
        <v>1541</v>
      </c>
      <c r="H951" s="67"/>
      <c r="I951" s="67" t="s">
        <v>1542</v>
      </c>
      <c r="J951" s="36">
        <v>20</v>
      </c>
    </row>
    <row r="952" spans="1:10" x14ac:dyDescent="0.25">
      <c r="A952" s="67"/>
      <c r="B952" s="67"/>
      <c r="C952" s="67"/>
      <c r="D952" s="67"/>
      <c r="E952" s="67" t="s">
        <v>383</v>
      </c>
      <c r="F952" s="68">
        <v>41333</v>
      </c>
      <c r="G952" s="67" t="s">
        <v>1571</v>
      </c>
      <c r="H952" s="67"/>
      <c r="I952" s="67" t="s">
        <v>1572</v>
      </c>
      <c r="J952" s="36">
        <v>40</v>
      </c>
    </row>
    <row r="953" spans="1:10" x14ac:dyDescent="0.25">
      <c r="A953" s="67"/>
      <c r="B953" s="67"/>
      <c r="C953" s="67"/>
      <c r="D953" s="67"/>
      <c r="E953" s="67" t="s">
        <v>383</v>
      </c>
      <c r="F953" s="68">
        <v>41364</v>
      </c>
      <c r="G953" s="67" t="s">
        <v>1624</v>
      </c>
      <c r="H953" s="67"/>
      <c r="I953" s="67" t="s">
        <v>1625</v>
      </c>
      <c r="J953" s="36">
        <v>20</v>
      </c>
    </row>
    <row r="954" spans="1:10" x14ac:dyDescent="0.25">
      <c r="A954" s="67"/>
      <c r="B954" s="67"/>
      <c r="C954" s="67"/>
      <c r="D954" s="67"/>
      <c r="E954" s="67" t="s">
        <v>383</v>
      </c>
      <c r="F954" s="68">
        <v>41394</v>
      </c>
      <c r="G954" s="67" t="s">
        <v>1515</v>
      </c>
      <c r="H954" s="67"/>
      <c r="I954" s="67" t="s">
        <v>1516</v>
      </c>
      <c r="J954" s="36">
        <v>20</v>
      </c>
    </row>
    <row r="955" spans="1:10" x14ac:dyDescent="0.25">
      <c r="A955" s="67"/>
      <c r="B955" s="67"/>
      <c r="C955" s="67"/>
      <c r="D955" s="67"/>
      <c r="E955" s="67" t="s">
        <v>383</v>
      </c>
      <c r="F955" s="68">
        <v>41425</v>
      </c>
      <c r="G955" s="67" t="s">
        <v>1490</v>
      </c>
      <c r="H955" s="67"/>
      <c r="I955" s="67" t="s">
        <v>1491</v>
      </c>
      <c r="J955" s="36">
        <v>20</v>
      </c>
    </row>
    <row r="956" spans="1:10" x14ac:dyDescent="0.25">
      <c r="A956" s="67"/>
      <c r="B956" s="67"/>
      <c r="C956" s="67"/>
      <c r="D956" s="67"/>
      <c r="E956" s="67" t="s">
        <v>383</v>
      </c>
      <c r="F956" s="68">
        <v>41455</v>
      </c>
      <c r="G956" s="67" t="s">
        <v>1750</v>
      </c>
      <c r="H956" s="67"/>
      <c r="I956" s="67" t="s">
        <v>1751</v>
      </c>
      <c r="J956" s="36">
        <v>270</v>
      </c>
    </row>
    <row r="957" spans="1:10" x14ac:dyDescent="0.25">
      <c r="A957" s="67"/>
      <c r="B957" s="67"/>
      <c r="C957" s="67"/>
      <c r="D957" s="67"/>
      <c r="E957" s="67" t="s">
        <v>383</v>
      </c>
      <c r="F957" s="68">
        <v>41486</v>
      </c>
      <c r="G957" s="67" t="s">
        <v>1517</v>
      </c>
      <c r="H957" s="67"/>
      <c r="I957" s="67" t="s">
        <v>1518</v>
      </c>
      <c r="J957" s="36">
        <v>60</v>
      </c>
    </row>
    <row r="958" spans="1:10" x14ac:dyDescent="0.25">
      <c r="A958" s="67"/>
      <c r="B958" s="67"/>
      <c r="C958" s="67"/>
      <c r="D958" s="67"/>
      <c r="E958" s="67" t="s">
        <v>383</v>
      </c>
      <c r="F958" s="68">
        <v>41517</v>
      </c>
      <c r="G958" s="67" t="s">
        <v>1508</v>
      </c>
      <c r="H958" s="67"/>
      <c r="I958" s="67" t="s">
        <v>1509</v>
      </c>
      <c r="J958" s="36">
        <v>20</v>
      </c>
    </row>
    <row r="959" spans="1:10" x14ac:dyDescent="0.25">
      <c r="A959" s="67"/>
      <c r="B959" s="67"/>
      <c r="C959" s="67"/>
      <c r="D959" s="67"/>
      <c r="E959" s="67" t="s">
        <v>383</v>
      </c>
      <c r="F959" s="68">
        <v>41547</v>
      </c>
      <c r="G959" s="67" t="s">
        <v>1543</v>
      </c>
      <c r="H959" s="67"/>
      <c r="I959" s="67" t="s">
        <v>1544</v>
      </c>
      <c r="J959" s="36">
        <v>100</v>
      </c>
    </row>
    <row r="960" spans="1:10" x14ac:dyDescent="0.25">
      <c r="A960" s="67"/>
      <c r="B960" s="67"/>
      <c r="C960" s="67"/>
      <c r="D960" s="67"/>
      <c r="E960" s="67" t="s">
        <v>383</v>
      </c>
      <c r="F960" s="68">
        <v>41578</v>
      </c>
      <c r="G960" s="67" t="s">
        <v>421</v>
      </c>
      <c r="H960" s="67"/>
      <c r="I960" s="67" t="s">
        <v>422</v>
      </c>
      <c r="J960" s="36">
        <v>60</v>
      </c>
    </row>
    <row r="961" spans="1:10" x14ac:dyDescent="0.25">
      <c r="A961" s="67"/>
      <c r="B961" s="67"/>
      <c r="C961" s="67"/>
      <c r="D961" s="67"/>
      <c r="E961" s="67" t="s">
        <v>383</v>
      </c>
      <c r="F961" s="68">
        <v>41608</v>
      </c>
      <c r="G961" s="67" t="s">
        <v>1519</v>
      </c>
      <c r="H961" s="67"/>
      <c r="I961" s="67" t="s">
        <v>1520</v>
      </c>
      <c r="J961" s="36">
        <v>60</v>
      </c>
    </row>
    <row r="962" spans="1:10" x14ac:dyDescent="0.25">
      <c r="A962" s="67"/>
      <c r="B962" s="67"/>
      <c r="C962" s="67"/>
      <c r="D962" s="67"/>
      <c r="E962" s="67" t="s">
        <v>383</v>
      </c>
      <c r="F962" s="68">
        <v>41639</v>
      </c>
      <c r="G962" s="67" t="s">
        <v>1628</v>
      </c>
      <c r="H962" s="67"/>
      <c r="I962" s="67" t="s">
        <v>1629</v>
      </c>
      <c r="J962" s="36">
        <v>20</v>
      </c>
    </row>
    <row r="963" spans="1:10" x14ac:dyDescent="0.25">
      <c r="A963" s="67"/>
      <c r="B963" s="67"/>
      <c r="C963" s="67"/>
      <c r="D963" s="67"/>
      <c r="E963" s="67" t="s">
        <v>383</v>
      </c>
      <c r="F963" s="68">
        <v>41649</v>
      </c>
      <c r="G963" s="67" t="s">
        <v>2401</v>
      </c>
      <c r="H963" s="67"/>
      <c r="I963" s="67" t="s">
        <v>2402</v>
      </c>
      <c r="J963" s="36">
        <v>193.21</v>
      </c>
    </row>
    <row r="964" spans="1:10" x14ac:dyDescent="0.25">
      <c r="A964" s="67"/>
      <c r="B964" s="67"/>
      <c r="C964" s="67"/>
      <c r="D964" s="67"/>
      <c r="E964" s="67" t="s">
        <v>383</v>
      </c>
      <c r="F964" s="68">
        <v>41759</v>
      </c>
      <c r="G964" s="67" t="s">
        <v>1521</v>
      </c>
      <c r="H964" s="67"/>
      <c r="I964" s="67" t="s">
        <v>1522</v>
      </c>
      <c r="J964" s="36">
        <v>80</v>
      </c>
    </row>
    <row r="965" spans="1:10" x14ac:dyDescent="0.25">
      <c r="A965" s="67"/>
      <c r="B965" s="67"/>
      <c r="C965" s="67"/>
      <c r="D965" s="67"/>
      <c r="E965" s="67" t="s">
        <v>383</v>
      </c>
      <c r="F965" s="68">
        <v>41943</v>
      </c>
      <c r="G965" s="67" t="s">
        <v>1644</v>
      </c>
      <c r="H965" s="67"/>
      <c r="I965" s="67" t="s">
        <v>1645</v>
      </c>
      <c r="J965" s="36">
        <v>38</v>
      </c>
    </row>
    <row r="966" spans="1:10" x14ac:dyDescent="0.25">
      <c r="A966" s="67"/>
      <c r="B966" s="67"/>
      <c r="C966" s="67"/>
      <c r="D966" s="67"/>
      <c r="E966" s="67" t="s">
        <v>383</v>
      </c>
      <c r="F966" s="68">
        <v>42063</v>
      </c>
      <c r="G966" s="67" t="s">
        <v>1549</v>
      </c>
      <c r="H966" s="67"/>
      <c r="I966" s="67" t="s">
        <v>1550</v>
      </c>
      <c r="J966" s="36">
        <v>80</v>
      </c>
    </row>
    <row r="967" spans="1:10" x14ac:dyDescent="0.25">
      <c r="A967" s="67"/>
      <c r="B967" s="67"/>
      <c r="C967" s="67"/>
      <c r="D967" s="67"/>
      <c r="E967" s="67" t="s">
        <v>383</v>
      </c>
      <c r="F967" s="68">
        <v>42065</v>
      </c>
      <c r="G967" s="67" t="s">
        <v>980</v>
      </c>
      <c r="H967" s="67"/>
      <c r="I967" s="67" t="s">
        <v>2403</v>
      </c>
      <c r="J967" s="36">
        <v>-1000</v>
      </c>
    </row>
    <row r="968" spans="1:10" x14ac:dyDescent="0.25">
      <c r="A968" s="67"/>
      <c r="B968" s="67"/>
      <c r="C968" s="67"/>
      <c r="D968" s="67"/>
      <c r="E968" s="67" t="s">
        <v>383</v>
      </c>
      <c r="F968" s="68">
        <v>42094</v>
      </c>
      <c r="G968" s="67" t="s">
        <v>898</v>
      </c>
      <c r="H968" s="67"/>
      <c r="I968" s="67" t="s">
        <v>899</v>
      </c>
      <c r="J968" s="36">
        <v>40</v>
      </c>
    </row>
    <row r="969" spans="1:10" x14ac:dyDescent="0.25">
      <c r="A969" s="67"/>
      <c r="B969" s="67"/>
      <c r="C969" s="67"/>
      <c r="D969" s="67"/>
      <c r="E969" s="67" t="s">
        <v>383</v>
      </c>
      <c r="F969" s="68">
        <v>42124</v>
      </c>
      <c r="G969" s="67" t="s">
        <v>1523</v>
      </c>
      <c r="H969" s="67"/>
      <c r="I969" s="67" t="s">
        <v>1524</v>
      </c>
      <c r="J969" s="36">
        <v>156</v>
      </c>
    </row>
    <row r="970" spans="1:10" x14ac:dyDescent="0.25">
      <c r="A970" s="67"/>
      <c r="B970" s="67"/>
      <c r="C970" s="67"/>
      <c r="D970" s="67"/>
      <c r="E970" s="67" t="s">
        <v>383</v>
      </c>
      <c r="F970" s="68">
        <v>42155</v>
      </c>
      <c r="G970" s="67" t="s">
        <v>1650</v>
      </c>
      <c r="H970" s="67"/>
      <c r="I970" s="67" t="s">
        <v>1651</v>
      </c>
      <c r="J970" s="36">
        <v>20</v>
      </c>
    </row>
    <row r="971" spans="1:10" x14ac:dyDescent="0.25">
      <c r="A971" s="67"/>
      <c r="B971" s="67"/>
      <c r="C971" s="67"/>
      <c r="D971" s="67"/>
      <c r="E971" s="67" t="s">
        <v>383</v>
      </c>
      <c r="F971" s="68">
        <v>42185</v>
      </c>
      <c r="G971" s="67" t="s">
        <v>900</v>
      </c>
      <c r="H971" s="67"/>
      <c r="I971" s="67" t="s">
        <v>901</v>
      </c>
      <c r="J971" s="36">
        <v>58</v>
      </c>
    </row>
    <row r="972" spans="1:10" x14ac:dyDescent="0.25">
      <c r="A972" s="67"/>
      <c r="B972" s="67"/>
      <c r="C972" s="67"/>
      <c r="D972" s="67"/>
      <c r="E972" s="67" t="s">
        <v>383</v>
      </c>
      <c r="F972" s="68">
        <v>42233</v>
      </c>
      <c r="G972" s="67" t="s">
        <v>432</v>
      </c>
      <c r="H972" s="67"/>
      <c r="I972" s="67" t="s">
        <v>433</v>
      </c>
      <c r="J972" s="36">
        <v>-1000</v>
      </c>
    </row>
    <row r="973" spans="1:10" x14ac:dyDescent="0.25">
      <c r="A973" s="67"/>
      <c r="B973" s="67"/>
      <c r="C973" s="67"/>
      <c r="D973" s="67"/>
      <c r="E973" s="67" t="s">
        <v>383</v>
      </c>
      <c r="F973" s="68">
        <v>42247</v>
      </c>
      <c r="G973" s="67" t="s">
        <v>1658</v>
      </c>
      <c r="H973" s="67"/>
      <c r="I973" s="67" t="s">
        <v>1659</v>
      </c>
      <c r="J973" s="36">
        <v>200</v>
      </c>
    </row>
    <row r="974" spans="1:10" x14ac:dyDescent="0.25">
      <c r="A974" s="67"/>
      <c r="B974" s="67"/>
      <c r="C974" s="67"/>
      <c r="D974" s="67"/>
      <c r="E974" s="67" t="s">
        <v>383</v>
      </c>
      <c r="F974" s="68">
        <v>42338</v>
      </c>
      <c r="G974" s="67" t="s">
        <v>1525</v>
      </c>
      <c r="H974" s="67"/>
      <c r="I974" s="67" t="s">
        <v>1526</v>
      </c>
      <c r="J974" s="36">
        <v>38</v>
      </c>
    </row>
    <row r="975" spans="1:10" x14ac:dyDescent="0.25">
      <c r="A975" s="67"/>
      <c r="B975" s="67"/>
      <c r="C975" s="67"/>
      <c r="D975" s="67"/>
      <c r="E975" s="67" t="s">
        <v>383</v>
      </c>
      <c r="F975" s="68">
        <v>42369</v>
      </c>
      <c r="G975" s="67" t="s">
        <v>1663</v>
      </c>
      <c r="H975" s="67"/>
      <c r="I975" s="67" t="s">
        <v>1664</v>
      </c>
      <c r="J975" s="36">
        <v>58</v>
      </c>
    </row>
    <row r="976" spans="1:10" x14ac:dyDescent="0.25">
      <c r="A976" s="67"/>
      <c r="B976" s="67"/>
      <c r="C976" s="67"/>
      <c r="D976" s="67"/>
      <c r="E976" s="67" t="s">
        <v>383</v>
      </c>
      <c r="F976" s="68">
        <v>42460</v>
      </c>
      <c r="G976" s="67" t="s">
        <v>1466</v>
      </c>
      <c r="H976" s="67"/>
      <c r="I976" s="67" t="s">
        <v>1467</v>
      </c>
      <c r="J976" s="36">
        <v>60</v>
      </c>
    </row>
    <row r="977" spans="1:10" x14ac:dyDescent="0.25">
      <c r="A977" s="67"/>
      <c r="B977" s="67"/>
      <c r="C977" s="67"/>
      <c r="D977" s="67"/>
      <c r="E977" s="67" t="s">
        <v>383</v>
      </c>
      <c r="F977" s="68">
        <v>42490</v>
      </c>
      <c r="G977" s="67" t="s">
        <v>1666</v>
      </c>
      <c r="H977" s="67"/>
      <c r="I977" s="67" t="s">
        <v>1667</v>
      </c>
      <c r="J977" s="36">
        <v>240</v>
      </c>
    </row>
    <row r="978" spans="1:10" x14ac:dyDescent="0.25">
      <c r="A978" s="67"/>
      <c r="B978" s="67"/>
      <c r="C978" s="67"/>
      <c r="D978" s="67"/>
      <c r="E978" s="67" t="s">
        <v>383</v>
      </c>
      <c r="F978" s="68">
        <v>42521</v>
      </c>
      <c r="G978" s="67" t="s">
        <v>1480</v>
      </c>
      <c r="H978" s="67"/>
      <c r="I978" s="67" t="s">
        <v>1481</v>
      </c>
      <c r="J978" s="36">
        <v>20</v>
      </c>
    </row>
    <row r="979" spans="1:10" x14ac:dyDescent="0.25">
      <c r="A979" s="67"/>
      <c r="B979" s="67"/>
      <c r="C979" s="67"/>
      <c r="D979" s="67"/>
      <c r="E979" s="67" t="s">
        <v>383</v>
      </c>
      <c r="F979" s="68">
        <v>42675</v>
      </c>
      <c r="G979" s="67" t="s">
        <v>1835</v>
      </c>
      <c r="H979" s="67"/>
      <c r="I979" s="67" t="s">
        <v>1836</v>
      </c>
      <c r="J979" s="36">
        <v>278</v>
      </c>
    </row>
    <row r="980" spans="1:10" x14ac:dyDescent="0.25">
      <c r="A980" s="67"/>
      <c r="B980" s="67"/>
      <c r="C980" s="67"/>
      <c r="D980" s="67"/>
      <c r="E980" s="67" t="s">
        <v>383</v>
      </c>
      <c r="F980" s="68">
        <v>42704</v>
      </c>
      <c r="G980" s="67" t="s">
        <v>1468</v>
      </c>
      <c r="H980" s="67"/>
      <c r="I980" s="67" t="s">
        <v>1469</v>
      </c>
      <c r="J980" s="36">
        <v>328</v>
      </c>
    </row>
    <row r="981" spans="1:10" x14ac:dyDescent="0.25">
      <c r="A981" s="67"/>
      <c r="B981" s="67"/>
      <c r="C981" s="67"/>
      <c r="D981" s="67"/>
      <c r="E981" s="67" t="s">
        <v>383</v>
      </c>
      <c r="F981" s="68">
        <v>42766</v>
      </c>
      <c r="G981" s="67" t="s">
        <v>1586</v>
      </c>
      <c r="H981" s="67"/>
      <c r="I981" s="67" t="s">
        <v>1587</v>
      </c>
      <c r="J981" s="36">
        <v>58</v>
      </c>
    </row>
    <row r="982" spans="1:10" x14ac:dyDescent="0.25">
      <c r="A982" s="67"/>
      <c r="B982" s="67"/>
      <c r="C982" s="67"/>
      <c r="D982" s="67"/>
      <c r="E982" s="67" t="s">
        <v>383</v>
      </c>
      <c r="F982" s="68">
        <v>42825</v>
      </c>
      <c r="G982" s="67" t="s">
        <v>1588</v>
      </c>
      <c r="H982" s="67"/>
      <c r="I982" s="67" t="s">
        <v>1589</v>
      </c>
      <c r="J982" s="36">
        <v>58</v>
      </c>
    </row>
    <row r="983" spans="1:10" x14ac:dyDescent="0.25">
      <c r="A983" s="67"/>
      <c r="B983" s="67"/>
      <c r="C983" s="67"/>
      <c r="D983" s="67"/>
      <c r="E983" s="67" t="s">
        <v>390</v>
      </c>
      <c r="F983" s="68">
        <v>42827</v>
      </c>
      <c r="G983" s="67"/>
      <c r="H983" s="67" t="s">
        <v>2404</v>
      </c>
      <c r="I983" s="67" t="s">
        <v>2405</v>
      </c>
      <c r="J983" s="36">
        <v>-439.26</v>
      </c>
    </row>
    <row r="984" spans="1:10" x14ac:dyDescent="0.25">
      <c r="A984" s="67"/>
      <c r="B984" s="67"/>
      <c r="C984" s="67"/>
      <c r="D984" s="67"/>
      <c r="E984" s="67" t="s">
        <v>383</v>
      </c>
      <c r="F984" s="68">
        <v>42855</v>
      </c>
      <c r="G984" s="67" t="s">
        <v>1474</v>
      </c>
      <c r="H984" s="67"/>
      <c r="I984" s="67" t="s">
        <v>1475</v>
      </c>
      <c r="J984" s="36">
        <v>60</v>
      </c>
    </row>
    <row r="985" spans="1:10" x14ac:dyDescent="0.25">
      <c r="A985" s="67"/>
      <c r="B985" s="67"/>
      <c r="C985" s="67"/>
      <c r="D985" s="67"/>
      <c r="E985" s="67" t="s">
        <v>383</v>
      </c>
      <c r="F985" s="68">
        <v>42856</v>
      </c>
      <c r="G985" s="67" t="s">
        <v>2406</v>
      </c>
      <c r="H985" s="67"/>
      <c r="I985" s="67" t="s">
        <v>2407</v>
      </c>
      <c r="J985" s="36">
        <v>-4000</v>
      </c>
    </row>
    <row r="986" spans="1:10" x14ac:dyDescent="0.25">
      <c r="A986" s="67"/>
      <c r="B986" s="67"/>
      <c r="C986" s="67"/>
      <c r="D986" s="67"/>
      <c r="E986" s="67" t="s">
        <v>390</v>
      </c>
      <c r="F986" s="68">
        <v>42887</v>
      </c>
      <c r="G986" s="67"/>
      <c r="H986" s="67" t="s">
        <v>2408</v>
      </c>
      <c r="I986" s="67" t="s">
        <v>2409</v>
      </c>
      <c r="J986" s="36">
        <v>-289.2</v>
      </c>
    </row>
    <row r="987" spans="1:10" x14ac:dyDescent="0.25">
      <c r="A987" s="67"/>
      <c r="B987" s="67"/>
      <c r="C987" s="67"/>
      <c r="D987" s="67"/>
      <c r="E987" s="67" t="s">
        <v>390</v>
      </c>
      <c r="F987" s="68">
        <v>43201</v>
      </c>
      <c r="G987" s="67" t="s">
        <v>2410</v>
      </c>
      <c r="H987" s="67" t="s">
        <v>2411</v>
      </c>
      <c r="I987" s="67" t="s">
        <v>2412</v>
      </c>
      <c r="J987" s="36">
        <v>-818.81</v>
      </c>
    </row>
    <row r="988" spans="1:10" ht="15.75" thickBot="1" x14ac:dyDescent="0.3">
      <c r="A988" s="67"/>
      <c r="B988" s="67"/>
      <c r="C988" s="67"/>
      <c r="D988" s="67"/>
      <c r="E988" s="67" t="s">
        <v>390</v>
      </c>
      <c r="F988" s="68">
        <v>43452</v>
      </c>
      <c r="G988" s="67" t="s">
        <v>2413</v>
      </c>
      <c r="H988" s="67" t="s">
        <v>2414</v>
      </c>
      <c r="I988" s="67" t="s">
        <v>2415</v>
      </c>
      <c r="J988" s="37">
        <v>-468.6</v>
      </c>
    </row>
    <row r="989" spans="1:10" x14ac:dyDescent="0.25">
      <c r="A989" s="67"/>
      <c r="B989" s="67"/>
      <c r="C989" s="67" t="s">
        <v>2416</v>
      </c>
      <c r="D989" s="67"/>
      <c r="E989" s="67"/>
      <c r="F989" s="68"/>
      <c r="G989" s="67"/>
      <c r="H989" s="67"/>
      <c r="I989" s="67"/>
      <c r="J989" s="36">
        <f>ROUND(SUM(J910:J988),5)</f>
        <v>-5194.2299999999996</v>
      </c>
    </row>
    <row r="990" spans="1:10" x14ac:dyDescent="0.25">
      <c r="A990" s="64"/>
      <c r="B990" s="64"/>
      <c r="C990" s="64" t="s">
        <v>2417</v>
      </c>
      <c r="D990" s="64"/>
      <c r="E990" s="64"/>
      <c r="F990" s="65"/>
      <c r="G990" s="64"/>
      <c r="H990" s="64"/>
      <c r="I990" s="64"/>
      <c r="J990" s="57"/>
    </row>
    <row r="991" spans="1:10" x14ac:dyDescent="0.25">
      <c r="A991" s="67"/>
      <c r="B991" s="67"/>
      <c r="C991" s="67"/>
      <c r="D991" s="67"/>
      <c r="E991" s="67" t="s">
        <v>383</v>
      </c>
      <c r="F991" s="68">
        <v>42370</v>
      </c>
      <c r="G991" s="67" t="s">
        <v>1462</v>
      </c>
      <c r="H991" s="67"/>
      <c r="I991" s="67" t="s">
        <v>1463</v>
      </c>
      <c r="J991" s="36">
        <v>500</v>
      </c>
    </row>
    <row r="992" spans="1:10" x14ac:dyDescent="0.25">
      <c r="A992" s="67"/>
      <c r="B992" s="67"/>
      <c r="C992" s="67"/>
      <c r="D992" s="67"/>
      <c r="E992" s="67" t="s">
        <v>383</v>
      </c>
      <c r="F992" s="68">
        <v>42675</v>
      </c>
      <c r="G992" s="67" t="s">
        <v>1835</v>
      </c>
      <c r="H992" s="67"/>
      <c r="I992" s="67" t="s">
        <v>1836</v>
      </c>
      <c r="J992" s="36">
        <v>8</v>
      </c>
    </row>
    <row r="993" spans="1:10" ht="15.75" thickBot="1" x14ac:dyDescent="0.3">
      <c r="A993" s="67"/>
      <c r="B993" s="67"/>
      <c r="C993" s="67"/>
      <c r="D993" s="67"/>
      <c r="E993" s="67" t="s">
        <v>383</v>
      </c>
      <c r="F993" s="68">
        <v>43221</v>
      </c>
      <c r="G993" s="67" t="s">
        <v>1510</v>
      </c>
      <c r="H993" s="67"/>
      <c r="I993" s="67"/>
      <c r="J993" s="37">
        <v>-508</v>
      </c>
    </row>
    <row r="994" spans="1:10" x14ac:dyDescent="0.25">
      <c r="A994" s="67"/>
      <c r="B994" s="67"/>
      <c r="C994" s="67" t="s">
        <v>2418</v>
      </c>
      <c r="D994" s="67"/>
      <c r="E994" s="67"/>
      <c r="F994" s="68"/>
      <c r="G994" s="67"/>
      <c r="H994" s="67"/>
      <c r="I994" s="67"/>
      <c r="J994" s="36">
        <f>ROUND(SUM(J990:J993),5)</f>
        <v>0</v>
      </c>
    </row>
    <row r="995" spans="1:10" x14ac:dyDescent="0.25">
      <c r="A995" s="64"/>
      <c r="B995" s="64"/>
      <c r="C995" s="64" t="s">
        <v>2419</v>
      </c>
      <c r="D995" s="64"/>
      <c r="E995" s="64"/>
      <c r="F995" s="65"/>
      <c r="G995" s="64"/>
      <c r="H995" s="64"/>
      <c r="I995" s="64"/>
      <c r="J995" s="57"/>
    </row>
    <row r="996" spans="1:10" x14ac:dyDescent="0.25">
      <c r="A996" s="67"/>
      <c r="B996" s="67"/>
      <c r="C996" s="67"/>
      <c r="D996" s="67"/>
      <c r="E996" s="67" t="s">
        <v>383</v>
      </c>
      <c r="F996" s="68">
        <v>40877</v>
      </c>
      <c r="G996" s="67" t="s">
        <v>894</v>
      </c>
      <c r="H996" s="67"/>
      <c r="I996" s="67" t="s">
        <v>895</v>
      </c>
      <c r="J996" s="36">
        <v>20</v>
      </c>
    </row>
    <row r="997" spans="1:10" x14ac:dyDescent="0.25">
      <c r="A997" s="67"/>
      <c r="B997" s="67"/>
      <c r="C997" s="67"/>
      <c r="D997" s="67"/>
      <c r="E997" s="67" t="s">
        <v>383</v>
      </c>
      <c r="F997" s="68">
        <v>40908</v>
      </c>
      <c r="G997" s="67" t="s">
        <v>1618</v>
      </c>
      <c r="H997" s="67"/>
      <c r="I997" s="67" t="s">
        <v>1619</v>
      </c>
      <c r="J997" s="36">
        <v>20</v>
      </c>
    </row>
    <row r="998" spans="1:10" x14ac:dyDescent="0.25">
      <c r="A998" s="67"/>
      <c r="B998" s="67"/>
      <c r="C998" s="67"/>
      <c r="D998" s="67"/>
      <c r="E998" s="67" t="s">
        <v>383</v>
      </c>
      <c r="F998" s="68">
        <v>40939</v>
      </c>
      <c r="G998" s="67" t="s">
        <v>1539</v>
      </c>
      <c r="H998" s="67"/>
      <c r="I998" s="67" t="s">
        <v>1540</v>
      </c>
      <c r="J998" s="36">
        <v>20</v>
      </c>
    </row>
    <row r="999" spans="1:10" x14ac:dyDescent="0.25">
      <c r="A999" s="67"/>
      <c r="B999" s="67"/>
      <c r="C999" s="67"/>
      <c r="D999" s="67"/>
      <c r="E999" s="67" t="s">
        <v>383</v>
      </c>
      <c r="F999" s="68">
        <v>42521</v>
      </c>
      <c r="G999" s="67" t="s">
        <v>1480</v>
      </c>
      <c r="H999" s="67"/>
      <c r="I999" s="67" t="s">
        <v>1481</v>
      </c>
      <c r="J999" s="36">
        <v>38</v>
      </c>
    </row>
    <row r="1000" spans="1:10" x14ac:dyDescent="0.25">
      <c r="A1000" s="67"/>
      <c r="B1000" s="67"/>
      <c r="C1000" s="67"/>
      <c r="D1000" s="67"/>
      <c r="E1000" s="67" t="s">
        <v>383</v>
      </c>
      <c r="F1000" s="68">
        <v>42735</v>
      </c>
      <c r="G1000" s="67" t="s">
        <v>1470</v>
      </c>
      <c r="H1000" s="67"/>
      <c r="I1000" s="67" t="s">
        <v>1471</v>
      </c>
      <c r="J1000" s="36">
        <v>20</v>
      </c>
    </row>
    <row r="1001" spans="1:10" x14ac:dyDescent="0.25">
      <c r="A1001" s="67"/>
      <c r="B1001" s="67"/>
      <c r="C1001" s="67"/>
      <c r="D1001" s="67"/>
      <c r="E1001" s="67" t="s">
        <v>383</v>
      </c>
      <c r="F1001" s="68">
        <v>42886</v>
      </c>
      <c r="G1001" s="67" t="s">
        <v>1545</v>
      </c>
      <c r="H1001" s="67"/>
      <c r="I1001" s="67" t="s">
        <v>1546</v>
      </c>
      <c r="J1001" s="36">
        <v>38</v>
      </c>
    </row>
    <row r="1002" spans="1:10" ht="15.75" thickBot="1" x14ac:dyDescent="0.3">
      <c r="A1002" s="67"/>
      <c r="B1002" s="67"/>
      <c r="C1002" s="67"/>
      <c r="D1002" s="67"/>
      <c r="E1002" s="67" t="s">
        <v>390</v>
      </c>
      <c r="F1002" s="68">
        <v>43044</v>
      </c>
      <c r="G1002" s="67" t="s">
        <v>2420</v>
      </c>
      <c r="H1002" s="67" t="s">
        <v>2144</v>
      </c>
      <c r="I1002" s="67" t="s">
        <v>2421</v>
      </c>
      <c r="J1002" s="37">
        <v>-22.65</v>
      </c>
    </row>
    <row r="1003" spans="1:10" x14ac:dyDescent="0.25">
      <c r="A1003" s="67"/>
      <c r="B1003" s="67"/>
      <c r="C1003" s="67" t="s">
        <v>2422</v>
      </c>
      <c r="D1003" s="67"/>
      <c r="E1003" s="67"/>
      <c r="F1003" s="68"/>
      <c r="G1003" s="67"/>
      <c r="H1003" s="67"/>
      <c r="I1003" s="67"/>
      <c r="J1003" s="36">
        <f>ROUND(SUM(J995:J1002),5)</f>
        <v>133.35</v>
      </c>
    </row>
    <row r="1004" spans="1:10" x14ac:dyDescent="0.25">
      <c r="A1004" s="64"/>
      <c r="B1004" s="64"/>
      <c r="C1004" s="64" t="s">
        <v>2423</v>
      </c>
      <c r="D1004" s="64"/>
      <c r="E1004" s="64"/>
      <c r="F1004" s="65"/>
      <c r="G1004" s="64"/>
      <c r="H1004" s="64"/>
      <c r="I1004" s="64"/>
      <c r="J1004" s="57"/>
    </row>
    <row r="1005" spans="1:10" x14ac:dyDescent="0.25">
      <c r="A1005" s="67"/>
      <c r="B1005" s="67"/>
      <c r="C1005" s="67"/>
      <c r="D1005" s="67"/>
      <c r="E1005" s="67" t="s">
        <v>383</v>
      </c>
      <c r="F1005" s="68">
        <v>40999</v>
      </c>
      <c r="G1005" s="67" t="s">
        <v>702</v>
      </c>
      <c r="H1005" s="67"/>
      <c r="I1005" s="67" t="s">
        <v>703</v>
      </c>
      <c r="J1005" s="36">
        <v>20</v>
      </c>
    </row>
    <row r="1006" spans="1:10" x14ac:dyDescent="0.25">
      <c r="A1006" s="67"/>
      <c r="B1006" s="67"/>
      <c r="C1006" s="67"/>
      <c r="D1006" s="67"/>
      <c r="E1006" s="67" t="s">
        <v>383</v>
      </c>
      <c r="F1006" s="68">
        <v>40999</v>
      </c>
      <c r="G1006" s="67" t="s">
        <v>2424</v>
      </c>
      <c r="H1006" s="67"/>
      <c r="I1006" s="67" t="s">
        <v>2425</v>
      </c>
      <c r="J1006" s="36">
        <v>440.18</v>
      </c>
    </row>
    <row r="1007" spans="1:10" x14ac:dyDescent="0.25">
      <c r="A1007" s="67"/>
      <c r="B1007" s="67"/>
      <c r="C1007" s="67"/>
      <c r="D1007" s="67"/>
      <c r="E1007" s="67" t="s">
        <v>383</v>
      </c>
      <c r="F1007" s="68">
        <v>41060</v>
      </c>
      <c r="G1007" s="67" t="s">
        <v>1486</v>
      </c>
      <c r="H1007" s="67"/>
      <c r="I1007" s="67" t="s">
        <v>1487</v>
      </c>
      <c r="J1007" s="36">
        <v>40</v>
      </c>
    </row>
    <row r="1008" spans="1:10" x14ac:dyDescent="0.25">
      <c r="A1008" s="67"/>
      <c r="B1008" s="67"/>
      <c r="C1008" s="67"/>
      <c r="D1008" s="67"/>
      <c r="E1008" s="67" t="s">
        <v>383</v>
      </c>
      <c r="F1008" s="68">
        <v>41060</v>
      </c>
      <c r="G1008" s="67" t="s">
        <v>1720</v>
      </c>
      <c r="H1008" s="67"/>
      <c r="I1008" s="67" t="s">
        <v>1721</v>
      </c>
      <c r="J1008" s="36">
        <v>-51.41</v>
      </c>
    </row>
    <row r="1009" spans="1:10" x14ac:dyDescent="0.25">
      <c r="A1009" s="67"/>
      <c r="B1009" s="67"/>
      <c r="C1009" s="67"/>
      <c r="D1009" s="67"/>
      <c r="E1009" s="67" t="s">
        <v>383</v>
      </c>
      <c r="F1009" s="68">
        <v>41121</v>
      </c>
      <c r="G1009" s="67" t="s">
        <v>1513</v>
      </c>
      <c r="H1009" s="67"/>
      <c r="I1009" s="67" t="s">
        <v>1514</v>
      </c>
      <c r="J1009" s="36">
        <v>20</v>
      </c>
    </row>
    <row r="1010" spans="1:10" x14ac:dyDescent="0.25">
      <c r="A1010" s="67"/>
      <c r="B1010" s="67"/>
      <c r="C1010" s="67"/>
      <c r="D1010" s="67"/>
      <c r="E1010" s="67" t="s">
        <v>383</v>
      </c>
      <c r="F1010" s="68">
        <v>41121</v>
      </c>
      <c r="G1010" s="67" t="s">
        <v>1722</v>
      </c>
      <c r="H1010" s="67"/>
      <c r="I1010" s="67" t="s">
        <v>1723</v>
      </c>
      <c r="J1010" s="36">
        <v>-0.56000000000000005</v>
      </c>
    </row>
    <row r="1011" spans="1:10" x14ac:dyDescent="0.25">
      <c r="A1011" s="67"/>
      <c r="B1011" s="67"/>
      <c r="C1011" s="67"/>
      <c r="D1011" s="67"/>
      <c r="E1011" s="67" t="s">
        <v>383</v>
      </c>
      <c r="F1011" s="68">
        <v>41152</v>
      </c>
      <c r="G1011" s="67" t="s">
        <v>1565</v>
      </c>
      <c r="H1011" s="67"/>
      <c r="I1011" s="67" t="s">
        <v>1566</v>
      </c>
      <c r="J1011" s="36">
        <v>20</v>
      </c>
    </row>
    <row r="1012" spans="1:10" x14ac:dyDescent="0.25">
      <c r="A1012" s="67"/>
      <c r="B1012" s="67"/>
      <c r="C1012" s="67"/>
      <c r="D1012" s="67"/>
      <c r="E1012" s="67" t="s">
        <v>383</v>
      </c>
      <c r="F1012" s="68">
        <v>41182</v>
      </c>
      <c r="G1012" s="67" t="s">
        <v>1506</v>
      </c>
      <c r="H1012" s="67"/>
      <c r="I1012" s="67" t="s">
        <v>1507</v>
      </c>
      <c r="J1012" s="36">
        <v>20</v>
      </c>
    </row>
    <row r="1013" spans="1:10" x14ac:dyDescent="0.25">
      <c r="A1013" s="67"/>
      <c r="B1013" s="67"/>
      <c r="C1013" s="67"/>
      <c r="D1013" s="67"/>
      <c r="E1013" s="67" t="s">
        <v>383</v>
      </c>
      <c r="F1013" s="68">
        <v>41243</v>
      </c>
      <c r="G1013" s="67" t="s">
        <v>1734</v>
      </c>
      <c r="H1013" s="67"/>
      <c r="I1013" s="67" t="s">
        <v>1735</v>
      </c>
      <c r="J1013" s="36">
        <v>20</v>
      </c>
    </row>
    <row r="1014" spans="1:10" x14ac:dyDescent="0.25">
      <c r="A1014" s="67"/>
      <c r="B1014" s="67"/>
      <c r="C1014" s="67"/>
      <c r="D1014" s="67"/>
      <c r="E1014" s="67" t="s">
        <v>383</v>
      </c>
      <c r="F1014" s="68">
        <v>41274</v>
      </c>
      <c r="G1014" s="67" t="s">
        <v>1541</v>
      </c>
      <c r="H1014" s="67"/>
      <c r="I1014" s="67" t="s">
        <v>1542</v>
      </c>
      <c r="J1014" s="36">
        <v>20</v>
      </c>
    </row>
    <row r="1015" spans="1:10" x14ac:dyDescent="0.25">
      <c r="A1015" s="67"/>
      <c r="B1015" s="67"/>
      <c r="C1015" s="67"/>
      <c r="D1015" s="67"/>
      <c r="E1015" s="67" t="s">
        <v>383</v>
      </c>
      <c r="F1015" s="68">
        <v>41364</v>
      </c>
      <c r="G1015" s="67" t="s">
        <v>1624</v>
      </c>
      <c r="H1015" s="67"/>
      <c r="I1015" s="67" t="s">
        <v>1625</v>
      </c>
      <c r="J1015" s="36">
        <v>40</v>
      </c>
    </row>
    <row r="1016" spans="1:10" x14ac:dyDescent="0.25">
      <c r="A1016" s="67"/>
      <c r="B1016" s="67"/>
      <c r="C1016" s="67"/>
      <c r="D1016" s="67"/>
      <c r="E1016" s="67" t="s">
        <v>383</v>
      </c>
      <c r="F1016" s="68">
        <v>41394</v>
      </c>
      <c r="G1016" s="67" t="s">
        <v>1515</v>
      </c>
      <c r="H1016" s="67"/>
      <c r="I1016" s="67" t="s">
        <v>1516</v>
      </c>
      <c r="J1016" s="36">
        <v>40</v>
      </c>
    </row>
    <row r="1017" spans="1:10" x14ac:dyDescent="0.25">
      <c r="A1017" s="67"/>
      <c r="B1017" s="67"/>
      <c r="C1017" s="67"/>
      <c r="D1017" s="67"/>
      <c r="E1017" s="67" t="s">
        <v>383</v>
      </c>
      <c r="F1017" s="68">
        <v>41425</v>
      </c>
      <c r="G1017" s="67" t="s">
        <v>1749</v>
      </c>
      <c r="H1017" s="67"/>
      <c r="I1017" s="67"/>
      <c r="J1017" s="36">
        <v>-138.47</v>
      </c>
    </row>
    <row r="1018" spans="1:10" x14ac:dyDescent="0.25">
      <c r="A1018" s="67"/>
      <c r="B1018" s="67"/>
      <c r="C1018" s="67"/>
      <c r="D1018" s="67"/>
      <c r="E1018" s="67" t="s">
        <v>383</v>
      </c>
      <c r="F1018" s="68">
        <v>41425</v>
      </c>
      <c r="G1018" s="67" t="s">
        <v>2426</v>
      </c>
      <c r="H1018" s="67"/>
      <c r="I1018" s="67"/>
      <c r="J1018" s="36">
        <v>435.95</v>
      </c>
    </row>
    <row r="1019" spans="1:10" x14ac:dyDescent="0.25">
      <c r="A1019" s="67"/>
      <c r="B1019" s="67"/>
      <c r="C1019" s="67"/>
      <c r="D1019" s="67"/>
      <c r="E1019" s="67" t="s">
        <v>383</v>
      </c>
      <c r="F1019" s="68">
        <v>41455</v>
      </c>
      <c r="G1019" s="67" t="s">
        <v>1750</v>
      </c>
      <c r="H1019" s="67"/>
      <c r="I1019" s="67" t="s">
        <v>1751</v>
      </c>
      <c r="J1019" s="36">
        <v>40</v>
      </c>
    </row>
    <row r="1020" spans="1:10" x14ac:dyDescent="0.25">
      <c r="A1020" s="67"/>
      <c r="B1020" s="67"/>
      <c r="C1020" s="67"/>
      <c r="D1020" s="67"/>
      <c r="E1020" s="67" t="s">
        <v>383</v>
      </c>
      <c r="F1020" s="68">
        <v>41486</v>
      </c>
      <c r="G1020" s="67" t="s">
        <v>1517</v>
      </c>
      <c r="H1020" s="67"/>
      <c r="I1020" s="67" t="s">
        <v>1518</v>
      </c>
      <c r="J1020" s="36">
        <v>40</v>
      </c>
    </row>
    <row r="1021" spans="1:10" x14ac:dyDescent="0.25">
      <c r="A1021" s="67"/>
      <c r="B1021" s="67"/>
      <c r="C1021" s="67"/>
      <c r="D1021" s="67"/>
      <c r="E1021" s="67" t="s">
        <v>383</v>
      </c>
      <c r="F1021" s="68">
        <v>41517</v>
      </c>
      <c r="G1021" s="67" t="s">
        <v>1508</v>
      </c>
      <c r="H1021" s="67"/>
      <c r="I1021" s="67" t="s">
        <v>1509</v>
      </c>
      <c r="J1021" s="36">
        <v>40</v>
      </c>
    </row>
    <row r="1022" spans="1:10" x14ac:dyDescent="0.25">
      <c r="A1022" s="67"/>
      <c r="B1022" s="67"/>
      <c r="C1022" s="67"/>
      <c r="D1022" s="67"/>
      <c r="E1022" s="67" t="s">
        <v>383</v>
      </c>
      <c r="F1022" s="68">
        <v>41517</v>
      </c>
      <c r="G1022" s="67" t="s">
        <v>1752</v>
      </c>
      <c r="H1022" s="67"/>
      <c r="I1022" s="67" t="s">
        <v>1753</v>
      </c>
      <c r="J1022" s="36">
        <v>-134.97</v>
      </c>
    </row>
    <row r="1023" spans="1:10" x14ac:dyDescent="0.25">
      <c r="A1023" s="67"/>
      <c r="B1023" s="67"/>
      <c r="C1023" s="67"/>
      <c r="D1023" s="67"/>
      <c r="E1023" s="67" t="s">
        <v>383</v>
      </c>
      <c r="F1023" s="68">
        <v>41547</v>
      </c>
      <c r="G1023" s="67" t="s">
        <v>1543</v>
      </c>
      <c r="H1023" s="67"/>
      <c r="I1023" s="67" t="s">
        <v>1544</v>
      </c>
      <c r="J1023" s="36">
        <v>20</v>
      </c>
    </row>
    <row r="1024" spans="1:10" x14ac:dyDescent="0.25">
      <c r="A1024" s="67"/>
      <c r="B1024" s="67"/>
      <c r="C1024" s="67"/>
      <c r="D1024" s="67"/>
      <c r="E1024" s="67" t="s">
        <v>383</v>
      </c>
      <c r="F1024" s="68">
        <v>41670</v>
      </c>
      <c r="G1024" s="67" t="s">
        <v>1573</v>
      </c>
      <c r="H1024" s="67"/>
      <c r="I1024" s="67" t="s">
        <v>1574</v>
      </c>
      <c r="J1024" s="36">
        <v>20</v>
      </c>
    </row>
    <row r="1025" spans="1:10" x14ac:dyDescent="0.25">
      <c r="A1025" s="67"/>
      <c r="B1025" s="67"/>
      <c r="C1025" s="67"/>
      <c r="D1025" s="67"/>
      <c r="E1025" s="67" t="s">
        <v>383</v>
      </c>
      <c r="F1025" s="68">
        <v>41698</v>
      </c>
      <c r="G1025" s="67" t="s">
        <v>1575</v>
      </c>
      <c r="H1025" s="67"/>
      <c r="I1025" s="67" t="s">
        <v>1576</v>
      </c>
      <c r="J1025" s="36">
        <v>40</v>
      </c>
    </row>
    <row r="1026" spans="1:10" x14ac:dyDescent="0.25">
      <c r="A1026" s="67"/>
      <c r="B1026" s="67"/>
      <c r="C1026" s="67"/>
      <c r="D1026" s="67"/>
      <c r="E1026" s="67" t="s">
        <v>383</v>
      </c>
      <c r="F1026" s="68">
        <v>41851</v>
      </c>
      <c r="G1026" s="67" t="s">
        <v>1780</v>
      </c>
      <c r="H1026" s="67"/>
      <c r="I1026" s="67" t="s">
        <v>1781</v>
      </c>
      <c r="J1026" s="36">
        <v>20</v>
      </c>
    </row>
    <row r="1027" spans="1:10" x14ac:dyDescent="0.25">
      <c r="A1027" s="67"/>
      <c r="B1027" s="67"/>
      <c r="C1027" s="67"/>
      <c r="D1027" s="67"/>
      <c r="E1027" s="67" t="s">
        <v>426</v>
      </c>
      <c r="F1027" s="68">
        <v>41855</v>
      </c>
      <c r="G1027" s="67"/>
      <c r="H1027" s="67" t="s">
        <v>2427</v>
      </c>
      <c r="I1027" s="67" t="s">
        <v>2428</v>
      </c>
      <c r="J1027" s="36">
        <v>-329.42</v>
      </c>
    </row>
    <row r="1028" spans="1:10" x14ac:dyDescent="0.25">
      <c r="A1028" s="67"/>
      <c r="B1028" s="67"/>
      <c r="C1028" s="67"/>
      <c r="D1028" s="67"/>
      <c r="E1028" s="67" t="s">
        <v>383</v>
      </c>
      <c r="F1028" s="68">
        <v>41882</v>
      </c>
      <c r="G1028" s="67" t="s">
        <v>1492</v>
      </c>
      <c r="H1028" s="67"/>
      <c r="I1028" s="67" t="s">
        <v>1493</v>
      </c>
      <c r="J1028" s="36">
        <v>20</v>
      </c>
    </row>
    <row r="1029" spans="1:10" x14ac:dyDescent="0.25">
      <c r="A1029" s="67"/>
      <c r="B1029" s="67"/>
      <c r="C1029" s="67"/>
      <c r="D1029" s="67"/>
      <c r="E1029" s="67" t="s">
        <v>383</v>
      </c>
      <c r="F1029" s="68">
        <v>42094</v>
      </c>
      <c r="G1029" s="67" t="s">
        <v>898</v>
      </c>
      <c r="H1029" s="67"/>
      <c r="I1029" s="67" t="s">
        <v>899</v>
      </c>
      <c r="J1029" s="36">
        <v>38</v>
      </c>
    </row>
    <row r="1030" spans="1:10" x14ac:dyDescent="0.25">
      <c r="A1030" s="67"/>
      <c r="B1030" s="67"/>
      <c r="C1030" s="67"/>
      <c r="D1030" s="67"/>
      <c r="E1030" s="67" t="s">
        <v>383</v>
      </c>
      <c r="F1030" s="68">
        <v>42185</v>
      </c>
      <c r="G1030" s="67" t="s">
        <v>900</v>
      </c>
      <c r="H1030" s="67"/>
      <c r="I1030" s="67" t="s">
        <v>901</v>
      </c>
      <c r="J1030" s="36">
        <v>20</v>
      </c>
    </row>
    <row r="1031" spans="1:10" x14ac:dyDescent="0.25">
      <c r="A1031" s="67"/>
      <c r="B1031" s="67"/>
      <c r="C1031" s="67"/>
      <c r="D1031" s="67"/>
      <c r="E1031" s="67" t="s">
        <v>383</v>
      </c>
      <c r="F1031" s="68">
        <v>42613</v>
      </c>
      <c r="G1031" s="67" t="s">
        <v>1482</v>
      </c>
      <c r="H1031" s="67"/>
      <c r="I1031" s="67" t="s">
        <v>1483</v>
      </c>
      <c r="J1031" s="36">
        <v>20</v>
      </c>
    </row>
    <row r="1032" spans="1:10" x14ac:dyDescent="0.25">
      <c r="A1032" s="67"/>
      <c r="B1032" s="67"/>
      <c r="C1032" s="67"/>
      <c r="D1032" s="67"/>
      <c r="E1032" s="67" t="s">
        <v>383</v>
      </c>
      <c r="F1032" s="68">
        <v>42794</v>
      </c>
      <c r="G1032" s="67" t="s">
        <v>1551</v>
      </c>
      <c r="H1032" s="67"/>
      <c r="I1032" s="67" t="s">
        <v>1465</v>
      </c>
      <c r="J1032" s="36">
        <v>38</v>
      </c>
    </row>
    <row r="1033" spans="1:10" x14ac:dyDescent="0.25">
      <c r="A1033" s="67"/>
      <c r="B1033" s="67"/>
      <c r="C1033" s="67"/>
      <c r="D1033" s="67"/>
      <c r="E1033" s="67" t="s">
        <v>383</v>
      </c>
      <c r="F1033" s="68">
        <v>43221</v>
      </c>
      <c r="G1033" s="67" t="s">
        <v>1510</v>
      </c>
      <c r="H1033" s="67"/>
      <c r="I1033" s="67"/>
      <c r="J1033" s="36">
        <v>-817.3</v>
      </c>
    </row>
    <row r="1034" spans="1:10" x14ac:dyDescent="0.25">
      <c r="A1034" s="67"/>
      <c r="B1034" s="67"/>
      <c r="C1034" s="67"/>
      <c r="D1034" s="67"/>
      <c r="E1034" s="67" t="s">
        <v>390</v>
      </c>
      <c r="F1034" s="68">
        <v>43585</v>
      </c>
      <c r="G1034" s="67" t="s">
        <v>2429</v>
      </c>
      <c r="H1034" s="67" t="s">
        <v>2430</v>
      </c>
      <c r="I1034" s="67" t="s">
        <v>2431</v>
      </c>
      <c r="J1034" s="36">
        <v>-33.86</v>
      </c>
    </row>
    <row r="1035" spans="1:10" ht="15.75" thickBot="1" x14ac:dyDescent="0.3">
      <c r="A1035" s="67"/>
      <c r="B1035" s="67"/>
      <c r="C1035" s="67"/>
      <c r="D1035" s="67"/>
      <c r="E1035" s="67" t="s">
        <v>383</v>
      </c>
      <c r="F1035" s="68">
        <v>43616</v>
      </c>
      <c r="G1035" s="67" t="s">
        <v>2432</v>
      </c>
      <c r="H1035" s="67"/>
      <c r="I1035" s="67" t="s">
        <v>2433</v>
      </c>
      <c r="J1035" s="37">
        <v>-123</v>
      </c>
    </row>
    <row r="1036" spans="1:10" x14ac:dyDescent="0.25">
      <c r="A1036" s="67"/>
      <c r="B1036" s="67"/>
      <c r="C1036" s="67" t="s">
        <v>2434</v>
      </c>
      <c r="D1036" s="67"/>
      <c r="E1036" s="67"/>
      <c r="F1036" s="68"/>
      <c r="G1036" s="67"/>
      <c r="H1036" s="67"/>
      <c r="I1036" s="67"/>
      <c r="J1036" s="36">
        <f>ROUND(SUM(J1004:J1035),5)</f>
        <v>-156.86000000000001</v>
      </c>
    </row>
    <row r="1037" spans="1:10" x14ac:dyDescent="0.25">
      <c r="A1037" s="64"/>
      <c r="B1037" s="64"/>
      <c r="C1037" s="64" t="s">
        <v>2435</v>
      </c>
      <c r="D1037" s="64"/>
      <c r="E1037" s="64"/>
      <c r="F1037" s="65"/>
      <c r="G1037" s="64"/>
      <c r="H1037" s="64"/>
      <c r="I1037" s="64"/>
      <c r="J1037" s="57"/>
    </row>
    <row r="1038" spans="1:10" x14ac:dyDescent="0.25">
      <c r="A1038" s="67"/>
      <c r="B1038" s="67"/>
      <c r="C1038" s="67"/>
      <c r="D1038" s="67"/>
      <c r="E1038" s="67" t="s">
        <v>383</v>
      </c>
      <c r="F1038" s="68">
        <v>41547</v>
      </c>
      <c r="G1038" s="67" t="s">
        <v>1543</v>
      </c>
      <c r="H1038" s="67"/>
      <c r="I1038" s="67" t="s">
        <v>1544</v>
      </c>
      <c r="J1038" s="36">
        <v>20</v>
      </c>
    </row>
    <row r="1039" spans="1:10" x14ac:dyDescent="0.25">
      <c r="A1039" s="67"/>
      <c r="B1039" s="67"/>
      <c r="C1039" s="67"/>
      <c r="D1039" s="67"/>
      <c r="E1039" s="67" t="s">
        <v>383</v>
      </c>
      <c r="F1039" s="68">
        <v>41608</v>
      </c>
      <c r="G1039" s="67" t="s">
        <v>1519</v>
      </c>
      <c r="H1039" s="67"/>
      <c r="I1039" s="67" t="s">
        <v>1520</v>
      </c>
      <c r="J1039" s="36">
        <v>20</v>
      </c>
    </row>
    <row r="1040" spans="1:10" x14ac:dyDescent="0.25">
      <c r="A1040" s="67"/>
      <c r="B1040" s="67"/>
      <c r="C1040" s="67"/>
      <c r="D1040" s="67"/>
      <c r="E1040" s="67" t="s">
        <v>383</v>
      </c>
      <c r="F1040" s="68">
        <v>41912</v>
      </c>
      <c r="G1040" s="67" t="s">
        <v>1642</v>
      </c>
      <c r="H1040" s="67"/>
      <c r="I1040" s="67" t="s">
        <v>1643</v>
      </c>
      <c r="J1040" s="36">
        <v>20</v>
      </c>
    </row>
    <row r="1041" spans="1:10" x14ac:dyDescent="0.25">
      <c r="A1041" s="67"/>
      <c r="B1041" s="67"/>
      <c r="C1041" s="67"/>
      <c r="D1041" s="67"/>
      <c r="E1041" s="67" t="s">
        <v>383</v>
      </c>
      <c r="F1041" s="68">
        <v>41973</v>
      </c>
      <c r="G1041" s="67" t="s">
        <v>1646</v>
      </c>
      <c r="H1041" s="67"/>
      <c r="I1041" s="67" t="s">
        <v>1647</v>
      </c>
      <c r="J1041" s="36">
        <v>38</v>
      </c>
    </row>
    <row r="1042" spans="1:10" x14ac:dyDescent="0.25">
      <c r="A1042" s="67"/>
      <c r="B1042" s="67"/>
      <c r="C1042" s="67"/>
      <c r="D1042" s="67"/>
      <c r="E1042" s="67" t="s">
        <v>383</v>
      </c>
      <c r="F1042" s="68">
        <v>42155</v>
      </c>
      <c r="G1042" s="67" t="s">
        <v>1650</v>
      </c>
      <c r="H1042" s="67"/>
      <c r="I1042" s="67" t="s">
        <v>1651</v>
      </c>
      <c r="J1042" s="36">
        <v>20</v>
      </c>
    </row>
    <row r="1043" spans="1:10" x14ac:dyDescent="0.25">
      <c r="A1043" s="67"/>
      <c r="B1043" s="67"/>
      <c r="C1043" s="67"/>
      <c r="D1043" s="67"/>
      <c r="E1043" s="67" t="s">
        <v>383</v>
      </c>
      <c r="F1043" s="68">
        <v>42247</v>
      </c>
      <c r="G1043" s="67" t="s">
        <v>1658</v>
      </c>
      <c r="H1043" s="67"/>
      <c r="I1043" s="67" t="s">
        <v>1659</v>
      </c>
      <c r="J1043" s="36">
        <v>20</v>
      </c>
    </row>
    <row r="1044" spans="1:10" x14ac:dyDescent="0.25">
      <c r="A1044" s="67"/>
      <c r="B1044" s="67"/>
      <c r="C1044" s="67"/>
      <c r="D1044" s="67"/>
      <c r="E1044" s="67" t="s">
        <v>383</v>
      </c>
      <c r="F1044" s="68">
        <v>42429</v>
      </c>
      <c r="G1044" s="67" t="s">
        <v>1464</v>
      </c>
      <c r="H1044" s="67"/>
      <c r="I1044" s="67" t="s">
        <v>1465</v>
      </c>
      <c r="J1044" s="36">
        <v>20</v>
      </c>
    </row>
    <row r="1045" spans="1:10" x14ac:dyDescent="0.25">
      <c r="A1045" s="67"/>
      <c r="B1045" s="67"/>
      <c r="C1045" s="67"/>
      <c r="D1045" s="67"/>
      <c r="E1045" s="67" t="s">
        <v>383</v>
      </c>
      <c r="F1045" s="68">
        <v>42490</v>
      </c>
      <c r="G1045" s="67" t="s">
        <v>1666</v>
      </c>
      <c r="H1045" s="67"/>
      <c r="I1045" s="67" t="s">
        <v>1667</v>
      </c>
      <c r="J1045" s="36">
        <v>8</v>
      </c>
    </row>
    <row r="1046" spans="1:10" ht="15.75" thickBot="1" x14ac:dyDescent="0.3">
      <c r="A1046" s="67"/>
      <c r="B1046" s="67"/>
      <c r="C1046" s="67"/>
      <c r="D1046" s="67"/>
      <c r="E1046" s="67" t="s">
        <v>383</v>
      </c>
      <c r="F1046" s="68">
        <v>42767</v>
      </c>
      <c r="G1046" s="67" t="s">
        <v>1009</v>
      </c>
      <c r="H1046" s="67"/>
      <c r="I1046" s="67" t="s">
        <v>1556</v>
      </c>
      <c r="J1046" s="37">
        <v>-166</v>
      </c>
    </row>
    <row r="1047" spans="1:10" x14ac:dyDescent="0.25">
      <c r="A1047" s="67"/>
      <c r="B1047" s="67"/>
      <c r="C1047" s="67" t="s">
        <v>2436</v>
      </c>
      <c r="D1047" s="67"/>
      <c r="E1047" s="67"/>
      <c r="F1047" s="68"/>
      <c r="G1047" s="67"/>
      <c r="H1047" s="67"/>
      <c r="I1047" s="67"/>
      <c r="J1047" s="36">
        <f>ROUND(SUM(J1037:J1046),5)</f>
        <v>0</v>
      </c>
    </row>
    <row r="1048" spans="1:10" x14ac:dyDescent="0.25">
      <c r="A1048" s="64"/>
      <c r="B1048" s="64"/>
      <c r="C1048" s="64" t="s">
        <v>2437</v>
      </c>
      <c r="D1048" s="64"/>
      <c r="E1048" s="64"/>
      <c r="F1048" s="65"/>
      <c r="G1048" s="64"/>
      <c r="H1048" s="64"/>
      <c r="I1048" s="64"/>
      <c r="J1048" s="57"/>
    </row>
    <row r="1049" spans="1:10" x14ac:dyDescent="0.25">
      <c r="A1049" s="67"/>
      <c r="B1049" s="67"/>
      <c r="C1049" s="67"/>
      <c r="D1049" s="67"/>
      <c r="E1049" s="67" t="s">
        <v>383</v>
      </c>
      <c r="F1049" s="68">
        <v>41060</v>
      </c>
      <c r="G1049" s="67" t="s">
        <v>1486</v>
      </c>
      <c r="H1049" s="67"/>
      <c r="I1049" s="67" t="s">
        <v>1487</v>
      </c>
      <c r="J1049" s="36">
        <v>28</v>
      </c>
    </row>
    <row r="1050" spans="1:10" x14ac:dyDescent="0.25">
      <c r="A1050" s="67"/>
      <c r="B1050" s="67"/>
      <c r="C1050" s="67"/>
      <c r="D1050" s="67"/>
      <c r="E1050" s="67" t="s">
        <v>383</v>
      </c>
      <c r="F1050" s="68">
        <v>41364</v>
      </c>
      <c r="G1050" s="67" t="s">
        <v>1624</v>
      </c>
      <c r="H1050" s="67"/>
      <c r="I1050" s="67" t="s">
        <v>1625</v>
      </c>
      <c r="J1050" s="36">
        <v>8</v>
      </c>
    </row>
    <row r="1051" spans="1:10" x14ac:dyDescent="0.25">
      <c r="A1051" s="67"/>
      <c r="B1051" s="67"/>
      <c r="C1051" s="67"/>
      <c r="D1051" s="67"/>
      <c r="E1051" s="67" t="s">
        <v>383</v>
      </c>
      <c r="F1051" s="68">
        <v>41394</v>
      </c>
      <c r="G1051" s="67" t="s">
        <v>1515</v>
      </c>
      <c r="H1051" s="67"/>
      <c r="I1051" s="67" t="s">
        <v>1516</v>
      </c>
      <c r="J1051" s="36">
        <v>8</v>
      </c>
    </row>
    <row r="1052" spans="1:10" x14ac:dyDescent="0.25">
      <c r="A1052" s="67"/>
      <c r="B1052" s="67"/>
      <c r="C1052" s="67"/>
      <c r="D1052" s="67"/>
      <c r="E1052" s="67" t="s">
        <v>383</v>
      </c>
      <c r="F1052" s="68">
        <v>41455</v>
      </c>
      <c r="G1052" s="67" t="s">
        <v>1750</v>
      </c>
      <c r="H1052" s="67"/>
      <c r="I1052" s="67" t="s">
        <v>1751</v>
      </c>
      <c r="J1052" s="36">
        <v>20</v>
      </c>
    </row>
    <row r="1053" spans="1:10" x14ac:dyDescent="0.25">
      <c r="A1053" s="67"/>
      <c r="B1053" s="67"/>
      <c r="C1053" s="67"/>
      <c r="D1053" s="67"/>
      <c r="E1053" s="67" t="s">
        <v>383</v>
      </c>
      <c r="F1053" s="68">
        <v>41729</v>
      </c>
      <c r="G1053" s="67" t="s">
        <v>1478</v>
      </c>
      <c r="H1053" s="67"/>
      <c r="I1053" s="67" t="s">
        <v>1479</v>
      </c>
      <c r="J1053" s="36">
        <v>8</v>
      </c>
    </row>
    <row r="1054" spans="1:10" x14ac:dyDescent="0.25">
      <c r="A1054" s="67"/>
      <c r="B1054" s="67"/>
      <c r="C1054" s="67"/>
      <c r="D1054" s="67"/>
      <c r="E1054" s="67" t="s">
        <v>383</v>
      </c>
      <c r="F1054" s="68">
        <v>41759</v>
      </c>
      <c r="G1054" s="67" t="s">
        <v>1521</v>
      </c>
      <c r="H1054" s="67"/>
      <c r="I1054" s="67" t="s">
        <v>1522</v>
      </c>
      <c r="J1054" s="36">
        <v>8</v>
      </c>
    </row>
    <row r="1055" spans="1:10" x14ac:dyDescent="0.25">
      <c r="A1055" s="67"/>
      <c r="B1055" s="67"/>
      <c r="C1055" s="67"/>
      <c r="D1055" s="67"/>
      <c r="E1055" s="67" t="s">
        <v>383</v>
      </c>
      <c r="F1055" s="68">
        <v>42370</v>
      </c>
      <c r="G1055" s="67" t="s">
        <v>1462</v>
      </c>
      <c r="H1055" s="67"/>
      <c r="I1055" s="67" t="s">
        <v>1463</v>
      </c>
      <c r="J1055" s="36">
        <v>420</v>
      </c>
    </row>
    <row r="1056" spans="1:10" x14ac:dyDescent="0.25">
      <c r="A1056" s="67"/>
      <c r="B1056" s="67"/>
      <c r="C1056" s="67"/>
      <c r="D1056" s="67"/>
      <c r="E1056" s="67" t="s">
        <v>383</v>
      </c>
      <c r="F1056" s="68">
        <v>42825</v>
      </c>
      <c r="G1056" s="67" t="s">
        <v>1588</v>
      </c>
      <c r="H1056" s="67"/>
      <c r="I1056" s="67" t="s">
        <v>1589</v>
      </c>
      <c r="J1056" s="36">
        <v>8</v>
      </c>
    </row>
    <row r="1057" spans="1:10" x14ac:dyDescent="0.25">
      <c r="A1057" s="67"/>
      <c r="B1057" s="67"/>
      <c r="C1057" s="67"/>
      <c r="D1057" s="67"/>
      <c r="E1057" s="67" t="s">
        <v>383</v>
      </c>
      <c r="F1057" s="68">
        <v>42855</v>
      </c>
      <c r="G1057" s="67" t="s">
        <v>1474</v>
      </c>
      <c r="H1057" s="67"/>
      <c r="I1057" s="67" t="s">
        <v>1475</v>
      </c>
      <c r="J1057" s="36">
        <v>8</v>
      </c>
    </row>
    <row r="1058" spans="1:10" ht="15.75" thickBot="1" x14ac:dyDescent="0.3">
      <c r="A1058" s="67"/>
      <c r="B1058" s="67"/>
      <c r="C1058" s="67"/>
      <c r="D1058" s="67"/>
      <c r="E1058" s="67" t="s">
        <v>390</v>
      </c>
      <c r="F1058" s="68">
        <v>42899</v>
      </c>
      <c r="G1058" s="67" t="s">
        <v>2438</v>
      </c>
      <c r="H1058" s="67" t="s">
        <v>2439</v>
      </c>
      <c r="I1058" s="67" t="s">
        <v>2440</v>
      </c>
      <c r="J1058" s="37">
        <v>-550</v>
      </c>
    </row>
    <row r="1059" spans="1:10" x14ac:dyDescent="0.25">
      <c r="A1059" s="67"/>
      <c r="B1059" s="67"/>
      <c r="C1059" s="67" t="s">
        <v>2441</v>
      </c>
      <c r="D1059" s="67"/>
      <c r="E1059" s="67"/>
      <c r="F1059" s="68"/>
      <c r="G1059" s="67"/>
      <c r="H1059" s="67"/>
      <c r="I1059" s="67"/>
      <c r="J1059" s="36">
        <f>ROUND(SUM(J1048:J1058),5)</f>
        <v>-34</v>
      </c>
    </row>
    <row r="1060" spans="1:10" x14ac:dyDescent="0.25">
      <c r="A1060" s="64"/>
      <c r="B1060" s="64"/>
      <c r="C1060" s="64" t="s">
        <v>2442</v>
      </c>
      <c r="D1060" s="64"/>
      <c r="E1060" s="64"/>
      <c r="F1060" s="65"/>
      <c r="G1060" s="64"/>
      <c r="H1060" s="64"/>
      <c r="I1060" s="64"/>
      <c r="J1060" s="57"/>
    </row>
    <row r="1061" spans="1:10" x14ac:dyDescent="0.25">
      <c r="A1061" s="67"/>
      <c r="B1061" s="67"/>
      <c r="C1061" s="67"/>
      <c r="D1061" s="67"/>
      <c r="E1061" s="67" t="s">
        <v>383</v>
      </c>
      <c r="F1061" s="68">
        <v>41394</v>
      </c>
      <c r="G1061" s="67" t="s">
        <v>1515</v>
      </c>
      <c r="H1061" s="67"/>
      <c r="I1061" s="67" t="s">
        <v>1516</v>
      </c>
      <c r="J1061" s="36">
        <v>40</v>
      </c>
    </row>
    <row r="1062" spans="1:10" x14ac:dyDescent="0.25">
      <c r="A1062" s="67"/>
      <c r="B1062" s="67"/>
      <c r="C1062" s="67"/>
      <c r="D1062" s="67"/>
      <c r="E1062" s="67" t="s">
        <v>383</v>
      </c>
      <c r="F1062" s="68">
        <v>41425</v>
      </c>
      <c r="G1062" s="67" t="s">
        <v>1490</v>
      </c>
      <c r="H1062" s="67"/>
      <c r="I1062" s="67" t="s">
        <v>1491</v>
      </c>
      <c r="J1062" s="36">
        <v>40</v>
      </c>
    </row>
    <row r="1063" spans="1:10" ht="15.75" thickBot="1" x14ac:dyDescent="0.3">
      <c r="A1063" s="67"/>
      <c r="B1063" s="67"/>
      <c r="C1063" s="67"/>
      <c r="D1063" s="67"/>
      <c r="E1063" s="67" t="s">
        <v>383</v>
      </c>
      <c r="F1063" s="68">
        <v>42767</v>
      </c>
      <c r="G1063" s="67" t="s">
        <v>1009</v>
      </c>
      <c r="H1063" s="67"/>
      <c r="I1063" s="67" t="s">
        <v>1556</v>
      </c>
      <c r="J1063" s="37">
        <v>-80</v>
      </c>
    </row>
    <row r="1064" spans="1:10" x14ac:dyDescent="0.25">
      <c r="A1064" s="67"/>
      <c r="B1064" s="67"/>
      <c r="C1064" s="67" t="s">
        <v>2443</v>
      </c>
      <c r="D1064" s="67"/>
      <c r="E1064" s="67"/>
      <c r="F1064" s="68"/>
      <c r="G1064" s="67"/>
      <c r="H1064" s="67"/>
      <c r="I1064" s="67"/>
      <c r="J1064" s="36">
        <f>ROUND(SUM(J1060:J1063),5)</f>
        <v>0</v>
      </c>
    </row>
    <row r="1065" spans="1:10" x14ac:dyDescent="0.25">
      <c r="A1065" s="64"/>
      <c r="B1065" s="64"/>
      <c r="C1065" s="64" t="s">
        <v>2444</v>
      </c>
      <c r="D1065" s="64"/>
      <c r="E1065" s="64"/>
      <c r="F1065" s="65"/>
      <c r="G1065" s="64"/>
      <c r="H1065" s="64"/>
      <c r="I1065" s="64"/>
      <c r="J1065" s="57"/>
    </row>
    <row r="1066" spans="1:10" x14ac:dyDescent="0.25">
      <c r="A1066" s="67"/>
      <c r="B1066" s="67"/>
      <c r="C1066" s="67"/>
      <c r="D1066" s="67"/>
      <c r="E1066" s="67" t="s">
        <v>383</v>
      </c>
      <c r="F1066" s="68">
        <v>40877</v>
      </c>
      <c r="G1066" s="67" t="s">
        <v>894</v>
      </c>
      <c r="H1066" s="67"/>
      <c r="I1066" s="67" t="s">
        <v>895</v>
      </c>
      <c r="J1066" s="36">
        <v>20</v>
      </c>
    </row>
    <row r="1067" spans="1:10" x14ac:dyDescent="0.25">
      <c r="A1067" s="67"/>
      <c r="B1067" s="67"/>
      <c r="C1067" s="67"/>
      <c r="D1067" s="67"/>
      <c r="E1067" s="67" t="s">
        <v>383</v>
      </c>
      <c r="F1067" s="68">
        <v>40908</v>
      </c>
      <c r="G1067" s="67" t="s">
        <v>1618</v>
      </c>
      <c r="H1067" s="67"/>
      <c r="I1067" s="67" t="s">
        <v>1619</v>
      </c>
      <c r="J1067" s="36">
        <v>20</v>
      </c>
    </row>
    <row r="1068" spans="1:10" x14ac:dyDescent="0.25">
      <c r="A1068" s="67"/>
      <c r="B1068" s="67"/>
      <c r="C1068" s="67"/>
      <c r="D1068" s="67"/>
      <c r="E1068" s="67" t="s">
        <v>383</v>
      </c>
      <c r="F1068" s="68">
        <v>41121</v>
      </c>
      <c r="G1068" s="67" t="s">
        <v>1513</v>
      </c>
      <c r="H1068" s="67"/>
      <c r="I1068" s="67" t="s">
        <v>1514</v>
      </c>
      <c r="J1068" s="36">
        <v>64</v>
      </c>
    </row>
    <row r="1069" spans="1:10" x14ac:dyDescent="0.25">
      <c r="A1069" s="67"/>
      <c r="B1069" s="67"/>
      <c r="C1069" s="67"/>
      <c r="D1069" s="67"/>
      <c r="E1069" s="67" t="s">
        <v>383</v>
      </c>
      <c r="F1069" s="68">
        <v>41608</v>
      </c>
      <c r="G1069" s="67" t="s">
        <v>1519</v>
      </c>
      <c r="H1069" s="67"/>
      <c r="I1069" s="67" t="s">
        <v>1520</v>
      </c>
      <c r="J1069" s="36">
        <v>16</v>
      </c>
    </row>
    <row r="1070" spans="1:10" x14ac:dyDescent="0.25">
      <c r="A1070" s="67"/>
      <c r="B1070" s="67"/>
      <c r="C1070" s="67"/>
      <c r="D1070" s="67"/>
      <c r="E1070" s="67" t="s">
        <v>383</v>
      </c>
      <c r="F1070" s="68">
        <v>41639</v>
      </c>
      <c r="G1070" s="67" t="s">
        <v>1628</v>
      </c>
      <c r="H1070" s="67"/>
      <c r="I1070" s="67" t="s">
        <v>1629</v>
      </c>
      <c r="J1070" s="36">
        <v>16</v>
      </c>
    </row>
    <row r="1071" spans="1:10" x14ac:dyDescent="0.25">
      <c r="A1071" s="67"/>
      <c r="B1071" s="67"/>
      <c r="C1071" s="67"/>
      <c r="D1071" s="67"/>
      <c r="E1071" s="67" t="s">
        <v>383</v>
      </c>
      <c r="F1071" s="68">
        <v>41729</v>
      </c>
      <c r="G1071" s="67" t="s">
        <v>1478</v>
      </c>
      <c r="H1071" s="67"/>
      <c r="I1071" s="67" t="s">
        <v>1479</v>
      </c>
      <c r="J1071" s="36">
        <v>8</v>
      </c>
    </row>
    <row r="1072" spans="1:10" x14ac:dyDescent="0.25">
      <c r="A1072" s="67"/>
      <c r="B1072" s="67"/>
      <c r="C1072" s="67"/>
      <c r="D1072" s="67"/>
      <c r="E1072" s="67" t="s">
        <v>383</v>
      </c>
      <c r="F1072" s="68">
        <v>41943</v>
      </c>
      <c r="G1072" s="67" t="s">
        <v>1644</v>
      </c>
      <c r="H1072" s="67"/>
      <c r="I1072" s="67" t="s">
        <v>1645</v>
      </c>
      <c r="J1072" s="36">
        <v>8</v>
      </c>
    </row>
    <row r="1073" spans="1:10" x14ac:dyDescent="0.25">
      <c r="A1073" s="67"/>
      <c r="B1073" s="67"/>
      <c r="C1073" s="67"/>
      <c r="D1073" s="67"/>
      <c r="E1073" s="67" t="s">
        <v>383</v>
      </c>
      <c r="F1073" s="68">
        <v>42094</v>
      </c>
      <c r="G1073" s="67" t="s">
        <v>898</v>
      </c>
      <c r="H1073" s="67"/>
      <c r="I1073" s="67" t="s">
        <v>899</v>
      </c>
      <c r="J1073" s="36">
        <v>8</v>
      </c>
    </row>
    <row r="1074" spans="1:10" x14ac:dyDescent="0.25">
      <c r="A1074" s="67"/>
      <c r="B1074" s="67"/>
      <c r="C1074" s="67"/>
      <c r="D1074" s="67"/>
      <c r="E1074" s="67" t="s">
        <v>426</v>
      </c>
      <c r="F1074" s="68">
        <v>42107</v>
      </c>
      <c r="G1074" s="67" t="s">
        <v>570</v>
      </c>
      <c r="H1074" s="67" t="s">
        <v>2445</v>
      </c>
      <c r="I1074" s="67" t="s">
        <v>2446</v>
      </c>
      <c r="J1074" s="36">
        <v>-126.44</v>
      </c>
    </row>
    <row r="1075" spans="1:10" x14ac:dyDescent="0.25">
      <c r="A1075" s="67"/>
      <c r="B1075" s="67"/>
      <c r="C1075" s="67"/>
      <c r="D1075" s="67"/>
      <c r="E1075" s="67" t="s">
        <v>383</v>
      </c>
      <c r="F1075" s="68">
        <v>42124</v>
      </c>
      <c r="G1075" s="67" t="s">
        <v>1523</v>
      </c>
      <c r="H1075" s="67"/>
      <c r="I1075" s="67" t="s">
        <v>1524</v>
      </c>
      <c r="J1075" s="36">
        <v>8</v>
      </c>
    </row>
    <row r="1076" spans="1:10" x14ac:dyDescent="0.25">
      <c r="A1076" s="67"/>
      <c r="B1076" s="67"/>
      <c r="C1076" s="67"/>
      <c r="D1076" s="67"/>
      <c r="E1076" s="67" t="s">
        <v>383</v>
      </c>
      <c r="F1076" s="68">
        <v>42369</v>
      </c>
      <c r="G1076" s="67" t="s">
        <v>2447</v>
      </c>
      <c r="H1076" s="67"/>
      <c r="I1076" s="67" t="s">
        <v>2448</v>
      </c>
      <c r="J1076" s="36">
        <v>-484</v>
      </c>
    </row>
    <row r="1077" spans="1:10" x14ac:dyDescent="0.25">
      <c r="A1077" s="67"/>
      <c r="B1077" s="67"/>
      <c r="C1077" s="67"/>
      <c r="D1077" s="67"/>
      <c r="E1077" s="67" t="s">
        <v>383</v>
      </c>
      <c r="F1077" s="68">
        <v>42370</v>
      </c>
      <c r="G1077" s="67" t="s">
        <v>1462</v>
      </c>
      <c r="H1077" s="67"/>
      <c r="I1077" s="67" t="s">
        <v>1463</v>
      </c>
      <c r="J1077" s="36">
        <v>458.4</v>
      </c>
    </row>
    <row r="1078" spans="1:10" x14ac:dyDescent="0.25">
      <c r="A1078" s="67"/>
      <c r="B1078" s="67"/>
      <c r="C1078" s="67"/>
      <c r="D1078" s="67"/>
      <c r="E1078" s="67" t="s">
        <v>383</v>
      </c>
      <c r="F1078" s="68">
        <v>42490</v>
      </c>
      <c r="G1078" s="67" t="s">
        <v>1666</v>
      </c>
      <c r="H1078" s="67"/>
      <c r="I1078" s="67" t="s">
        <v>1667</v>
      </c>
      <c r="J1078" s="36">
        <v>20</v>
      </c>
    </row>
    <row r="1079" spans="1:10" x14ac:dyDescent="0.25">
      <c r="A1079" s="67"/>
      <c r="B1079" s="67"/>
      <c r="C1079" s="67"/>
      <c r="D1079" s="67"/>
      <c r="E1079" s="67" t="s">
        <v>383</v>
      </c>
      <c r="F1079" s="68">
        <v>42675</v>
      </c>
      <c r="G1079" s="67" t="s">
        <v>1835</v>
      </c>
      <c r="H1079" s="67"/>
      <c r="I1079" s="67" t="s">
        <v>1836</v>
      </c>
      <c r="J1079" s="36">
        <v>20</v>
      </c>
    </row>
    <row r="1080" spans="1:10" x14ac:dyDescent="0.25">
      <c r="A1080" s="67"/>
      <c r="B1080" s="67"/>
      <c r="C1080" s="67"/>
      <c r="D1080" s="67"/>
      <c r="E1080" s="67" t="s">
        <v>383</v>
      </c>
      <c r="F1080" s="68">
        <v>42794</v>
      </c>
      <c r="G1080" s="67" t="s">
        <v>1551</v>
      </c>
      <c r="H1080" s="67"/>
      <c r="I1080" s="67" t="s">
        <v>1465</v>
      </c>
      <c r="J1080" s="36">
        <v>8</v>
      </c>
    </row>
    <row r="1081" spans="1:10" x14ac:dyDescent="0.25">
      <c r="A1081" s="67"/>
      <c r="B1081" s="67"/>
      <c r="C1081" s="67"/>
      <c r="D1081" s="67"/>
      <c r="E1081" s="67" t="s">
        <v>383</v>
      </c>
      <c r="F1081" s="68">
        <v>42855</v>
      </c>
      <c r="G1081" s="67" t="s">
        <v>1474</v>
      </c>
      <c r="H1081" s="67"/>
      <c r="I1081" s="67" t="s">
        <v>1475</v>
      </c>
      <c r="J1081" s="36">
        <v>8</v>
      </c>
    </row>
    <row r="1082" spans="1:10" x14ac:dyDescent="0.25">
      <c r="A1082" s="67"/>
      <c r="B1082" s="67"/>
      <c r="C1082" s="67"/>
      <c r="D1082" s="67"/>
      <c r="E1082" s="67" t="s">
        <v>383</v>
      </c>
      <c r="F1082" s="68">
        <v>42886</v>
      </c>
      <c r="G1082" s="67" t="s">
        <v>1545</v>
      </c>
      <c r="H1082" s="67"/>
      <c r="I1082" s="67" t="s">
        <v>1546</v>
      </c>
      <c r="J1082" s="36">
        <v>16</v>
      </c>
    </row>
    <row r="1083" spans="1:10" x14ac:dyDescent="0.25">
      <c r="A1083" s="67"/>
      <c r="B1083" s="67"/>
      <c r="C1083" s="67"/>
      <c r="D1083" s="67"/>
      <c r="E1083" s="67" t="s">
        <v>390</v>
      </c>
      <c r="F1083" s="68">
        <v>42899</v>
      </c>
      <c r="G1083" s="67" t="s">
        <v>2449</v>
      </c>
      <c r="H1083" s="67" t="s">
        <v>2439</v>
      </c>
      <c r="I1083" s="67" t="s">
        <v>2450</v>
      </c>
      <c r="J1083" s="36">
        <v>-500</v>
      </c>
    </row>
    <row r="1084" spans="1:10" ht="15.75" thickBot="1" x14ac:dyDescent="0.3">
      <c r="A1084" s="67"/>
      <c r="B1084" s="67"/>
      <c r="C1084" s="67"/>
      <c r="D1084" s="67"/>
      <c r="E1084" s="67" t="s">
        <v>390</v>
      </c>
      <c r="F1084" s="68">
        <v>42905</v>
      </c>
      <c r="G1084" s="67" t="s">
        <v>2451</v>
      </c>
      <c r="H1084" s="67" t="s">
        <v>2452</v>
      </c>
      <c r="I1084" s="67" t="s">
        <v>2453</v>
      </c>
      <c r="J1084" s="37">
        <v>-1280</v>
      </c>
    </row>
    <row r="1085" spans="1:10" x14ac:dyDescent="0.25">
      <c r="A1085" s="67"/>
      <c r="B1085" s="67"/>
      <c r="C1085" s="67" t="s">
        <v>2454</v>
      </c>
      <c r="D1085" s="67"/>
      <c r="E1085" s="67"/>
      <c r="F1085" s="68"/>
      <c r="G1085" s="67"/>
      <c r="H1085" s="67"/>
      <c r="I1085" s="67"/>
      <c r="J1085" s="36">
        <f>ROUND(SUM(J1065:J1084),5)</f>
        <v>-1692.04</v>
      </c>
    </row>
    <row r="1086" spans="1:10" x14ac:dyDescent="0.25">
      <c r="A1086" s="64"/>
      <c r="B1086" s="64"/>
      <c r="C1086" s="64" t="s">
        <v>2455</v>
      </c>
      <c r="D1086" s="64"/>
      <c r="E1086" s="64"/>
      <c r="F1086" s="65"/>
      <c r="G1086" s="64"/>
      <c r="H1086" s="64"/>
      <c r="I1086" s="64"/>
      <c r="J1086" s="57"/>
    </row>
    <row r="1087" spans="1:10" x14ac:dyDescent="0.25">
      <c r="A1087" s="67"/>
      <c r="B1087" s="67"/>
      <c r="C1087" s="67"/>
      <c r="D1087" s="67"/>
      <c r="E1087" s="67" t="s">
        <v>383</v>
      </c>
      <c r="F1087" s="68">
        <v>40179</v>
      </c>
      <c r="G1087" s="67" t="s">
        <v>2379</v>
      </c>
      <c r="H1087" s="67"/>
      <c r="I1087" s="67" t="s">
        <v>2380</v>
      </c>
      <c r="J1087" s="36">
        <v>2340</v>
      </c>
    </row>
    <row r="1088" spans="1:10" x14ac:dyDescent="0.25">
      <c r="A1088" s="67"/>
      <c r="B1088" s="67"/>
      <c r="C1088" s="67"/>
      <c r="D1088" s="67"/>
      <c r="E1088" s="67" t="s">
        <v>383</v>
      </c>
      <c r="F1088" s="68">
        <v>40209</v>
      </c>
      <c r="G1088" s="67" t="s">
        <v>2456</v>
      </c>
      <c r="H1088" s="67"/>
      <c r="I1088" s="67" t="s">
        <v>2457</v>
      </c>
      <c r="J1088" s="36">
        <v>20</v>
      </c>
    </row>
    <row r="1089" spans="1:10" x14ac:dyDescent="0.25">
      <c r="A1089" s="67"/>
      <c r="B1089" s="67"/>
      <c r="C1089" s="67"/>
      <c r="D1089" s="67"/>
      <c r="E1089" s="67" t="s">
        <v>383</v>
      </c>
      <c r="F1089" s="68">
        <v>40237</v>
      </c>
      <c r="G1089" s="67" t="s">
        <v>2383</v>
      </c>
      <c r="H1089" s="67"/>
      <c r="I1089" s="67" t="s">
        <v>2384</v>
      </c>
      <c r="J1089" s="36">
        <v>40</v>
      </c>
    </row>
    <row r="1090" spans="1:10" x14ac:dyDescent="0.25">
      <c r="A1090" s="67"/>
      <c r="B1090" s="67"/>
      <c r="C1090" s="67"/>
      <c r="D1090" s="67"/>
      <c r="E1090" s="67" t="s">
        <v>383</v>
      </c>
      <c r="F1090" s="68">
        <v>40268</v>
      </c>
      <c r="G1090" s="67" t="s">
        <v>2458</v>
      </c>
      <c r="H1090" s="67"/>
      <c r="I1090" s="67" t="s">
        <v>2459</v>
      </c>
      <c r="J1090" s="36">
        <v>60</v>
      </c>
    </row>
    <row r="1091" spans="1:10" x14ac:dyDescent="0.25">
      <c r="A1091" s="67"/>
      <c r="B1091" s="67"/>
      <c r="C1091" s="67"/>
      <c r="D1091" s="67"/>
      <c r="E1091" s="67" t="s">
        <v>383</v>
      </c>
      <c r="F1091" s="68">
        <v>40298</v>
      </c>
      <c r="G1091" s="67" t="s">
        <v>2387</v>
      </c>
      <c r="H1091" s="67"/>
      <c r="I1091" s="67" t="s">
        <v>2388</v>
      </c>
      <c r="J1091" s="36">
        <v>40</v>
      </c>
    </row>
    <row r="1092" spans="1:10" x14ac:dyDescent="0.25">
      <c r="A1092" s="67"/>
      <c r="B1092" s="67"/>
      <c r="C1092" s="67"/>
      <c r="D1092" s="67"/>
      <c r="E1092" s="67" t="s">
        <v>383</v>
      </c>
      <c r="F1092" s="68">
        <v>40329</v>
      </c>
      <c r="G1092" s="67" t="s">
        <v>2391</v>
      </c>
      <c r="H1092" s="67"/>
      <c r="I1092" s="67" t="s">
        <v>2392</v>
      </c>
      <c r="J1092" s="36">
        <v>40</v>
      </c>
    </row>
    <row r="1093" spans="1:10" x14ac:dyDescent="0.25">
      <c r="A1093" s="67"/>
      <c r="B1093" s="67"/>
      <c r="C1093" s="67"/>
      <c r="D1093" s="67"/>
      <c r="E1093" s="67" t="s">
        <v>383</v>
      </c>
      <c r="F1093" s="68">
        <v>40390</v>
      </c>
      <c r="G1093" s="67" t="s">
        <v>2460</v>
      </c>
      <c r="H1093" s="67"/>
      <c r="I1093" s="67" t="s">
        <v>2461</v>
      </c>
      <c r="J1093" s="36">
        <v>40</v>
      </c>
    </row>
    <row r="1094" spans="1:10" x14ac:dyDescent="0.25">
      <c r="A1094" s="67"/>
      <c r="B1094" s="67"/>
      <c r="C1094" s="67"/>
      <c r="D1094" s="67"/>
      <c r="E1094" s="67" t="s">
        <v>383</v>
      </c>
      <c r="F1094" s="68">
        <v>40451</v>
      </c>
      <c r="G1094" s="67" t="s">
        <v>2462</v>
      </c>
      <c r="H1094" s="67"/>
      <c r="I1094" s="67" t="s">
        <v>2463</v>
      </c>
      <c r="J1094" s="36">
        <v>40</v>
      </c>
    </row>
    <row r="1095" spans="1:10" x14ac:dyDescent="0.25">
      <c r="A1095" s="67"/>
      <c r="B1095" s="67"/>
      <c r="C1095" s="67"/>
      <c r="D1095" s="67"/>
      <c r="E1095" s="67" t="s">
        <v>383</v>
      </c>
      <c r="F1095" s="68">
        <v>40512</v>
      </c>
      <c r="G1095" s="67" t="s">
        <v>2464</v>
      </c>
      <c r="H1095" s="67"/>
      <c r="I1095" s="67" t="s">
        <v>2465</v>
      </c>
      <c r="J1095" s="36">
        <v>80</v>
      </c>
    </row>
    <row r="1096" spans="1:10" x14ac:dyDescent="0.25">
      <c r="A1096" s="67"/>
      <c r="B1096" s="67"/>
      <c r="C1096" s="67"/>
      <c r="D1096" s="67"/>
      <c r="E1096" s="67" t="s">
        <v>383</v>
      </c>
      <c r="F1096" s="68">
        <v>40543</v>
      </c>
      <c r="G1096" s="67" t="s">
        <v>1604</v>
      </c>
      <c r="H1096" s="67"/>
      <c r="I1096" s="67" t="s">
        <v>1605</v>
      </c>
      <c r="J1096" s="36">
        <v>282.45</v>
      </c>
    </row>
    <row r="1097" spans="1:10" x14ac:dyDescent="0.25">
      <c r="A1097" s="67"/>
      <c r="B1097" s="67"/>
      <c r="C1097" s="67"/>
      <c r="D1097" s="67"/>
      <c r="E1097" s="67" t="s">
        <v>383</v>
      </c>
      <c r="F1097" s="68">
        <v>40574</v>
      </c>
      <c r="G1097" s="67" t="s">
        <v>1561</v>
      </c>
      <c r="H1097" s="67"/>
      <c r="I1097" s="67" t="s">
        <v>1562</v>
      </c>
      <c r="J1097" s="36">
        <v>-675</v>
      </c>
    </row>
    <row r="1098" spans="1:10" x14ac:dyDescent="0.25">
      <c r="A1098" s="67"/>
      <c r="B1098" s="67"/>
      <c r="C1098" s="67"/>
      <c r="D1098" s="67"/>
      <c r="E1098" s="67" t="s">
        <v>383</v>
      </c>
      <c r="F1098" s="68">
        <v>40633</v>
      </c>
      <c r="G1098" s="67" t="s">
        <v>1610</v>
      </c>
      <c r="H1098" s="67"/>
      <c r="I1098" s="67" t="s">
        <v>1611</v>
      </c>
      <c r="J1098" s="36">
        <v>-131.31</v>
      </c>
    </row>
    <row r="1099" spans="1:10" x14ac:dyDescent="0.25">
      <c r="A1099" s="67"/>
      <c r="B1099" s="67"/>
      <c r="C1099" s="67"/>
      <c r="D1099" s="67"/>
      <c r="E1099" s="67" t="s">
        <v>383</v>
      </c>
      <c r="F1099" s="68">
        <v>40724</v>
      </c>
      <c r="G1099" s="67" t="s">
        <v>1496</v>
      </c>
      <c r="H1099" s="67"/>
      <c r="I1099" s="67" t="s">
        <v>1497</v>
      </c>
      <c r="J1099" s="36">
        <v>20</v>
      </c>
    </row>
    <row r="1100" spans="1:10" x14ac:dyDescent="0.25">
      <c r="A1100" s="67"/>
      <c r="B1100" s="67"/>
      <c r="C1100" s="67"/>
      <c r="D1100" s="67"/>
      <c r="E1100" s="67" t="s">
        <v>383</v>
      </c>
      <c r="F1100" s="68">
        <v>40724</v>
      </c>
      <c r="G1100" s="67" t="s">
        <v>1706</v>
      </c>
      <c r="H1100" s="67"/>
      <c r="I1100" s="67" t="s">
        <v>1707</v>
      </c>
      <c r="J1100" s="36">
        <v>20</v>
      </c>
    </row>
    <row r="1101" spans="1:10" x14ac:dyDescent="0.25">
      <c r="A1101" s="67"/>
      <c r="B1101" s="67"/>
      <c r="C1101" s="67"/>
      <c r="D1101" s="67"/>
      <c r="E1101" s="67" t="s">
        <v>383</v>
      </c>
      <c r="F1101" s="68">
        <v>40724</v>
      </c>
      <c r="G1101" s="67" t="s">
        <v>1706</v>
      </c>
      <c r="H1101" s="67"/>
      <c r="I1101" s="67" t="s">
        <v>1707</v>
      </c>
      <c r="J1101" s="36">
        <v>1942.08</v>
      </c>
    </row>
    <row r="1102" spans="1:10" x14ac:dyDescent="0.25">
      <c r="A1102" s="67"/>
      <c r="B1102" s="67"/>
      <c r="C1102" s="67"/>
      <c r="D1102" s="67"/>
      <c r="E1102" s="67" t="s">
        <v>383</v>
      </c>
      <c r="F1102" s="68">
        <v>40755</v>
      </c>
      <c r="G1102" s="67" t="s">
        <v>1563</v>
      </c>
      <c r="H1102" s="67"/>
      <c r="I1102" s="67" t="s">
        <v>1564</v>
      </c>
      <c r="J1102" s="36">
        <v>20</v>
      </c>
    </row>
    <row r="1103" spans="1:10" x14ac:dyDescent="0.25">
      <c r="A1103" s="67"/>
      <c r="B1103" s="67"/>
      <c r="C1103" s="67"/>
      <c r="D1103" s="67"/>
      <c r="E1103" s="67" t="s">
        <v>383</v>
      </c>
      <c r="F1103" s="68">
        <v>40877</v>
      </c>
      <c r="G1103" s="67" t="s">
        <v>894</v>
      </c>
      <c r="H1103" s="67"/>
      <c r="I1103" s="67" t="s">
        <v>895</v>
      </c>
      <c r="J1103" s="36">
        <v>160</v>
      </c>
    </row>
    <row r="1104" spans="1:10" x14ac:dyDescent="0.25">
      <c r="A1104" s="67"/>
      <c r="B1104" s="67"/>
      <c r="C1104" s="67"/>
      <c r="D1104" s="67"/>
      <c r="E1104" s="67" t="s">
        <v>383</v>
      </c>
      <c r="F1104" s="68">
        <v>40877</v>
      </c>
      <c r="G1104" s="67" t="s">
        <v>1616</v>
      </c>
      <c r="H1104" s="67"/>
      <c r="I1104" s="67" t="s">
        <v>1617</v>
      </c>
      <c r="J1104" s="36">
        <v>-712.27</v>
      </c>
    </row>
    <row r="1105" spans="1:10" x14ac:dyDescent="0.25">
      <c r="A1105" s="67"/>
      <c r="B1105" s="67"/>
      <c r="C1105" s="67"/>
      <c r="D1105" s="67"/>
      <c r="E1105" s="67" t="s">
        <v>383</v>
      </c>
      <c r="F1105" s="68">
        <v>40877</v>
      </c>
      <c r="G1105" s="67" t="s">
        <v>2074</v>
      </c>
      <c r="H1105" s="67"/>
      <c r="I1105" s="67" t="s">
        <v>2075</v>
      </c>
      <c r="J1105" s="36">
        <v>193.9</v>
      </c>
    </row>
    <row r="1106" spans="1:10" x14ac:dyDescent="0.25">
      <c r="A1106" s="67"/>
      <c r="B1106" s="67"/>
      <c r="C1106" s="67"/>
      <c r="D1106" s="67"/>
      <c r="E1106" s="67" t="s">
        <v>383</v>
      </c>
      <c r="F1106" s="68">
        <v>40908</v>
      </c>
      <c r="G1106" s="67" t="s">
        <v>1710</v>
      </c>
      <c r="H1106" s="67"/>
      <c r="I1106" s="67" t="s">
        <v>1711</v>
      </c>
      <c r="J1106" s="36">
        <v>430.2</v>
      </c>
    </row>
    <row r="1107" spans="1:10" x14ac:dyDescent="0.25">
      <c r="A1107" s="67"/>
      <c r="B1107" s="67"/>
      <c r="C1107" s="67"/>
      <c r="D1107" s="67"/>
      <c r="E1107" s="67" t="s">
        <v>383</v>
      </c>
      <c r="F1107" s="68">
        <v>40908</v>
      </c>
      <c r="G1107" s="67" t="s">
        <v>1710</v>
      </c>
      <c r="H1107" s="67"/>
      <c r="I1107" s="67" t="s">
        <v>1711</v>
      </c>
      <c r="J1107" s="36">
        <v>1128.1199999999999</v>
      </c>
    </row>
    <row r="1108" spans="1:10" x14ac:dyDescent="0.25">
      <c r="A1108" s="67"/>
      <c r="B1108" s="67"/>
      <c r="C1108" s="67"/>
      <c r="D1108" s="67"/>
      <c r="E1108" s="67" t="s">
        <v>383</v>
      </c>
      <c r="F1108" s="68">
        <v>40939</v>
      </c>
      <c r="G1108" s="67" t="s">
        <v>1539</v>
      </c>
      <c r="H1108" s="67"/>
      <c r="I1108" s="67" t="s">
        <v>1540</v>
      </c>
      <c r="J1108" s="36">
        <v>20</v>
      </c>
    </row>
    <row r="1109" spans="1:10" x14ac:dyDescent="0.25">
      <c r="A1109" s="67"/>
      <c r="B1109" s="67"/>
      <c r="C1109" s="67"/>
      <c r="D1109" s="67"/>
      <c r="E1109" s="67" t="s">
        <v>383</v>
      </c>
      <c r="F1109" s="68">
        <v>40939</v>
      </c>
      <c r="G1109" s="67" t="s">
        <v>1502</v>
      </c>
      <c r="H1109" s="67"/>
      <c r="I1109" s="67" t="s">
        <v>1503</v>
      </c>
      <c r="J1109" s="36">
        <v>-83.55</v>
      </c>
    </row>
    <row r="1110" spans="1:10" x14ac:dyDescent="0.25">
      <c r="A1110" s="67"/>
      <c r="B1110" s="67"/>
      <c r="C1110" s="67"/>
      <c r="D1110" s="67"/>
      <c r="E1110" s="67" t="s">
        <v>383</v>
      </c>
      <c r="F1110" s="68">
        <v>40999</v>
      </c>
      <c r="G1110" s="67" t="s">
        <v>702</v>
      </c>
      <c r="H1110" s="67"/>
      <c r="I1110" s="67" t="s">
        <v>703</v>
      </c>
      <c r="J1110" s="36">
        <v>20</v>
      </c>
    </row>
    <row r="1111" spans="1:10" x14ac:dyDescent="0.25">
      <c r="A1111" s="67"/>
      <c r="B1111" s="67"/>
      <c r="C1111" s="67"/>
      <c r="D1111" s="67"/>
      <c r="E1111" s="67" t="s">
        <v>383</v>
      </c>
      <c r="F1111" s="68">
        <v>41029</v>
      </c>
      <c r="G1111" s="67" t="s">
        <v>896</v>
      </c>
      <c r="H1111" s="67"/>
      <c r="I1111" s="67" t="s">
        <v>897</v>
      </c>
      <c r="J1111" s="36">
        <v>20</v>
      </c>
    </row>
    <row r="1112" spans="1:10" x14ac:dyDescent="0.25">
      <c r="A1112" s="67"/>
      <c r="B1112" s="67"/>
      <c r="C1112" s="67"/>
      <c r="D1112" s="67"/>
      <c r="E1112" s="67" t="s">
        <v>383</v>
      </c>
      <c r="F1112" s="68">
        <v>41060</v>
      </c>
      <c r="G1112" s="67" t="s">
        <v>1720</v>
      </c>
      <c r="H1112" s="67"/>
      <c r="I1112" s="67" t="s">
        <v>1721</v>
      </c>
      <c r="J1112" s="36">
        <v>-500</v>
      </c>
    </row>
    <row r="1113" spans="1:10" x14ac:dyDescent="0.25">
      <c r="A1113" s="67"/>
      <c r="B1113" s="67"/>
      <c r="C1113" s="67"/>
      <c r="D1113" s="67"/>
      <c r="E1113" s="67" t="s">
        <v>383</v>
      </c>
      <c r="F1113" s="68">
        <v>41121</v>
      </c>
      <c r="G1113" s="67" t="s">
        <v>1513</v>
      </c>
      <c r="H1113" s="67"/>
      <c r="I1113" s="67" t="s">
        <v>1514</v>
      </c>
      <c r="J1113" s="36">
        <v>140</v>
      </c>
    </row>
    <row r="1114" spans="1:10" x14ac:dyDescent="0.25">
      <c r="A1114" s="67"/>
      <c r="B1114" s="67"/>
      <c r="C1114" s="67"/>
      <c r="D1114" s="67"/>
      <c r="E1114" s="67" t="s">
        <v>383</v>
      </c>
      <c r="F1114" s="68">
        <v>41121</v>
      </c>
      <c r="G1114" s="67" t="s">
        <v>1722</v>
      </c>
      <c r="H1114" s="67"/>
      <c r="I1114" s="67" t="s">
        <v>1723</v>
      </c>
      <c r="J1114" s="36">
        <v>-971</v>
      </c>
    </row>
    <row r="1115" spans="1:10" x14ac:dyDescent="0.25">
      <c r="A1115" s="67"/>
      <c r="B1115" s="67"/>
      <c r="C1115" s="67"/>
      <c r="D1115" s="67"/>
      <c r="E1115" s="67" t="s">
        <v>383</v>
      </c>
      <c r="F1115" s="68">
        <v>41152</v>
      </c>
      <c r="G1115" s="67" t="s">
        <v>1565</v>
      </c>
      <c r="H1115" s="67"/>
      <c r="I1115" s="67" t="s">
        <v>1566</v>
      </c>
      <c r="J1115" s="36">
        <v>40</v>
      </c>
    </row>
    <row r="1116" spans="1:10" x14ac:dyDescent="0.25">
      <c r="A1116" s="67"/>
      <c r="B1116" s="67"/>
      <c r="C1116" s="67"/>
      <c r="D1116" s="67"/>
      <c r="E1116" s="67" t="s">
        <v>383</v>
      </c>
      <c r="F1116" s="68">
        <v>41152</v>
      </c>
      <c r="G1116" s="67" t="s">
        <v>1726</v>
      </c>
      <c r="H1116" s="67"/>
      <c r="I1116" s="67" t="s">
        <v>1727</v>
      </c>
      <c r="J1116" s="36">
        <v>-95.14</v>
      </c>
    </row>
    <row r="1117" spans="1:10" x14ac:dyDescent="0.25">
      <c r="A1117" s="67"/>
      <c r="B1117" s="67"/>
      <c r="C1117" s="67"/>
      <c r="D1117" s="67"/>
      <c r="E1117" s="67" t="s">
        <v>383</v>
      </c>
      <c r="F1117" s="68">
        <v>41182</v>
      </c>
      <c r="G1117" s="67" t="s">
        <v>1506</v>
      </c>
      <c r="H1117" s="67"/>
      <c r="I1117" s="67" t="s">
        <v>1507</v>
      </c>
      <c r="J1117" s="36">
        <v>120</v>
      </c>
    </row>
    <row r="1118" spans="1:10" x14ac:dyDescent="0.25">
      <c r="A1118" s="67"/>
      <c r="B1118" s="67"/>
      <c r="C1118" s="67"/>
      <c r="D1118" s="67"/>
      <c r="E1118" s="67" t="s">
        <v>383</v>
      </c>
      <c r="F1118" s="68">
        <v>41213</v>
      </c>
      <c r="G1118" s="67" t="s">
        <v>1569</v>
      </c>
      <c r="H1118" s="67"/>
      <c r="I1118" s="67" t="s">
        <v>1570</v>
      </c>
      <c r="J1118" s="36">
        <v>60</v>
      </c>
    </row>
    <row r="1119" spans="1:10" x14ac:dyDescent="0.25">
      <c r="A1119" s="67"/>
      <c r="B1119" s="67"/>
      <c r="C1119" s="67"/>
      <c r="D1119" s="67"/>
      <c r="E1119" s="67" t="s">
        <v>383</v>
      </c>
      <c r="F1119" s="68">
        <v>41243</v>
      </c>
      <c r="G1119" s="67" t="s">
        <v>1734</v>
      </c>
      <c r="H1119" s="67"/>
      <c r="I1119" s="67" t="s">
        <v>1735</v>
      </c>
      <c r="J1119" s="36">
        <v>60</v>
      </c>
    </row>
    <row r="1120" spans="1:10" x14ac:dyDescent="0.25">
      <c r="A1120" s="67"/>
      <c r="B1120" s="67"/>
      <c r="C1120" s="67"/>
      <c r="D1120" s="67"/>
      <c r="E1120" s="67" t="s">
        <v>383</v>
      </c>
      <c r="F1120" s="68">
        <v>41243</v>
      </c>
      <c r="G1120" s="67" t="s">
        <v>1736</v>
      </c>
      <c r="H1120" s="67"/>
      <c r="I1120" s="67" t="s">
        <v>1737</v>
      </c>
      <c r="J1120" s="36">
        <v>-321.3</v>
      </c>
    </row>
    <row r="1121" spans="1:10" x14ac:dyDescent="0.25">
      <c r="A1121" s="67"/>
      <c r="B1121" s="67"/>
      <c r="C1121" s="67"/>
      <c r="D1121" s="67"/>
      <c r="E1121" s="67" t="s">
        <v>383</v>
      </c>
      <c r="F1121" s="68">
        <v>41274</v>
      </c>
      <c r="G1121" s="67" t="s">
        <v>1541</v>
      </c>
      <c r="H1121" s="67"/>
      <c r="I1121" s="67" t="s">
        <v>1542</v>
      </c>
      <c r="J1121" s="36">
        <v>20</v>
      </c>
    </row>
    <row r="1122" spans="1:10" x14ac:dyDescent="0.25">
      <c r="A1122" s="67"/>
      <c r="B1122" s="67"/>
      <c r="C1122" s="67"/>
      <c r="D1122" s="67"/>
      <c r="E1122" s="67" t="s">
        <v>383</v>
      </c>
      <c r="F1122" s="68">
        <v>41305</v>
      </c>
      <c r="G1122" s="67" t="s">
        <v>1742</v>
      </c>
      <c r="H1122" s="67"/>
      <c r="I1122" s="67" t="s">
        <v>1743</v>
      </c>
      <c r="J1122" s="36">
        <v>-24</v>
      </c>
    </row>
    <row r="1123" spans="1:10" x14ac:dyDescent="0.25">
      <c r="A1123" s="67"/>
      <c r="B1123" s="67"/>
      <c r="C1123" s="67"/>
      <c r="D1123" s="67"/>
      <c r="E1123" s="67" t="s">
        <v>383</v>
      </c>
      <c r="F1123" s="68">
        <v>41333</v>
      </c>
      <c r="G1123" s="67" t="s">
        <v>1571</v>
      </c>
      <c r="H1123" s="67"/>
      <c r="I1123" s="67" t="s">
        <v>1572</v>
      </c>
      <c r="J1123" s="36">
        <v>40</v>
      </c>
    </row>
    <row r="1124" spans="1:10" x14ac:dyDescent="0.25">
      <c r="A1124" s="67"/>
      <c r="B1124" s="67"/>
      <c r="C1124" s="67"/>
      <c r="D1124" s="67"/>
      <c r="E1124" s="67" t="s">
        <v>383</v>
      </c>
      <c r="F1124" s="68">
        <v>41333</v>
      </c>
      <c r="G1124" s="67" t="s">
        <v>1744</v>
      </c>
      <c r="H1124" s="67"/>
      <c r="I1124" s="67" t="s">
        <v>1745</v>
      </c>
      <c r="J1124" s="36">
        <v>-24</v>
      </c>
    </row>
    <row r="1125" spans="1:10" x14ac:dyDescent="0.25">
      <c r="A1125" s="67"/>
      <c r="B1125" s="67"/>
      <c r="C1125" s="67"/>
      <c r="D1125" s="67"/>
      <c r="E1125" s="67" t="s">
        <v>383</v>
      </c>
      <c r="F1125" s="68">
        <v>41333</v>
      </c>
      <c r="G1125" s="67" t="s">
        <v>2466</v>
      </c>
      <c r="H1125" s="67"/>
      <c r="I1125" s="67"/>
      <c r="J1125" s="36">
        <v>2000</v>
      </c>
    </row>
    <row r="1126" spans="1:10" x14ac:dyDescent="0.25">
      <c r="A1126" s="67"/>
      <c r="B1126" s="67"/>
      <c r="C1126" s="67"/>
      <c r="D1126" s="67"/>
      <c r="E1126" s="67" t="s">
        <v>383</v>
      </c>
      <c r="F1126" s="68">
        <v>41364</v>
      </c>
      <c r="G1126" s="67" t="s">
        <v>1624</v>
      </c>
      <c r="H1126" s="67"/>
      <c r="I1126" s="67" t="s">
        <v>1625</v>
      </c>
      <c r="J1126" s="36">
        <v>40</v>
      </c>
    </row>
    <row r="1127" spans="1:10" x14ac:dyDescent="0.25">
      <c r="A1127" s="67"/>
      <c r="B1127" s="67"/>
      <c r="C1127" s="67"/>
      <c r="D1127" s="67"/>
      <c r="E1127" s="67" t="s">
        <v>383</v>
      </c>
      <c r="F1127" s="68">
        <v>41394</v>
      </c>
      <c r="G1127" s="67" t="s">
        <v>1515</v>
      </c>
      <c r="H1127" s="67"/>
      <c r="I1127" s="67" t="s">
        <v>1516</v>
      </c>
      <c r="J1127" s="36">
        <v>20</v>
      </c>
    </row>
    <row r="1128" spans="1:10" x14ac:dyDescent="0.25">
      <c r="A1128" s="67"/>
      <c r="B1128" s="67"/>
      <c r="C1128" s="67"/>
      <c r="D1128" s="67"/>
      <c r="E1128" s="67" t="s">
        <v>383</v>
      </c>
      <c r="F1128" s="68">
        <v>41425</v>
      </c>
      <c r="G1128" s="67" t="s">
        <v>1490</v>
      </c>
      <c r="H1128" s="67"/>
      <c r="I1128" s="67" t="s">
        <v>1491</v>
      </c>
      <c r="J1128" s="36">
        <v>20</v>
      </c>
    </row>
    <row r="1129" spans="1:10" x14ac:dyDescent="0.25">
      <c r="A1129" s="67"/>
      <c r="B1129" s="67"/>
      <c r="C1129" s="67"/>
      <c r="D1129" s="67"/>
      <c r="E1129" s="67" t="s">
        <v>383</v>
      </c>
      <c r="F1129" s="68">
        <v>41425</v>
      </c>
      <c r="G1129" s="67" t="s">
        <v>1749</v>
      </c>
      <c r="H1129" s="67"/>
      <c r="I1129" s="67"/>
      <c r="J1129" s="36">
        <v>-501.3</v>
      </c>
    </row>
    <row r="1130" spans="1:10" x14ac:dyDescent="0.25">
      <c r="A1130" s="67"/>
      <c r="B1130" s="67"/>
      <c r="C1130" s="67"/>
      <c r="D1130" s="67"/>
      <c r="E1130" s="67" t="s">
        <v>383</v>
      </c>
      <c r="F1130" s="68">
        <v>41455</v>
      </c>
      <c r="G1130" s="67" t="s">
        <v>1750</v>
      </c>
      <c r="H1130" s="67"/>
      <c r="I1130" s="67" t="s">
        <v>1751</v>
      </c>
      <c r="J1130" s="36">
        <v>40</v>
      </c>
    </row>
    <row r="1131" spans="1:10" x14ac:dyDescent="0.25">
      <c r="A1131" s="67"/>
      <c r="B1131" s="67"/>
      <c r="C1131" s="67"/>
      <c r="D1131" s="67"/>
      <c r="E1131" s="67" t="s">
        <v>383</v>
      </c>
      <c r="F1131" s="68">
        <v>41455</v>
      </c>
      <c r="G1131" s="67" t="s">
        <v>1626</v>
      </c>
      <c r="H1131" s="67"/>
      <c r="I1131" s="67" t="s">
        <v>1627</v>
      </c>
      <c r="J1131" s="36">
        <v>-249.99</v>
      </c>
    </row>
    <row r="1132" spans="1:10" x14ac:dyDescent="0.25">
      <c r="A1132" s="67"/>
      <c r="B1132" s="67"/>
      <c r="C1132" s="67"/>
      <c r="D1132" s="67"/>
      <c r="E1132" s="67" t="s">
        <v>383</v>
      </c>
      <c r="F1132" s="68">
        <v>41486</v>
      </c>
      <c r="G1132" s="67" t="s">
        <v>1517</v>
      </c>
      <c r="H1132" s="67"/>
      <c r="I1132" s="67" t="s">
        <v>1518</v>
      </c>
      <c r="J1132" s="36">
        <v>98</v>
      </c>
    </row>
    <row r="1133" spans="1:10" x14ac:dyDescent="0.25">
      <c r="A1133" s="67"/>
      <c r="B1133" s="67"/>
      <c r="C1133" s="67"/>
      <c r="D1133" s="67"/>
      <c r="E1133" s="67" t="s">
        <v>383</v>
      </c>
      <c r="F1133" s="68">
        <v>41486</v>
      </c>
      <c r="G1133" s="67" t="s">
        <v>2467</v>
      </c>
      <c r="H1133" s="67"/>
      <c r="I1133" s="67" t="s">
        <v>2468</v>
      </c>
      <c r="J1133" s="36">
        <v>-500</v>
      </c>
    </row>
    <row r="1134" spans="1:10" x14ac:dyDescent="0.25">
      <c r="A1134" s="67"/>
      <c r="B1134" s="67"/>
      <c r="C1134" s="67"/>
      <c r="D1134" s="67"/>
      <c r="E1134" s="67" t="s">
        <v>383</v>
      </c>
      <c r="F1134" s="68">
        <v>41517</v>
      </c>
      <c r="G1134" s="67" t="s">
        <v>1508</v>
      </c>
      <c r="H1134" s="67"/>
      <c r="I1134" s="67" t="s">
        <v>1509</v>
      </c>
      <c r="J1134" s="36">
        <v>60</v>
      </c>
    </row>
    <row r="1135" spans="1:10" x14ac:dyDescent="0.25">
      <c r="A1135" s="67"/>
      <c r="B1135" s="67"/>
      <c r="C1135" s="67"/>
      <c r="D1135" s="67"/>
      <c r="E1135" s="67" t="s">
        <v>383</v>
      </c>
      <c r="F1135" s="68">
        <v>41517</v>
      </c>
      <c r="G1135" s="67" t="s">
        <v>1752</v>
      </c>
      <c r="H1135" s="67"/>
      <c r="I1135" s="67" t="s">
        <v>1753</v>
      </c>
      <c r="J1135" s="36">
        <v>-335.13</v>
      </c>
    </row>
    <row r="1136" spans="1:10" x14ac:dyDescent="0.25">
      <c r="A1136" s="67"/>
      <c r="B1136" s="67"/>
      <c r="C1136" s="67"/>
      <c r="D1136" s="67"/>
      <c r="E1136" s="67" t="s">
        <v>383</v>
      </c>
      <c r="F1136" s="68">
        <v>41547</v>
      </c>
      <c r="G1136" s="67" t="s">
        <v>1543</v>
      </c>
      <c r="H1136" s="67"/>
      <c r="I1136" s="67" t="s">
        <v>1544</v>
      </c>
      <c r="J1136" s="36">
        <v>80</v>
      </c>
    </row>
    <row r="1137" spans="1:10" x14ac:dyDescent="0.25">
      <c r="A1137" s="67"/>
      <c r="B1137" s="67"/>
      <c r="C1137" s="67"/>
      <c r="D1137" s="67"/>
      <c r="E1137" s="67" t="s">
        <v>383</v>
      </c>
      <c r="F1137" s="68">
        <v>41547</v>
      </c>
      <c r="G1137" s="67" t="s">
        <v>1756</v>
      </c>
      <c r="H1137" s="67"/>
      <c r="I1137" s="67" t="s">
        <v>1757</v>
      </c>
      <c r="J1137" s="36">
        <v>-204.23</v>
      </c>
    </row>
    <row r="1138" spans="1:10" x14ac:dyDescent="0.25">
      <c r="A1138" s="67"/>
      <c r="B1138" s="67"/>
      <c r="C1138" s="67"/>
      <c r="D1138" s="67"/>
      <c r="E1138" s="67" t="s">
        <v>383</v>
      </c>
      <c r="F1138" s="68">
        <v>41578</v>
      </c>
      <c r="G1138" s="67" t="s">
        <v>421</v>
      </c>
      <c r="H1138" s="67"/>
      <c r="I1138" s="67" t="s">
        <v>422</v>
      </c>
      <c r="J1138" s="36">
        <v>100</v>
      </c>
    </row>
    <row r="1139" spans="1:10" x14ac:dyDescent="0.25">
      <c r="A1139" s="67"/>
      <c r="B1139" s="67"/>
      <c r="C1139" s="67"/>
      <c r="D1139" s="67"/>
      <c r="E1139" s="67" t="s">
        <v>383</v>
      </c>
      <c r="F1139" s="68">
        <v>41578</v>
      </c>
      <c r="G1139" s="67" t="s">
        <v>2469</v>
      </c>
      <c r="H1139" s="67"/>
      <c r="I1139" s="67" t="s">
        <v>2470</v>
      </c>
      <c r="J1139" s="36">
        <v>20</v>
      </c>
    </row>
    <row r="1140" spans="1:10" x14ac:dyDescent="0.25">
      <c r="A1140" s="67"/>
      <c r="B1140" s="67"/>
      <c r="C1140" s="67"/>
      <c r="D1140" s="67"/>
      <c r="E1140" s="67" t="s">
        <v>383</v>
      </c>
      <c r="F1140" s="68">
        <v>41608</v>
      </c>
      <c r="G1140" s="67" t="s">
        <v>1519</v>
      </c>
      <c r="H1140" s="67"/>
      <c r="I1140" s="67" t="s">
        <v>1520</v>
      </c>
      <c r="J1140" s="36">
        <v>40</v>
      </c>
    </row>
    <row r="1141" spans="1:10" x14ac:dyDescent="0.25">
      <c r="A1141" s="67"/>
      <c r="B1141" s="67"/>
      <c r="C1141" s="67"/>
      <c r="D1141" s="67"/>
      <c r="E1141" s="67" t="s">
        <v>383</v>
      </c>
      <c r="F1141" s="68">
        <v>41608</v>
      </c>
      <c r="G1141" s="67" t="s">
        <v>2077</v>
      </c>
      <c r="H1141" s="67"/>
      <c r="I1141" s="67" t="s">
        <v>2078</v>
      </c>
      <c r="J1141" s="36">
        <v>1000</v>
      </c>
    </row>
    <row r="1142" spans="1:10" x14ac:dyDescent="0.25">
      <c r="A1142" s="67"/>
      <c r="B1142" s="67"/>
      <c r="C1142" s="67"/>
      <c r="D1142" s="67"/>
      <c r="E1142" s="67" t="s">
        <v>383</v>
      </c>
      <c r="F1142" s="68">
        <v>41698</v>
      </c>
      <c r="G1142" s="67" t="s">
        <v>1575</v>
      </c>
      <c r="H1142" s="67"/>
      <c r="I1142" s="67" t="s">
        <v>1576</v>
      </c>
      <c r="J1142" s="36">
        <v>20</v>
      </c>
    </row>
    <row r="1143" spans="1:10" x14ac:dyDescent="0.25">
      <c r="A1143" s="67"/>
      <c r="B1143" s="67"/>
      <c r="C1143" s="67"/>
      <c r="D1143" s="67"/>
      <c r="E1143" s="67" t="s">
        <v>383</v>
      </c>
      <c r="F1143" s="68">
        <v>41702</v>
      </c>
      <c r="G1143" s="67" t="s">
        <v>2471</v>
      </c>
      <c r="H1143" s="67"/>
      <c r="I1143" s="67"/>
      <c r="J1143" s="36">
        <v>-36</v>
      </c>
    </row>
    <row r="1144" spans="1:10" x14ac:dyDescent="0.25">
      <c r="A1144" s="67"/>
      <c r="B1144" s="67"/>
      <c r="C1144" s="67"/>
      <c r="D1144" s="67"/>
      <c r="E1144" s="67" t="s">
        <v>426</v>
      </c>
      <c r="F1144" s="68">
        <v>41708</v>
      </c>
      <c r="G1144" s="67"/>
      <c r="H1144" s="67" t="s">
        <v>2472</v>
      </c>
      <c r="I1144" s="67" t="s">
        <v>2473</v>
      </c>
      <c r="J1144" s="36">
        <v>-46.55</v>
      </c>
    </row>
    <row r="1145" spans="1:10" x14ac:dyDescent="0.25">
      <c r="A1145" s="67"/>
      <c r="B1145" s="67"/>
      <c r="C1145" s="67"/>
      <c r="D1145" s="67"/>
      <c r="E1145" s="67" t="s">
        <v>426</v>
      </c>
      <c r="F1145" s="68">
        <v>41757</v>
      </c>
      <c r="G1145" s="67"/>
      <c r="H1145" s="67" t="s">
        <v>2474</v>
      </c>
      <c r="I1145" s="67" t="s">
        <v>2475</v>
      </c>
      <c r="J1145" s="36">
        <v>-36</v>
      </c>
    </row>
    <row r="1146" spans="1:10" x14ac:dyDescent="0.25">
      <c r="A1146" s="67"/>
      <c r="B1146" s="67"/>
      <c r="C1146" s="67"/>
      <c r="D1146" s="67"/>
      <c r="E1146" s="67" t="s">
        <v>383</v>
      </c>
      <c r="F1146" s="68">
        <v>41759</v>
      </c>
      <c r="G1146" s="67" t="s">
        <v>1521</v>
      </c>
      <c r="H1146" s="67"/>
      <c r="I1146" s="67" t="s">
        <v>1522</v>
      </c>
      <c r="J1146" s="36">
        <v>58</v>
      </c>
    </row>
    <row r="1147" spans="1:10" x14ac:dyDescent="0.25">
      <c r="A1147" s="67"/>
      <c r="B1147" s="67"/>
      <c r="C1147" s="67"/>
      <c r="D1147" s="67"/>
      <c r="E1147" s="67" t="s">
        <v>450</v>
      </c>
      <c r="F1147" s="68">
        <v>41764</v>
      </c>
      <c r="G1147" s="67"/>
      <c r="H1147" s="67" t="s">
        <v>1326</v>
      </c>
      <c r="I1147" s="67" t="s">
        <v>2476</v>
      </c>
      <c r="J1147" s="36">
        <v>-53.99</v>
      </c>
    </row>
    <row r="1148" spans="1:10" x14ac:dyDescent="0.25">
      <c r="A1148" s="67"/>
      <c r="B1148" s="67"/>
      <c r="C1148" s="67"/>
      <c r="D1148" s="67"/>
      <c r="E1148" s="67" t="s">
        <v>426</v>
      </c>
      <c r="F1148" s="68">
        <v>41820</v>
      </c>
      <c r="G1148" s="67"/>
      <c r="H1148" s="67" t="s">
        <v>568</v>
      </c>
      <c r="I1148" s="67" t="s">
        <v>569</v>
      </c>
      <c r="J1148" s="36">
        <v>-13.5</v>
      </c>
    </row>
    <row r="1149" spans="1:10" x14ac:dyDescent="0.25">
      <c r="A1149" s="67"/>
      <c r="B1149" s="67"/>
      <c r="C1149" s="67"/>
      <c r="D1149" s="67"/>
      <c r="E1149" s="67" t="s">
        <v>383</v>
      </c>
      <c r="F1149" s="68">
        <v>41820</v>
      </c>
      <c r="G1149" s="67" t="s">
        <v>1638</v>
      </c>
      <c r="H1149" s="67"/>
      <c r="I1149" s="67" t="s">
        <v>1639</v>
      </c>
      <c r="J1149" s="36">
        <v>20</v>
      </c>
    </row>
    <row r="1150" spans="1:10" x14ac:dyDescent="0.25">
      <c r="A1150" s="67"/>
      <c r="B1150" s="67"/>
      <c r="C1150" s="67"/>
      <c r="D1150" s="67"/>
      <c r="E1150" s="67" t="s">
        <v>383</v>
      </c>
      <c r="F1150" s="68">
        <v>41820</v>
      </c>
      <c r="G1150" s="67" t="s">
        <v>2085</v>
      </c>
      <c r="H1150" s="67"/>
      <c r="I1150" s="67" t="s">
        <v>2477</v>
      </c>
      <c r="J1150" s="36">
        <v>-255</v>
      </c>
    </row>
    <row r="1151" spans="1:10" x14ac:dyDescent="0.25">
      <c r="A1151" s="67"/>
      <c r="B1151" s="67"/>
      <c r="C1151" s="67"/>
      <c r="D1151" s="67"/>
      <c r="E1151" s="67" t="s">
        <v>383</v>
      </c>
      <c r="F1151" s="68">
        <v>41851</v>
      </c>
      <c r="G1151" s="67" t="s">
        <v>1780</v>
      </c>
      <c r="H1151" s="67"/>
      <c r="I1151" s="67" t="s">
        <v>1781</v>
      </c>
      <c r="J1151" s="36">
        <v>20</v>
      </c>
    </row>
    <row r="1152" spans="1:10" x14ac:dyDescent="0.25">
      <c r="A1152" s="67"/>
      <c r="B1152" s="67"/>
      <c r="C1152" s="67"/>
      <c r="D1152" s="67"/>
      <c r="E1152" s="67" t="s">
        <v>426</v>
      </c>
      <c r="F1152" s="68">
        <v>41855</v>
      </c>
      <c r="G1152" s="67"/>
      <c r="H1152" s="67" t="s">
        <v>2474</v>
      </c>
      <c r="I1152" s="67" t="s">
        <v>2478</v>
      </c>
      <c r="J1152" s="36">
        <v>-156.06</v>
      </c>
    </row>
    <row r="1153" spans="1:10" x14ac:dyDescent="0.25">
      <c r="A1153" s="67"/>
      <c r="B1153" s="67"/>
      <c r="C1153" s="67"/>
      <c r="D1153" s="67"/>
      <c r="E1153" s="67" t="s">
        <v>383</v>
      </c>
      <c r="F1153" s="68">
        <v>41882</v>
      </c>
      <c r="G1153" s="67" t="s">
        <v>1492</v>
      </c>
      <c r="H1153" s="67"/>
      <c r="I1153" s="67" t="s">
        <v>1493</v>
      </c>
      <c r="J1153" s="36">
        <v>100</v>
      </c>
    </row>
    <row r="1154" spans="1:10" x14ac:dyDescent="0.25">
      <c r="A1154" s="67"/>
      <c r="B1154" s="67"/>
      <c r="C1154" s="67"/>
      <c r="D1154" s="67"/>
      <c r="E1154" s="67" t="s">
        <v>383</v>
      </c>
      <c r="F1154" s="68">
        <v>41912</v>
      </c>
      <c r="G1154" s="67" t="s">
        <v>1642</v>
      </c>
      <c r="H1154" s="67"/>
      <c r="I1154" s="67" t="s">
        <v>1643</v>
      </c>
      <c r="J1154" s="36">
        <v>80</v>
      </c>
    </row>
    <row r="1155" spans="1:10" x14ac:dyDescent="0.25">
      <c r="A1155" s="67"/>
      <c r="B1155" s="67"/>
      <c r="C1155" s="67"/>
      <c r="D1155" s="67"/>
      <c r="E1155" s="67" t="s">
        <v>383</v>
      </c>
      <c r="F1155" s="68">
        <v>41943</v>
      </c>
      <c r="G1155" s="67" t="s">
        <v>1644</v>
      </c>
      <c r="H1155" s="67"/>
      <c r="I1155" s="67" t="s">
        <v>1645</v>
      </c>
      <c r="J1155" s="36">
        <v>116</v>
      </c>
    </row>
    <row r="1156" spans="1:10" x14ac:dyDescent="0.25">
      <c r="A1156" s="67"/>
      <c r="B1156" s="67"/>
      <c r="C1156" s="67"/>
      <c r="D1156" s="67"/>
      <c r="E1156" s="67" t="s">
        <v>383</v>
      </c>
      <c r="F1156" s="68">
        <v>41943</v>
      </c>
      <c r="G1156" s="67" t="s">
        <v>2479</v>
      </c>
      <c r="H1156" s="67"/>
      <c r="I1156" s="67" t="s">
        <v>2480</v>
      </c>
      <c r="J1156" s="36">
        <v>2562.14</v>
      </c>
    </row>
    <row r="1157" spans="1:10" x14ac:dyDescent="0.25">
      <c r="A1157" s="67"/>
      <c r="B1157" s="67"/>
      <c r="C1157" s="67"/>
      <c r="D1157" s="67"/>
      <c r="E1157" s="67" t="s">
        <v>383</v>
      </c>
      <c r="F1157" s="68">
        <v>41973</v>
      </c>
      <c r="G1157" s="67" t="s">
        <v>1646</v>
      </c>
      <c r="H1157" s="67"/>
      <c r="I1157" s="67" t="s">
        <v>1647</v>
      </c>
      <c r="J1157" s="36">
        <v>78</v>
      </c>
    </row>
    <row r="1158" spans="1:10" x14ac:dyDescent="0.25">
      <c r="A1158" s="67"/>
      <c r="B1158" s="67"/>
      <c r="C1158" s="67"/>
      <c r="D1158" s="67"/>
      <c r="E1158" s="67" t="s">
        <v>383</v>
      </c>
      <c r="F1158" s="68">
        <v>41996</v>
      </c>
      <c r="G1158" s="67" t="s">
        <v>2481</v>
      </c>
      <c r="H1158" s="67" t="s">
        <v>2482</v>
      </c>
      <c r="I1158" s="67"/>
      <c r="J1158" s="36">
        <v>2000</v>
      </c>
    </row>
    <row r="1159" spans="1:10" x14ac:dyDescent="0.25">
      <c r="A1159" s="67"/>
      <c r="B1159" s="67"/>
      <c r="C1159" s="67"/>
      <c r="D1159" s="67"/>
      <c r="E1159" s="67" t="s">
        <v>426</v>
      </c>
      <c r="F1159" s="68">
        <v>42004</v>
      </c>
      <c r="G1159" s="67"/>
      <c r="H1159" s="67" t="s">
        <v>2474</v>
      </c>
      <c r="I1159" s="67" t="s">
        <v>2483</v>
      </c>
      <c r="J1159" s="36">
        <v>-65.64</v>
      </c>
    </row>
    <row r="1160" spans="1:10" x14ac:dyDescent="0.25">
      <c r="A1160" s="67"/>
      <c r="B1160" s="67"/>
      <c r="C1160" s="67"/>
      <c r="D1160" s="67"/>
      <c r="E1160" s="67" t="s">
        <v>383</v>
      </c>
      <c r="F1160" s="68">
        <v>42035</v>
      </c>
      <c r="G1160" s="67" t="s">
        <v>1579</v>
      </c>
      <c r="H1160" s="67"/>
      <c r="I1160" s="67" t="s">
        <v>1580</v>
      </c>
      <c r="J1160" s="36">
        <v>58</v>
      </c>
    </row>
    <row r="1161" spans="1:10" x14ac:dyDescent="0.25">
      <c r="A1161" s="67"/>
      <c r="B1161" s="67"/>
      <c r="C1161" s="67"/>
      <c r="D1161" s="67"/>
      <c r="E1161" s="67" t="s">
        <v>383</v>
      </c>
      <c r="F1161" s="68">
        <v>42063</v>
      </c>
      <c r="G1161" s="67" t="s">
        <v>1549</v>
      </c>
      <c r="H1161" s="67"/>
      <c r="I1161" s="67" t="s">
        <v>1550</v>
      </c>
      <c r="J1161" s="36">
        <v>60</v>
      </c>
    </row>
    <row r="1162" spans="1:10" x14ac:dyDescent="0.25">
      <c r="A1162" s="67"/>
      <c r="B1162" s="67"/>
      <c r="C1162" s="67"/>
      <c r="D1162" s="67"/>
      <c r="E1162" s="67" t="s">
        <v>426</v>
      </c>
      <c r="F1162" s="68">
        <v>42093</v>
      </c>
      <c r="G1162" s="67"/>
      <c r="H1162" s="67" t="s">
        <v>2474</v>
      </c>
      <c r="I1162" s="67" t="s">
        <v>2484</v>
      </c>
      <c r="J1162" s="36">
        <v>-189.43</v>
      </c>
    </row>
    <row r="1163" spans="1:10" x14ac:dyDescent="0.25">
      <c r="A1163" s="67"/>
      <c r="B1163" s="67"/>
      <c r="C1163" s="67"/>
      <c r="D1163" s="67"/>
      <c r="E1163" s="67" t="s">
        <v>383</v>
      </c>
      <c r="F1163" s="68">
        <v>42094</v>
      </c>
      <c r="G1163" s="67" t="s">
        <v>898</v>
      </c>
      <c r="H1163" s="67"/>
      <c r="I1163" s="67" t="s">
        <v>899</v>
      </c>
      <c r="J1163" s="36">
        <v>38</v>
      </c>
    </row>
    <row r="1164" spans="1:10" x14ac:dyDescent="0.25">
      <c r="A1164" s="67"/>
      <c r="B1164" s="67"/>
      <c r="C1164" s="67"/>
      <c r="D1164" s="67"/>
      <c r="E1164" s="67" t="s">
        <v>383</v>
      </c>
      <c r="F1164" s="68">
        <v>42155</v>
      </c>
      <c r="G1164" s="67" t="s">
        <v>1650</v>
      </c>
      <c r="H1164" s="67"/>
      <c r="I1164" s="67" t="s">
        <v>1651</v>
      </c>
      <c r="J1164" s="36">
        <v>80</v>
      </c>
    </row>
    <row r="1165" spans="1:10" x14ac:dyDescent="0.25">
      <c r="A1165" s="67"/>
      <c r="B1165" s="67"/>
      <c r="C1165" s="67"/>
      <c r="D1165" s="67"/>
      <c r="E1165" s="67" t="s">
        <v>426</v>
      </c>
      <c r="F1165" s="68">
        <v>42170</v>
      </c>
      <c r="G1165" s="67"/>
      <c r="H1165" s="67" t="s">
        <v>2474</v>
      </c>
      <c r="I1165" s="67" t="s">
        <v>2485</v>
      </c>
      <c r="J1165" s="36">
        <v>-437.38</v>
      </c>
    </row>
    <row r="1166" spans="1:10" x14ac:dyDescent="0.25">
      <c r="A1166" s="67"/>
      <c r="B1166" s="67"/>
      <c r="C1166" s="67"/>
      <c r="D1166" s="67"/>
      <c r="E1166" s="67" t="s">
        <v>426</v>
      </c>
      <c r="F1166" s="68">
        <v>42170</v>
      </c>
      <c r="G1166" s="67"/>
      <c r="H1166" s="67" t="s">
        <v>2474</v>
      </c>
      <c r="I1166" s="67" t="s">
        <v>2486</v>
      </c>
      <c r="J1166" s="36">
        <v>-69.06</v>
      </c>
    </row>
    <row r="1167" spans="1:10" x14ac:dyDescent="0.25">
      <c r="A1167" s="67"/>
      <c r="B1167" s="67"/>
      <c r="C1167" s="67"/>
      <c r="D1167" s="67"/>
      <c r="E1167" s="67" t="s">
        <v>383</v>
      </c>
      <c r="F1167" s="68">
        <v>42185</v>
      </c>
      <c r="G1167" s="67" t="s">
        <v>900</v>
      </c>
      <c r="H1167" s="67"/>
      <c r="I1167" s="67" t="s">
        <v>901</v>
      </c>
      <c r="J1167" s="36">
        <v>240</v>
      </c>
    </row>
    <row r="1168" spans="1:10" x14ac:dyDescent="0.25">
      <c r="A1168" s="67"/>
      <c r="B1168" s="67"/>
      <c r="C1168" s="67"/>
      <c r="D1168" s="67"/>
      <c r="E1168" s="67" t="s">
        <v>383</v>
      </c>
      <c r="F1168" s="68">
        <v>42233</v>
      </c>
      <c r="G1168" s="67" t="s">
        <v>432</v>
      </c>
      <c r="H1168" s="67"/>
      <c r="I1168" s="67" t="s">
        <v>433</v>
      </c>
      <c r="J1168" s="36">
        <v>-500</v>
      </c>
    </row>
    <row r="1169" spans="1:10" x14ac:dyDescent="0.25">
      <c r="A1169" s="67"/>
      <c r="B1169" s="67"/>
      <c r="C1169" s="67"/>
      <c r="D1169" s="67"/>
      <c r="E1169" s="67" t="s">
        <v>383</v>
      </c>
      <c r="F1169" s="68">
        <v>42247</v>
      </c>
      <c r="G1169" s="67" t="s">
        <v>1658</v>
      </c>
      <c r="H1169" s="67"/>
      <c r="I1169" s="67" t="s">
        <v>1659</v>
      </c>
      <c r="J1169" s="36">
        <v>60</v>
      </c>
    </row>
    <row r="1170" spans="1:10" x14ac:dyDescent="0.25">
      <c r="A1170" s="67"/>
      <c r="B1170" s="67"/>
      <c r="C1170" s="67"/>
      <c r="D1170" s="67"/>
      <c r="E1170" s="67" t="s">
        <v>383</v>
      </c>
      <c r="F1170" s="68">
        <v>42264</v>
      </c>
      <c r="G1170" s="67" t="s">
        <v>2055</v>
      </c>
      <c r="H1170" s="67"/>
      <c r="I1170" s="67" t="s">
        <v>2056</v>
      </c>
      <c r="J1170" s="36">
        <v>-750</v>
      </c>
    </row>
    <row r="1171" spans="1:10" x14ac:dyDescent="0.25">
      <c r="A1171" s="67"/>
      <c r="B1171" s="67"/>
      <c r="C1171" s="67"/>
      <c r="D1171" s="67"/>
      <c r="E1171" s="67" t="s">
        <v>2487</v>
      </c>
      <c r="F1171" s="68">
        <v>42268</v>
      </c>
      <c r="G1171" s="67"/>
      <c r="H1171" s="67" t="s">
        <v>976</v>
      </c>
      <c r="I1171" s="67"/>
      <c r="J1171" s="36">
        <v>-22.03</v>
      </c>
    </row>
    <row r="1172" spans="1:10" x14ac:dyDescent="0.25">
      <c r="A1172" s="67"/>
      <c r="B1172" s="67"/>
      <c r="C1172" s="67"/>
      <c r="D1172" s="67"/>
      <c r="E1172" s="67" t="s">
        <v>383</v>
      </c>
      <c r="F1172" s="68">
        <v>42277</v>
      </c>
      <c r="G1172" s="67" t="s">
        <v>991</v>
      </c>
      <c r="H1172" s="67"/>
      <c r="I1172" s="67" t="s">
        <v>992</v>
      </c>
      <c r="J1172" s="36">
        <v>40</v>
      </c>
    </row>
    <row r="1173" spans="1:10" x14ac:dyDescent="0.25">
      <c r="A1173" s="67"/>
      <c r="B1173" s="67"/>
      <c r="C1173" s="67"/>
      <c r="D1173" s="67"/>
      <c r="E1173" s="67" t="s">
        <v>383</v>
      </c>
      <c r="F1173" s="68">
        <v>42308</v>
      </c>
      <c r="G1173" s="67" t="s">
        <v>1460</v>
      </c>
      <c r="H1173" s="67"/>
      <c r="I1173" s="67" t="s">
        <v>1461</v>
      </c>
      <c r="J1173" s="36">
        <v>156</v>
      </c>
    </row>
    <row r="1174" spans="1:10" x14ac:dyDescent="0.25">
      <c r="A1174" s="67"/>
      <c r="B1174" s="67"/>
      <c r="C1174" s="67"/>
      <c r="D1174" s="67"/>
      <c r="E1174" s="67" t="s">
        <v>383</v>
      </c>
      <c r="F1174" s="68">
        <v>42369</v>
      </c>
      <c r="G1174" s="67" t="s">
        <v>2488</v>
      </c>
      <c r="H1174" s="67"/>
      <c r="I1174" s="67" t="s">
        <v>2489</v>
      </c>
      <c r="J1174" s="36">
        <v>-4359</v>
      </c>
    </row>
    <row r="1175" spans="1:10" x14ac:dyDescent="0.25">
      <c r="A1175" s="67"/>
      <c r="B1175" s="67"/>
      <c r="C1175" s="67"/>
      <c r="D1175" s="67"/>
      <c r="E1175" s="67" t="s">
        <v>426</v>
      </c>
      <c r="F1175" s="68">
        <v>42397</v>
      </c>
      <c r="G1175" s="67"/>
      <c r="H1175" s="67" t="s">
        <v>2490</v>
      </c>
      <c r="I1175" s="67" t="s">
        <v>2491</v>
      </c>
      <c r="J1175" s="36">
        <v>-656.56</v>
      </c>
    </row>
    <row r="1176" spans="1:10" x14ac:dyDescent="0.25">
      <c r="A1176" s="67"/>
      <c r="B1176" s="67"/>
      <c r="C1176" s="67"/>
      <c r="D1176" s="67"/>
      <c r="E1176" s="67" t="s">
        <v>383</v>
      </c>
      <c r="F1176" s="68">
        <v>42429</v>
      </c>
      <c r="G1176" s="67" t="s">
        <v>1464</v>
      </c>
      <c r="H1176" s="67"/>
      <c r="I1176" s="67" t="s">
        <v>1465</v>
      </c>
      <c r="J1176" s="36">
        <v>58</v>
      </c>
    </row>
    <row r="1177" spans="1:10" x14ac:dyDescent="0.25">
      <c r="A1177" s="67"/>
      <c r="B1177" s="67"/>
      <c r="C1177" s="67"/>
      <c r="D1177" s="67"/>
      <c r="E1177" s="67" t="s">
        <v>383</v>
      </c>
      <c r="F1177" s="68">
        <v>42490</v>
      </c>
      <c r="G1177" s="67" t="s">
        <v>1666</v>
      </c>
      <c r="H1177" s="67"/>
      <c r="I1177" s="67" t="s">
        <v>1667</v>
      </c>
      <c r="J1177" s="36">
        <v>40</v>
      </c>
    </row>
    <row r="1178" spans="1:10" x14ac:dyDescent="0.25">
      <c r="A1178" s="67"/>
      <c r="B1178" s="67"/>
      <c r="C1178" s="67"/>
      <c r="D1178" s="67"/>
      <c r="E1178" s="67" t="s">
        <v>426</v>
      </c>
      <c r="F1178" s="68">
        <v>42492</v>
      </c>
      <c r="G1178" s="67"/>
      <c r="H1178" s="67" t="s">
        <v>2474</v>
      </c>
      <c r="I1178" s="67" t="s">
        <v>2492</v>
      </c>
      <c r="J1178" s="36">
        <v>-89.94</v>
      </c>
    </row>
    <row r="1179" spans="1:10" x14ac:dyDescent="0.25">
      <c r="A1179" s="67"/>
      <c r="B1179" s="67"/>
      <c r="C1179" s="67"/>
      <c r="D1179" s="67"/>
      <c r="E1179" s="67" t="s">
        <v>383</v>
      </c>
      <c r="F1179" s="68">
        <v>42499</v>
      </c>
      <c r="G1179" s="67" t="s">
        <v>2493</v>
      </c>
      <c r="H1179" s="67" t="s">
        <v>2494</v>
      </c>
      <c r="I1179" s="67" t="s">
        <v>2495</v>
      </c>
      <c r="J1179" s="36">
        <v>1000</v>
      </c>
    </row>
    <row r="1180" spans="1:10" x14ac:dyDescent="0.25">
      <c r="A1180" s="67"/>
      <c r="B1180" s="67"/>
      <c r="C1180" s="67"/>
      <c r="D1180" s="67"/>
      <c r="E1180" s="67" t="s">
        <v>423</v>
      </c>
      <c r="F1180" s="68">
        <v>42513</v>
      </c>
      <c r="G1180" s="67"/>
      <c r="H1180" s="67"/>
      <c r="I1180" s="67" t="s">
        <v>9</v>
      </c>
      <c r="J1180" s="36">
        <v>500</v>
      </c>
    </row>
    <row r="1181" spans="1:10" x14ac:dyDescent="0.25">
      <c r="A1181" s="67"/>
      <c r="B1181" s="67"/>
      <c r="C1181" s="67"/>
      <c r="D1181" s="67"/>
      <c r="E1181" s="67" t="s">
        <v>423</v>
      </c>
      <c r="F1181" s="68">
        <v>42513</v>
      </c>
      <c r="G1181" s="67"/>
      <c r="H1181" s="67"/>
      <c r="I1181" s="67" t="s">
        <v>431</v>
      </c>
      <c r="J1181" s="36">
        <v>-14.22</v>
      </c>
    </row>
    <row r="1182" spans="1:10" x14ac:dyDescent="0.25">
      <c r="A1182" s="67"/>
      <c r="B1182" s="67"/>
      <c r="C1182" s="67"/>
      <c r="D1182" s="67"/>
      <c r="E1182" s="67" t="s">
        <v>423</v>
      </c>
      <c r="F1182" s="68">
        <v>42513</v>
      </c>
      <c r="G1182" s="67"/>
      <c r="H1182" s="67"/>
      <c r="I1182" s="67" t="s">
        <v>9</v>
      </c>
      <c r="J1182" s="36">
        <v>500</v>
      </c>
    </row>
    <row r="1183" spans="1:10" x14ac:dyDescent="0.25">
      <c r="A1183" s="67"/>
      <c r="B1183" s="67"/>
      <c r="C1183" s="67"/>
      <c r="D1183" s="67"/>
      <c r="E1183" s="67" t="s">
        <v>423</v>
      </c>
      <c r="F1183" s="68">
        <v>42513</v>
      </c>
      <c r="G1183" s="67"/>
      <c r="H1183" s="67"/>
      <c r="I1183" s="67" t="s">
        <v>431</v>
      </c>
      <c r="J1183" s="36">
        <v>-14.38</v>
      </c>
    </row>
    <row r="1184" spans="1:10" x14ac:dyDescent="0.25">
      <c r="A1184" s="67"/>
      <c r="B1184" s="67"/>
      <c r="C1184" s="67"/>
      <c r="D1184" s="67"/>
      <c r="E1184" s="67" t="s">
        <v>423</v>
      </c>
      <c r="F1184" s="68">
        <v>42517</v>
      </c>
      <c r="G1184" s="67"/>
      <c r="H1184" s="67"/>
      <c r="I1184" s="67" t="s">
        <v>9</v>
      </c>
      <c r="J1184" s="36">
        <v>500</v>
      </c>
    </row>
    <row r="1185" spans="1:10" x14ac:dyDescent="0.25">
      <c r="A1185" s="67"/>
      <c r="B1185" s="67"/>
      <c r="C1185" s="67"/>
      <c r="D1185" s="67"/>
      <c r="E1185" s="67" t="s">
        <v>423</v>
      </c>
      <c r="F1185" s="68">
        <v>42517</v>
      </c>
      <c r="G1185" s="67"/>
      <c r="H1185" s="67"/>
      <c r="I1185" s="67" t="s">
        <v>431</v>
      </c>
      <c r="J1185" s="36">
        <v>-12.53</v>
      </c>
    </row>
    <row r="1186" spans="1:10" x14ac:dyDescent="0.25">
      <c r="A1186" s="67"/>
      <c r="B1186" s="67"/>
      <c r="C1186" s="67"/>
      <c r="D1186" s="67"/>
      <c r="E1186" s="67" t="s">
        <v>383</v>
      </c>
      <c r="F1186" s="68">
        <v>42521</v>
      </c>
      <c r="G1186" s="67" t="s">
        <v>1480</v>
      </c>
      <c r="H1186" s="67"/>
      <c r="I1186" s="67" t="s">
        <v>1481</v>
      </c>
      <c r="J1186" s="36">
        <v>260</v>
      </c>
    </row>
    <row r="1187" spans="1:10" x14ac:dyDescent="0.25">
      <c r="A1187" s="67"/>
      <c r="B1187" s="67"/>
      <c r="C1187" s="67"/>
      <c r="D1187" s="67"/>
      <c r="E1187" s="67" t="s">
        <v>390</v>
      </c>
      <c r="F1187" s="68">
        <v>42521</v>
      </c>
      <c r="G1187" s="67"/>
      <c r="H1187" s="67" t="s">
        <v>2496</v>
      </c>
      <c r="I1187" s="67" t="s">
        <v>2497</v>
      </c>
      <c r="J1187" s="36">
        <v>-55.25</v>
      </c>
    </row>
    <row r="1188" spans="1:10" x14ac:dyDescent="0.25">
      <c r="A1188" s="67"/>
      <c r="B1188" s="67"/>
      <c r="C1188" s="67"/>
      <c r="D1188" s="67"/>
      <c r="E1188" s="67" t="s">
        <v>423</v>
      </c>
      <c r="F1188" s="68">
        <v>42521</v>
      </c>
      <c r="G1188" s="67"/>
      <c r="H1188" s="67"/>
      <c r="I1188" s="67" t="s">
        <v>9</v>
      </c>
      <c r="J1188" s="36">
        <v>1050</v>
      </c>
    </row>
    <row r="1189" spans="1:10" x14ac:dyDescent="0.25">
      <c r="A1189" s="67"/>
      <c r="B1189" s="67"/>
      <c r="C1189" s="67"/>
      <c r="D1189" s="67"/>
      <c r="E1189" s="67" t="s">
        <v>423</v>
      </c>
      <c r="F1189" s="68">
        <v>42521</v>
      </c>
      <c r="G1189" s="67"/>
      <c r="H1189" s="67"/>
      <c r="I1189" s="67" t="s">
        <v>431</v>
      </c>
      <c r="J1189" s="36">
        <v>-26.07</v>
      </c>
    </row>
    <row r="1190" spans="1:10" x14ac:dyDescent="0.25">
      <c r="A1190" s="67"/>
      <c r="B1190" s="67"/>
      <c r="C1190" s="67"/>
      <c r="D1190" s="67"/>
      <c r="E1190" s="67" t="s">
        <v>423</v>
      </c>
      <c r="F1190" s="68">
        <v>42521</v>
      </c>
      <c r="G1190" s="67"/>
      <c r="H1190" s="67"/>
      <c r="I1190" s="67" t="s">
        <v>9</v>
      </c>
      <c r="J1190" s="36">
        <v>550</v>
      </c>
    </row>
    <row r="1191" spans="1:10" x14ac:dyDescent="0.25">
      <c r="A1191" s="67"/>
      <c r="B1191" s="67"/>
      <c r="C1191" s="67"/>
      <c r="D1191" s="67"/>
      <c r="E1191" s="67" t="s">
        <v>423</v>
      </c>
      <c r="F1191" s="68">
        <v>42521</v>
      </c>
      <c r="G1191" s="67"/>
      <c r="H1191" s="67"/>
      <c r="I1191" s="67" t="s">
        <v>431</v>
      </c>
      <c r="J1191" s="36">
        <v>-13.53</v>
      </c>
    </row>
    <row r="1192" spans="1:10" x14ac:dyDescent="0.25">
      <c r="A1192" s="67"/>
      <c r="B1192" s="67"/>
      <c r="C1192" s="67"/>
      <c r="D1192" s="67"/>
      <c r="E1192" s="67" t="s">
        <v>423</v>
      </c>
      <c r="F1192" s="68">
        <v>42521</v>
      </c>
      <c r="G1192" s="67"/>
      <c r="H1192" s="67"/>
      <c r="I1192" s="67" t="s">
        <v>9</v>
      </c>
      <c r="J1192" s="36">
        <v>550</v>
      </c>
    </row>
    <row r="1193" spans="1:10" x14ac:dyDescent="0.25">
      <c r="A1193" s="67"/>
      <c r="B1193" s="67"/>
      <c r="C1193" s="67"/>
      <c r="D1193" s="67"/>
      <c r="E1193" s="67" t="s">
        <v>423</v>
      </c>
      <c r="F1193" s="68">
        <v>42521</v>
      </c>
      <c r="G1193" s="67"/>
      <c r="H1193" s="67"/>
      <c r="I1193" s="67" t="s">
        <v>431</v>
      </c>
      <c r="J1193" s="36">
        <v>-13.9</v>
      </c>
    </row>
    <row r="1194" spans="1:10" x14ac:dyDescent="0.25">
      <c r="A1194" s="67"/>
      <c r="B1194" s="67"/>
      <c r="C1194" s="67"/>
      <c r="D1194" s="67"/>
      <c r="E1194" s="67" t="s">
        <v>423</v>
      </c>
      <c r="F1194" s="68">
        <v>42524</v>
      </c>
      <c r="G1194" s="67"/>
      <c r="H1194" s="67"/>
      <c r="I1194" s="67" t="s">
        <v>197</v>
      </c>
      <c r="J1194" s="36">
        <v>1100</v>
      </c>
    </row>
    <row r="1195" spans="1:10" x14ac:dyDescent="0.25">
      <c r="A1195" s="67"/>
      <c r="B1195" s="67"/>
      <c r="C1195" s="67"/>
      <c r="D1195" s="67"/>
      <c r="E1195" s="67" t="s">
        <v>423</v>
      </c>
      <c r="F1195" s="68">
        <v>42524</v>
      </c>
      <c r="G1195" s="67"/>
      <c r="H1195" s="67"/>
      <c r="I1195" s="67" t="s">
        <v>431</v>
      </c>
      <c r="J1195" s="36">
        <v>-32.380000000000003</v>
      </c>
    </row>
    <row r="1196" spans="1:10" x14ac:dyDescent="0.25">
      <c r="A1196" s="67"/>
      <c r="B1196" s="67"/>
      <c r="C1196" s="67"/>
      <c r="D1196" s="67"/>
      <c r="E1196" s="67" t="s">
        <v>423</v>
      </c>
      <c r="F1196" s="68">
        <v>42527</v>
      </c>
      <c r="G1196" s="67"/>
      <c r="H1196" s="67"/>
      <c r="I1196" s="67" t="s">
        <v>197</v>
      </c>
      <c r="J1196" s="36">
        <v>1000</v>
      </c>
    </row>
    <row r="1197" spans="1:10" x14ac:dyDescent="0.25">
      <c r="A1197" s="67"/>
      <c r="B1197" s="67"/>
      <c r="C1197" s="67"/>
      <c r="D1197" s="67"/>
      <c r="E1197" s="67" t="s">
        <v>423</v>
      </c>
      <c r="F1197" s="68">
        <v>42527</v>
      </c>
      <c r="G1197" s="67"/>
      <c r="H1197" s="67"/>
      <c r="I1197" s="67" t="s">
        <v>431</v>
      </c>
      <c r="J1197" s="36">
        <v>-24.83</v>
      </c>
    </row>
    <row r="1198" spans="1:10" x14ac:dyDescent="0.25">
      <c r="A1198" s="67"/>
      <c r="B1198" s="67"/>
      <c r="C1198" s="67"/>
      <c r="D1198" s="67"/>
      <c r="E1198" s="67" t="s">
        <v>423</v>
      </c>
      <c r="F1198" s="68">
        <v>42527</v>
      </c>
      <c r="G1198" s="67"/>
      <c r="H1198" s="67"/>
      <c r="I1198" s="67" t="s">
        <v>197</v>
      </c>
      <c r="J1198" s="36">
        <v>1100</v>
      </c>
    </row>
    <row r="1199" spans="1:10" x14ac:dyDescent="0.25">
      <c r="A1199" s="67"/>
      <c r="B1199" s="67"/>
      <c r="C1199" s="67"/>
      <c r="D1199" s="67"/>
      <c r="E1199" s="67" t="s">
        <v>423</v>
      </c>
      <c r="F1199" s="68">
        <v>42527</v>
      </c>
      <c r="G1199" s="67"/>
      <c r="H1199" s="67"/>
      <c r="I1199" s="67" t="s">
        <v>431</v>
      </c>
      <c r="J1199" s="36">
        <v>-33.340000000000003</v>
      </c>
    </row>
    <row r="1200" spans="1:10" x14ac:dyDescent="0.25">
      <c r="A1200" s="67"/>
      <c r="B1200" s="67"/>
      <c r="C1200" s="67"/>
      <c r="D1200" s="67"/>
      <c r="E1200" s="67" t="s">
        <v>423</v>
      </c>
      <c r="F1200" s="68">
        <v>42534</v>
      </c>
      <c r="G1200" s="67"/>
      <c r="H1200" s="67"/>
      <c r="I1200" s="67" t="s">
        <v>2498</v>
      </c>
      <c r="J1200" s="36">
        <v>550</v>
      </c>
    </row>
    <row r="1201" spans="1:10" x14ac:dyDescent="0.25">
      <c r="A1201" s="67"/>
      <c r="B1201" s="67"/>
      <c r="C1201" s="67"/>
      <c r="D1201" s="67"/>
      <c r="E1201" s="67" t="s">
        <v>423</v>
      </c>
      <c r="F1201" s="68">
        <v>42534</v>
      </c>
      <c r="G1201" s="67"/>
      <c r="H1201" s="67"/>
      <c r="I1201" s="67" t="s">
        <v>431</v>
      </c>
      <c r="J1201" s="36">
        <v>-15.09</v>
      </c>
    </row>
    <row r="1202" spans="1:10" x14ac:dyDescent="0.25">
      <c r="A1202" s="67"/>
      <c r="B1202" s="67"/>
      <c r="C1202" s="67"/>
      <c r="D1202" s="67"/>
      <c r="E1202" s="67" t="s">
        <v>423</v>
      </c>
      <c r="F1202" s="68">
        <v>42534</v>
      </c>
      <c r="G1202" s="67"/>
      <c r="H1202" s="67"/>
      <c r="I1202" s="67" t="s">
        <v>197</v>
      </c>
      <c r="J1202" s="36">
        <v>4900</v>
      </c>
    </row>
    <row r="1203" spans="1:10" x14ac:dyDescent="0.25">
      <c r="A1203" s="67"/>
      <c r="B1203" s="67"/>
      <c r="C1203" s="67"/>
      <c r="D1203" s="67"/>
      <c r="E1203" s="67" t="s">
        <v>423</v>
      </c>
      <c r="F1203" s="68">
        <v>42534</v>
      </c>
      <c r="G1203" s="67"/>
      <c r="H1203" s="67"/>
      <c r="I1203" s="67" t="s">
        <v>431</v>
      </c>
      <c r="J1203" s="36">
        <v>-122</v>
      </c>
    </row>
    <row r="1204" spans="1:10" x14ac:dyDescent="0.25">
      <c r="A1204" s="67"/>
      <c r="B1204" s="67"/>
      <c r="C1204" s="67"/>
      <c r="D1204" s="67"/>
      <c r="E1204" s="67" t="s">
        <v>423</v>
      </c>
      <c r="F1204" s="68">
        <v>42534</v>
      </c>
      <c r="G1204" s="67"/>
      <c r="H1204" s="67"/>
      <c r="I1204" s="67" t="s">
        <v>197</v>
      </c>
      <c r="J1204" s="36">
        <v>2150</v>
      </c>
    </row>
    <row r="1205" spans="1:10" x14ac:dyDescent="0.25">
      <c r="A1205" s="67"/>
      <c r="B1205" s="67"/>
      <c r="C1205" s="67"/>
      <c r="D1205" s="67"/>
      <c r="E1205" s="67" t="s">
        <v>423</v>
      </c>
      <c r="F1205" s="68">
        <v>42534</v>
      </c>
      <c r="G1205" s="67"/>
      <c r="H1205" s="67"/>
      <c r="I1205" s="67" t="s">
        <v>431</v>
      </c>
      <c r="J1205" s="36">
        <v>-57.94</v>
      </c>
    </row>
    <row r="1206" spans="1:10" x14ac:dyDescent="0.25">
      <c r="A1206" s="67"/>
      <c r="B1206" s="67"/>
      <c r="C1206" s="67"/>
      <c r="D1206" s="67"/>
      <c r="E1206" s="67" t="s">
        <v>423</v>
      </c>
      <c r="F1206" s="68">
        <v>42536</v>
      </c>
      <c r="G1206" s="67"/>
      <c r="H1206" s="67"/>
      <c r="I1206" s="67" t="s">
        <v>9</v>
      </c>
      <c r="J1206" s="36">
        <v>1600</v>
      </c>
    </row>
    <row r="1207" spans="1:10" x14ac:dyDescent="0.25">
      <c r="A1207" s="67"/>
      <c r="B1207" s="67"/>
      <c r="C1207" s="67"/>
      <c r="D1207" s="67"/>
      <c r="E1207" s="67" t="s">
        <v>423</v>
      </c>
      <c r="F1207" s="68">
        <v>42536</v>
      </c>
      <c r="G1207" s="67"/>
      <c r="H1207" s="67"/>
      <c r="I1207" s="67" t="s">
        <v>431</v>
      </c>
      <c r="J1207" s="36">
        <v>-39.58</v>
      </c>
    </row>
    <row r="1208" spans="1:10" x14ac:dyDescent="0.25">
      <c r="A1208" s="67"/>
      <c r="B1208" s="67"/>
      <c r="C1208" s="67"/>
      <c r="D1208" s="67"/>
      <c r="E1208" s="67" t="s">
        <v>423</v>
      </c>
      <c r="F1208" s="68">
        <v>42538</v>
      </c>
      <c r="G1208" s="67"/>
      <c r="H1208" s="67"/>
      <c r="I1208" s="67" t="s">
        <v>9</v>
      </c>
      <c r="J1208" s="36">
        <v>500</v>
      </c>
    </row>
    <row r="1209" spans="1:10" x14ac:dyDescent="0.25">
      <c r="A1209" s="67"/>
      <c r="B1209" s="67"/>
      <c r="C1209" s="67"/>
      <c r="D1209" s="67"/>
      <c r="E1209" s="67" t="s">
        <v>423</v>
      </c>
      <c r="F1209" s="68">
        <v>42538</v>
      </c>
      <c r="G1209" s="67"/>
      <c r="H1209" s="67"/>
      <c r="I1209" s="67" t="s">
        <v>431</v>
      </c>
      <c r="J1209" s="36">
        <v>-11.86</v>
      </c>
    </row>
    <row r="1210" spans="1:10" x14ac:dyDescent="0.25">
      <c r="A1210" s="67"/>
      <c r="B1210" s="67"/>
      <c r="C1210" s="67"/>
      <c r="D1210" s="67"/>
      <c r="E1210" s="67" t="s">
        <v>423</v>
      </c>
      <c r="F1210" s="68">
        <v>42541</v>
      </c>
      <c r="G1210" s="67"/>
      <c r="H1210" s="67"/>
      <c r="I1210" s="67" t="s">
        <v>9</v>
      </c>
      <c r="J1210" s="36">
        <v>550</v>
      </c>
    </row>
    <row r="1211" spans="1:10" x14ac:dyDescent="0.25">
      <c r="A1211" s="67"/>
      <c r="B1211" s="67"/>
      <c r="C1211" s="67"/>
      <c r="D1211" s="67"/>
      <c r="E1211" s="67" t="s">
        <v>423</v>
      </c>
      <c r="F1211" s="68">
        <v>42541</v>
      </c>
      <c r="G1211" s="67"/>
      <c r="H1211" s="67"/>
      <c r="I1211" s="67" t="s">
        <v>431</v>
      </c>
      <c r="J1211" s="36">
        <v>-18.18</v>
      </c>
    </row>
    <row r="1212" spans="1:10" x14ac:dyDescent="0.25">
      <c r="A1212" s="67"/>
      <c r="B1212" s="67"/>
      <c r="C1212" s="67"/>
      <c r="D1212" s="67"/>
      <c r="E1212" s="67" t="s">
        <v>423</v>
      </c>
      <c r="F1212" s="68">
        <v>42541</v>
      </c>
      <c r="G1212" s="67"/>
      <c r="H1212" s="67"/>
      <c r="I1212" s="67" t="s">
        <v>9</v>
      </c>
      <c r="J1212" s="36">
        <v>1050</v>
      </c>
    </row>
    <row r="1213" spans="1:10" x14ac:dyDescent="0.25">
      <c r="A1213" s="67"/>
      <c r="B1213" s="67"/>
      <c r="C1213" s="67"/>
      <c r="D1213" s="67"/>
      <c r="E1213" s="67" t="s">
        <v>423</v>
      </c>
      <c r="F1213" s="68">
        <v>42541</v>
      </c>
      <c r="G1213" s="67"/>
      <c r="H1213" s="67"/>
      <c r="I1213" s="67" t="s">
        <v>431</v>
      </c>
      <c r="J1213" s="36">
        <v>-28.95</v>
      </c>
    </row>
    <row r="1214" spans="1:10" x14ac:dyDescent="0.25">
      <c r="A1214" s="67"/>
      <c r="B1214" s="67"/>
      <c r="C1214" s="67"/>
      <c r="D1214" s="67"/>
      <c r="E1214" s="67" t="s">
        <v>423</v>
      </c>
      <c r="F1214" s="68">
        <v>42544</v>
      </c>
      <c r="G1214" s="67"/>
      <c r="H1214" s="67"/>
      <c r="I1214" s="67" t="s">
        <v>197</v>
      </c>
      <c r="J1214" s="36">
        <v>1050</v>
      </c>
    </row>
    <row r="1215" spans="1:10" x14ac:dyDescent="0.25">
      <c r="A1215" s="67"/>
      <c r="B1215" s="67"/>
      <c r="C1215" s="67"/>
      <c r="D1215" s="67"/>
      <c r="E1215" s="67" t="s">
        <v>423</v>
      </c>
      <c r="F1215" s="68">
        <v>42544</v>
      </c>
      <c r="G1215" s="67"/>
      <c r="H1215" s="67"/>
      <c r="I1215" s="67" t="s">
        <v>431</v>
      </c>
      <c r="J1215" s="36">
        <v>-28.28</v>
      </c>
    </row>
    <row r="1216" spans="1:10" x14ac:dyDescent="0.25">
      <c r="A1216" s="67"/>
      <c r="B1216" s="67"/>
      <c r="C1216" s="67"/>
      <c r="D1216" s="67"/>
      <c r="E1216" s="67" t="s">
        <v>423</v>
      </c>
      <c r="F1216" s="68">
        <v>42545</v>
      </c>
      <c r="G1216" s="67"/>
      <c r="H1216" s="67"/>
      <c r="I1216" s="67" t="s">
        <v>197</v>
      </c>
      <c r="J1216" s="36">
        <v>550</v>
      </c>
    </row>
    <row r="1217" spans="1:10" x14ac:dyDescent="0.25">
      <c r="A1217" s="67"/>
      <c r="B1217" s="67"/>
      <c r="C1217" s="67"/>
      <c r="D1217" s="67"/>
      <c r="E1217" s="67" t="s">
        <v>423</v>
      </c>
      <c r="F1217" s="68">
        <v>42545</v>
      </c>
      <c r="G1217" s="67"/>
      <c r="H1217" s="67"/>
      <c r="I1217" s="67" t="s">
        <v>431</v>
      </c>
      <c r="J1217" s="36">
        <v>-15.67</v>
      </c>
    </row>
    <row r="1218" spans="1:10" x14ac:dyDescent="0.25">
      <c r="A1218" s="67"/>
      <c r="B1218" s="67"/>
      <c r="C1218" s="67"/>
      <c r="D1218" s="67"/>
      <c r="E1218" s="67" t="s">
        <v>390</v>
      </c>
      <c r="F1218" s="68">
        <v>42551</v>
      </c>
      <c r="G1218" s="67"/>
      <c r="H1218" s="67" t="s">
        <v>2496</v>
      </c>
      <c r="I1218" s="67" t="s">
        <v>2499</v>
      </c>
      <c r="J1218" s="36">
        <v>-24.75</v>
      </c>
    </row>
    <row r="1219" spans="1:10" x14ac:dyDescent="0.25">
      <c r="A1219" s="67"/>
      <c r="B1219" s="67"/>
      <c r="C1219" s="67"/>
      <c r="D1219" s="67"/>
      <c r="E1219" s="67" t="s">
        <v>383</v>
      </c>
      <c r="F1219" s="68">
        <v>42551</v>
      </c>
      <c r="G1219" s="67" t="s">
        <v>1669</v>
      </c>
      <c r="H1219" s="67"/>
      <c r="I1219" s="67" t="s">
        <v>1670</v>
      </c>
      <c r="J1219" s="36">
        <v>194</v>
      </c>
    </row>
    <row r="1220" spans="1:10" x14ac:dyDescent="0.25">
      <c r="A1220" s="67"/>
      <c r="B1220" s="67"/>
      <c r="C1220" s="67"/>
      <c r="D1220" s="67"/>
      <c r="E1220" s="67" t="s">
        <v>426</v>
      </c>
      <c r="F1220" s="68">
        <v>42569</v>
      </c>
      <c r="G1220" s="67"/>
      <c r="H1220" s="67" t="s">
        <v>2474</v>
      </c>
      <c r="I1220" s="67" t="s">
        <v>2500</v>
      </c>
      <c r="J1220" s="36">
        <v>-162.88999999999999</v>
      </c>
    </row>
    <row r="1221" spans="1:10" x14ac:dyDescent="0.25">
      <c r="A1221" s="67"/>
      <c r="B1221" s="67"/>
      <c r="C1221" s="67"/>
      <c r="D1221" s="67"/>
      <c r="E1221" s="67" t="s">
        <v>423</v>
      </c>
      <c r="F1221" s="68">
        <v>42569</v>
      </c>
      <c r="G1221" s="67"/>
      <c r="H1221" s="67"/>
      <c r="I1221" s="67" t="s">
        <v>2498</v>
      </c>
      <c r="J1221" s="36">
        <v>550</v>
      </c>
    </row>
    <row r="1222" spans="1:10" x14ac:dyDescent="0.25">
      <c r="A1222" s="67"/>
      <c r="B1222" s="67"/>
      <c r="C1222" s="67"/>
      <c r="D1222" s="67"/>
      <c r="E1222" s="67" t="s">
        <v>423</v>
      </c>
      <c r="F1222" s="68">
        <v>42569</v>
      </c>
      <c r="G1222" s="67"/>
      <c r="H1222" s="67"/>
      <c r="I1222" s="67" t="s">
        <v>2501</v>
      </c>
      <c r="J1222" s="36">
        <v>-12.69</v>
      </c>
    </row>
    <row r="1223" spans="1:10" x14ac:dyDescent="0.25">
      <c r="A1223" s="67"/>
      <c r="B1223" s="67"/>
      <c r="C1223" s="67"/>
      <c r="D1223" s="67"/>
      <c r="E1223" s="67" t="s">
        <v>423</v>
      </c>
      <c r="F1223" s="68">
        <v>42571</v>
      </c>
      <c r="G1223" s="67"/>
      <c r="H1223" s="67"/>
      <c r="I1223" s="67" t="s">
        <v>2498</v>
      </c>
      <c r="J1223" s="36">
        <v>550</v>
      </c>
    </row>
    <row r="1224" spans="1:10" x14ac:dyDescent="0.25">
      <c r="A1224" s="67"/>
      <c r="B1224" s="67"/>
      <c r="C1224" s="67"/>
      <c r="D1224" s="67"/>
      <c r="E1224" s="67" t="s">
        <v>423</v>
      </c>
      <c r="F1224" s="68">
        <v>42571</v>
      </c>
      <c r="G1224" s="67"/>
      <c r="H1224" s="67"/>
      <c r="I1224" s="67" t="s">
        <v>431</v>
      </c>
      <c r="J1224" s="36">
        <v>-13.58</v>
      </c>
    </row>
    <row r="1225" spans="1:10" x14ac:dyDescent="0.25">
      <c r="A1225" s="67"/>
      <c r="B1225" s="67"/>
      <c r="C1225" s="67"/>
      <c r="D1225" s="67"/>
      <c r="E1225" s="67" t="s">
        <v>383</v>
      </c>
      <c r="F1225" s="68">
        <v>42582</v>
      </c>
      <c r="G1225" s="67" t="s">
        <v>1830</v>
      </c>
      <c r="H1225" s="67"/>
      <c r="I1225" s="67" t="s">
        <v>1831</v>
      </c>
      <c r="J1225" s="36">
        <v>58</v>
      </c>
    </row>
    <row r="1226" spans="1:10" x14ac:dyDescent="0.25">
      <c r="A1226" s="67"/>
      <c r="B1226" s="67"/>
      <c r="C1226" s="67"/>
      <c r="D1226" s="67"/>
      <c r="E1226" s="67" t="s">
        <v>390</v>
      </c>
      <c r="F1226" s="68">
        <v>42582</v>
      </c>
      <c r="G1226" s="67"/>
      <c r="H1226" s="67" t="s">
        <v>2496</v>
      </c>
      <c r="I1226" s="67" t="s">
        <v>2502</v>
      </c>
      <c r="J1226" s="36">
        <v>-171.25</v>
      </c>
    </row>
    <row r="1227" spans="1:10" x14ac:dyDescent="0.25">
      <c r="A1227" s="67"/>
      <c r="B1227" s="67"/>
      <c r="C1227" s="67"/>
      <c r="D1227" s="67"/>
      <c r="E1227" s="67" t="s">
        <v>390</v>
      </c>
      <c r="F1227" s="68">
        <v>42583</v>
      </c>
      <c r="G1227" s="67"/>
      <c r="H1227" s="67" t="s">
        <v>2503</v>
      </c>
      <c r="I1227" s="67" t="s">
        <v>2504</v>
      </c>
      <c r="J1227" s="36">
        <v>-20750</v>
      </c>
    </row>
    <row r="1228" spans="1:10" x14ac:dyDescent="0.25">
      <c r="A1228" s="67"/>
      <c r="B1228" s="67"/>
      <c r="C1228" s="67"/>
      <c r="D1228" s="67"/>
      <c r="E1228" s="67" t="s">
        <v>438</v>
      </c>
      <c r="F1228" s="68">
        <v>42590</v>
      </c>
      <c r="G1228" s="67" t="s">
        <v>2505</v>
      </c>
      <c r="H1228" s="67" t="s">
        <v>2506</v>
      </c>
      <c r="I1228" s="67" t="s">
        <v>2507</v>
      </c>
      <c r="J1228" s="36">
        <v>500</v>
      </c>
    </row>
    <row r="1229" spans="1:10" x14ac:dyDescent="0.25">
      <c r="A1229" s="67"/>
      <c r="B1229" s="67"/>
      <c r="C1229" s="67"/>
      <c r="D1229" s="67"/>
      <c r="E1229" s="67" t="s">
        <v>423</v>
      </c>
      <c r="F1229" s="68">
        <v>42611</v>
      </c>
      <c r="G1229" s="67"/>
      <c r="H1229" s="67" t="s">
        <v>273</v>
      </c>
      <c r="I1229" s="67" t="s">
        <v>2358</v>
      </c>
      <c r="J1229" s="36">
        <v>450</v>
      </c>
    </row>
    <row r="1230" spans="1:10" x14ac:dyDescent="0.25">
      <c r="A1230" s="67"/>
      <c r="B1230" s="67"/>
      <c r="C1230" s="67"/>
      <c r="D1230" s="67"/>
      <c r="E1230" s="67" t="s">
        <v>423</v>
      </c>
      <c r="F1230" s="68">
        <v>42611</v>
      </c>
      <c r="G1230" s="67"/>
      <c r="H1230" s="67"/>
      <c r="I1230" s="67" t="s">
        <v>431</v>
      </c>
      <c r="J1230" s="36">
        <v>-14.38</v>
      </c>
    </row>
    <row r="1231" spans="1:10" x14ac:dyDescent="0.25">
      <c r="A1231" s="67"/>
      <c r="B1231" s="67"/>
      <c r="C1231" s="67"/>
      <c r="D1231" s="67"/>
      <c r="E1231" s="67" t="s">
        <v>383</v>
      </c>
      <c r="F1231" s="68">
        <v>42613</v>
      </c>
      <c r="G1231" s="67" t="s">
        <v>1482</v>
      </c>
      <c r="H1231" s="67"/>
      <c r="I1231" s="67" t="s">
        <v>1483</v>
      </c>
      <c r="J1231" s="36">
        <v>20</v>
      </c>
    </row>
    <row r="1232" spans="1:10" x14ac:dyDescent="0.25">
      <c r="A1232" s="67"/>
      <c r="B1232" s="67"/>
      <c r="C1232" s="67"/>
      <c r="D1232" s="67"/>
      <c r="E1232" s="67" t="s">
        <v>383</v>
      </c>
      <c r="F1232" s="68">
        <v>42621</v>
      </c>
      <c r="G1232" s="67" t="s">
        <v>2508</v>
      </c>
      <c r="H1232" s="67" t="s">
        <v>290</v>
      </c>
      <c r="I1232" s="67" t="s">
        <v>1006</v>
      </c>
      <c r="J1232" s="36">
        <v>1000</v>
      </c>
    </row>
    <row r="1233" spans="1:10" x14ac:dyDescent="0.25">
      <c r="A1233" s="67"/>
      <c r="B1233" s="67"/>
      <c r="C1233" s="67"/>
      <c r="D1233" s="67"/>
      <c r="E1233" s="67" t="s">
        <v>426</v>
      </c>
      <c r="F1233" s="68">
        <v>42625</v>
      </c>
      <c r="G1233" s="67"/>
      <c r="H1233" s="67" t="s">
        <v>2474</v>
      </c>
      <c r="I1233" s="67" t="s">
        <v>2509</v>
      </c>
      <c r="J1233" s="36">
        <v>-211.35</v>
      </c>
    </row>
    <row r="1234" spans="1:10" x14ac:dyDescent="0.25">
      <c r="A1234" s="67"/>
      <c r="B1234" s="67"/>
      <c r="C1234" s="67"/>
      <c r="D1234" s="67"/>
      <c r="E1234" s="67" t="s">
        <v>383</v>
      </c>
      <c r="F1234" s="68">
        <v>42643</v>
      </c>
      <c r="G1234" s="67" t="s">
        <v>1581</v>
      </c>
      <c r="H1234" s="67"/>
      <c r="I1234" s="67" t="s">
        <v>1582</v>
      </c>
      <c r="J1234" s="36">
        <v>80</v>
      </c>
    </row>
    <row r="1235" spans="1:10" x14ac:dyDescent="0.25">
      <c r="A1235" s="67"/>
      <c r="B1235" s="67"/>
      <c r="C1235" s="67"/>
      <c r="D1235" s="67"/>
      <c r="E1235" s="67" t="s">
        <v>383</v>
      </c>
      <c r="F1235" s="68">
        <v>42675</v>
      </c>
      <c r="G1235" s="67" t="s">
        <v>1835</v>
      </c>
      <c r="H1235" s="67"/>
      <c r="I1235" s="67" t="s">
        <v>1836</v>
      </c>
      <c r="J1235" s="36">
        <v>176</v>
      </c>
    </row>
    <row r="1236" spans="1:10" x14ac:dyDescent="0.25">
      <c r="A1236" s="67"/>
      <c r="B1236" s="67"/>
      <c r="C1236" s="67"/>
      <c r="D1236" s="67"/>
      <c r="E1236" s="67" t="s">
        <v>426</v>
      </c>
      <c r="F1236" s="68">
        <v>42682</v>
      </c>
      <c r="G1236" s="67"/>
      <c r="H1236" s="67" t="s">
        <v>2510</v>
      </c>
      <c r="I1236" s="67" t="s">
        <v>2511</v>
      </c>
      <c r="J1236" s="36">
        <v>-40.17</v>
      </c>
    </row>
    <row r="1237" spans="1:10" x14ac:dyDescent="0.25">
      <c r="A1237" s="67"/>
      <c r="B1237" s="67"/>
      <c r="C1237" s="67"/>
      <c r="D1237" s="67"/>
      <c r="E1237" s="67" t="s">
        <v>426</v>
      </c>
      <c r="F1237" s="68">
        <v>42684</v>
      </c>
      <c r="G1237" s="67"/>
      <c r="H1237" s="67" t="s">
        <v>2474</v>
      </c>
      <c r="I1237" s="67" t="s">
        <v>2512</v>
      </c>
      <c r="J1237" s="36">
        <v>-101.88</v>
      </c>
    </row>
    <row r="1238" spans="1:10" x14ac:dyDescent="0.25">
      <c r="A1238" s="67"/>
      <c r="B1238" s="67"/>
      <c r="C1238" s="67"/>
      <c r="D1238" s="67"/>
      <c r="E1238" s="67" t="s">
        <v>383</v>
      </c>
      <c r="F1238" s="68">
        <v>42704</v>
      </c>
      <c r="G1238" s="67" t="s">
        <v>1468</v>
      </c>
      <c r="H1238" s="67"/>
      <c r="I1238" s="67" t="s">
        <v>1469</v>
      </c>
      <c r="J1238" s="36">
        <v>20</v>
      </c>
    </row>
    <row r="1239" spans="1:10" x14ac:dyDescent="0.25">
      <c r="A1239" s="67"/>
      <c r="B1239" s="67"/>
      <c r="C1239" s="67"/>
      <c r="D1239" s="67"/>
      <c r="E1239" s="67" t="s">
        <v>426</v>
      </c>
      <c r="F1239" s="68">
        <v>42705</v>
      </c>
      <c r="G1239" s="67"/>
      <c r="H1239" s="67" t="s">
        <v>2513</v>
      </c>
      <c r="I1239" s="67" t="s">
        <v>2514</v>
      </c>
      <c r="J1239" s="36">
        <v>-104.13</v>
      </c>
    </row>
    <row r="1240" spans="1:10" x14ac:dyDescent="0.25">
      <c r="A1240" s="67"/>
      <c r="B1240" s="67"/>
      <c r="C1240" s="67"/>
      <c r="D1240" s="67"/>
      <c r="E1240" s="67" t="s">
        <v>383</v>
      </c>
      <c r="F1240" s="68">
        <v>42735</v>
      </c>
      <c r="G1240" s="67" t="s">
        <v>1470</v>
      </c>
      <c r="H1240" s="67"/>
      <c r="I1240" s="67" t="s">
        <v>1471</v>
      </c>
      <c r="J1240" s="36">
        <v>40</v>
      </c>
    </row>
    <row r="1241" spans="1:10" x14ac:dyDescent="0.25">
      <c r="A1241" s="67"/>
      <c r="B1241" s="67"/>
      <c r="C1241" s="67"/>
      <c r="D1241" s="67"/>
      <c r="E1241" s="67" t="s">
        <v>383</v>
      </c>
      <c r="F1241" s="68">
        <v>42735</v>
      </c>
      <c r="G1241" s="67" t="s">
        <v>1840</v>
      </c>
      <c r="H1241" s="67"/>
      <c r="I1241" s="67" t="s">
        <v>2515</v>
      </c>
      <c r="J1241" s="36">
        <v>-898.38</v>
      </c>
    </row>
    <row r="1242" spans="1:10" x14ac:dyDescent="0.25">
      <c r="A1242" s="67"/>
      <c r="B1242" s="67"/>
      <c r="C1242" s="67"/>
      <c r="D1242" s="67"/>
      <c r="E1242" s="67" t="s">
        <v>383</v>
      </c>
      <c r="F1242" s="68">
        <v>42766</v>
      </c>
      <c r="G1242" s="67" t="s">
        <v>1586</v>
      </c>
      <c r="H1242" s="67"/>
      <c r="I1242" s="67" t="s">
        <v>1587</v>
      </c>
      <c r="J1242" s="36">
        <v>78</v>
      </c>
    </row>
    <row r="1243" spans="1:10" x14ac:dyDescent="0.25">
      <c r="A1243" s="67"/>
      <c r="B1243" s="67"/>
      <c r="C1243" s="67"/>
      <c r="D1243" s="67"/>
      <c r="E1243" s="67" t="s">
        <v>383</v>
      </c>
      <c r="F1243" s="68">
        <v>42767</v>
      </c>
      <c r="G1243" s="67" t="s">
        <v>1009</v>
      </c>
      <c r="H1243" s="67"/>
      <c r="I1243" s="67" t="s">
        <v>1556</v>
      </c>
      <c r="J1243" s="36">
        <v>-1237</v>
      </c>
    </row>
    <row r="1244" spans="1:10" x14ac:dyDescent="0.25">
      <c r="A1244" s="67"/>
      <c r="B1244" s="67"/>
      <c r="C1244" s="67"/>
      <c r="D1244" s="67"/>
      <c r="E1244" s="67" t="s">
        <v>383</v>
      </c>
      <c r="F1244" s="68">
        <v>42774</v>
      </c>
      <c r="G1244" s="67" t="s">
        <v>2516</v>
      </c>
      <c r="H1244" s="67" t="s">
        <v>976</v>
      </c>
      <c r="I1244" s="67" t="s">
        <v>1006</v>
      </c>
      <c r="J1244" s="36">
        <v>2000</v>
      </c>
    </row>
    <row r="1245" spans="1:10" x14ac:dyDescent="0.25">
      <c r="A1245" s="67"/>
      <c r="B1245" s="67"/>
      <c r="C1245" s="67"/>
      <c r="D1245" s="67"/>
      <c r="E1245" s="67" t="s">
        <v>383</v>
      </c>
      <c r="F1245" s="68">
        <v>42794</v>
      </c>
      <c r="G1245" s="67" t="s">
        <v>1551</v>
      </c>
      <c r="H1245" s="67"/>
      <c r="I1245" s="67" t="s">
        <v>1465</v>
      </c>
      <c r="J1245" s="36">
        <v>20</v>
      </c>
    </row>
    <row r="1246" spans="1:10" x14ac:dyDescent="0.25">
      <c r="A1246" s="67"/>
      <c r="B1246" s="67"/>
      <c r="C1246" s="67"/>
      <c r="D1246" s="67"/>
      <c r="E1246" s="67" t="s">
        <v>390</v>
      </c>
      <c r="F1246" s="68">
        <v>42813</v>
      </c>
      <c r="G1246" s="67"/>
      <c r="H1246" s="67" t="s">
        <v>2474</v>
      </c>
      <c r="I1246" s="67" t="s">
        <v>2517</v>
      </c>
      <c r="J1246" s="36">
        <v>-164.03</v>
      </c>
    </row>
    <row r="1247" spans="1:10" x14ac:dyDescent="0.25">
      <c r="A1247" s="67"/>
      <c r="B1247" s="67"/>
      <c r="C1247" s="67"/>
      <c r="D1247" s="67"/>
      <c r="E1247" s="67" t="s">
        <v>390</v>
      </c>
      <c r="F1247" s="68">
        <v>42813</v>
      </c>
      <c r="G1247" s="67"/>
      <c r="H1247" s="67" t="s">
        <v>2474</v>
      </c>
      <c r="I1247" s="67" t="s">
        <v>2518</v>
      </c>
      <c r="J1247" s="36">
        <v>-89.94</v>
      </c>
    </row>
    <row r="1248" spans="1:10" x14ac:dyDescent="0.25">
      <c r="A1248" s="67"/>
      <c r="B1248" s="67"/>
      <c r="C1248" s="67"/>
      <c r="D1248" s="67"/>
      <c r="E1248" s="67" t="s">
        <v>383</v>
      </c>
      <c r="F1248" s="68">
        <v>42825</v>
      </c>
      <c r="G1248" s="67" t="s">
        <v>1588</v>
      </c>
      <c r="H1248" s="67"/>
      <c r="I1248" s="67" t="s">
        <v>1589</v>
      </c>
      <c r="J1248" s="36">
        <v>20</v>
      </c>
    </row>
    <row r="1249" spans="1:10" x14ac:dyDescent="0.25">
      <c r="A1249" s="67"/>
      <c r="B1249" s="67"/>
      <c r="C1249" s="67"/>
      <c r="D1249" s="67"/>
      <c r="E1249" s="67" t="s">
        <v>383</v>
      </c>
      <c r="F1249" s="68">
        <v>42855</v>
      </c>
      <c r="G1249" s="67" t="s">
        <v>1474</v>
      </c>
      <c r="H1249" s="67"/>
      <c r="I1249" s="67" t="s">
        <v>1475</v>
      </c>
      <c r="J1249" s="36">
        <v>278</v>
      </c>
    </row>
    <row r="1250" spans="1:10" x14ac:dyDescent="0.25">
      <c r="A1250" s="67"/>
      <c r="B1250" s="67"/>
      <c r="C1250" s="67"/>
      <c r="D1250" s="67"/>
      <c r="E1250" s="67" t="s">
        <v>383</v>
      </c>
      <c r="F1250" s="68">
        <v>42886</v>
      </c>
      <c r="G1250" s="67" t="s">
        <v>1545</v>
      </c>
      <c r="H1250" s="67"/>
      <c r="I1250" s="67" t="s">
        <v>1546</v>
      </c>
      <c r="J1250" s="36">
        <v>58</v>
      </c>
    </row>
    <row r="1251" spans="1:10" x14ac:dyDescent="0.25">
      <c r="A1251" s="67"/>
      <c r="B1251" s="67"/>
      <c r="C1251" s="67"/>
      <c r="D1251" s="67"/>
      <c r="E1251" s="67" t="s">
        <v>390</v>
      </c>
      <c r="F1251" s="68">
        <v>42905</v>
      </c>
      <c r="G1251" s="67"/>
      <c r="H1251" s="67" t="s">
        <v>571</v>
      </c>
      <c r="I1251" s="67" t="s">
        <v>2519</v>
      </c>
      <c r="J1251" s="36">
        <v>-120</v>
      </c>
    </row>
    <row r="1252" spans="1:10" x14ac:dyDescent="0.25">
      <c r="A1252" s="67"/>
      <c r="B1252" s="67"/>
      <c r="C1252" s="67"/>
      <c r="D1252" s="67"/>
      <c r="E1252" s="67" t="s">
        <v>390</v>
      </c>
      <c r="F1252" s="68">
        <v>43012</v>
      </c>
      <c r="G1252" s="67" t="s">
        <v>2520</v>
      </c>
      <c r="H1252" s="67" t="s">
        <v>341</v>
      </c>
      <c r="I1252" s="67" t="s">
        <v>2521</v>
      </c>
      <c r="J1252" s="36">
        <v>-975.15</v>
      </c>
    </row>
    <row r="1253" spans="1:10" x14ac:dyDescent="0.25">
      <c r="A1253" s="67"/>
      <c r="B1253" s="67"/>
      <c r="C1253" s="67"/>
      <c r="D1253" s="67"/>
      <c r="E1253" s="67" t="s">
        <v>390</v>
      </c>
      <c r="F1253" s="68">
        <v>43013</v>
      </c>
      <c r="G1253" s="67" t="s">
        <v>2522</v>
      </c>
      <c r="H1253" s="67" t="s">
        <v>2523</v>
      </c>
      <c r="I1253" s="67" t="s">
        <v>2524</v>
      </c>
      <c r="J1253" s="36">
        <v>-200</v>
      </c>
    </row>
    <row r="1254" spans="1:10" x14ac:dyDescent="0.25">
      <c r="A1254" s="67"/>
      <c r="B1254" s="67"/>
      <c r="C1254" s="67"/>
      <c r="D1254" s="67"/>
      <c r="E1254" s="67" t="s">
        <v>390</v>
      </c>
      <c r="F1254" s="68">
        <v>43028</v>
      </c>
      <c r="G1254" s="67" t="s">
        <v>2525</v>
      </c>
      <c r="H1254" s="67" t="s">
        <v>2526</v>
      </c>
      <c r="I1254" s="67" t="s">
        <v>2527</v>
      </c>
      <c r="J1254" s="36">
        <v>-301.22000000000003</v>
      </c>
    </row>
    <row r="1255" spans="1:10" x14ac:dyDescent="0.25">
      <c r="A1255" s="67"/>
      <c r="B1255" s="67"/>
      <c r="C1255" s="67"/>
      <c r="D1255" s="67"/>
      <c r="E1255" s="67" t="s">
        <v>390</v>
      </c>
      <c r="F1255" s="68">
        <v>43044</v>
      </c>
      <c r="G1255" s="67" t="s">
        <v>2528</v>
      </c>
      <c r="H1255" s="67" t="s">
        <v>2474</v>
      </c>
      <c r="I1255" s="67" t="s">
        <v>2529</v>
      </c>
      <c r="J1255" s="36">
        <v>-89.94</v>
      </c>
    </row>
    <row r="1256" spans="1:10" x14ac:dyDescent="0.25">
      <c r="A1256" s="67"/>
      <c r="B1256" s="67"/>
      <c r="C1256" s="67"/>
      <c r="D1256" s="67"/>
      <c r="E1256" s="67" t="s">
        <v>390</v>
      </c>
      <c r="F1256" s="68">
        <v>43056</v>
      </c>
      <c r="G1256" s="67" t="s">
        <v>2530</v>
      </c>
      <c r="H1256" s="67" t="s">
        <v>341</v>
      </c>
      <c r="I1256" s="67" t="s">
        <v>2531</v>
      </c>
      <c r="J1256" s="36">
        <v>-510.17</v>
      </c>
    </row>
    <row r="1257" spans="1:10" x14ac:dyDescent="0.25">
      <c r="A1257" s="67"/>
      <c r="B1257" s="67"/>
      <c r="C1257" s="67"/>
      <c r="D1257" s="67"/>
      <c r="E1257" s="67" t="s">
        <v>438</v>
      </c>
      <c r="F1257" s="68">
        <v>43073</v>
      </c>
      <c r="G1257" s="67" t="s">
        <v>2532</v>
      </c>
      <c r="H1257" s="67" t="s">
        <v>267</v>
      </c>
      <c r="I1257" s="67" t="s">
        <v>2533</v>
      </c>
      <c r="J1257" s="36">
        <v>2000</v>
      </c>
    </row>
    <row r="1258" spans="1:10" x14ac:dyDescent="0.25">
      <c r="A1258" s="67"/>
      <c r="B1258" s="67"/>
      <c r="C1258" s="67"/>
      <c r="D1258" s="67"/>
      <c r="E1258" s="67" t="s">
        <v>390</v>
      </c>
      <c r="F1258" s="68">
        <v>43100</v>
      </c>
      <c r="G1258" s="67" t="s">
        <v>2153</v>
      </c>
      <c r="H1258" s="67" t="s">
        <v>568</v>
      </c>
      <c r="I1258" s="67" t="s">
        <v>2534</v>
      </c>
      <c r="J1258" s="36">
        <v>-66.25</v>
      </c>
    </row>
    <row r="1259" spans="1:10" x14ac:dyDescent="0.25">
      <c r="A1259" s="67"/>
      <c r="B1259" s="67"/>
      <c r="C1259" s="67"/>
      <c r="D1259" s="67"/>
      <c r="E1259" s="67" t="s">
        <v>423</v>
      </c>
      <c r="F1259" s="68">
        <v>43131</v>
      </c>
      <c r="G1259" s="67"/>
      <c r="H1259" s="67"/>
      <c r="I1259" s="67" t="s">
        <v>2535</v>
      </c>
      <c r="J1259" s="36">
        <v>50</v>
      </c>
    </row>
    <row r="1260" spans="1:10" x14ac:dyDescent="0.25">
      <c r="A1260" s="67"/>
      <c r="B1260" s="67"/>
      <c r="C1260" s="67"/>
      <c r="D1260" s="67"/>
      <c r="E1260" s="67" t="s">
        <v>423</v>
      </c>
      <c r="F1260" s="68">
        <v>43131</v>
      </c>
      <c r="G1260" s="67"/>
      <c r="H1260" s="67"/>
      <c r="I1260" s="67" t="s">
        <v>2536</v>
      </c>
      <c r="J1260" s="36">
        <v>-1.4</v>
      </c>
    </row>
    <row r="1261" spans="1:10" x14ac:dyDescent="0.25">
      <c r="A1261" s="67"/>
      <c r="B1261" s="67"/>
      <c r="C1261" s="67"/>
      <c r="D1261" s="67"/>
      <c r="E1261" s="67" t="s">
        <v>390</v>
      </c>
      <c r="F1261" s="68">
        <v>43159</v>
      </c>
      <c r="G1261" s="67" t="s">
        <v>2537</v>
      </c>
      <c r="H1261" s="67" t="s">
        <v>2538</v>
      </c>
      <c r="I1261" s="67" t="s">
        <v>2539</v>
      </c>
      <c r="J1261" s="36">
        <v>-3783.35</v>
      </c>
    </row>
    <row r="1262" spans="1:10" x14ac:dyDescent="0.25">
      <c r="A1262" s="67"/>
      <c r="B1262" s="67"/>
      <c r="C1262" s="67"/>
      <c r="D1262" s="67"/>
      <c r="E1262" s="67" t="s">
        <v>438</v>
      </c>
      <c r="F1262" s="68">
        <v>43179</v>
      </c>
      <c r="G1262" s="67" t="s">
        <v>2540</v>
      </c>
      <c r="H1262" s="67" t="s">
        <v>976</v>
      </c>
      <c r="I1262" s="67" t="s">
        <v>2541</v>
      </c>
      <c r="J1262" s="36">
        <v>2000</v>
      </c>
    </row>
    <row r="1263" spans="1:10" x14ac:dyDescent="0.25">
      <c r="A1263" s="67"/>
      <c r="B1263" s="67"/>
      <c r="C1263" s="67"/>
      <c r="D1263" s="67"/>
      <c r="E1263" s="67" t="s">
        <v>390</v>
      </c>
      <c r="F1263" s="68">
        <v>43231</v>
      </c>
      <c r="G1263" s="67" t="s">
        <v>2542</v>
      </c>
      <c r="H1263" s="67" t="s">
        <v>2474</v>
      </c>
      <c r="I1263" s="67" t="s">
        <v>2543</v>
      </c>
      <c r="J1263" s="36">
        <v>-140.56</v>
      </c>
    </row>
    <row r="1264" spans="1:10" x14ac:dyDescent="0.25">
      <c r="A1264" s="67"/>
      <c r="B1264" s="67"/>
      <c r="C1264" s="67"/>
      <c r="D1264" s="67"/>
      <c r="E1264" s="67" t="s">
        <v>390</v>
      </c>
      <c r="F1264" s="68">
        <v>43231</v>
      </c>
      <c r="G1264" s="67" t="s">
        <v>2544</v>
      </c>
      <c r="H1264" s="67" t="s">
        <v>2474</v>
      </c>
      <c r="I1264" s="67" t="s">
        <v>2545</v>
      </c>
      <c r="J1264" s="36">
        <v>-121.55</v>
      </c>
    </row>
    <row r="1265" spans="1:10" x14ac:dyDescent="0.25">
      <c r="A1265" s="67"/>
      <c r="B1265" s="67"/>
      <c r="C1265" s="67"/>
      <c r="D1265" s="67"/>
      <c r="E1265" s="67" t="s">
        <v>390</v>
      </c>
      <c r="F1265" s="68">
        <v>43251</v>
      </c>
      <c r="G1265" s="67" t="s">
        <v>2546</v>
      </c>
      <c r="H1265" s="67" t="s">
        <v>2523</v>
      </c>
      <c r="I1265" s="67" t="s">
        <v>2547</v>
      </c>
      <c r="J1265" s="36">
        <v>-50</v>
      </c>
    </row>
    <row r="1266" spans="1:10" x14ac:dyDescent="0.25">
      <c r="A1266" s="67"/>
      <c r="B1266" s="67"/>
      <c r="C1266" s="67"/>
      <c r="D1266" s="67"/>
      <c r="E1266" s="67" t="s">
        <v>383</v>
      </c>
      <c r="F1266" s="68">
        <v>43281</v>
      </c>
      <c r="G1266" s="67" t="s">
        <v>1175</v>
      </c>
      <c r="H1266" s="67"/>
      <c r="I1266" s="67" t="s">
        <v>1176</v>
      </c>
      <c r="J1266" s="36">
        <v>20</v>
      </c>
    </row>
    <row r="1267" spans="1:10" x14ac:dyDescent="0.25">
      <c r="A1267" s="67"/>
      <c r="B1267" s="67"/>
      <c r="C1267" s="67"/>
      <c r="D1267" s="67"/>
      <c r="E1267" s="67" t="s">
        <v>383</v>
      </c>
      <c r="F1267" s="68">
        <v>43281</v>
      </c>
      <c r="G1267" s="67" t="s">
        <v>1915</v>
      </c>
      <c r="H1267" s="67"/>
      <c r="I1267" s="67" t="s">
        <v>1916</v>
      </c>
      <c r="J1267" s="36">
        <v>40</v>
      </c>
    </row>
    <row r="1268" spans="1:10" x14ac:dyDescent="0.25">
      <c r="A1268" s="67"/>
      <c r="B1268" s="67"/>
      <c r="C1268" s="67"/>
      <c r="D1268" s="67"/>
      <c r="E1268" s="67" t="s">
        <v>390</v>
      </c>
      <c r="F1268" s="68">
        <v>43312</v>
      </c>
      <c r="G1268" s="67" t="s">
        <v>2548</v>
      </c>
      <c r="H1268" s="67" t="s">
        <v>2474</v>
      </c>
      <c r="I1268" s="67" t="s">
        <v>2543</v>
      </c>
      <c r="J1268" s="36">
        <v>-175.67</v>
      </c>
    </row>
    <row r="1269" spans="1:10" x14ac:dyDescent="0.25">
      <c r="A1269" s="67"/>
      <c r="B1269" s="67"/>
      <c r="C1269" s="67"/>
      <c r="D1269" s="67"/>
      <c r="E1269" s="67" t="s">
        <v>390</v>
      </c>
      <c r="F1269" s="68">
        <v>43312</v>
      </c>
      <c r="G1269" s="67" t="s">
        <v>2549</v>
      </c>
      <c r="H1269" s="67" t="s">
        <v>2550</v>
      </c>
      <c r="I1269" s="67" t="s">
        <v>2551</v>
      </c>
      <c r="J1269" s="36">
        <v>-144.91</v>
      </c>
    </row>
    <row r="1270" spans="1:10" x14ac:dyDescent="0.25">
      <c r="A1270" s="67"/>
      <c r="B1270" s="67"/>
      <c r="C1270" s="67"/>
      <c r="D1270" s="67"/>
      <c r="E1270" s="67" t="s">
        <v>438</v>
      </c>
      <c r="F1270" s="68">
        <v>43348</v>
      </c>
      <c r="G1270" s="67" t="s">
        <v>2552</v>
      </c>
      <c r="H1270" s="67" t="s">
        <v>290</v>
      </c>
      <c r="I1270" s="67" t="s">
        <v>2553</v>
      </c>
      <c r="J1270" s="36">
        <v>1000</v>
      </c>
    </row>
    <row r="1271" spans="1:10" x14ac:dyDescent="0.25">
      <c r="A1271" s="67"/>
      <c r="B1271" s="67"/>
      <c r="C1271" s="67"/>
      <c r="D1271" s="67"/>
      <c r="E1271" s="67" t="s">
        <v>383</v>
      </c>
      <c r="F1271" s="68">
        <v>43391</v>
      </c>
      <c r="G1271" s="67" t="s">
        <v>2554</v>
      </c>
      <c r="H1271" s="67"/>
      <c r="I1271" s="67" t="s">
        <v>2555</v>
      </c>
      <c r="J1271" s="36">
        <v>-850.72</v>
      </c>
    </row>
    <row r="1272" spans="1:10" x14ac:dyDescent="0.25">
      <c r="A1272" s="67"/>
      <c r="B1272" s="67"/>
      <c r="C1272" s="67"/>
      <c r="D1272" s="67"/>
      <c r="E1272" s="67" t="s">
        <v>390</v>
      </c>
      <c r="F1272" s="68">
        <v>43405</v>
      </c>
      <c r="G1272" s="67" t="s">
        <v>2556</v>
      </c>
      <c r="H1272" s="67" t="s">
        <v>2474</v>
      </c>
      <c r="I1272" s="67" t="s">
        <v>2557</v>
      </c>
      <c r="J1272" s="36">
        <v>-89.94</v>
      </c>
    </row>
    <row r="1273" spans="1:10" x14ac:dyDescent="0.25">
      <c r="A1273" s="67"/>
      <c r="B1273" s="67"/>
      <c r="C1273" s="67"/>
      <c r="D1273" s="67"/>
      <c r="E1273" s="67" t="s">
        <v>390</v>
      </c>
      <c r="F1273" s="68">
        <v>43405</v>
      </c>
      <c r="G1273" s="67" t="s">
        <v>2558</v>
      </c>
      <c r="H1273" s="67" t="s">
        <v>341</v>
      </c>
      <c r="I1273" s="67" t="s">
        <v>2531</v>
      </c>
      <c r="J1273" s="36">
        <v>-442.53</v>
      </c>
    </row>
    <row r="1274" spans="1:10" x14ac:dyDescent="0.25">
      <c r="A1274" s="67"/>
      <c r="B1274" s="67"/>
      <c r="C1274" s="67"/>
      <c r="D1274" s="67"/>
      <c r="E1274" s="67" t="s">
        <v>390</v>
      </c>
      <c r="F1274" s="68">
        <v>43405</v>
      </c>
      <c r="G1274" s="67" t="s">
        <v>2559</v>
      </c>
      <c r="H1274" s="67" t="s">
        <v>341</v>
      </c>
      <c r="I1274" s="67" t="s">
        <v>2560</v>
      </c>
      <c r="J1274" s="36">
        <v>-125.07</v>
      </c>
    </row>
    <row r="1275" spans="1:10" x14ac:dyDescent="0.25">
      <c r="A1275" s="67"/>
      <c r="B1275" s="67"/>
      <c r="C1275" s="67"/>
      <c r="D1275" s="67"/>
      <c r="E1275" s="67" t="s">
        <v>390</v>
      </c>
      <c r="F1275" s="68">
        <v>43419</v>
      </c>
      <c r="G1275" s="67" t="s">
        <v>2561</v>
      </c>
      <c r="H1275" s="67" t="s">
        <v>2562</v>
      </c>
      <c r="I1275" s="67" t="s">
        <v>2563</v>
      </c>
      <c r="J1275" s="36">
        <v>-3772.33</v>
      </c>
    </row>
    <row r="1276" spans="1:10" x14ac:dyDescent="0.25">
      <c r="A1276" s="67"/>
      <c r="B1276" s="67"/>
      <c r="C1276" s="67"/>
      <c r="D1276" s="67"/>
      <c r="E1276" s="67" t="s">
        <v>390</v>
      </c>
      <c r="F1276" s="68">
        <v>43419</v>
      </c>
      <c r="G1276" s="67" t="s">
        <v>2564</v>
      </c>
      <c r="H1276" s="67" t="s">
        <v>2562</v>
      </c>
      <c r="I1276" s="67" t="s">
        <v>2565</v>
      </c>
      <c r="J1276" s="36">
        <v>-1569.24</v>
      </c>
    </row>
    <row r="1277" spans="1:10" x14ac:dyDescent="0.25">
      <c r="A1277" s="67"/>
      <c r="B1277" s="67"/>
      <c r="C1277" s="67"/>
      <c r="D1277" s="67"/>
      <c r="E1277" s="67" t="s">
        <v>390</v>
      </c>
      <c r="F1277" s="68">
        <v>43435</v>
      </c>
      <c r="G1277" s="67" t="s">
        <v>2566</v>
      </c>
      <c r="H1277" s="67" t="s">
        <v>2567</v>
      </c>
      <c r="I1277" s="67" t="s">
        <v>2568</v>
      </c>
      <c r="J1277" s="36">
        <v>-1141.72</v>
      </c>
    </row>
    <row r="1278" spans="1:10" x14ac:dyDescent="0.25">
      <c r="A1278" s="67"/>
      <c r="B1278" s="67"/>
      <c r="C1278" s="67"/>
      <c r="D1278" s="67"/>
      <c r="E1278" s="67" t="s">
        <v>390</v>
      </c>
      <c r="F1278" s="68">
        <v>43435</v>
      </c>
      <c r="G1278" s="67" t="s">
        <v>2569</v>
      </c>
      <c r="H1278" s="67" t="s">
        <v>341</v>
      </c>
      <c r="I1278" s="67" t="s">
        <v>2570</v>
      </c>
      <c r="J1278" s="36">
        <v>-863.51</v>
      </c>
    </row>
    <row r="1279" spans="1:10" x14ac:dyDescent="0.25">
      <c r="A1279" s="67"/>
      <c r="B1279" s="67"/>
      <c r="C1279" s="67"/>
      <c r="D1279" s="67"/>
      <c r="E1279" s="67" t="s">
        <v>390</v>
      </c>
      <c r="F1279" s="68">
        <v>43435</v>
      </c>
      <c r="G1279" s="67" t="s">
        <v>2571</v>
      </c>
      <c r="H1279" s="67" t="s">
        <v>341</v>
      </c>
      <c r="I1279" s="67" t="s">
        <v>2572</v>
      </c>
      <c r="J1279" s="36">
        <v>-604.23</v>
      </c>
    </row>
    <row r="1280" spans="1:10" x14ac:dyDescent="0.25">
      <c r="A1280" s="67"/>
      <c r="B1280" s="67"/>
      <c r="C1280" s="67"/>
      <c r="D1280" s="67"/>
      <c r="E1280" s="67" t="s">
        <v>438</v>
      </c>
      <c r="F1280" s="68">
        <v>43441</v>
      </c>
      <c r="G1280" s="67" t="s">
        <v>2573</v>
      </c>
      <c r="H1280" s="67" t="s">
        <v>267</v>
      </c>
      <c r="I1280" s="67" t="s">
        <v>2574</v>
      </c>
      <c r="J1280" s="36">
        <v>2000</v>
      </c>
    </row>
    <row r="1281" spans="1:10" x14ac:dyDescent="0.25">
      <c r="A1281" s="67"/>
      <c r="B1281" s="67"/>
      <c r="C1281" s="67"/>
      <c r="D1281" s="67"/>
      <c r="E1281" s="67" t="s">
        <v>438</v>
      </c>
      <c r="F1281" s="68">
        <v>43446</v>
      </c>
      <c r="G1281" s="67" t="s">
        <v>2575</v>
      </c>
      <c r="H1281" s="67" t="s">
        <v>2576</v>
      </c>
      <c r="I1281" s="67" t="s">
        <v>2577</v>
      </c>
      <c r="J1281" s="36">
        <v>1000</v>
      </c>
    </row>
    <row r="1282" spans="1:10" x14ac:dyDescent="0.25">
      <c r="A1282" s="67"/>
      <c r="B1282" s="67"/>
      <c r="C1282" s="67"/>
      <c r="D1282" s="67"/>
      <c r="E1282" s="67" t="s">
        <v>438</v>
      </c>
      <c r="F1282" s="68">
        <v>43447</v>
      </c>
      <c r="G1282" s="67" t="s">
        <v>2578</v>
      </c>
      <c r="H1282" s="67" t="s">
        <v>976</v>
      </c>
      <c r="I1282" s="67" t="s">
        <v>2579</v>
      </c>
      <c r="J1282" s="36">
        <v>2000</v>
      </c>
    </row>
    <row r="1283" spans="1:10" x14ac:dyDescent="0.25">
      <c r="A1283" s="67"/>
      <c r="B1283" s="67"/>
      <c r="C1283" s="67"/>
      <c r="D1283" s="67"/>
      <c r="E1283" s="67" t="s">
        <v>423</v>
      </c>
      <c r="F1283" s="68">
        <v>43465</v>
      </c>
      <c r="G1283" s="67"/>
      <c r="H1283" s="67"/>
      <c r="I1283" s="67" t="s">
        <v>2580</v>
      </c>
      <c r="J1283" s="36">
        <v>2000</v>
      </c>
    </row>
    <row r="1284" spans="1:10" x14ac:dyDescent="0.25">
      <c r="A1284" s="67"/>
      <c r="B1284" s="67"/>
      <c r="C1284" s="67"/>
      <c r="D1284" s="67"/>
      <c r="E1284" s="67" t="s">
        <v>423</v>
      </c>
      <c r="F1284" s="68">
        <v>43465</v>
      </c>
      <c r="G1284" s="67"/>
      <c r="H1284" s="67"/>
      <c r="I1284" s="67" t="s">
        <v>2581</v>
      </c>
      <c r="J1284" s="36">
        <v>-70</v>
      </c>
    </row>
    <row r="1285" spans="1:10" x14ac:dyDescent="0.25">
      <c r="A1285" s="67"/>
      <c r="B1285" s="67"/>
      <c r="C1285" s="67"/>
      <c r="D1285" s="67"/>
      <c r="E1285" s="67" t="s">
        <v>1165</v>
      </c>
      <c r="F1285" s="68">
        <v>43577</v>
      </c>
      <c r="G1285" s="67" t="s">
        <v>2582</v>
      </c>
      <c r="H1285" s="67" t="s">
        <v>2576</v>
      </c>
      <c r="I1285" s="67" t="s">
        <v>2577</v>
      </c>
      <c r="J1285" s="36">
        <v>-1000</v>
      </c>
    </row>
    <row r="1286" spans="1:10" x14ac:dyDescent="0.25">
      <c r="A1286" s="67"/>
      <c r="B1286" s="67"/>
      <c r="C1286" s="67"/>
      <c r="D1286" s="67"/>
      <c r="E1286" s="67" t="s">
        <v>390</v>
      </c>
      <c r="F1286" s="68">
        <v>43677</v>
      </c>
      <c r="G1286" s="67" t="s">
        <v>1993</v>
      </c>
      <c r="H1286" s="67" t="s">
        <v>568</v>
      </c>
      <c r="I1286" s="67" t="s">
        <v>2579</v>
      </c>
      <c r="J1286" s="36">
        <v>-31.72</v>
      </c>
    </row>
    <row r="1287" spans="1:10" x14ac:dyDescent="0.25">
      <c r="A1287" s="67"/>
      <c r="B1287" s="67"/>
      <c r="C1287" s="67"/>
      <c r="D1287" s="67"/>
      <c r="E1287" s="67" t="s">
        <v>438</v>
      </c>
      <c r="F1287" s="68">
        <v>43734</v>
      </c>
      <c r="G1287" s="67" t="s">
        <v>2583</v>
      </c>
      <c r="H1287" s="67" t="s">
        <v>290</v>
      </c>
      <c r="I1287" s="67" t="s">
        <v>2553</v>
      </c>
      <c r="J1287" s="36">
        <v>1000</v>
      </c>
    </row>
    <row r="1288" spans="1:10" x14ac:dyDescent="0.25">
      <c r="A1288" s="67"/>
      <c r="B1288" s="67"/>
      <c r="C1288" s="67"/>
      <c r="D1288" s="67"/>
      <c r="E1288" s="67" t="s">
        <v>390</v>
      </c>
      <c r="F1288" s="68">
        <v>43766</v>
      </c>
      <c r="G1288" s="67" t="s">
        <v>6774</v>
      </c>
      <c r="H1288" s="67" t="s">
        <v>341</v>
      </c>
      <c r="I1288" s="67" t="s">
        <v>6775</v>
      </c>
      <c r="J1288" s="36">
        <v>-446.25</v>
      </c>
    </row>
    <row r="1289" spans="1:10" x14ac:dyDescent="0.25">
      <c r="A1289" s="67"/>
      <c r="B1289" s="67"/>
      <c r="C1289" s="67"/>
      <c r="D1289" s="67"/>
      <c r="E1289" s="67" t="s">
        <v>383</v>
      </c>
      <c r="F1289" s="68">
        <v>43769</v>
      </c>
      <c r="G1289" s="67" t="s">
        <v>444</v>
      </c>
      <c r="H1289" s="67"/>
      <c r="I1289" s="67" t="s">
        <v>2584</v>
      </c>
      <c r="J1289" s="36">
        <v>-457.61</v>
      </c>
    </row>
    <row r="1290" spans="1:10" x14ac:dyDescent="0.25">
      <c r="A1290" s="67"/>
      <c r="B1290" s="67"/>
      <c r="C1290" s="67"/>
      <c r="D1290" s="67"/>
      <c r="E1290" s="67" t="s">
        <v>390</v>
      </c>
      <c r="F1290" s="68">
        <v>43770</v>
      </c>
      <c r="G1290" s="67" t="s">
        <v>6776</v>
      </c>
      <c r="H1290" s="67" t="s">
        <v>2567</v>
      </c>
      <c r="I1290" s="67" t="s">
        <v>6777</v>
      </c>
      <c r="J1290" s="36">
        <v>-1249.46</v>
      </c>
    </row>
    <row r="1291" spans="1:10" x14ac:dyDescent="0.25">
      <c r="A1291" s="67"/>
      <c r="B1291" s="67"/>
      <c r="C1291" s="67"/>
      <c r="D1291" s="67"/>
      <c r="E1291" s="67" t="s">
        <v>390</v>
      </c>
      <c r="F1291" s="68">
        <v>43770</v>
      </c>
      <c r="G1291" s="67" t="s">
        <v>6778</v>
      </c>
      <c r="H1291" s="67" t="s">
        <v>2562</v>
      </c>
      <c r="I1291" s="67" t="s">
        <v>6779</v>
      </c>
      <c r="J1291" s="36">
        <v>-1861.19</v>
      </c>
    </row>
    <row r="1292" spans="1:10" x14ac:dyDescent="0.25">
      <c r="A1292" s="67"/>
      <c r="B1292" s="67"/>
      <c r="C1292" s="67"/>
      <c r="D1292" s="67"/>
      <c r="E1292" s="67" t="s">
        <v>390</v>
      </c>
      <c r="F1292" s="68">
        <v>43770</v>
      </c>
      <c r="G1292" s="67" t="s">
        <v>6780</v>
      </c>
      <c r="H1292" s="67" t="s">
        <v>2562</v>
      </c>
      <c r="I1292" s="67" t="s">
        <v>6781</v>
      </c>
      <c r="J1292" s="36">
        <v>-4468.08</v>
      </c>
    </row>
    <row r="1293" spans="1:10" x14ac:dyDescent="0.25">
      <c r="A1293" s="67"/>
      <c r="B1293" s="67"/>
      <c r="C1293" s="67"/>
      <c r="D1293" s="67"/>
      <c r="E1293" s="67" t="s">
        <v>390</v>
      </c>
      <c r="F1293" s="68">
        <v>43776</v>
      </c>
      <c r="G1293" s="67" t="s">
        <v>6782</v>
      </c>
      <c r="H1293" s="67" t="s">
        <v>341</v>
      </c>
      <c r="I1293" s="67" t="s">
        <v>6783</v>
      </c>
      <c r="J1293" s="36">
        <v>-787.53</v>
      </c>
    </row>
    <row r="1294" spans="1:10" ht="15.75" thickBot="1" x14ac:dyDescent="0.3">
      <c r="A1294" s="67"/>
      <c r="B1294" s="67"/>
      <c r="C1294" s="67"/>
      <c r="D1294" s="67"/>
      <c r="E1294" s="67" t="s">
        <v>390</v>
      </c>
      <c r="F1294" s="68">
        <v>43782</v>
      </c>
      <c r="G1294" s="67" t="s">
        <v>6784</v>
      </c>
      <c r="H1294" s="67" t="s">
        <v>341</v>
      </c>
      <c r="I1294" s="67" t="s">
        <v>6785</v>
      </c>
      <c r="J1294" s="37">
        <v>-605.88</v>
      </c>
    </row>
    <row r="1295" spans="1:10" x14ac:dyDescent="0.25">
      <c r="A1295" s="67"/>
      <c r="B1295" s="67"/>
      <c r="C1295" s="67" t="s">
        <v>2585</v>
      </c>
      <c r="D1295" s="67"/>
      <c r="E1295" s="67"/>
      <c r="F1295" s="68"/>
      <c r="G1295" s="67"/>
      <c r="H1295" s="67"/>
      <c r="I1295" s="67"/>
      <c r="J1295" s="36">
        <f>ROUND(SUM(J1086:J1294),5)</f>
        <v>-7705.05</v>
      </c>
    </row>
    <row r="1296" spans="1:10" x14ac:dyDescent="0.25">
      <c r="A1296" s="64"/>
      <c r="B1296" s="64"/>
      <c r="C1296" s="64" t="s">
        <v>2586</v>
      </c>
      <c r="D1296" s="64"/>
      <c r="E1296" s="64"/>
      <c r="F1296" s="65"/>
      <c r="G1296" s="64"/>
      <c r="H1296" s="64"/>
      <c r="I1296" s="64"/>
      <c r="J1296" s="57"/>
    </row>
    <row r="1297" spans="1:10" x14ac:dyDescent="0.25">
      <c r="A1297" s="67"/>
      <c r="B1297" s="67"/>
      <c r="C1297" s="67"/>
      <c r="D1297" s="67"/>
      <c r="E1297" s="67" t="s">
        <v>383</v>
      </c>
      <c r="F1297" s="68">
        <v>40574</v>
      </c>
      <c r="G1297" s="67" t="s">
        <v>1500</v>
      </c>
      <c r="H1297" s="67"/>
      <c r="I1297" s="67" t="s">
        <v>1501</v>
      </c>
      <c r="J1297" s="36">
        <v>60</v>
      </c>
    </row>
    <row r="1298" spans="1:10" x14ac:dyDescent="0.25">
      <c r="A1298" s="67"/>
      <c r="B1298" s="67"/>
      <c r="C1298" s="67"/>
      <c r="D1298" s="67"/>
      <c r="E1298" s="67" t="s">
        <v>383</v>
      </c>
      <c r="F1298" s="68">
        <v>40999</v>
      </c>
      <c r="G1298" s="67" t="s">
        <v>702</v>
      </c>
      <c r="H1298" s="67"/>
      <c r="I1298" s="67" t="s">
        <v>703</v>
      </c>
      <c r="J1298" s="36">
        <v>20</v>
      </c>
    </row>
    <row r="1299" spans="1:10" x14ac:dyDescent="0.25">
      <c r="A1299" s="67"/>
      <c r="B1299" s="67"/>
      <c r="C1299" s="67"/>
      <c r="D1299" s="67"/>
      <c r="E1299" s="67" t="s">
        <v>383</v>
      </c>
      <c r="F1299" s="68">
        <v>41029</v>
      </c>
      <c r="G1299" s="67" t="s">
        <v>896</v>
      </c>
      <c r="H1299" s="67"/>
      <c r="I1299" s="67" t="s">
        <v>897</v>
      </c>
      <c r="J1299" s="36">
        <v>20</v>
      </c>
    </row>
    <row r="1300" spans="1:10" x14ac:dyDescent="0.25">
      <c r="A1300" s="67"/>
      <c r="B1300" s="67"/>
      <c r="C1300" s="67"/>
      <c r="D1300" s="67"/>
      <c r="E1300" s="67" t="s">
        <v>383</v>
      </c>
      <c r="F1300" s="68">
        <v>41060</v>
      </c>
      <c r="G1300" s="67" t="s">
        <v>1486</v>
      </c>
      <c r="H1300" s="67"/>
      <c r="I1300" s="67" t="s">
        <v>1487</v>
      </c>
      <c r="J1300" s="36">
        <v>20</v>
      </c>
    </row>
    <row r="1301" spans="1:10" x14ac:dyDescent="0.25">
      <c r="A1301" s="67"/>
      <c r="B1301" s="67"/>
      <c r="C1301" s="67"/>
      <c r="D1301" s="67"/>
      <c r="E1301" s="67" t="s">
        <v>383</v>
      </c>
      <c r="F1301" s="68">
        <v>41121</v>
      </c>
      <c r="G1301" s="67" t="s">
        <v>1513</v>
      </c>
      <c r="H1301" s="67"/>
      <c r="I1301" s="67" t="s">
        <v>1514</v>
      </c>
      <c r="J1301" s="36">
        <v>40</v>
      </c>
    </row>
    <row r="1302" spans="1:10" x14ac:dyDescent="0.25">
      <c r="A1302" s="67"/>
      <c r="B1302" s="67"/>
      <c r="C1302" s="67"/>
      <c r="D1302" s="67"/>
      <c r="E1302" s="67" t="s">
        <v>383</v>
      </c>
      <c r="F1302" s="68">
        <v>41182</v>
      </c>
      <c r="G1302" s="67" t="s">
        <v>1506</v>
      </c>
      <c r="H1302" s="67"/>
      <c r="I1302" s="67" t="s">
        <v>1507</v>
      </c>
      <c r="J1302" s="36">
        <v>40</v>
      </c>
    </row>
    <row r="1303" spans="1:10" x14ac:dyDescent="0.25">
      <c r="A1303" s="67"/>
      <c r="B1303" s="67"/>
      <c r="C1303" s="67"/>
      <c r="D1303" s="67"/>
      <c r="E1303" s="67" t="s">
        <v>383</v>
      </c>
      <c r="F1303" s="68">
        <v>41305</v>
      </c>
      <c r="G1303" s="67" t="s">
        <v>1488</v>
      </c>
      <c r="H1303" s="67"/>
      <c r="I1303" s="67" t="s">
        <v>1489</v>
      </c>
      <c r="J1303" s="36">
        <v>80</v>
      </c>
    </row>
    <row r="1304" spans="1:10" x14ac:dyDescent="0.25">
      <c r="A1304" s="67"/>
      <c r="B1304" s="67"/>
      <c r="C1304" s="67"/>
      <c r="D1304" s="67"/>
      <c r="E1304" s="67" t="s">
        <v>383</v>
      </c>
      <c r="F1304" s="68">
        <v>41333</v>
      </c>
      <c r="G1304" s="67" t="s">
        <v>1571</v>
      </c>
      <c r="H1304" s="67"/>
      <c r="I1304" s="67" t="s">
        <v>1572</v>
      </c>
      <c r="J1304" s="36">
        <v>40</v>
      </c>
    </row>
    <row r="1305" spans="1:10" x14ac:dyDescent="0.25">
      <c r="A1305" s="67"/>
      <c r="B1305" s="67"/>
      <c r="C1305" s="67"/>
      <c r="D1305" s="67"/>
      <c r="E1305" s="67" t="s">
        <v>383</v>
      </c>
      <c r="F1305" s="68">
        <v>41364</v>
      </c>
      <c r="G1305" s="67" t="s">
        <v>1624</v>
      </c>
      <c r="H1305" s="67"/>
      <c r="I1305" s="67" t="s">
        <v>1625</v>
      </c>
      <c r="J1305" s="36">
        <v>40</v>
      </c>
    </row>
    <row r="1306" spans="1:10" x14ac:dyDescent="0.25">
      <c r="A1306" s="67"/>
      <c r="B1306" s="67"/>
      <c r="C1306" s="67"/>
      <c r="D1306" s="67"/>
      <c r="E1306" s="67" t="s">
        <v>383</v>
      </c>
      <c r="F1306" s="68">
        <v>41394</v>
      </c>
      <c r="G1306" s="67" t="s">
        <v>1515</v>
      </c>
      <c r="H1306" s="67"/>
      <c r="I1306" s="67" t="s">
        <v>1516</v>
      </c>
      <c r="J1306" s="36">
        <v>20</v>
      </c>
    </row>
    <row r="1307" spans="1:10" x14ac:dyDescent="0.25">
      <c r="A1307" s="67"/>
      <c r="B1307" s="67"/>
      <c r="C1307" s="67"/>
      <c r="D1307" s="67"/>
      <c r="E1307" s="67" t="s">
        <v>383</v>
      </c>
      <c r="F1307" s="68">
        <v>41425</v>
      </c>
      <c r="G1307" s="67" t="s">
        <v>1490</v>
      </c>
      <c r="H1307" s="67"/>
      <c r="I1307" s="67" t="s">
        <v>1491</v>
      </c>
      <c r="J1307" s="36">
        <v>20</v>
      </c>
    </row>
    <row r="1308" spans="1:10" x14ac:dyDescent="0.25">
      <c r="A1308" s="67"/>
      <c r="B1308" s="67"/>
      <c r="C1308" s="67"/>
      <c r="D1308" s="67"/>
      <c r="E1308" s="67" t="s">
        <v>383</v>
      </c>
      <c r="F1308" s="68">
        <v>41486</v>
      </c>
      <c r="G1308" s="67" t="s">
        <v>1517</v>
      </c>
      <c r="H1308" s="67"/>
      <c r="I1308" s="67" t="s">
        <v>1518</v>
      </c>
      <c r="J1308" s="36">
        <v>20</v>
      </c>
    </row>
    <row r="1309" spans="1:10" x14ac:dyDescent="0.25">
      <c r="A1309" s="67"/>
      <c r="B1309" s="67"/>
      <c r="C1309" s="67"/>
      <c r="D1309" s="67"/>
      <c r="E1309" s="67" t="s">
        <v>383</v>
      </c>
      <c r="F1309" s="68">
        <v>41517</v>
      </c>
      <c r="G1309" s="67" t="s">
        <v>1508</v>
      </c>
      <c r="H1309" s="67"/>
      <c r="I1309" s="67" t="s">
        <v>1509</v>
      </c>
      <c r="J1309" s="36">
        <v>40</v>
      </c>
    </row>
    <row r="1310" spans="1:10" x14ac:dyDescent="0.25">
      <c r="A1310" s="67"/>
      <c r="B1310" s="67"/>
      <c r="C1310" s="67"/>
      <c r="D1310" s="67"/>
      <c r="E1310" s="67" t="s">
        <v>383</v>
      </c>
      <c r="F1310" s="68">
        <v>41578</v>
      </c>
      <c r="G1310" s="67" t="s">
        <v>421</v>
      </c>
      <c r="H1310" s="67"/>
      <c r="I1310" s="67" t="s">
        <v>422</v>
      </c>
      <c r="J1310" s="36">
        <v>40</v>
      </c>
    </row>
    <row r="1311" spans="1:10" x14ac:dyDescent="0.25">
      <c r="A1311" s="67"/>
      <c r="B1311" s="67"/>
      <c r="C1311" s="67"/>
      <c r="D1311" s="67"/>
      <c r="E1311" s="67" t="s">
        <v>383</v>
      </c>
      <c r="F1311" s="68">
        <v>41670</v>
      </c>
      <c r="G1311" s="67" t="s">
        <v>1573</v>
      </c>
      <c r="H1311" s="67"/>
      <c r="I1311" s="67" t="s">
        <v>1574</v>
      </c>
      <c r="J1311" s="36">
        <v>40</v>
      </c>
    </row>
    <row r="1312" spans="1:10" x14ac:dyDescent="0.25">
      <c r="A1312" s="67"/>
      <c r="B1312" s="67"/>
      <c r="C1312" s="67"/>
      <c r="D1312" s="67"/>
      <c r="E1312" s="67" t="s">
        <v>383</v>
      </c>
      <c r="F1312" s="68">
        <v>41698</v>
      </c>
      <c r="G1312" s="67" t="s">
        <v>1575</v>
      </c>
      <c r="H1312" s="67"/>
      <c r="I1312" s="67" t="s">
        <v>1576</v>
      </c>
      <c r="J1312" s="36">
        <v>60</v>
      </c>
    </row>
    <row r="1313" spans="1:10" x14ac:dyDescent="0.25">
      <c r="A1313" s="67"/>
      <c r="B1313" s="67"/>
      <c r="C1313" s="67"/>
      <c r="D1313" s="67"/>
      <c r="E1313" s="67" t="s">
        <v>383</v>
      </c>
      <c r="F1313" s="68">
        <v>41729</v>
      </c>
      <c r="G1313" s="67" t="s">
        <v>1478</v>
      </c>
      <c r="H1313" s="67"/>
      <c r="I1313" s="67" t="s">
        <v>1479</v>
      </c>
      <c r="J1313" s="36">
        <v>20</v>
      </c>
    </row>
    <row r="1314" spans="1:10" x14ac:dyDescent="0.25">
      <c r="A1314" s="67"/>
      <c r="B1314" s="67"/>
      <c r="C1314" s="67"/>
      <c r="D1314" s="67"/>
      <c r="E1314" s="67" t="s">
        <v>383</v>
      </c>
      <c r="F1314" s="68">
        <v>41750</v>
      </c>
      <c r="G1314" s="67" t="s">
        <v>2587</v>
      </c>
      <c r="H1314" s="67"/>
      <c r="I1314" s="67" t="s">
        <v>2588</v>
      </c>
      <c r="J1314" s="36">
        <v>482.25</v>
      </c>
    </row>
    <row r="1315" spans="1:10" x14ac:dyDescent="0.25">
      <c r="A1315" s="67"/>
      <c r="B1315" s="67"/>
      <c r="C1315" s="67"/>
      <c r="D1315" s="67"/>
      <c r="E1315" s="67" t="s">
        <v>383</v>
      </c>
      <c r="F1315" s="68">
        <v>41759</v>
      </c>
      <c r="G1315" s="67" t="s">
        <v>1521</v>
      </c>
      <c r="H1315" s="67"/>
      <c r="I1315" s="67" t="s">
        <v>1522</v>
      </c>
      <c r="J1315" s="36">
        <v>38</v>
      </c>
    </row>
    <row r="1316" spans="1:10" x14ac:dyDescent="0.25">
      <c r="A1316" s="67"/>
      <c r="B1316" s="67"/>
      <c r="C1316" s="67"/>
      <c r="D1316" s="67"/>
      <c r="E1316" s="67" t="s">
        <v>383</v>
      </c>
      <c r="F1316" s="68">
        <v>41849</v>
      </c>
      <c r="G1316" s="67" t="s">
        <v>2589</v>
      </c>
      <c r="H1316" s="67"/>
      <c r="I1316" s="67" t="s">
        <v>2590</v>
      </c>
      <c r="J1316" s="36">
        <v>484.73</v>
      </c>
    </row>
    <row r="1317" spans="1:10" x14ac:dyDescent="0.25">
      <c r="A1317" s="67"/>
      <c r="B1317" s="67"/>
      <c r="C1317" s="67"/>
      <c r="D1317" s="67"/>
      <c r="E1317" s="67" t="s">
        <v>383</v>
      </c>
      <c r="F1317" s="68">
        <v>41882</v>
      </c>
      <c r="G1317" s="67" t="s">
        <v>1492</v>
      </c>
      <c r="H1317" s="67"/>
      <c r="I1317" s="67" t="s">
        <v>1493</v>
      </c>
      <c r="J1317" s="36">
        <v>40</v>
      </c>
    </row>
    <row r="1318" spans="1:10" x14ac:dyDescent="0.25">
      <c r="A1318" s="67"/>
      <c r="B1318" s="67"/>
      <c r="C1318" s="67"/>
      <c r="D1318" s="67"/>
      <c r="E1318" s="67" t="s">
        <v>383</v>
      </c>
      <c r="F1318" s="68">
        <v>41912</v>
      </c>
      <c r="G1318" s="67" t="s">
        <v>1642</v>
      </c>
      <c r="H1318" s="67"/>
      <c r="I1318" s="67" t="s">
        <v>1643</v>
      </c>
      <c r="J1318" s="36">
        <v>100</v>
      </c>
    </row>
    <row r="1319" spans="1:10" x14ac:dyDescent="0.25">
      <c r="A1319" s="67"/>
      <c r="B1319" s="67"/>
      <c r="C1319" s="67"/>
      <c r="D1319" s="67"/>
      <c r="E1319" s="67" t="s">
        <v>383</v>
      </c>
      <c r="F1319" s="68">
        <v>41943</v>
      </c>
      <c r="G1319" s="67" t="s">
        <v>1644</v>
      </c>
      <c r="H1319" s="67"/>
      <c r="I1319" s="67" t="s">
        <v>1645</v>
      </c>
      <c r="J1319" s="36">
        <v>20</v>
      </c>
    </row>
    <row r="1320" spans="1:10" x14ac:dyDescent="0.25">
      <c r="A1320" s="67"/>
      <c r="B1320" s="67"/>
      <c r="C1320" s="67"/>
      <c r="D1320" s="67"/>
      <c r="E1320" s="67" t="s">
        <v>383</v>
      </c>
      <c r="F1320" s="68">
        <v>42004</v>
      </c>
      <c r="G1320" s="67" t="s">
        <v>2591</v>
      </c>
      <c r="H1320" s="67"/>
      <c r="I1320" s="67" t="s">
        <v>2592</v>
      </c>
      <c r="J1320" s="36">
        <v>52754</v>
      </c>
    </row>
    <row r="1321" spans="1:10" x14ac:dyDescent="0.25">
      <c r="A1321" s="67"/>
      <c r="B1321" s="67"/>
      <c r="C1321" s="67"/>
      <c r="D1321" s="67"/>
      <c r="E1321" s="67" t="s">
        <v>423</v>
      </c>
      <c r="F1321" s="68">
        <v>42031</v>
      </c>
      <c r="G1321" s="67"/>
      <c r="H1321" s="67" t="s">
        <v>2593</v>
      </c>
      <c r="I1321" s="67" t="s">
        <v>430</v>
      </c>
      <c r="J1321" s="36">
        <v>484.32</v>
      </c>
    </row>
    <row r="1322" spans="1:10" x14ac:dyDescent="0.25">
      <c r="A1322" s="67"/>
      <c r="B1322" s="67"/>
      <c r="C1322" s="67"/>
      <c r="D1322" s="67"/>
      <c r="E1322" s="67" t="s">
        <v>383</v>
      </c>
      <c r="F1322" s="68">
        <v>42035</v>
      </c>
      <c r="G1322" s="67" t="s">
        <v>1579</v>
      </c>
      <c r="H1322" s="67"/>
      <c r="I1322" s="67" t="s">
        <v>1580</v>
      </c>
      <c r="J1322" s="36">
        <v>60</v>
      </c>
    </row>
    <row r="1323" spans="1:10" x14ac:dyDescent="0.25">
      <c r="A1323" s="67"/>
      <c r="B1323" s="67"/>
      <c r="C1323" s="67"/>
      <c r="D1323" s="67"/>
      <c r="E1323" s="67" t="s">
        <v>383</v>
      </c>
      <c r="F1323" s="68">
        <v>42063</v>
      </c>
      <c r="G1323" s="67" t="s">
        <v>1549</v>
      </c>
      <c r="H1323" s="67"/>
      <c r="I1323" s="67" t="s">
        <v>1550</v>
      </c>
      <c r="J1323" s="36">
        <v>58</v>
      </c>
    </row>
    <row r="1324" spans="1:10" x14ac:dyDescent="0.25">
      <c r="A1324" s="67"/>
      <c r="B1324" s="67"/>
      <c r="C1324" s="67"/>
      <c r="D1324" s="67"/>
      <c r="E1324" s="67" t="s">
        <v>426</v>
      </c>
      <c r="F1324" s="68">
        <v>42107</v>
      </c>
      <c r="G1324" s="67"/>
      <c r="H1324" s="67" t="s">
        <v>2594</v>
      </c>
      <c r="I1324" s="67" t="s">
        <v>2595</v>
      </c>
      <c r="J1324" s="36">
        <v>-964.4</v>
      </c>
    </row>
    <row r="1325" spans="1:10" x14ac:dyDescent="0.25">
      <c r="A1325" s="67"/>
      <c r="B1325" s="67"/>
      <c r="C1325" s="67"/>
      <c r="D1325" s="67"/>
      <c r="E1325" s="67" t="s">
        <v>383</v>
      </c>
      <c r="F1325" s="68">
        <v>42124</v>
      </c>
      <c r="G1325" s="67" t="s">
        <v>1523</v>
      </c>
      <c r="H1325" s="67"/>
      <c r="I1325" s="67" t="s">
        <v>1524</v>
      </c>
      <c r="J1325" s="36">
        <v>20</v>
      </c>
    </row>
    <row r="1326" spans="1:10" x14ac:dyDescent="0.25">
      <c r="A1326" s="67"/>
      <c r="B1326" s="67"/>
      <c r="C1326" s="67"/>
      <c r="D1326" s="67"/>
      <c r="E1326" s="67" t="s">
        <v>383</v>
      </c>
      <c r="F1326" s="68">
        <v>42185</v>
      </c>
      <c r="G1326" s="67" t="s">
        <v>900</v>
      </c>
      <c r="H1326" s="67"/>
      <c r="I1326" s="67" t="s">
        <v>901</v>
      </c>
      <c r="J1326" s="36">
        <v>20</v>
      </c>
    </row>
    <row r="1327" spans="1:10" x14ac:dyDescent="0.25">
      <c r="A1327" s="67"/>
      <c r="B1327" s="67"/>
      <c r="C1327" s="67"/>
      <c r="D1327" s="67"/>
      <c r="E1327" s="67" t="s">
        <v>383</v>
      </c>
      <c r="F1327" s="68">
        <v>42216</v>
      </c>
      <c r="G1327" s="67" t="s">
        <v>1655</v>
      </c>
      <c r="H1327" s="67"/>
      <c r="I1327" s="67" t="s">
        <v>1656</v>
      </c>
      <c r="J1327" s="36">
        <v>20</v>
      </c>
    </row>
    <row r="1328" spans="1:10" x14ac:dyDescent="0.25">
      <c r="A1328" s="67"/>
      <c r="B1328" s="67"/>
      <c r="C1328" s="67"/>
      <c r="D1328" s="67"/>
      <c r="E1328" s="67" t="s">
        <v>383</v>
      </c>
      <c r="F1328" s="68">
        <v>42247</v>
      </c>
      <c r="G1328" s="67" t="s">
        <v>1658</v>
      </c>
      <c r="H1328" s="67"/>
      <c r="I1328" s="67" t="s">
        <v>1659</v>
      </c>
      <c r="J1328" s="36">
        <v>20</v>
      </c>
    </row>
    <row r="1329" spans="1:10" x14ac:dyDescent="0.25">
      <c r="A1329" s="67"/>
      <c r="B1329" s="67"/>
      <c r="C1329" s="67"/>
      <c r="D1329" s="67"/>
      <c r="E1329" s="67" t="s">
        <v>383</v>
      </c>
      <c r="F1329" s="68">
        <v>42277</v>
      </c>
      <c r="G1329" s="67" t="s">
        <v>991</v>
      </c>
      <c r="H1329" s="67"/>
      <c r="I1329" s="67" t="s">
        <v>992</v>
      </c>
      <c r="J1329" s="36">
        <v>60</v>
      </c>
    </row>
    <row r="1330" spans="1:10" x14ac:dyDescent="0.25">
      <c r="A1330" s="67"/>
      <c r="B1330" s="67"/>
      <c r="C1330" s="67"/>
      <c r="D1330" s="67"/>
      <c r="E1330" s="67" t="s">
        <v>383</v>
      </c>
      <c r="F1330" s="68">
        <v>42369</v>
      </c>
      <c r="G1330" s="67" t="s">
        <v>1663</v>
      </c>
      <c r="H1330" s="67"/>
      <c r="I1330" s="67" t="s">
        <v>1664</v>
      </c>
      <c r="J1330" s="36">
        <v>40</v>
      </c>
    </row>
    <row r="1331" spans="1:10" x14ac:dyDescent="0.25">
      <c r="A1331" s="67"/>
      <c r="B1331" s="67"/>
      <c r="C1331" s="67"/>
      <c r="D1331" s="67"/>
      <c r="E1331" s="67" t="s">
        <v>383</v>
      </c>
      <c r="F1331" s="68">
        <v>42429</v>
      </c>
      <c r="G1331" s="67" t="s">
        <v>1464</v>
      </c>
      <c r="H1331" s="67"/>
      <c r="I1331" s="67" t="s">
        <v>1465</v>
      </c>
      <c r="J1331" s="36">
        <v>58</v>
      </c>
    </row>
    <row r="1332" spans="1:10" x14ac:dyDescent="0.25">
      <c r="A1332" s="67"/>
      <c r="B1332" s="67"/>
      <c r="C1332" s="67"/>
      <c r="D1332" s="67"/>
      <c r="E1332" s="67" t="s">
        <v>383</v>
      </c>
      <c r="F1332" s="68">
        <v>42460</v>
      </c>
      <c r="G1332" s="67" t="s">
        <v>1466</v>
      </c>
      <c r="H1332" s="67"/>
      <c r="I1332" s="67" t="s">
        <v>1467</v>
      </c>
      <c r="J1332" s="36">
        <v>40</v>
      </c>
    </row>
    <row r="1333" spans="1:10" x14ac:dyDescent="0.25">
      <c r="A1333" s="67"/>
      <c r="B1333" s="67"/>
      <c r="C1333" s="67"/>
      <c r="D1333" s="67"/>
      <c r="E1333" s="67" t="s">
        <v>383</v>
      </c>
      <c r="F1333" s="68">
        <v>42643</v>
      </c>
      <c r="G1333" s="67" t="s">
        <v>1581</v>
      </c>
      <c r="H1333" s="67"/>
      <c r="I1333" s="67" t="s">
        <v>1582</v>
      </c>
      <c r="J1333" s="36">
        <v>60</v>
      </c>
    </row>
    <row r="1334" spans="1:10" x14ac:dyDescent="0.25">
      <c r="A1334" s="67"/>
      <c r="B1334" s="67"/>
      <c r="C1334" s="67"/>
      <c r="D1334" s="67"/>
      <c r="E1334" s="67" t="s">
        <v>383</v>
      </c>
      <c r="F1334" s="68">
        <v>42704</v>
      </c>
      <c r="G1334" s="67" t="s">
        <v>1468</v>
      </c>
      <c r="H1334" s="67"/>
      <c r="I1334" s="67" t="s">
        <v>1469</v>
      </c>
      <c r="J1334" s="36">
        <v>60</v>
      </c>
    </row>
    <row r="1335" spans="1:10" x14ac:dyDescent="0.25">
      <c r="A1335" s="67"/>
      <c r="B1335" s="67"/>
      <c r="C1335" s="67"/>
      <c r="D1335" s="67"/>
      <c r="E1335" s="67" t="s">
        <v>383</v>
      </c>
      <c r="F1335" s="68">
        <v>42735</v>
      </c>
      <c r="G1335" s="67" t="s">
        <v>1470</v>
      </c>
      <c r="H1335" s="67"/>
      <c r="I1335" s="67" t="s">
        <v>1471</v>
      </c>
      <c r="J1335" s="36">
        <v>58</v>
      </c>
    </row>
    <row r="1336" spans="1:10" x14ac:dyDescent="0.25">
      <c r="A1336" s="67"/>
      <c r="B1336" s="67"/>
      <c r="C1336" s="67"/>
      <c r="D1336" s="67"/>
      <c r="E1336" s="67" t="s">
        <v>383</v>
      </c>
      <c r="F1336" s="68">
        <v>42766</v>
      </c>
      <c r="G1336" s="67" t="s">
        <v>1586</v>
      </c>
      <c r="H1336" s="67"/>
      <c r="I1336" s="67" t="s">
        <v>1587</v>
      </c>
      <c r="J1336" s="36">
        <v>58</v>
      </c>
    </row>
    <row r="1337" spans="1:10" x14ac:dyDescent="0.25">
      <c r="A1337" s="67"/>
      <c r="B1337" s="67"/>
      <c r="C1337" s="67"/>
      <c r="D1337" s="67"/>
      <c r="E1337" s="67" t="s">
        <v>383</v>
      </c>
      <c r="F1337" s="68">
        <v>42767</v>
      </c>
      <c r="G1337" s="67" t="s">
        <v>1009</v>
      </c>
      <c r="H1337" s="67"/>
      <c r="I1337" s="67" t="s">
        <v>1556</v>
      </c>
      <c r="J1337" s="36">
        <v>-49633</v>
      </c>
    </row>
    <row r="1338" spans="1:10" x14ac:dyDescent="0.25">
      <c r="A1338" s="67"/>
      <c r="B1338" s="67"/>
      <c r="C1338" s="67"/>
      <c r="D1338" s="67"/>
      <c r="E1338" s="67" t="s">
        <v>383</v>
      </c>
      <c r="F1338" s="68">
        <v>42825</v>
      </c>
      <c r="G1338" s="67" t="s">
        <v>1588</v>
      </c>
      <c r="H1338" s="67"/>
      <c r="I1338" s="67" t="s">
        <v>1589</v>
      </c>
      <c r="J1338" s="36">
        <v>20</v>
      </c>
    </row>
    <row r="1339" spans="1:10" x14ac:dyDescent="0.25">
      <c r="A1339" s="67"/>
      <c r="B1339" s="67"/>
      <c r="C1339" s="67"/>
      <c r="D1339" s="67"/>
      <c r="E1339" s="67" t="s">
        <v>383</v>
      </c>
      <c r="F1339" s="68">
        <v>42855</v>
      </c>
      <c r="G1339" s="67" t="s">
        <v>1474</v>
      </c>
      <c r="H1339" s="67"/>
      <c r="I1339" s="67" t="s">
        <v>1475</v>
      </c>
      <c r="J1339" s="36">
        <v>80</v>
      </c>
    </row>
    <row r="1340" spans="1:10" x14ac:dyDescent="0.25">
      <c r="A1340" s="67"/>
      <c r="B1340" s="67"/>
      <c r="C1340" s="67"/>
      <c r="D1340" s="67"/>
      <c r="E1340" s="67" t="s">
        <v>383</v>
      </c>
      <c r="F1340" s="68">
        <v>42886</v>
      </c>
      <c r="G1340" s="67" t="s">
        <v>1545</v>
      </c>
      <c r="H1340" s="67"/>
      <c r="I1340" s="67" t="s">
        <v>1546</v>
      </c>
      <c r="J1340" s="36">
        <v>20</v>
      </c>
    </row>
    <row r="1341" spans="1:10" x14ac:dyDescent="0.25">
      <c r="A1341" s="67"/>
      <c r="B1341" s="67"/>
      <c r="C1341" s="67"/>
      <c r="D1341" s="67"/>
      <c r="E1341" s="67" t="s">
        <v>390</v>
      </c>
      <c r="F1341" s="68">
        <v>43013</v>
      </c>
      <c r="G1341" s="67" t="s">
        <v>2596</v>
      </c>
      <c r="H1341" s="67" t="s">
        <v>2597</v>
      </c>
      <c r="I1341" s="67" t="s">
        <v>2142</v>
      </c>
      <c r="J1341" s="36">
        <v>-165.82</v>
      </c>
    </row>
    <row r="1342" spans="1:10" ht="15.75" thickBot="1" x14ac:dyDescent="0.3">
      <c r="A1342" s="67"/>
      <c r="B1342" s="67"/>
      <c r="C1342" s="67"/>
      <c r="D1342" s="67"/>
      <c r="E1342" s="67" t="s">
        <v>383</v>
      </c>
      <c r="F1342" s="68">
        <v>43281</v>
      </c>
      <c r="G1342" s="67" t="s">
        <v>1175</v>
      </c>
      <c r="H1342" s="67"/>
      <c r="I1342" s="67" t="s">
        <v>1176</v>
      </c>
      <c r="J1342" s="37">
        <v>20</v>
      </c>
    </row>
    <row r="1343" spans="1:10" x14ac:dyDescent="0.25">
      <c r="A1343" s="67"/>
      <c r="B1343" s="67"/>
      <c r="C1343" s="67" t="s">
        <v>2598</v>
      </c>
      <c r="D1343" s="67"/>
      <c r="E1343" s="67"/>
      <c r="F1343" s="68"/>
      <c r="G1343" s="67"/>
      <c r="H1343" s="67"/>
      <c r="I1343" s="67"/>
      <c r="J1343" s="36">
        <f>ROUND(SUM(J1296:J1342),5)</f>
        <v>5032.08</v>
      </c>
    </row>
    <row r="1344" spans="1:10" x14ac:dyDescent="0.25">
      <c r="A1344" s="64"/>
      <c r="B1344" s="64"/>
      <c r="C1344" s="64" t="s">
        <v>2599</v>
      </c>
      <c r="D1344" s="64"/>
      <c r="E1344" s="64"/>
      <c r="F1344" s="65"/>
      <c r="G1344" s="64"/>
      <c r="H1344" s="64"/>
      <c r="I1344" s="64"/>
      <c r="J1344" s="57"/>
    </row>
    <row r="1345" spans="1:10" x14ac:dyDescent="0.25">
      <c r="A1345" s="67"/>
      <c r="B1345" s="67"/>
      <c r="C1345" s="67"/>
      <c r="D1345" s="67"/>
      <c r="E1345" s="67" t="s">
        <v>383</v>
      </c>
      <c r="F1345" s="68">
        <v>40574</v>
      </c>
      <c r="G1345" s="67" t="s">
        <v>1606</v>
      </c>
      <c r="H1345" s="67"/>
      <c r="I1345" s="67" t="s">
        <v>1607</v>
      </c>
      <c r="J1345" s="36">
        <v>20</v>
      </c>
    </row>
    <row r="1346" spans="1:10" x14ac:dyDescent="0.25">
      <c r="A1346" s="67"/>
      <c r="B1346" s="67"/>
      <c r="C1346" s="67"/>
      <c r="D1346" s="67"/>
      <c r="E1346" s="67" t="s">
        <v>383</v>
      </c>
      <c r="F1346" s="68">
        <v>40877</v>
      </c>
      <c r="G1346" s="67" t="s">
        <v>894</v>
      </c>
      <c r="H1346" s="67"/>
      <c r="I1346" s="67" t="s">
        <v>895</v>
      </c>
      <c r="J1346" s="36">
        <v>28</v>
      </c>
    </row>
    <row r="1347" spans="1:10" x14ac:dyDescent="0.25">
      <c r="A1347" s="67"/>
      <c r="B1347" s="67"/>
      <c r="C1347" s="67"/>
      <c r="D1347" s="67"/>
      <c r="E1347" s="67" t="s">
        <v>383</v>
      </c>
      <c r="F1347" s="68">
        <v>40877</v>
      </c>
      <c r="G1347" s="67" t="s">
        <v>894</v>
      </c>
      <c r="H1347" s="67"/>
      <c r="I1347" s="67" t="s">
        <v>895</v>
      </c>
      <c r="J1347" s="36">
        <v>60</v>
      </c>
    </row>
    <row r="1348" spans="1:10" x14ac:dyDescent="0.25">
      <c r="A1348" s="67"/>
      <c r="B1348" s="67"/>
      <c r="C1348" s="67"/>
      <c r="D1348" s="67"/>
      <c r="E1348" s="67" t="s">
        <v>383</v>
      </c>
      <c r="F1348" s="68">
        <v>40908</v>
      </c>
      <c r="G1348" s="67" t="s">
        <v>1618</v>
      </c>
      <c r="H1348" s="67"/>
      <c r="I1348" s="67" t="s">
        <v>1619</v>
      </c>
      <c r="J1348" s="36">
        <v>20</v>
      </c>
    </row>
    <row r="1349" spans="1:10" x14ac:dyDescent="0.25">
      <c r="A1349" s="67"/>
      <c r="B1349" s="67"/>
      <c r="C1349" s="67"/>
      <c r="D1349" s="67"/>
      <c r="E1349" s="67" t="s">
        <v>383</v>
      </c>
      <c r="F1349" s="68">
        <v>40939</v>
      </c>
      <c r="G1349" s="67" t="s">
        <v>1539</v>
      </c>
      <c r="H1349" s="67"/>
      <c r="I1349" s="67" t="s">
        <v>1540</v>
      </c>
      <c r="J1349" s="36">
        <v>20</v>
      </c>
    </row>
    <row r="1350" spans="1:10" x14ac:dyDescent="0.25">
      <c r="A1350" s="67"/>
      <c r="B1350" s="67"/>
      <c r="C1350" s="67"/>
      <c r="D1350" s="67"/>
      <c r="E1350" s="67" t="s">
        <v>383</v>
      </c>
      <c r="F1350" s="68">
        <v>41060</v>
      </c>
      <c r="G1350" s="67" t="s">
        <v>1486</v>
      </c>
      <c r="H1350" s="67"/>
      <c r="I1350" s="67" t="s">
        <v>1487</v>
      </c>
      <c r="J1350" s="36">
        <v>20</v>
      </c>
    </row>
    <row r="1351" spans="1:10" x14ac:dyDescent="0.25">
      <c r="A1351" s="67"/>
      <c r="B1351" s="67"/>
      <c r="C1351" s="67"/>
      <c r="D1351" s="67"/>
      <c r="E1351" s="67" t="s">
        <v>383</v>
      </c>
      <c r="F1351" s="68">
        <v>41243</v>
      </c>
      <c r="G1351" s="67" t="s">
        <v>1734</v>
      </c>
      <c r="H1351" s="67"/>
      <c r="I1351" s="67" t="s">
        <v>1735</v>
      </c>
      <c r="J1351" s="36">
        <v>8</v>
      </c>
    </row>
    <row r="1352" spans="1:10" x14ac:dyDescent="0.25">
      <c r="A1352" s="67"/>
      <c r="B1352" s="67"/>
      <c r="C1352" s="67"/>
      <c r="D1352" s="67"/>
      <c r="E1352" s="67" t="s">
        <v>383</v>
      </c>
      <c r="F1352" s="68">
        <v>41455</v>
      </c>
      <c r="G1352" s="67" t="s">
        <v>1750</v>
      </c>
      <c r="H1352" s="67"/>
      <c r="I1352" s="67" t="s">
        <v>1751</v>
      </c>
      <c r="J1352" s="36">
        <v>8</v>
      </c>
    </row>
    <row r="1353" spans="1:10" x14ac:dyDescent="0.25">
      <c r="A1353" s="67"/>
      <c r="B1353" s="67"/>
      <c r="C1353" s="67"/>
      <c r="D1353" s="67"/>
      <c r="E1353" s="67" t="s">
        <v>383</v>
      </c>
      <c r="F1353" s="68">
        <v>41973</v>
      </c>
      <c r="G1353" s="67" t="s">
        <v>1646</v>
      </c>
      <c r="H1353" s="67"/>
      <c r="I1353" s="67" t="s">
        <v>1647</v>
      </c>
      <c r="J1353" s="36">
        <v>8</v>
      </c>
    </row>
    <row r="1354" spans="1:10" x14ac:dyDescent="0.25">
      <c r="A1354" s="67"/>
      <c r="B1354" s="67"/>
      <c r="C1354" s="67"/>
      <c r="D1354" s="67"/>
      <c r="E1354" s="67" t="s">
        <v>383</v>
      </c>
      <c r="F1354" s="68">
        <v>42124</v>
      </c>
      <c r="G1354" s="67" t="s">
        <v>1523</v>
      </c>
      <c r="H1354" s="67"/>
      <c r="I1354" s="67" t="s">
        <v>1524</v>
      </c>
      <c r="J1354" s="36">
        <v>8</v>
      </c>
    </row>
    <row r="1355" spans="1:10" ht="15.75" thickBot="1" x14ac:dyDescent="0.3">
      <c r="A1355" s="67"/>
      <c r="B1355" s="67"/>
      <c r="C1355" s="67"/>
      <c r="D1355" s="67"/>
      <c r="E1355" s="67" t="s">
        <v>383</v>
      </c>
      <c r="F1355" s="68">
        <v>42643</v>
      </c>
      <c r="G1355" s="67" t="s">
        <v>1581</v>
      </c>
      <c r="H1355" s="67"/>
      <c r="I1355" s="67" t="s">
        <v>1582</v>
      </c>
      <c r="J1355" s="37">
        <v>20</v>
      </c>
    </row>
    <row r="1356" spans="1:10" x14ac:dyDescent="0.25">
      <c r="A1356" s="67"/>
      <c r="B1356" s="67"/>
      <c r="C1356" s="67" t="s">
        <v>2600</v>
      </c>
      <c r="D1356" s="67"/>
      <c r="E1356" s="67"/>
      <c r="F1356" s="68"/>
      <c r="G1356" s="67"/>
      <c r="H1356" s="67"/>
      <c r="I1356" s="67"/>
      <c r="J1356" s="36">
        <f>ROUND(SUM(J1344:J1355),5)</f>
        <v>220</v>
      </c>
    </row>
    <row r="1357" spans="1:10" x14ac:dyDescent="0.25">
      <c r="A1357" s="64"/>
      <c r="B1357" s="64"/>
      <c r="C1357" s="64" t="s">
        <v>2601</v>
      </c>
      <c r="D1357" s="64"/>
      <c r="E1357" s="64"/>
      <c r="F1357" s="65"/>
      <c r="G1357" s="64"/>
      <c r="H1357" s="64"/>
      <c r="I1357" s="64"/>
      <c r="J1357" s="57"/>
    </row>
    <row r="1358" spans="1:10" x14ac:dyDescent="0.25">
      <c r="A1358" s="67"/>
      <c r="B1358" s="67"/>
      <c r="C1358" s="67"/>
      <c r="D1358" s="67"/>
      <c r="E1358" s="67" t="s">
        <v>383</v>
      </c>
      <c r="F1358" s="68">
        <v>40574</v>
      </c>
      <c r="G1358" s="67" t="s">
        <v>1500</v>
      </c>
      <c r="H1358" s="67"/>
      <c r="I1358" s="67" t="s">
        <v>1501</v>
      </c>
      <c r="J1358" s="36">
        <v>320</v>
      </c>
    </row>
    <row r="1359" spans="1:10" ht="15.75" thickBot="1" x14ac:dyDescent="0.3">
      <c r="A1359" s="67"/>
      <c r="B1359" s="67"/>
      <c r="C1359" s="67"/>
      <c r="D1359" s="67"/>
      <c r="E1359" s="67" t="s">
        <v>383</v>
      </c>
      <c r="F1359" s="68">
        <v>40633</v>
      </c>
      <c r="G1359" s="67" t="s">
        <v>1610</v>
      </c>
      <c r="H1359" s="67"/>
      <c r="I1359" s="67" t="s">
        <v>1611</v>
      </c>
      <c r="J1359" s="37">
        <v>-320</v>
      </c>
    </row>
    <row r="1360" spans="1:10" x14ac:dyDescent="0.25">
      <c r="A1360" s="67"/>
      <c r="B1360" s="67"/>
      <c r="C1360" s="67" t="s">
        <v>2602</v>
      </c>
      <c r="D1360" s="67"/>
      <c r="E1360" s="67"/>
      <c r="F1360" s="68"/>
      <c r="G1360" s="67"/>
      <c r="H1360" s="67"/>
      <c r="I1360" s="67"/>
      <c r="J1360" s="36">
        <f>ROUND(SUM(J1357:J1359),5)</f>
        <v>0</v>
      </c>
    </row>
    <row r="1361" spans="1:10" x14ac:dyDescent="0.25">
      <c r="A1361" s="64"/>
      <c r="B1361" s="64"/>
      <c r="C1361" s="64" t="s">
        <v>2603</v>
      </c>
      <c r="D1361" s="64"/>
      <c r="E1361" s="64"/>
      <c r="F1361" s="65"/>
      <c r="G1361" s="64"/>
      <c r="H1361" s="64"/>
      <c r="I1361" s="64"/>
      <c r="J1361" s="57"/>
    </row>
    <row r="1362" spans="1:10" x14ac:dyDescent="0.25">
      <c r="A1362" s="67"/>
      <c r="B1362" s="67"/>
      <c r="C1362" s="67"/>
      <c r="D1362" s="67"/>
      <c r="E1362" s="67" t="s">
        <v>383</v>
      </c>
      <c r="F1362" s="68">
        <v>40633</v>
      </c>
      <c r="G1362" s="67" t="s">
        <v>384</v>
      </c>
      <c r="H1362" s="67"/>
      <c r="I1362" s="67" t="s">
        <v>385</v>
      </c>
      <c r="J1362" s="36">
        <v>20</v>
      </c>
    </row>
    <row r="1363" spans="1:10" x14ac:dyDescent="0.25">
      <c r="A1363" s="67"/>
      <c r="B1363" s="67"/>
      <c r="C1363" s="67"/>
      <c r="D1363" s="67"/>
      <c r="E1363" s="67" t="s">
        <v>383</v>
      </c>
      <c r="F1363" s="68">
        <v>40663</v>
      </c>
      <c r="G1363" s="67" t="s">
        <v>1612</v>
      </c>
      <c r="H1363" s="67"/>
      <c r="I1363" s="67" t="s">
        <v>1613</v>
      </c>
      <c r="J1363" s="36">
        <v>20</v>
      </c>
    </row>
    <row r="1364" spans="1:10" x14ac:dyDescent="0.25">
      <c r="A1364" s="67"/>
      <c r="B1364" s="67"/>
      <c r="C1364" s="67"/>
      <c r="D1364" s="67"/>
      <c r="E1364" s="67" t="s">
        <v>383</v>
      </c>
      <c r="F1364" s="68">
        <v>40724</v>
      </c>
      <c r="G1364" s="67" t="s">
        <v>1496</v>
      </c>
      <c r="H1364" s="67"/>
      <c r="I1364" s="67" t="s">
        <v>1497</v>
      </c>
      <c r="J1364" s="36">
        <v>20</v>
      </c>
    </row>
    <row r="1365" spans="1:10" x14ac:dyDescent="0.25">
      <c r="A1365" s="67"/>
      <c r="B1365" s="67"/>
      <c r="C1365" s="67"/>
      <c r="D1365" s="67"/>
      <c r="E1365" s="67" t="s">
        <v>383</v>
      </c>
      <c r="F1365" s="68">
        <v>40755</v>
      </c>
      <c r="G1365" s="67" t="s">
        <v>1563</v>
      </c>
      <c r="H1365" s="67"/>
      <c r="I1365" s="67" t="s">
        <v>1564</v>
      </c>
      <c r="J1365" s="36">
        <v>20</v>
      </c>
    </row>
    <row r="1366" spans="1:10" x14ac:dyDescent="0.25">
      <c r="A1366" s="67"/>
      <c r="B1366" s="67"/>
      <c r="C1366" s="67"/>
      <c r="D1366" s="67"/>
      <c r="E1366" s="67" t="s">
        <v>383</v>
      </c>
      <c r="F1366" s="68">
        <v>40877</v>
      </c>
      <c r="G1366" s="67" t="s">
        <v>894</v>
      </c>
      <c r="H1366" s="67"/>
      <c r="I1366" s="67" t="s">
        <v>895</v>
      </c>
      <c r="J1366" s="36">
        <v>60</v>
      </c>
    </row>
    <row r="1367" spans="1:10" x14ac:dyDescent="0.25">
      <c r="A1367" s="67"/>
      <c r="B1367" s="67"/>
      <c r="C1367" s="67"/>
      <c r="D1367" s="67"/>
      <c r="E1367" s="67" t="s">
        <v>383</v>
      </c>
      <c r="F1367" s="68">
        <v>40968</v>
      </c>
      <c r="G1367" s="67" t="s">
        <v>1622</v>
      </c>
      <c r="H1367" s="67"/>
      <c r="I1367" s="67" t="s">
        <v>1623</v>
      </c>
      <c r="J1367" s="36">
        <v>20</v>
      </c>
    </row>
    <row r="1368" spans="1:10" x14ac:dyDescent="0.25">
      <c r="A1368" s="67"/>
      <c r="B1368" s="67"/>
      <c r="C1368" s="67"/>
      <c r="D1368" s="67"/>
      <c r="E1368" s="67" t="s">
        <v>383</v>
      </c>
      <c r="F1368" s="68">
        <v>41029</v>
      </c>
      <c r="G1368" s="67" t="s">
        <v>896</v>
      </c>
      <c r="H1368" s="67"/>
      <c r="I1368" s="67" t="s">
        <v>897</v>
      </c>
      <c r="J1368" s="36">
        <v>80</v>
      </c>
    </row>
    <row r="1369" spans="1:10" x14ac:dyDescent="0.25">
      <c r="A1369" s="67"/>
      <c r="B1369" s="67"/>
      <c r="C1369" s="67"/>
      <c r="D1369" s="67"/>
      <c r="E1369" s="67" t="s">
        <v>383</v>
      </c>
      <c r="F1369" s="68">
        <v>41060</v>
      </c>
      <c r="G1369" s="67" t="s">
        <v>1486</v>
      </c>
      <c r="H1369" s="67"/>
      <c r="I1369" s="67" t="s">
        <v>1487</v>
      </c>
      <c r="J1369" s="36">
        <v>20</v>
      </c>
    </row>
    <row r="1370" spans="1:10" x14ac:dyDescent="0.25">
      <c r="A1370" s="67"/>
      <c r="B1370" s="67"/>
      <c r="C1370" s="67"/>
      <c r="D1370" s="67"/>
      <c r="E1370" s="67" t="s">
        <v>383</v>
      </c>
      <c r="F1370" s="68">
        <v>41121</v>
      </c>
      <c r="G1370" s="67" t="s">
        <v>1513</v>
      </c>
      <c r="H1370" s="67"/>
      <c r="I1370" s="67" t="s">
        <v>1514</v>
      </c>
      <c r="J1370" s="36">
        <v>60</v>
      </c>
    </row>
    <row r="1371" spans="1:10" x14ac:dyDescent="0.25">
      <c r="A1371" s="67"/>
      <c r="B1371" s="67"/>
      <c r="C1371" s="67"/>
      <c r="D1371" s="67"/>
      <c r="E1371" s="67" t="s">
        <v>383</v>
      </c>
      <c r="F1371" s="68">
        <v>41152</v>
      </c>
      <c r="G1371" s="67" t="s">
        <v>1565</v>
      </c>
      <c r="H1371" s="67"/>
      <c r="I1371" s="67" t="s">
        <v>1566</v>
      </c>
      <c r="J1371" s="36">
        <v>40</v>
      </c>
    </row>
    <row r="1372" spans="1:10" x14ac:dyDescent="0.25">
      <c r="A1372" s="67"/>
      <c r="B1372" s="67"/>
      <c r="C1372" s="67"/>
      <c r="D1372" s="67"/>
      <c r="E1372" s="67" t="s">
        <v>383</v>
      </c>
      <c r="F1372" s="68">
        <v>41364</v>
      </c>
      <c r="G1372" s="67" t="s">
        <v>1624</v>
      </c>
      <c r="H1372" s="67"/>
      <c r="I1372" s="67" t="s">
        <v>1625</v>
      </c>
      <c r="J1372" s="36">
        <v>28</v>
      </c>
    </row>
    <row r="1373" spans="1:10" x14ac:dyDescent="0.25">
      <c r="A1373" s="67"/>
      <c r="B1373" s="67"/>
      <c r="C1373" s="67"/>
      <c r="D1373" s="67"/>
      <c r="E1373" s="67" t="s">
        <v>383</v>
      </c>
      <c r="F1373" s="68">
        <v>41394</v>
      </c>
      <c r="G1373" s="67" t="s">
        <v>1515</v>
      </c>
      <c r="H1373" s="67"/>
      <c r="I1373" s="67" t="s">
        <v>1516</v>
      </c>
      <c r="J1373" s="36">
        <v>40</v>
      </c>
    </row>
    <row r="1374" spans="1:10" x14ac:dyDescent="0.25">
      <c r="A1374" s="67"/>
      <c r="B1374" s="67"/>
      <c r="C1374" s="67"/>
      <c r="D1374" s="67"/>
      <c r="E1374" s="67" t="s">
        <v>383</v>
      </c>
      <c r="F1374" s="68">
        <v>41425</v>
      </c>
      <c r="G1374" s="67" t="s">
        <v>1490</v>
      </c>
      <c r="H1374" s="67"/>
      <c r="I1374" s="67" t="s">
        <v>1491</v>
      </c>
      <c r="J1374" s="36">
        <v>40</v>
      </c>
    </row>
    <row r="1375" spans="1:10" x14ac:dyDescent="0.25">
      <c r="A1375" s="67"/>
      <c r="B1375" s="67"/>
      <c r="C1375" s="67"/>
      <c r="D1375" s="67"/>
      <c r="E1375" s="67" t="s">
        <v>383</v>
      </c>
      <c r="F1375" s="68">
        <v>41486</v>
      </c>
      <c r="G1375" s="67" t="s">
        <v>1517</v>
      </c>
      <c r="H1375" s="67"/>
      <c r="I1375" s="67" t="s">
        <v>1518</v>
      </c>
      <c r="J1375" s="36">
        <v>20</v>
      </c>
    </row>
    <row r="1376" spans="1:10" x14ac:dyDescent="0.25">
      <c r="A1376" s="67"/>
      <c r="B1376" s="67"/>
      <c r="C1376" s="67"/>
      <c r="D1376" s="67"/>
      <c r="E1376" s="67" t="s">
        <v>383</v>
      </c>
      <c r="F1376" s="68">
        <v>41517</v>
      </c>
      <c r="G1376" s="67" t="s">
        <v>1508</v>
      </c>
      <c r="H1376" s="67"/>
      <c r="I1376" s="67" t="s">
        <v>1509</v>
      </c>
      <c r="J1376" s="36">
        <v>38</v>
      </c>
    </row>
    <row r="1377" spans="1:10" x14ac:dyDescent="0.25">
      <c r="A1377" s="67"/>
      <c r="B1377" s="67"/>
      <c r="C1377" s="67"/>
      <c r="D1377" s="67"/>
      <c r="E1377" s="67" t="s">
        <v>383</v>
      </c>
      <c r="F1377" s="68">
        <v>41547</v>
      </c>
      <c r="G1377" s="67" t="s">
        <v>1543</v>
      </c>
      <c r="H1377" s="67"/>
      <c r="I1377" s="67" t="s">
        <v>1544</v>
      </c>
      <c r="J1377" s="36">
        <v>20</v>
      </c>
    </row>
    <row r="1378" spans="1:10" x14ac:dyDescent="0.25">
      <c r="A1378" s="67"/>
      <c r="B1378" s="67"/>
      <c r="C1378" s="67"/>
      <c r="D1378" s="67"/>
      <c r="E1378" s="67" t="s">
        <v>383</v>
      </c>
      <c r="F1378" s="68">
        <v>41729</v>
      </c>
      <c r="G1378" s="67" t="s">
        <v>1478</v>
      </c>
      <c r="H1378" s="67"/>
      <c r="I1378" s="67" t="s">
        <v>1479</v>
      </c>
      <c r="J1378" s="36">
        <v>38</v>
      </c>
    </row>
    <row r="1379" spans="1:10" x14ac:dyDescent="0.25">
      <c r="A1379" s="67"/>
      <c r="B1379" s="67"/>
      <c r="C1379" s="67"/>
      <c r="D1379" s="67"/>
      <c r="E1379" s="67" t="s">
        <v>383</v>
      </c>
      <c r="F1379" s="68">
        <v>41790</v>
      </c>
      <c r="G1379" s="67" t="s">
        <v>1116</v>
      </c>
      <c r="H1379" s="67"/>
      <c r="I1379" s="67" t="s">
        <v>1117</v>
      </c>
      <c r="J1379" s="36">
        <v>20</v>
      </c>
    </row>
    <row r="1380" spans="1:10" x14ac:dyDescent="0.25">
      <c r="A1380" s="67"/>
      <c r="B1380" s="67"/>
      <c r="C1380" s="67"/>
      <c r="D1380" s="67"/>
      <c r="E1380" s="67" t="s">
        <v>383</v>
      </c>
      <c r="F1380" s="68">
        <v>41820</v>
      </c>
      <c r="G1380" s="67" t="s">
        <v>1638</v>
      </c>
      <c r="H1380" s="67"/>
      <c r="I1380" s="67" t="s">
        <v>1639</v>
      </c>
      <c r="J1380" s="36">
        <v>28</v>
      </c>
    </row>
    <row r="1381" spans="1:10" x14ac:dyDescent="0.25">
      <c r="A1381" s="67"/>
      <c r="B1381" s="67"/>
      <c r="C1381" s="67"/>
      <c r="D1381" s="67"/>
      <c r="E1381" s="67" t="s">
        <v>383</v>
      </c>
      <c r="F1381" s="68">
        <v>42063</v>
      </c>
      <c r="G1381" s="67" t="s">
        <v>1549</v>
      </c>
      <c r="H1381" s="67"/>
      <c r="I1381" s="67" t="s">
        <v>1550</v>
      </c>
      <c r="J1381" s="36">
        <v>200</v>
      </c>
    </row>
    <row r="1382" spans="1:10" x14ac:dyDescent="0.25">
      <c r="A1382" s="67"/>
      <c r="B1382" s="67"/>
      <c r="C1382" s="67"/>
      <c r="D1382" s="67"/>
      <c r="E1382" s="67" t="s">
        <v>383</v>
      </c>
      <c r="F1382" s="68">
        <v>42155</v>
      </c>
      <c r="G1382" s="67" t="s">
        <v>1650</v>
      </c>
      <c r="H1382" s="67"/>
      <c r="I1382" s="67" t="s">
        <v>1651</v>
      </c>
      <c r="J1382" s="36">
        <v>8</v>
      </c>
    </row>
    <row r="1383" spans="1:10" x14ac:dyDescent="0.25">
      <c r="A1383" s="67"/>
      <c r="B1383" s="67"/>
      <c r="C1383" s="67"/>
      <c r="D1383" s="67"/>
      <c r="E1383" s="67" t="s">
        <v>383</v>
      </c>
      <c r="F1383" s="68">
        <v>42185</v>
      </c>
      <c r="G1383" s="67" t="s">
        <v>900</v>
      </c>
      <c r="H1383" s="67"/>
      <c r="I1383" s="67" t="s">
        <v>901</v>
      </c>
      <c r="J1383" s="36">
        <v>20</v>
      </c>
    </row>
    <row r="1384" spans="1:10" x14ac:dyDescent="0.25">
      <c r="A1384" s="67"/>
      <c r="B1384" s="67"/>
      <c r="C1384" s="67"/>
      <c r="D1384" s="67"/>
      <c r="E1384" s="67" t="s">
        <v>383</v>
      </c>
      <c r="F1384" s="68">
        <v>42216</v>
      </c>
      <c r="G1384" s="67" t="s">
        <v>1655</v>
      </c>
      <c r="H1384" s="67"/>
      <c r="I1384" s="67" t="s">
        <v>1656</v>
      </c>
      <c r="J1384" s="36">
        <v>38</v>
      </c>
    </row>
    <row r="1385" spans="1:10" x14ac:dyDescent="0.25">
      <c r="A1385" s="67"/>
      <c r="B1385" s="67"/>
      <c r="C1385" s="67"/>
      <c r="D1385" s="67"/>
      <c r="E1385" s="67" t="s">
        <v>383</v>
      </c>
      <c r="F1385" s="68">
        <v>42521</v>
      </c>
      <c r="G1385" s="67" t="s">
        <v>1480</v>
      </c>
      <c r="H1385" s="67"/>
      <c r="I1385" s="67" t="s">
        <v>1481</v>
      </c>
      <c r="J1385" s="36">
        <v>20</v>
      </c>
    </row>
    <row r="1386" spans="1:10" x14ac:dyDescent="0.25">
      <c r="A1386" s="67"/>
      <c r="B1386" s="67"/>
      <c r="C1386" s="67"/>
      <c r="D1386" s="67"/>
      <c r="E1386" s="67" t="s">
        <v>383</v>
      </c>
      <c r="F1386" s="68">
        <v>42582</v>
      </c>
      <c r="G1386" s="67" t="s">
        <v>1830</v>
      </c>
      <c r="H1386" s="67"/>
      <c r="I1386" s="67" t="s">
        <v>1831</v>
      </c>
      <c r="J1386" s="36">
        <v>20</v>
      </c>
    </row>
    <row r="1387" spans="1:10" ht="15.75" thickBot="1" x14ac:dyDescent="0.3">
      <c r="A1387" s="67"/>
      <c r="B1387" s="67"/>
      <c r="C1387" s="67"/>
      <c r="D1387" s="67"/>
      <c r="E1387" s="67" t="s">
        <v>383</v>
      </c>
      <c r="F1387" s="68">
        <v>42855</v>
      </c>
      <c r="G1387" s="67" t="s">
        <v>1474</v>
      </c>
      <c r="H1387" s="67"/>
      <c r="I1387" s="67" t="s">
        <v>1475</v>
      </c>
      <c r="J1387" s="37">
        <v>208</v>
      </c>
    </row>
    <row r="1388" spans="1:10" x14ac:dyDescent="0.25">
      <c r="A1388" s="67"/>
      <c r="B1388" s="67"/>
      <c r="C1388" s="67" t="s">
        <v>2604</v>
      </c>
      <c r="D1388" s="67"/>
      <c r="E1388" s="67"/>
      <c r="F1388" s="68"/>
      <c r="G1388" s="67"/>
      <c r="H1388" s="67"/>
      <c r="I1388" s="67"/>
      <c r="J1388" s="36">
        <f>ROUND(SUM(J1361:J1387),5)</f>
        <v>1146</v>
      </c>
    </row>
    <row r="1389" spans="1:10" x14ac:dyDescent="0.25">
      <c r="A1389" s="64"/>
      <c r="B1389" s="64"/>
      <c r="C1389" s="64" t="s">
        <v>2605</v>
      </c>
      <c r="D1389" s="64"/>
      <c r="E1389" s="64"/>
      <c r="F1389" s="65"/>
      <c r="G1389" s="64"/>
      <c r="H1389" s="64"/>
      <c r="I1389" s="64"/>
      <c r="J1389" s="57"/>
    </row>
    <row r="1390" spans="1:10" x14ac:dyDescent="0.25">
      <c r="A1390" s="67"/>
      <c r="B1390" s="67"/>
      <c r="C1390" s="67"/>
      <c r="D1390" s="67"/>
      <c r="E1390" s="67" t="s">
        <v>383</v>
      </c>
      <c r="F1390" s="68">
        <v>41029</v>
      </c>
      <c r="G1390" s="67" t="s">
        <v>896</v>
      </c>
      <c r="H1390" s="67"/>
      <c r="I1390" s="67" t="s">
        <v>897</v>
      </c>
      <c r="J1390" s="36">
        <v>20</v>
      </c>
    </row>
    <row r="1391" spans="1:10" x14ac:dyDescent="0.25">
      <c r="A1391" s="67"/>
      <c r="B1391" s="67"/>
      <c r="C1391" s="67"/>
      <c r="D1391" s="67"/>
      <c r="E1391" s="67" t="s">
        <v>383</v>
      </c>
      <c r="F1391" s="68">
        <v>41182</v>
      </c>
      <c r="G1391" s="67" t="s">
        <v>1506</v>
      </c>
      <c r="H1391" s="67"/>
      <c r="I1391" s="67" t="s">
        <v>1507</v>
      </c>
      <c r="J1391" s="36">
        <v>20</v>
      </c>
    </row>
    <row r="1392" spans="1:10" x14ac:dyDescent="0.25">
      <c r="A1392" s="67"/>
      <c r="B1392" s="67"/>
      <c r="C1392" s="67"/>
      <c r="D1392" s="67"/>
      <c r="E1392" s="67" t="s">
        <v>383</v>
      </c>
      <c r="F1392" s="68">
        <v>41425</v>
      </c>
      <c r="G1392" s="67" t="s">
        <v>1490</v>
      </c>
      <c r="H1392" s="67"/>
      <c r="I1392" s="67" t="s">
        <v>1491</v>
      </c>
      <c r="J1392" s="36">
        <v>20</v>
      </c>
    </row>
    <row r="1393" spans="1:10" x14ac:dyDescent="0.25">
      <c r="A1393" s="67"/>
      <c r="B1393" s="67"/>
      <c r="C1393" s="67"/>
      <c r="D1393" s="67"/>
      <c r="E1393" s="67" t="s">
        <v>383</v>
      </c>
      <c r="F1393" s="68">
        <v>41547</v>
      </c>
      <c r="G1393" s="67" t="s">
        <v>1543</v>
      </c>
      <c r="H1393" s="67"/>
      <c r="I1393" s="67" t="s">
        <v>1544</v>
      </c>
      <c r="J1393" s="36">
        <v>20</v>
      </c>
    </row>
    <row r="1394" spans="1:10" x14ac:dyDescent="0.25">
      <c r="A1394" s="67"/>
      <c r="B1394" s="67"/>
      <c r="C1394" s="67"/>
      <c r="D1394" s="67"/>
      <c r="E1394" s="67" t="s">
        <v>383</v>
      </c>
      <c r="F1394" s="68">
        <v>41729</v>
      </c>
      <c r="G1394" s="67" t="s">
        <v>1478</v>
      </c>
      <c r="H1394" s="67"/>
      <c r="I1394" s="67" t="s">
        <v>1479</v>
      </c>
      <c r="J1394" s="36">
        <v>20</v>
      </c>
    </row>
    <row r="1395" spans="1:10" x14ac:dyDescent="0.25">
      <c r="A1395" s="67"/>
      <c r="B1395" s="67"/>
      <c r="C1395" s="67"/>
      <c r="D1395" s="67"/>
      <c r="E1395" s="67" t="s">
        <v>383</v>
      </c>
      <c r="F1395" s="68">
        <v>41882</v>
      </c>
      <c r="G1395" s="67" t="s">
        <v>1492</v>
      </c>
      <c r="H1395" s="67"/>
      <c r="I1395" s="67" t="s">
        <v>1493</v>
      </c>
      <c r="J1395" s="36">
        <v>20</v>
      </c>
    </row>
    <row r="1396" spans="1:10" x14ac:dyDescent="0.25">
      <c r="A1396" s="67"/>
      <c r="B1396" s="67"/>
      <c r="C1396" s="67"/>
      <c r="D1396" s="67"/>
      <c r="E1396" s="67" t="s">
        <v>383</v>
      </c>
      <c r="F1396" s="68">
        <v>42247</v>
      </c>
      <c r="G1396" s="67" t="s">
        <v>1658</v>
      </c>
      <c r="H1396" s="67"/>
      <c r="I1396" s="67" t="s">
        <v>1659</v>
      </c>
      <c r="J1396" s="36">
        <v>20</v>
      </c>
    </row>
    <row r="1397" spans="1:10" x14ac:dyDescent="0.25">
      <c r="A1397" s="67"/>
      <c r="B1397" s="67"/>
      <c r="C1397" s="67"/>
      <c r="D1397" s="67"/>
      <c r="E1397" s="67" t="s">
        <v>383</v>
      </c>
      <c r="F1397" s="68">
        <v>42277</v>
      </c>
      <c r="G1397" s="67" t="s">
        <v>991</v>
      </c>
      <c r="H1397" s="67"/>
      <c r="I1397" s="67" t="s">
        <v>992</v>
      </c>
      <c r="J1397" s="36">
        <v>20</v>
      </c>
    </row>
    <row r="1398" spans="1:10" x14ac:dyDescent="0.25">
      <c r="A1398" s="67"/>
      <c r="B1398" s="67"/>
      <c r="C1398" s="67"/>
      <c r="D1398" s="67"/>
      <c r="E1398" s="67" t="s">
        <v>383</v>
      </c>
      <c r="F1398" s="68">
        <v>42308</v>
      </c>
      <c r="G1398" s="67" t="s">
        <v>1460</v>
      </c>
      <c r="H1398" s="67"/>
      <c r="I1398" s="67" t="s">
        <v>1461</v>
      </c>
      <c r="J1398" s="36">
        <v>20</v>
      </c>
    </row>
    <row r="1399" spans="1:10" x14ac:dyDescent="0.25">
      <c r="A1399" s="67"/>
      <c r="B1399" s="67"/>
      <c r="C1399" s="67"/>
      <c r="D1399" s="67"/>
      <c r="E1399" s="67" t="s">
        <v>426</v>
      </c>
      <c r="F1399" s="68">
        <v>42325</v>
      </c>
      <c r="G1399" s="67"/>
      <c r="H1399" s="67" t="s">
        <v>1195</v>
      </c>
      <c r="I1399" s="67" t="s">
        <v>2606</v>
      </c>
      <c r="J1399" s="36">
        <v>-44.97</v>
      </c>
    </row>
    <row r="1400" spans="1:10" x14ac:dyDescent="0.25">
      <c r="A1400" s="67"/>
      <c r="B1400" s="67"/>
      <c r="C1400" s="67"/>
      <c r="D1400" s="67"/>
      <c r="E1400" s="67" t="s">
        <v>383</v>
      </c>
      <c r="F1400" s="68">
        <v>42338</v>
      </c>
      <c r="G1400" s="67" t="s">
        <v>1525</v>
      </c>
      <c r="H1400" s="67"/>
      <c r="I1400" s="67" t="s">
        <v>1526</v>
      </c>
      <c r="J1400" s="36">
        <v>58</v>
      </c>
    </row>
    <row r="1401" spans="1:10" x14ac:dyDescent="0.25">
      <c r="A1401" s="67"/>
      <c r="B1401" s="67"/>
      <c r="C1401" s="67"/>
      <c r="D1401" s="67"/>
      <c r="E1401" s="67" t="s">
        <v>426</v>
      </c>
      <c r="F1401" s="68">
        <v>42457</v>
      </c>
      <c r="G1401" s="67"/>
      <c r="H1401" s="67" t="s">
        <v>1195</v>
      </c>
      <c r="I1401" s="67" t="s">
        <v>2607</v>
      </c>
      <c r="J1401" s="36">
        <v>-172.74</v>
      </c>
    </row>
    <row r="1402" spans="1:10" x14ac:dyDescent="0.25">
      <c r="A1402" s="67"/>
      <c r="B1402" s="67"/>
      <c r="C1402" s="67"/>
      <c r="D1402" s="67"/>
      <c r="E1402" s="67" t="s">
        <v>383</v>
      </c>
      <c r="F1402" s="68">
        <v>42704</v>
      </c>
      <c r="G1402" s="67" t="s">
        <v>1468</v>
      </c>
      <c r="H1402" s="67"/>
      <c r="I1402" s="67" t="s">
        <v>1469</v>
      </c>
      <c r="J1402" s="36">
        <v>40</v>
      </c>
    </row>
    <row r="1403" spans="1:10" x14ac:dyDescent="0.25">
      <c r="A1403" s="67"/>
      <c r="B1403" s="67"/>
      <c r="C1403" s="67"/>
      <c r="D1403" s="67"/>
      <c r="E1403" s="67" t="s">
        <v>383</v>
      </c>
      <c r="F1403" s="68">
        <v>42794</v>
      </c>
      <c r="G1403" s="67" t="s">
        <v>1551</v>
      </c>
      <c r="H1403" s="67"/>
      <c r="I1403" s="67" t="s">
        <v>1465</v>
      </c>
      <c r="J1403" s="36">
        <v>38</v>
      </c>
    </row>
    <row r="1404" spans="1:10" x14ac:dyDescent="0.25">
      <c r="A1404" s="67"/>
      <c r="B1404" s="67"/>
      <c r="C1404" s="67"/>
      <c r="D1404" s="67"/>
      <c r="E1404" s="67" t="s">
        <v>383</v>
      </c>
      <c r="F1404" s="68">
        <v>42855</v>
      </c>
      <c r="G1404" s="67" t="s">
        <v>1474</v>
      </c>
      <c r="H1404" s="67"/>
      <c r="I1404" s="67" t="s">
        <v>1475</v>
      </c>
      <c r="J1404" s="36">
        <v>20</v>
      </c>
    </row>
    <row r="1405" spans="1:10" x14ac:dyDescent="0.25">
      <c r="A1405" s="67"/>
      <c r="B1405" s="67"/>
      <c r="C1405" s="67"/>
      <c r="D1405" s="67"/>
      <c r="E1405" s="67" t="s">
        <v>390</v>
      </c>
      <c r="F1405" s="68">
        <v>43026</v>
      </c>
      <c r="G1405" s="67" t="s">
        <v>2608</v>
      </c>
      <c r="H1405" s="67" t="s">
        <v>2609</v>
      </c>
      <c r="I1405" s="67" t="s">
        <v>2610</v>
      </c>
      <c r="J1405" s="36">
        <v>-156.15</v>
      </c>
    </row>
    <row r="1406" spans="1:10" x14ac:dyDescent="0.25">
      <c r="A1406" s="67"/>
      <c r="B1406" s="67"/>
      <c r="C1406" s="67"/>
      <c r="D1406" s="67"/>
      <c r="E1406" s="67" t="s">
        <v>390</v>
      </c>
      <c r="F1406" s="68">
        <v>43026</v>
      </c>
      <c r="G1406" s="67" t="s">
        <v>2608</v>
      </c>
      <c r="H1406" s="67" t="s">
        <v>2609</v>
      </c>
      <c r="I1406" s="67" t="s">
        <v>499</v>
      </c>
      <c r="J1406" s="36">
        <v>-0.79</v>
      </c>
    </row>
    <row r="1407" spans="1:10" x14ac:dyDescent="0.25">
      <c r="A1407" s="67"/>
      <c r="B1407" s="67"/>
      <c r="C1407" s="67"/>
      <c r="D1407" s="67"/>
      <c r="E1407" s="67" t="s">
        <v>383</v>
      </c>
      <c r="F1407" s="68">
        <v>43692</v>
      </c>
      <c r="G1407" s="67" t="s">
        <v>2611</v>
      </c>
      <c r="H1407" s="67"/>
      <c r="I1407" s="67" t="s">
        <v>2612</v>
      </c>
      <c r="J1407" s="36">
        <v>500</v>
      </c>
    </row>
    <row r="1408" spans="1:10" ht="15.75" thickBot="1" x14ac:dyDescent="0.3">
      <c r="A1408" s="67"/>
      <c r="B1408" s="67"/>
      <c r="C1408" s="67"/>
      <c r="D1408" s="67"/>
      <c r="E1408" s="67" t="s">
        <v>390</v>
      </c>
      <c r="F1408" s="68">
        <v>43719</v>
      </c>
      <c r="G1408" s="67" t="s">
        <v>2613</v>
      </c>
      <c r="H1408" s="67" t="s">
        <v>2614</v>
      </c>
      <c r="I1408" s="67" t="s">
        <v>2615</v>
      </c>
      <c r="J1408" s="37">
        <v>-88.94</v>
      </c>
    </row>
    <row r="1409" spans="1:10" x14ac:dyDescent="0.25">
      <c r="A1409" s="67"/>
      <c r="B1409" s="67"/>
      <c r="C1409" s="67" t="s">
        <v>2616</v>
      </c>
      <c r="D1409" s="67"/>
      <c r="E1409" s="67"/>
      <c r="F1409" s="68"/>
      <c r="G1409" s="67"/>
      <c r="H1409" s="67"/>
      <c r="I1409" s="67"/>
      <c r="J1409" s="36">
        <f>ROUND(SUM(J1389:J1408),5)</f>
        <v>372.41</v>
      </c>
    </row>
    <row r="1410" spans="1:10" x14ac:dyDescent="0.25">
      <c r="A1410" s="64"/>
      <c r="B1410" s="64"/>
      <c r="C1410" s="64" t="s">
        <v>2617</v>
      </c>
      <c r="D1410" s="64"/>
      <c r="E1410" s="64"/>
      <c r="F1410" s="65"/>
      <c r="G1410" s="64"/>
      <c r="H1410" s="64"/>
      <c r="I1410" s="64"/>
      <c r="J1410" s="57"/>
    </row>
    <row r="1411" spans="1:10" x14ac:dyDescent="0.25">
      <c r="A1411" s="67"/>
      <c r="B1411" s="67"/>
      <c r="C1411" s="67"/>
      <c r="D1411" s="67"/>
      <c r="E1411" s="67" t="s">
        <v>423</v>
      </c>
      <c r="F1411" s="68">
        <v>42068</v>
      </c>
      <c r="G1411" s="67"/>
      <c r="H1411" s="67"/>
      <c r="I1411" s="67" t="s">
        <v>1324</v>
      </c>
      <c r="J1411" s="36">
        <v>20</v>
      </c>
    </row>
    <row r="1412" spans="1:10" x14ac:dyDescent="0.25">
      <c r="A1412" s="67"/>
      <c r="B1412" s="67"/>
      <c r="C1412" s="67"/>
      <c r="D1412" s="67"/>
      <c r="E1412" s="67" t="s">
        <v>383</v>
      </c>
      <c r="F1412" s="68">
        <v>42094</v>
      </c>
      <c r="G1412" s="67" t="s">
        <v>898</v>
      </c>
      <c r="H1412" s="67"/>
      <c r="I1412" s="67" t="s">
        <v>899</v>
      </c>
      <c r="J1412" s="36">
        <v>20</v>
      </c>
    </row>
    <row r="1413" spans="1:10" x14ac:dyDescent="0.25">
      <c r="A1413" s="67"/>
      <c r="B1413" s="67"/>
      <c r="C1413" s="67"/>
      <c r="D1413" s="67"/>
      <c r="E1413" s="67" t="s">
        <v>426</v>
      </c>
      <c r="F1413" s="68">
        <v>42100</v>
      </c>
      <c r="G1413" s="67"/>
      <c r="H1413" s="67" t="s">
        <v>568</v>
      </c>
      <c r="I1413" s="67" t="s">
        <v>2618</v>
      </c>
      <c r="J1413" s="36">
        <v>-13.54</v>
      </c>
    </row>
    <row r="1414" spans="1:10" x14ac:dyDescent="0.25">
      <c r="A1414" s="67"/>
      <c r="B1414" s="67"/>
      <c r="C1414" s="67"/>
      <c r="D1414" s="67"/>
      <c r="E1414" s="67" t="s">
        <v>383</v>
      </c>
      <c r="F1414" s="68">
        <v>42216</v>
      </c>
      <c r="G1414" s="67" t="s">
        <v>1655</v>
      </c>
      <c r="H1414" s="67"/>
      <c r="I1414" s="67" t="s">
        <v>1656</v>
      </c>
      <c r="J1414" s="36">
        <v>20</v>
      </c>
    </row>
    <row r="1415" spans="1:10" x14ac:dyDescent="0.25">
      <c r="A1415" s="67"/>
      <c r="B1415" s="67"/>
      <c r="C1415" s="67"/>
      <c r="D1415" s="67"/>
      <c r="E1415" s="67" t="s">
        <v>423</v>
      </c>
      <c r="F1415" s="68">
        <v>42223</v>
      </c>
      <c r="G1415" s="67"/>
      <c r="H1415" s="67"/>
      <c r="I1415" s="67" t="s">
        <v>2619</v>
      </c>
      <c r="J1415" s="36">
        <v>15</v>
      </c>
    </row>
    <row r="1416" spans="1:10" x14ac:dyDescent="0.25">
      <c r="A1416" s="67"/>
      <c r="B1416" s="67"/>
      <c r="C1416" s="67"/>
      <c r="D1416" s="67"/>
      <c r="E1416" s="67" t="s">
        <v>423</v>
      </c>
      <c r="F1416" s="68">
        <v>42223</v>
      </c>
      <c r="G1416" s="67"/>
      <c r="H1416" s="67"/>
      <c r="I1416" s="67" t="s">
        <v>431</v>
      </c>
      <c r="J1416" s="36">
        <v>-0.47</v>
      </c>
    </row>
    <row r="1417" spans="1:10" x14ac:dyDescent="0.25">
      <c r="A1417" s="67"/>
      <c r="B1417" s="67"/>
      <c r="C1417" s="67"/>
      <c r="D1417" s="67"/>
      <c r="E1417" s="67" t="s">
        <v>383</v>
      </c>
      <c r="F1417" s="68">
        <v>42277</v>
      </c>
      <c r="G1417" s="67" t="s">
        <v>991</v>
      </c>
      <c r="H1417" s="67"/>
      <c r="I1417" s="67" t="s">
        <v>992</v>
      </c>
      <c r="J1417" s="36">
        <v>40</v>
      </c>
    </row>
    <row r="1418" spans="1:10" x14ac:dyDescent="0.25">
      <c r="A1418" s="67"/>
      <c r="B1418" s="67"/>
      <c r="C1418" s="67"/>
      <c r="D1418" s="67"/>
      <c r="E1418" s="67" t="s">
        <v>383</v>
      </c>
      <c r="F1418" s="68">
        <v>42338</v>
      </c>
      <c r="G1418" s="67" t="s">
        <v>1525</v>
      </c>
      <c r="H1418" s="67"/>
      <c r="I1418" s="67" t="s">
        <v>1526</v>
      </c>
      <c r="J1418" s="36">
        <v>20</v>
      </c>
    </row>
    <row r="1419" spans="1:10" x14ac:dyDescent="0.25">
      <c r="A1419" s="67"/>
      <c r="B1419" s="67"/>
      <c r="C1419" s="67"/>
      <c r="D1419" s="67"/>
      <c r="E1419" s="67" t="s">
        <v>383</v>
      </c>
      <c r="F1419" s="68">
        <v>42370</v>
      </c>
      <c r="G1419" s="67" t="s">
        <v>1462</v>
      </c>
      <c r="H1419" s="67"/>
      <c r="I1419" s="67" t="s">
        <v>1463</v>
      </c>
      <c r="J1419" s="36">
        <v>379</v>
      </c>
    </row>
    <row r="1420" spans="1:10" x14ac:dyDescent="0.25">
      <c r="A1420" s="67"/>
      <c r="B1420" s="67"/>
      <c r="C1420" s="67"/>
      <c r="D1420" s="67"/>
      <c r="E1420" s="67" t="s">
        <v>383</v>
      </c>
      <c r="F1420" s="68">
        <v>42490</v>
      </c>
      <c r="G1420" s="67" t="s">
        <v>1666</v>
      </c>
      <c r="H1420" s="67"/>
      <c r="I1420" s="67" t="s">
        <v>1667</v>
      </c>
      <c r="J1420" s="36">
        <v>38</v>
      </c>
    </row>
    <row r="1421" spans="1:10" x14ac:dyDescent="0.25">
      <c r="A1421" s="67"/>
      <c r="B1421" s="67"/>
      <c r="C1421" s="67"/>
      <c r="D1421" s="67"/>
      <c r="E1421" s="67" t="s">
        <v>383</v>
      </c>
      <c r="F1421" s="68">
        <v>42521</v>
      </c>
      <c r="G1421" s="67" t="s">
        <v>1480</v>
      </c>
      <c r="H1421" s="67"/>
      <c r="I1421" s="67" t="s">
        <v>1481</v>
      </c>
      <c r="J1421" s="36">
        <v>38</v>
      </c>
    </row>
    <row r="1422" spans="1:10" x14ac:dyDescent="0.25">
      <c r="A1422" s="67"/>
      <c r="B1422" s="67"/>
      <c r="C1422" s="67"/>
      <c r="D1422" s="67"/>
      <c r="E1422" s="67" t="s">
        <v>383</v>
      </c>
      <c r="F1422" s="68">
        <v>42522</v>
      </c>
      <c r="G1422" s="67" t="s">
        <v>1252</v>
      </c>
      <c r="H1422" s="67" t="s">
        <v>1253</v>
      </c>
      <c r="I1422" s="67" t="s">
        <v>1254</v>
      </c>
      <c r="J1422" s="36">
        <v>1000</v>
      </c>
    </row>
    <row r="1423" spans="1:10" x14ac:dyDescent="0.25">
      <c r="A1423" s="67"/>
      <c r="B1423" s="67"/>
      <c r="C1423" s="67"/>
      <c r="D1423" s="67"/>
      <c r="E1423" s="67" t="s">
        <v>383</v>
      </c>
      <c r="F1423" s="68">
        <v>42643</v>
      </c>
      <c r="G1423" s="67" t="s">
        <v>1581</v>
      </c>
      <c r="H1423" s="67"/>
      <c r="I1423" s="67" t="s">
        <v>1582</v>
      </c>
      <c r="J1423" s="36">
        <v>20</v>
      </c>
    </row>
    <row r="1424" spans="1:10" x14ac:dyDescent="0.25">
      <c r="A1424" s="67"/>
      <c r="B1424" s="67"/>
      <c r="C1424" s="67"/>
      <c r="D1424" s="67"/>
      <c r="E1424" s="67" t="s">
        <v>383</v>
      </c>
      <c r="F1424" s="68">
        <v>42675</v>
      </c>
      <c r="G1424" s="67" t="s">
        <v>1835</v>
      </c>
      <c r="H1424" s="67"/>
      <c r="I1424" s="67" t="s">
        <v>1836</v>
      </c>
      <c r="J1424" s="36">
        <v>38</v>
      </c>
    </row>
    <row r="1425" spans="1:10" x14ac:dyDescent="0.25">
      <c r="A1425" s="67"/>
      <c r="B1425" s="67"/>
      <c r="C1425" s="67"/>
      <c r="D1425" s="67"/>
      <c r="E1425" s="67" t="s">
        <v>383</v>
      </c>
      <c r="F1425" s="68">
        <v>42735</v>
      </c>
      <c r="G1425" s="67" t="s">
        <v>1470</v>
      </c>
      <c r="H1425" s="67"/>
      <c r="I1425" s="67" t="s">
        <v>1471</v>
      </c>
      <c r="J1425" s="36">
        <v>40</v>
      </c>
    </row>
    <row r="1426" spans="1:10" x14ac:dyDescent="0.25">
      <c r="A1426" s="67"/>
      <c r="B1426" s="67"/>
      <c r="C1426" s="67"/>
      <c r="D1426" s="67"/>
      <c r="E1426" s="67" t="s">
        <v>423</v>
      </c>
      <c r="F1426" s="68">
        <v>42757</v>
      </c>
      <c r="G1426" s="67"/>
      <c r="H1426" s="67"/>
      <c r="I1426" s="67" t="s">
        <v>2620</v>
      </c>
      <c r="J1426" s="36">
        <v>300</v>
      </c>
    </row>
    <row r="1427" spans="1:10" x14ac:dyDescent="0.25">
      <c r="A1427" s="67"/>
      <c r="B1427" s="67"/>
      <c r="C1427" s="67"/>
      <c r="D1427" s="67"/>
      <c r="E1427" s="67" t="s">
        <v>423</v>
      </c>
      <c r="F1427" s="68">
        <v>42757</v>
      </c>
      <c r="G1427" s="67"/>
      <c r="H1427" s="67"/>
      <c r="I1427" s="67" t="s">
        <v>425</v>
      </c>
      <c r="J1427" s="36">
        <v>-9.77</v>
      </c>
    </row>
    <row r="1428" spans="1:10" x14ac:dyDescent="0.25">
      <c r="A1428" s="67"/>
      <c r="B1428" s="67"/>
      <c r="C1428" s="67"/>
      <c r="D1428" s="67"/>
      <c r="E1428" s="67" t="s">
        <v>383</v>
      </c>
      <c r="F1428" s="68">
        <v>42794</v>
      </c>
      <c r="G1428" s="67" t="s">
        <v>1551</v>
      </c>
      <c r="H1428" s="67"/>
      <c r="I1428" s="67" t="s">
        <v>1465</v>
      </c>
      <c r="J1428" s="36">
        <v>20</v>
      </c>
    </row>
    <row r="1429" spans="1:10" x14ac:dyDescent="0.25">
      <c r="A1429" s="67"/>
      <c r="B1429" s="67"/>
      <c r="C1429" s="67"/>
      <c r="D1429" s="67"/>
      <c r="E1429" s="67" t="s">
        <v>383</v>
      </c>
      <c r="F1429" s="68">
        <v>42800</v>
      </c>
      <c r="G1429" s="67" t="s">
        <v>2621</v>
      </c>
      <c r="H1429" s="67"/>
      <c r="I1429" s="67" t="s">
        <v>2622</v>
      </c>
      <c r="J1429" s="36">
        <v>-50</v>
      </c>
    </row>
    <row r="1430" spans="1:10" x14ac:dyDescent="0.25">
      <c r="A1430" s="67"/>
      <c r="B1430" s="67"/>
      <c r="C1430" s="67"/>
      <c r="D1430" s="67"/>
      <c r="E1430" s="67" t="s">
        <v>383</v>
      </c>
      <c r="F1430" s="68">
        <v>42814</v>
      </c>
      <c r="G1430" s="67" t="s">
        <v>539</v>
      </c>
      <c r="H1430" s="67"/>
      <c r="I1430" s="67" t="s">
        <v>540</v>
      </c>
      <c r="J1430" s="36">
        <v>-200</v>
      </c>
    </row>
    <row r="1431" spans="1:10" x14ac:dyDescent="0.25">
      <c r="A1431" s="67"/>
      <c r="B1431" s="67"/>
      <c r="C1431" s="67"/>
      <c r="D1431" s="67"/>
      <c r="E1431" s="67" t="s">
        <v>383</v>
      </c>
      <c r="F1431" s="68">
        <v>42825</v>
      </c>
      <c r="G1431" s="67" t="s">
        <v>1588</v>
      </c>
      <c r="H1431" s="67"/>
      <c r="I1431" s="67" t="s">
        <v>1589</v>
      </c>
      <c r="J1431" s="36">
        <v>20</v>
      </c>
    </row>
    <row r="1432" spans="1:10" x14ac:dyDescent="0.25">
      <c r="A1432" s="67"/>
      <c r="B1432" s="67"/>
      <c r="C1432" s="67"/>
      <c r="D1432" s="67"/>
      <c r="E1432" s="67" t="s">
        <v>390</v>
      </c>
      <c r="F1432" s="68">
        <v>42840</v>
      </c>
      <c r="G1432" s="67"/>
      <c r="H1432" s="67" t="s">
        <v>2623</v>
      </c>
      <c r="I1432" s="67" t="s">
        <v>2624</v>
      </c>
      <c r="J1432" s="36">
        <v>-100</v>
      </c>
    </row>
    <row r="1433" spans="1:10" x14ac:dyDescent="0.25">
      <c r="A1433" s="67"/>
      <c r="B1433" s="67"/>
      <c r="C1433" s="67"/>
      <c r="D1433" s="67"/>
      <c r="E1433" s="67" t="s">
        <v>390</v>
      </c>
      <c r="F1433" s="68">
        <v>42843</v>
      </c>
      <c r="G1433" s="67"/>
      <c r="H1433" s="67" t="s">
        <v>535</v>
      </c>
      <c r="I1433" s="67" t="s">
        <v>2625</v>
      </c>
      <c r="J1433" s="36">
        <v>-200</v>
      </c>
    </row>
    <row r="1434" spans="1:10" x14ac:dyDescent="0.25">
      <c r="A1434" s="67"/>
      <c r="B1434" s="67"/>
      <c r="C1434" s="67"/>
      <c r="D1434" s="67"/>
      <c r="E1434" s="67" t="s">
        <v>423</v>
      </c>
      <c r="F1434" s="68">
        <v>42852</v>
      </c>
      <c r="G1434" s="67"/>
      <c r="H1434" s="67" t="s">
        <v>1253</v>
      </c>
      <c r="I1434" s="67" t="s">
        <v>2358</v>
      </c>
      <c r="J1434" s="36">
        <v>1917.26</v>
      </c>
    </row>
    <row r="1435" spans="1:10" x14ac:dyDescent="0.25">
      <c r="A1435" s="67"/>
      <c r="B1435" s="67"/>
      <c r="C1435" s="67"/>
      <c r="D1435" s="67"/>
      <c r="E1435" s="67" t="s">
        <v>383</v>
      </c>
      <c r="F1435" s="68">
        <v>42886</v>
      </c>
      <c r="G1435" s="67" t="s">
        <v>1545</v>
      </c>
      <c r="H1435" s="67"/>
      <c r="I1435" s="67" t="s">
        <v>1546</v>
      </c>
      <c r="J1435" s="36">
        <v>20</v>
      </c>
    </row>
    <row r="1436" spans="1:10" x14ac:dyDescent="0.25">
      <c r="A1436" s="67"/>
      <c r="B1436" s="67"/>
      <c r="C1436" s="67"/>
      <c r="D1436" s="67"/>
      <c r="E1436" s="67" t="s">
        <v>390</v>
      </c>
      <c r="F1436" s="68">
        <v>42887</v>
      </c>
      <c r="G1436" s="67"/>
      <c r="H1436" s="67" t="s">
        <v>2626</v>
      </c>
      <c r="I1436" s="67" t="s">
        <v>2627</v>
      </c>
      <c r="J1436" s="36">
        <v>-833.33</v>
      </c>
    </row>
    <row r="1437" spans="1:10" x14ac:dyDescent="0.25">
      <c r="A1437" s="67"/>
      <c r="B1437" s="67"/>
      <c r="C1437" s="67"/>
      <c r="D1437" s="67"/>
      <c r="E1437" s="67" t="s">
        <v>390</v>
      </c>
      <c r="F1437" s="68">
        <v>42916</v>
      </c>
      <c r="G1437" s="67" t="s">
        <v>2628</v>
      </c>
      <c r="H1437" s="67" t="s">
        <v>2629</v>
      </c>
      <c r="I1437" s="67" t="s">
        <v>2630</v>
      </c>
      <c r="J1437" s="36">
        <v>-90</v>
      </c>
    </row>
    <row r="1438" spans="1:10" x14ac:dyDescent="0.25">
      <c r="A1438" s="67"/>
      <c r="B1438" s="67"/>
      <c r="C1438" s="67"/>
      <c r="D1438" s="67"/>
      <c r="E1438" s="67" t="s">
        <v>390</v>
      </c>
      <c r="F1438" s="68">
        <v>42948</v>
      </c>
      <c r="G1438" s="67" t="s">
        <v>2631</v>
      </c>
      <c r="H1438" s="67" t="s">
        <v>535</v>
      </c>
      <c r="I1438" s="67" t="s">
        <v>2632</v>
      </c>
      <c r="J1438" s="36">
        <v>-200</v>
      </c>
    </row>
    <row r="1439" spans="1:10" x14ac:dyDescent="0.25">
      <c r="A1439" s="67"/>
      <c r="B1439" s="67"/>
      <c r="C1439" s="67"/>
      <c r="D1439" s="67"/>
      <c r="E1439" s="67" t="s">
        <v>390</v>
      </c>
      <c r="F1439" s="68">
        <v>42957</v>
      </c>
      <c r="G1439" s="67" t="s">
        <v>2633</v>
      </c>
      <c r="H1439" s="67" t="s">
        <v>2634</v>
      </c>
      <c r="I1439" s="67" t="s">
        <v>2635</v>
      </c>
      <c r="J1439" s="36">
        <v>-213.28</v>
      </c>
    </row>
    <row r="1440" spans="1:10" x14ac:dyDescent="0.25">
      <c r="A1440" s="67"/>
      <c r="B1440" s="67"/>
      <c r="C1440" s="67"/>
      <c r="D1440" s="67"/>
      <c r="E1440" s="67" t="s">
        <v>390</v>
      </c>
      <c r="F1440" s="68">
        <v>43005</v>
      </c>
      <c r="G1440" s="67" t="s">
        <v>2636</v>
      </c>
      <c r="H1440" s="67" t="s">
        <v>2637</v>
      </c>
      <c r="I1440" s="67" t="s">
        <v>2142</v>
      </c>
      <c r="J1440" s="36">
        <v>-106.87</v>
      </c>
    </row>
    <row r="1441" spans="1:10" x14ac:dyDescent="0.25">
      <c r="A1441" s="67"/>
      <c r="B1441" s="67"/>
      <c r="C1441" s="67"/>
      <c r="D1441" s="67"/>
      <c r="E1441" s="67" t="s">
        <v>383</v>
      </c>
      <c r="F1441" s="68">
        <v>43465</v>
      </c>
      <c r="G1441" s="67" t="s">
        <v>2638</v>
      </c>
      <c r="H1441" s="67"/>
      <c r="I1441" s="67" t="s">
        <v>2639</v>
      </c>
      <c r="J1441" s="36">
        <v>763.44</v>
      </c>
    </row>
    <row r="1442" spans="1:10" ht="15.75" thickBot="1" x14ac:dyDescent="0.3">
      <c r="A1442" s="67"/>
      <c r="B1442" s="67"/>
      <c r="C1442" s="67"/>
      <c r="D1442" s="67"/>
      <c r="E1442" s="67" t="s">
        <v>383</v>
      </c>
      <c r="F1442" s="68">
        <v>43465</v>
      </c>
      <c r="G1442" s="67" t="s">
        <v>2640</v>
      </c>
      <c r="H1442" s="67"/>
      <c r="I1442" s="67" t="s">
        <v>2639</v>
      </c>
      <c r="J1442" s="37">
        <v>833</v>
      </c>
    </row>
    <row r="1443" spans="1:10" x14ac:dyDescent="0.25">
      <c r="A1443" s="67"/>
      <c r="B1443" s="67"/>
      <c r="C1443" s="67" t="s">
        <v>2641</v>
      </c>
      <c r="D1443" s="67"/>
      <c r="E1443" s="67"/>
      <c r="F1443" s="68"/>
      <c r="G1443" s="67"/>
      <c r="H1443" s="67"/>
      <c r="I1443" s="67"/>
      <c r="J1443" s="36">
        <f>ROUND(SUM(J1410:J1442),5)</f>
        <v>3544.44</v>
      </c>
    </row>
    <row r="1444" spans="1:10" x14ac:dyDescent="0.25">
      <c r="A1444" s="64"/>
      <c r="B1444" s="64"/>
      <c r="C1444" s="64" t="s">
        <v>2642</v>
      </c>
      <c r="D1444" s="64"/>
      <c r="E1444" s="64"/>
      <c r="F1444" s="65"/>
      <c r="G1444" s="64"/>
      <c r="H1444" s="64"/>
      <c r="I1444" s="64"/>
      <c r="J1444" s="57"/>
    </row>
    <row r="1445" spans="1:10" x14ac:dyDescent="0.25">
      <c r="A1445" s="67"/>
      <c r="B1445" s="67"/>
      <c r="C1445" s="67"/>
      <c r="D1445" s="67"/>
      <c r="E1445" s="67" t="s">
        <v>383</v>
      </c>
      <c r="F1445" s="68">
        <v>40694</v>
      </c>
      <c r="G1445" s="67" t="s">
        <v>1614</v>
      </c>
      <c r="H1445" s="67"/>
      <c r="I1445" s="67" t="s">
        <v>1615</v>
      </c>
      <c r="J1445" s="36">
        <v>20</v>
      </c>
    </row>
    <row r="1446" spans="1:10" x14ac:dyDescent="0.25">
      <c r="A1446" s="67"/>
      <c r="B1446" s="67"/>
      <c r="C1446" s="67"/>
      <c r="D1446" s="67"/>
      <c r="E1446" s="67" t="s">
        <v>383</v>
      </c>
      <c r="F1446" s="68">
        <v>40724</v>
      </c>
      <c r="G1446" s="67" t="s">
        <v>1496</v>
      </c>
      <c r="H1446" s="67"/>
      <c r="I1446" s="67" t="s">
        <v>1497</v>
      </c>
      <c r="J1446" s="36">
        <v>20</v>
      </c>
    </row>
    <row r="1447" spans="1:10" x14ac:dyDescent="0.25">
      <c r="A1447" s="67"/>
      <c r="B1447" s="67"/>
      <c r="C1447" s="67"/>
      <c r="D1447" s="67"/>
      <c r="E1447" s="67" t="s">
        <v>383</v>
      </c>
      <c r="F1447" s="68">
        <v>41578</v>
      </c>
      <c r="G1447" s="67" t="s">
        <v>1760</v>
      </c>
      <c r="H1447" s="67"/>
      <c r="I1447" s="67" t="s">
        <v>1761</v>
      </c>
      <c r="J1447" s="36">
        <v>-40</v>
      </c>
    </row>
    <row r="1448" spans="1:10" x14ac:dyDescent="0.25">
      <c r="A1448" s="67"/>
      <c r="B1448" s="67"/>
      <c r="C1448" s="67"/>
      <c r="D1448" s="67"/>
      <c r="E1448" s="67" t="s">
        <v>383</v>
      </c>
      <c r="F1448" s="68">
        <v>41691</v>
      </c>
      <c r="G1448" s="67" t="s">
        <v>2643</v>
      </c>
      <c r="H1448" s="67"/>
      <c r="I1448" s="67" t="s">
        <v>2644</v>
      </c>
      <c r="J1448" s="36">
        <v>1080</v>
      </c>
    </row>
    <row r="1449" spans="1:10" x14ac:dyDescent="0.25">
      <c r="A1449" s="67"/>
      <c r="B1449" s="67"/>
      <c r="C1449" s="67"/>
      <c r="D1449" s="67"/>
      <c r="E1449" s="67" t="s">
        <v>383</v>
      </c>
      <c r="F1449" s="68">
        <v>41703</v>
      </c>
      <c r="G1449" s="67" t="s">
        <v>2645</v>
      </c>
      <c r="H1449" s="67"/>
      <c r="I1449" s="67" t="s">
        <v>2646</v>
      </c>
      <c r="J1449" s="36">
        <v>270</v>
      </c>
    </row>
    <row r="1450" spans="1:10" x14ac:dyDescent="0.25">
      <c r="A1450" s="67"/>
      <c r="B1450" s="67"/>
      <c r="C1450" s="67"/>
      <c r="D1450" s="67"/>
      <c r="E1450" s="67" t="s">
        <v>426</v>
      </c>
      <c r="F1450" s="68">
        <v>41890</v>
      </c>
      <c r="G1450" s="67"/>
      <c r="H1450" s="67" t="s">
        <v>568</v>
      </c>
      <c r="I1450" s="67" t="s">
        <v>2647</v>
      </c>
      <c r="J1450" s="36">
        <v>-514.4</v>
      </c>
    </row>
    <row r="1451" spans="1:10" x14ac:dyDescent="0.25">
      <c r="A1451" s="67"/>
      <c r="B1451" s="67"/>
      <c r="C1451" s="67"/>
      <c r="D1451" s="67"/>
      <c r="E1451" s="67" t="s">
        <v>383</v>
      </c>
      <c r="F1451" s="68">
        <v>41892</v>
      </c>
      <c r="G1451" s="67" t="s">
        <v>2648</v>
      </c>
      <c r="H1451" s="67"/>
      <c r="I1451" s="67" t="s">
        <v>2649</v>
      </c>
      <c r="J1451" s="36">
        <v>-374</v>
      </c>
    </row>
    <row r="1452" spans="1:10" x14ac:dyDescent="0.25">
      <c r="A1452" s="67"/>
      <c r="B1452" s="67"/>
      <c r="C1452" s="67"/>
      <c r="D1452" s="67"/>
      <c r="E1452" s="67" t="s">
        <v>383</v>
      </c>
      <c r="F1452" s="68">
        <v>41912</v>
      </c>
      <c r="G1452" s="67" t="s">
        <v>2650</v>
      </c>
      <c r="H1452" s="67"/>
      <c r="I1452" s="67" t="s">
        <v>2651</v>
      </c>
      <c r="J1452" s="36">
        <v>1259</v>
      </c>
    </row>
    <row r="1453" spans="1:10" x14ac:dyDescent="0.25">
      <c r="A1453" s="67"/>
      <c r="B1453" s="67"/>
      <c r="C1453" s="67"/>
      <c r="D1453" s="67"/>
      <c r="E1453" s="67" t="s">
        <v>423</v>
      </c>
      <c r="F1453" s="68">
        <v>41921</v>
      </c>
      <c r="G1453" s="67"/>
      <c r="H1453" s="67" t="s">
        <v>2652</v>
      </c>
      <c r="I1453" s="67" t="s">
        <v>2653</v>
      </c>
      <c r="J1453" s="36">
        <v>434.95</v>
      </c>
    </row>
    <row r="1454" spans="1:10" x14ac:dyDescent="0.25">
      <c r="A1454" s="67"/>
      <c r="B1454" s="67"/>
      <c r="C1454" s="67"/>
      <c r="D1454" s="67"/>
      <c r="E1454" s="67" t="s">
        <v>423</v>
      </c>
      <c r="F1454" s="68">
        <v>41941</v>
      </c>
      <c r="G1454" s="67" t="s">
        <v>2654</v>
      </c>
      <c r="H1454" s="67" t="s">
        <v>2655</v>
      </c>
      <c r="I1454" s="67" t="s">
        <v>423</v>
      </c>
      <c r="J1454" s="36">
        <v>300</v>
      </c>
    </row>
    <row r="1455" spans="1:10" x14ac:dyDescent="0.25">
      <c r="A1455" s="67"/>
      <c r="B1455" s="67"/>
      <c r="C1455" s="67"/>
      <c r="D1455" s="67"/>
      <c r="E1455" s="67" t="s">
        <v>426</v>
      </c>
      <c r="F1455" s="68">
        <v>41953</v>
      </c>
      <c r="G1455" s="67"/>
      <c r="H1455" s="67" t="s">
        <v>568</v>
      </c>
      <c r="I1455" s="67" t="s">
        <v>2656</v>
      </c>
      <c r="J1455" s="36">
        <v>-69.09</v>
      </c>
    </row>
    <row r="1456" spans="1:10" x14ac:dyDescent="0.25">
      <c r="A1456" s="67"/>
      <c r="B1456" s="67"/>
      <c r="C1456" s="67"/>
      <c r="D1456" s="67"/>
      <c r="E1456" s="67" t="s">
        <v>426</v>
      </c>
      <c r="F1456" s="68">
        <v>41953</v>
      </c>
      <c r="G1456" s="67" t="s">
        <v>570</v>
      </c>
      <c r="H1456" s="67" t="s">
        <v>574</v>
      </c>
      <c r="I1456" s="67" t="s">
        <v>2657</v>
      </c>
      <c r="J1456" s="36">
        <v>-200.63</v>
      </c>
    </row>
    <row r="1457" spans="1:10" x14ac:dyDescent="0.25">
      <c r="A1457" s="67"/>
      <c r="B1457" s="67"/>
      <c r="C1457" s="67"/>
      <c r="D1457" s="67"/>
      <c r="E1457" s="67" t="s">
        <v>423</v>
      </c>
      <c r="F1457" s="68">
        <v>41967</v>
      </c>
      <c r="G1457" s="67" t="s">
        <v>2658</v>
      </c>
      <c r="H1457" s="67" t="s">
        <v>2655</v>
      </c>
      <c r="I1457" s="67" t="s">
        <v>423</v>
      </c>
      <c r="J1457" s="36">
        <v>1500</v>
      </c>
    </row>
    <row r="1458" spans="1:10" x14ac:dyDescent="0.25">
      <c r="A1458" s="67"/>
      <c r="B1458" s="67"/>
      <c r="C1458" s="67"/>
      <c r="D1458" s="67"/>
      <c r="E1458" s="67" t="s">
        <v>426</v>
      </c>
      <c r="F1458" s="68">
        <v>41974</v>
      </c>
      <c r="G1458" s="67" t="s">
        <v>570</v>
      </c>
      <c r="H1458" s="67" t="s">
        <v>571</v>
      </c>
      <c r="I1458" s="67" t="s">
        <v>2659</v>
      </c>
      <c r="J1458" s="36">
        <v>-37.5</v>
      </c>
    </row>
    <row r="1459" spans="1:10" x14ac:dyDescent="0.25">
      <c r="A1459" s="67"/>
      <c r="B1459" s="67"/>
      <c r="C1459" s="67"/>
      <c r="D1459" s="67"/>
      <c r="E1459" s="67" t="s">
        <v>426</v>
      </c>
      <c r="F1459" s="68">
        <v>42156</v>
      </c>
      <c r="G1459" s="67"/>
      <c r="H1459" s="67" t="s">
        <v>2660</v>
      </c>
      <c r="I1459" s="67" t="s">
        <v>2661</v>
      </c>
      <c r="J1459" s="36">
        <v>-154.97</v>
      </c>
    </row>
    <row r="1460" spans="1:10" x14ac:dyDescent="0.25">
      <c r="A1460" s="67"/>
      <c r="B1460" s="67"/>
      <c r="C1460" s="67"/>
      <c r="D1460" s="67"/>
      <c r="E1460" s="67" t="s">
        <v>383</v>
      </c>
      <c r="F1460" s="68">
        <v>42369</v>
      </c>
      <c r="G1460" s="67" t="s">
        <v>2662</v>
      </c>
      <c r="H1460" s="67"/>
      <c r="I1460" s="67" t="s">
        <v>2663</v>
      </c>
      <c r="J1460" s="36">
        <v>1007.68</v>
      </c>
    </row>
    <row r="1461" spans="1:10" x14ac:dyDescent="0.25">
      <c r="A1461" s="67"/>
      <c r="B1461" s="67"/>
      <c r="C1461" s="67"/>
      <c r="D1461" s="67"/>
      <c r="E1461" s="67" t="s">
        <v>383</v>
      </c>
      <c r="F1461" s="68">
        <v>42460</v>
      </c>
      <c r="G1461" s="67" t="s">
        <v>1466</v>
      </c>
      <c r="H1461" s="67"/>
      <c r="I1461" s="67" t="s">
        <v>1467</v>
      </c>
      <c r="J1461" s="36">
        <v>20</v>
      </c>
    </row>
    <row r="1462" spans="1:10" x14ac:dyDescent="0.25">
      <c r="A1462" s="67"/>
      <c r="B1462" s="67"/>
      <c r="C1462" s="67"/>
      <c r="D1462" s="67"/>
      <c r="E1462" s="67" t="s">
        <v>426</v>
      </c>
      <c r="F1462" s="68">
        <v>42569</v>
      </c>
      <c r="G1462" s="67" t="s">
        <v>570</v>
      </c>
      <c r="H1462" s="67" t="s">
        <v>571</v>
      </c>
      <c r="I1462" s="67" t="s">
        <v>2664</v>
      </c>
      <c r="J1462" s="36">
        <v>-15</v>
      </c>
    </row>
    <row r="1463" spans="1:10" x14ac:dyDescent="0.25">
      <c r="A1463" s="67"/>
      <c r="B1463" s="67"/>
      <c r="C1463" s="67"/>
      <c r="D1463" s="67"/>
      <c r="E1463" s="67" t="s">
        <v>423</v>
      </c>
      <c r="F1463" s="68">
        <v>42697</v>
      </c>
      <c r="G1463" s="67" t="s">
        <v>2665</v>
      </c>
      <c r="H1463" s="67" t="s">
        <v>2655</v>
      </c>
      <c r="I1463" s="67" t="s">
        <v>2666</v>
      </c>
      <c r="J1463" s="36">
        <v>900</v>
      </c>
    </row>
    <row r="1464" spans="1:10" x14ac:dyDescent="0.25">
      <c r="A1464" s="67"/>
      <c r="B1464" s="67"/>
      <c r="C1464" s="67"/>
      <c r="D1464" s="67"/>
      <c r="E1464" s="67" t="s">
        <v>423</v>
      </c>
      <c r="F1464" s="68">
        <v>42760</v>
      </c>
      <c r="G1464" s="67" t="s">
        <v>2667</v>
      </c>
      <c r="H1464" s="67" t="s">
        <v>2655</v>
      </c>
      <c r="I1464" s="67" t="s">
        <v>2668</v>
      </c>
      <c r="J1464" s="36">
        <v>150</v>
      </c>
    </row>
    <row r="1465" spans="1:10" x14ac:dyDescent="0.25">
      <c r="A1465" s="67"/>
      <c r="B1465" s="67"/>
      <c r="C1465" s="67"/>
      <c r="D1465" s="67"/>
      <c r="E1465" s="67" t="s">
        <v>383</v>
      </c>
      <c r="F1465" s="68">
        <v>42767</v>
      </c>
      <c r="G1465" s="67" t="s">
        <v>1009</v>
      </c>
      <c r="H1465" s="67"/>
      <c r="I1465" s="67" t="s">
        <v>1556</v>
      </c>
      <c r="J1465" s="36">
        <v>-791.04</v>
      </c>
    </row>
    <row r="1466" spans="1:10" x14ac:dyDescent="0.25">
      <c r="A1466" s="67"/>
      <c r="B1466" s="67"/>
      <c r="C1466" s="67"/>
      <c r="D1466" s="67"/>
      <c r="E1466" s="67" t="s">
        <v>423</v>
      </c>
      <c r="F1466" s="68">
        <v>42809</v>
      </c>
      <c r="G1466" s="67" t="s">
        <v>2669</v>
      </c>
      <c r="H1466" s="67" t="s">
        <v>2655</v>
      </c>
      <c r="I1466" s="67" t="s">
        <v>532</v>
      </c>
      <c r="J1466" s="36">
        <v>20</v>
      </c>
    </row>
    <row r="1467" spans="1:10" x14ac:dyDescent="0.25">
      <c r="A1467" s="67"/>
      <c r="B1467" s="67"/>
      <c r="C1467" s="67"/>
      <c r="D1467" s="67"/>
      <c r="E1467" s="67" t="s">
        <v>423</v>
      </c>
      <c r="F1467" s="68">
        <v>42851</v>
      </c>
      <c r="G1467" s="67" t="s">
        <v>2670</v>
      </c>
      <c r="H1467" s="67" t="s">
        <v>2655</v>
      </c>
      <c r="I1467" s="67" t="s">
        <v>532</v>
      </c>
      <c r="J1467" s="36">
        <v>20</v>
      </c>
    </row>
    <row r="1468" spans="1:10" x14ac:dyDescent="0.25">
      <c r="A1468" s="67"/>
      <c r="B1468" s="67"/>
      <c r="C1468" s="67"/>
      <c r="D1468" s="67"/>
      <c r="E1468" s="67" t="s">
        <v>423</v>
      </c>
      <c r="F1468" s="68">
        <v>42866</v>
      </c>
      <c r="G1468" s="67" t="s">
        <v>2671</v>
      </c>
      <c r="H1468" s="67" t="s">
        <v>2655</v>
      </c>
      <c r="I1468" s="67" t="s">
        <v>532</v>
      </c>
      <c r="J1468" s="36">
        <v>20</v>
      </c>
    </row>
    <row r="1469" spans="1:10" x14ac:dyDescent="0.25">
      <c r="A1469" s="67"/>
      <c r="B1469" s="67"/>
      <c r="C1469" s="67"/>
      <c r="D1469" s="67"/>
      <c r="E1469" s="67" t="s">
        <v>423</v>
      </c>
      <c r="F1469" s="68">
        <v>42900</v>
      </c>
      <c r="G1469" s="67" t="s">
        <v>2672</v>
      </c>
      <c r="H1469" s="67" t="s">
        <v>2655</v>
      </c>
      <c r="I1469" s="67" t="s">
        <v>532</v>
      </c>
      <c r="J1469" s="36">
        <v>20</v>
      </c>
    </row>
    <row r="1470" spans="1:10" x14ac:dyDescent="0.25">
      <c r="A1470" s="67"/>
      <c r="B1470" s="67"/>
      <c r="C1470" s="67"/>
      <c r="D1470" s="67"/>
      <c r="E1470" s="67" t="s">
        <v>390</v>
      </c>
      <c r="F1470" s="68">
        <v>43003</v>
      </c>
      <c r="G1470" s="67" t="s">
        <v>2673</v>
      </c>
      <c r="H1470" s="67" t="s">
        <v>314</v>
      </c>
      <c r="I1470" s="67" t="s">
        <v>2674</v>
      </c>
      <c r="J1470" s="36">
        <v>-624.9</v>
      </c>
    </row>
    <row r="1471" spans="1:10" x14ac:dyDescent="0.25">
      <c r="A1471" s="67"/>
      <c r="B1471" s="67"/>
      <c r="C1471" s="67"/>
      <c r="D1471" s="67"/>
      <c r="E1471" s="67" t="s">
        <v>390</v>
      </c>
      <c r="F1471" s="68">
        <v>43003</v>
      </c>
      <c r="G1471" s="67" t="s">
        <v>2673</v>
      </c>
      <c r="H1471" s="67" t="s">
        <v>314</v>
      </c>
      <c r="I1471" s="67" t="s">
        <v>603</v>
      </c>
      <c r="J1471" s="36">
        <v>-12.51</v>
      </c>
    </row>
    <row r="1472" spans="1:10" x14ac:dyDescent="0.25">
      <c r="A1472" s="67"/>
      <c r="B1472" s="67"/>
      <c r="C1472" s="67"/>
      <c r="D1472" s="67"/>
      <c r="E1472" s="67" t="s">
        <v>390</v>
      </c>
      <c r="F1472" s="68">
        <v>43186</v>
      </c>
      <c r="G1472" s="67" t="s">
        <v>2675</v>
      </c>
      <c r="H1472" s="67" t="s">
        <v>2676</v>
      </c>
      <c r="I1472" s="67" t="s">
        <v>2677</v>
      </c>
      <c r="J1472" s="36">
        <v>-234.1</v>
      </c>
    </row>
    <row r="1473" spans="1:10" x14ac:dyDescent="0.25">
      <c r="A1473" s="67"/>
      <c r="B1473" s="67"/>
      <c r="C1473" s="67"/>
      <c r="D1473" s="67"/>
      <c r="E1473" s="67" t="s">
        <v>383</v>
      </c>
      <c r="F1473" s="68">
        <v>43221</v>
      </c>
      <c r="G1473" s="67" t="s">
        <v>2678</v>
      </c>
      <c r="H1473" s="67"/>
      <c r="I1473" s="67" t="s">
        <v>2679</v>
      </c>
      <c r="J1473" s="36">
        <v>-150</v>
      </c>
    </row>
    <row r="1474" spans="1:10" x14ac:dyDescent="0.25">
      <c r="A1474" s="67"/>
      <c r="B1474" s="67"/>
      <c r="C1474" s="67"/>
      <c r="D1474" s="67"/>
      <c r="E1474" s="67" t="s">
        <v>383</v>
      </c>
      <c r="F1474" s="68">
        <v>43221</v>
      </c>
      <c r="G1474" s="67" t="s">
        <v>2678</v>
      </c>
      <c r="H1474" s="67"/>
      <c r="I1474" s="67" t="s">
        <v>2680</v>
      </c>
      <c r="J1474" s="36">
        <v>-675</v>
      </c>
    </row>
    <row r="1475" spans="1:10" x14ac:dyDescent="0.25">
      <c r="A1475" s="67"/>
      <c r="B1475" s="67"/>
      <c r="C1475" s="67"/>
      <c r="D1475" s="67"/>
      <c r="E1475" s="67" t="s">
        <v>390</v>
      </c>
      <c r="F1475" s="68">
        <v>43228</v>
      </c>
      <c r="G1475" s="67" t="s">
        <v>2681</v>
      </c>
      <c r="H1475" s="67" t="s">
        <v>2676</v>
      </c>
      <c r="I1475" s="67" t="s">
        <v>2682</v>
      </c>
      <c r="J1475" s="36">
        <v>-242.66</v>
      </c>
    </row>
    <row r="1476" spans="1:10" x14ac:dyDescent="0.25">
      <c r="A1476" s="67"/>
      <c r="B1476" s="67"/>
      <c r="C1476" s="67"/>
      <c r="D1476" s="67"/>
      <c r="E1476" s="67" t="s">
        <v>390</v>
      </c>
      <c r="F1476" s="68">
        <v>43404</v>
      </c>
      <c r="G1476" s="67" t="s">
        <v>2683</v>
      </c>
      <c r="H1476" s="67" t="s">
        <v>2684</v>
      </c>
      <c r="I1476" s="67" t="s">
        <v>2685</v>
      </c>
      <c r="J1476" s="36">
        <v>-645.32000000000005</v>
      </c>
    </row>
    <row r="1477" spans="1:10" x14ac:dyDescent="0.25">
      <c r="A1477" s="67"/>
      <c r="B1477" s="67"/>
      <c r="C1477" s="67"/>
      <c r="D1477" s="67"/>
      <c r="E1477" s="67" t="s">
        <v>390</v>
      </c>
      <c r="F1477" s="68">
        <v>43420</v>
      </c>
      <c r="G1477" s="67" t="s">
        <v>2686</v>
      </c>
      <c r="H1477" s="67" t="s">
        <v>2687</v>
      </c>
      <c r="I1477" s="67" t="s">
        <v>2688</v>
      </c>
      <c r="J1477" s="36">
        <v>-196.19</v>
      </c>
    </row>
    <row r="1478" spans="1:10" x14ac:dyDescent="0.25">
      <c r="A1478" s="67"/>
      <c r="B1478" s="67"/>
      <c r="C1478" s="67"/>
      <c r="D1478" s="67"/>
      <c r="E1478" s="67" t="s">
        <v>390</v>
      </c>
      <c r="F1478" s="68">
        <v>43420</v>
      </c>
      <c r="G1478" s="67" t="s">
        <v>2689</v>
      </c>
      <c r="H1478" s="67" t="s">
        <v>2687</v>
      </c>
      <c r="I1478" s="67" t="s">
        <v>2690</v>
      </c>
      <c r="J1478" s="36">
        <v>-361.22</v>
      </c>
    </row>
    <row r="1479" spans="1:10" x14ac:dyDescent="0.25">
      <c r="A1479" s="67"/>
      <c r="B1479" s="67"/>
      <c r="C1479" s="67"/>
      <c r="D1479" s="67"/>
      <c r="E1479" s="67" t="s">
        <v>390</v>
      </c>
      <c r="F1479" s="68">
        <v>43423</v>
      </c>
      <c r="G1479" s="67" t="s">
        <v>2691</v>
      </c>
      <c r="H1479" s="67" t="s">
        <v>2692</v>
      </c>
      <c r="I1479" s="67" t="s">
        <v>2693</v>
      </c>
      <c r="J1479" s="36">
        <v>-592.03</v>
      </c>
    </row>
    <row r="1480" spans="1:10" x14ac:dyDescent="0.25">
      <c r="A1480" s="67"/>
      <c r="B1480" s="67"/>
      <c r="C1480" s="67"/>
      <c r="D1480" s="67"/>
      <c r="E1480" s="67" t="s">
        <v>390</v>
      </c>
      <c r="F1480" s="68">
        <v>43423</v>
      </c>
      <c r="G1480" s="67" t="s">
        <v>2694</v>
      </c>
      <c r="H1480" s="67" t="s">
        <v>2695</v>
      </c>
      <c r="I1480" s="67" t="s">
        <v>2693</v>
      </c>
      <c r="J1480" s="36">
        <v>-592.33000000000004</v>
      </c>
    </row>
    <row r="1481" spans="1:10" x14ac:dyDescent="0.25">
      <c r="A1481" s="67"/>
      <c r="B1481" s="67"/>
      <c r="C1481" s="67"/>
      <c r="D1481" s="67"/>
      <c r="E1481" s="67" t="s">
        <v>390</v>
      </c>
      <c r="F1481" s="68">
        <v>43423</v>
      </c>
      <c r="G1481" s="67" t="s">
        <v>2696</v>
      </c>
      <c r="H1481" s="67" t="s">
        <v>2697</v>
      </c>
      <c r="I1481" s="67" t="s">
        <v>2698</v>
      </c>
      <c r="J1481" s="36">
        <v>-197.53</v>
      </c>
    </row>
    <row r="1482" spans="1:10" x14ac:dyDescent="0.25">
      <c r="A1482" s="67"/>
      <c r="B1482" s="67"/>
      <c r="C1482" s="67"/>
      <c r="D1482" s="67"/>
      <c r="E1482" s="67" t="s">
        <v>390</v>
      </c>
      <c r="F1482" s="68">
        <v>43423</v>
      </c>
      <c r="G1482" s="67" t="s">
        <v>2699</v>
      </c>
      <c r="H1482" s="67" t="s">
        <v>2700</v>
      </c>
      <c r="I1482" s="67" t="s">
        <v>2698</v>
      </c>
      <c r="J1482" s="36">
        <v>-197.48</v>
      </c>
    </row>
    <row r="1483" spans="1:10" x14ac:dyDescent="0.25">
      <c r="A1483" s="67"/>
      <c r="B1483" s="67"/>
      <c r="C1483" s="67"/>
      <c r="D1483" s="67"/>
      <c r="E1483" s="67" t="s">
        <v>390</v>
      </c>
      <c r="F1483" s="68">
        <v>43423</v>
      </c>
      <c r="G1483" s="67" t="s">
        <v>2701</v>
      </c>
      <c r="H1483" s="67" t="s">
        <v>2702</v>
      </c>
      <c r="I1483" s="67" t="s">
        <v>2698</v>
      </c>
      <c r="J1483" s="36">
        <v>-197.48</v>
      </c>
    </row>
    <row r="1484" spans="1:10" x14ac:dyDescent="0.25">
      <c r="A1484" s="67"/>
      <c r="B1484" s="67"/>
      <c r="C1484" s="67"/>
      <c r="D1484" s="67"/>
      <c r="E1484" s="67" t="s">
        <v>390</v>
      </c>
      <c r="F1484" s="68">
        <v>43423</v>
      </c>
      <c r="G1484" s="67" t="s">
        <v>2703</v>
      </c>
      <c r="H1484" s="67" t="s">
        <v>2704</v>
      </c>
      <c r="I1484" s="67" t="s">
        <v>2705</v>
      </c>
      <c r="J1484" s="36">
        <v>-59.24</v>
      </c>
    </row>
    <row r="1485" spans="1:10" x14ac:dyDescent="0.25">
      <c r="A1485" s="67"/>
      <c r="B1485" s="67"/>
      <c r="C1485" s="67"/>
      <c r="D1485" s="67"/>
      <c r="E1485" s="67" t="s">
        <v>390</v>
      </c>
      <c r="F1485" s="68">
        <v>43423</v>
      </c>
      <c r="G1485" s="67" t="s">
        <v>2706</v>
      </c>
      <c r="H1485" s="67" t="s">
        <v>2707</v>
      </c>
      <c r="I1485" s="67" t="s">
        <v>2705</v>
      </c>
      <c r="J1485" s="36">
        <v>-59.24</v>
      </c>
    </row>
    <row r="1486" spans="1:10" x14ac:dyDescent="0.25">
      <c r="A1486" s="67"/>
      <c r="B1486" s="67"/>
      <c r="C1486" s="67"/>
      <c r="D1486" s="67"/>
      <c r="E1486" s="67" t="s">
        <v>390</v>
      </c>
      <c r="F1486" s="68">
        <v>43423</v>
      </c>
      <c r="G1486" s="67" t="s">
        <v>2708</v>
      </c>
      <c r="H1486" s="67" t="s">
        <v>2709</v>
      </c>
      <c r="I1486" s="67" t="s">
        <v>2705</v>
      </c>
      <c r="J1486" s="36">
        <v>-59.25</v>
      </c>
    </row>
    <row r="1487" spans="1:10" x14ac:dyDescent="0.25">
      <c r="A1487" s="67"/>
      <c r="B1487" s="67"/>
      <c r="C1487" s="67"/>
      <c r="D1487" s="67"/>
      <c r="E1487" s="67" t="s">
        <v>390</v>
      </c>
      <c r="F1487" s="68">
        <v>43423</v>
      </c>
      <c r="G1487" s="67" t="s">
        <v>2710</v>
      </c>
      <c r="H1487" s="67" t="s">
        <v>2711</v>
      </c>
      <c r="I1487" s="67" t="s">
        <v>2705</v>
      </c>
      <c r="J1487" s="36">
        <v>-59.24</v>
      </c>
    </row>
    <row r="1488" spans="1:10" x14ac:dyDescent="0.25">
      <c r="A1488" s="67"/>
      <c r="B1488" s="67"/>
      <c r="C1488" s="67"/>
      <c r="D1488" s="67"/>
      <c r="E1488" s="67" t="s">
        <v>390</v>
      </c>
      <c r="F1488" s="68">
        <v>43423</v>
      </c>
      <c r="G1488" s="67" t="s">
        <v>2712</v>
      </c>
      <c r="H1488" s="67" t="s">
        <v>2713</v>
      </c>
      <c r="I1488" s="67" t="s">
        <v>2705</v>
      </c>
      <c r="J1488" s="36">
        <v>-59.24</v>
      </c>
    </row>
    <row r="1489" spans="1:10" x14ac:dyDescent="0.25">
      <c r="A1489" s="67"/>
      <c r="B1489" s="67"/>
      <c r="C1489" s="67"/>
      <c r="D1489" s="67"/>
      <c r="E1489" s="67" t="s">
        <v>383</v>
      </c>
      <c r="F1489" s="68">
        <v>43524</v>
      </c>
      <c r="G1489" s="67" t="s">
        <v>2714</v>
      </c>
      <c r="H1489" s="67"/>
      <c r="I1489" s="67" t="s">
        <v>2715</v>
      </c>
      <c r="J1489" s="36">
        <v>7533.49</v>
      </c>
    </row>
    <row r="1490" spans="1:10" ht="15.75" thickBot="1" x14ac:dyDescent="0.3">
      <c r="A1490" s="67"/>
      <c r="B1490" s="67"/>
      <c r="C1490" s="67"/>
      <c r="D1490" s="67"/>
      <c r="E1490" s="67" t="s">
        <v>383</v>
      </c>
      <c r="F1490" s="68">
        <v>43570</v>
      </c>
      <c r="G1490" s="67" t="s">
        <v>2716</v>
      </c>
      <c r="H1490" s="67"/>
      <c r="I1490" s="67" t="s">
        <v>2717</v>
      </c>
      <c r="J1490" s="37">
        <v>5946.16</v>
      </c>
    </row>
    <row r="1491" spans="1:10" x14ac:dyDescent="0.25">
      <c r="A1491" s="67"/>
      <c r="B1491" s="67"/>
      <c r="C1491" s="67" t="s">
        <v>2718</v>
      </c>
      <c r="D1491" s="67"/>
      <c r="E1491" s="67"/>
      <c r="F1491" s="68"/>
      <c r="G1491" s="67"/>
      <c r="H1491" s="67"/>
      <c r="I1491" s="67"/>
      <c r="J1491" s="36">
        <f>ROUND(SUM(J1444:J1490),5)</f>
        <v>13109.69</v>
      </c>
    </row>
    <row r="1492" spans="1:10" x14ac:dyDescent="0.25">
      <c r="A1492" s="64"/>
      <c r="B1492" s="64"/>
      <c r="C1492" s="64" t="s">
        <v>2719</v>
      </c>
      <c r="D1492" s="64"/>
      <c r="E1492" s="64"/>
      <c r="F1492" s="65"/>
      <c r="G1492" s="64"/>
      <c r="H1492" s="64"/>
      <c r="I1492" s="64"/>
      <c r="J1492" s="57"/>
    </row>
    <row r="1493" spans="1:10" x14ac:dyDescent="0.25">
      <c r="A1493" s="67"/>
      <c r="B1493" s="67"/>
      <c r="C1493" s="67"/>
      <c r="D1493" s="67"/>
      <c r="E1493" s="67" t="s">
        <v>383</v>
      </c>
      <c r="F1493" s="68">
        <v>41517</v>
      </c>
      <c r="G1493" s="67" t="s">
        <v>1508</v>
      </c>
      <c r="H1493" s="67"/>
      <c r="I1493" s="67" t="s">
        <v>1509</v>
      </c>
      <c r="J1493" s="36">
        <v>20</v>
      </c>
    </row>
    <row r="1494" spans="1:10" x14ac:dyDescent="0.25">
      <c r="A1494" s="67"/>
      <c r="B1494" s="67"/>
      <c r="C1494" s="67"/>
      <c r="D1494" s="67"/>
      <c r="E1494" s="67" t="s">
        <v>383</v>
      </c>
      <c r="F1494" s="68">
        <v>41578</v>
      </c>
      <c r="G1494" s="67" t="s">
        <v>421</v>
      </c>
      <c r="H1494" s="67"/>
      <c r="I1494" s="67" t="s">
        <v>422</v>
      </c>
      <c r="J1494" s="36">
        <v>20</v>
      </c>
    </row>
    <row r="1495" spans="1:10" ht="15.75" thickBot="1" x14ac:dyDescent="0.3">
      <c r="A1495" s="67"/>
      <c r="B1495" s="67"/>
      <c r="C1495" s="67"/>
      <c r="D1495" s="67"/>
      <c r="E1495" s="67" t="s">
        <v>383</v>
      </c>
      <c r="F1495" s="68">
        <v>42767</v>
      </c>
      <c r="G1495" s="67" t="s">
        <v>1009</v>
      </c>
      <c r="H1495" s="67"/>
      <c r="I1495" s="67" t="s">
        <v>1556</v>
      </c>
      <c r="J1495" s="37">
        <v>-40</v>
      </c>
    </row>
    <row r="1496" spans="1:10" x14ac:dyDescent="0.25">
      <c r="A1496" s="67"/>
      <c r="B1496" s="67"/>
      <c r="C1496" s="67" t="s">
        <v>2720</v>
      </c>
      <c r="D1496" s="67"/>
      <c r="E1496" s="67"/>
      <c r="F1496" s="68"/>
      <c r="G1496" s="67"/>
      <c r="H1496" s="67"/>
      <c r="I1496" s="67"/>
      <c r="J1496" s="36">
        <f>ROUND(SUM(J1492:J1495),5)</f>
        <v>0</v>
      </c>
    </row>
    <row r="1497" spans="1:10" x14ac:dyDescent="0.25">
      <c r="A1497" s="64"/>
      <c r="B1497" s="64"/>
      <c r="C1497" s="64" t="s">
        <v>2721</v>
      </c>
      <c r="D1497" s="64"/>
      <c r="E1497" s="64"/>
      <c r="F1497" s="65"/>
      <c r="G1497" s="64"/>
      <c r="H1497" s="64"/>
      <c r="I1497" s="64"/>
      <c r="J1497" s="57"/>
    </row>
    <row r="1498" spans="1:10" x14ac:dyDescent="0.25">
      <c r="A1498" s="67"/>
      <c r="B1498" s="67"/>
      <c r="C1498" s="67"/>
      <c r="D1498" s="67"/>
      <c r="E1498" s="67" t="s">
        <v>383</v>
      </c>
      <c r="F1498" s="68">
        <v>41121</v>
      </c>
      <c r="G1498" s="67" t="s">
        <v>1513</v>
      </c>
      <c r="H1498" s="67"/>
      <c r="I1498" s="67" t="s">
        <v>1514</v>
      </c>
      <c r="J1498" s="36">
        <v>20</v>
      </c>
    </row>
    <row r="1499" spans="1:10" x14ac:dyDescent="0.25">
      <c r="A1499" s="67"/>
      <c r="B1499" s="67"/>
      <c r="C1499" s="67"/>
      <c r="D1499" s="67"/>
      <c r="E1499" s="67" t="s">
        <v>383</v>
      </c>
      <c r="F1499" s="68">
        <v>41639</v>
      </c>
      <c r="G1499" s="67" t="s">
        <v>1628</v>
      </c>
      <c r="H1499" s="67"/>
      <c r="I1499" s="67" t="s">
        <v>1629</v>
      </c>
      <c r="J1499" s="36">
        <v>20</v>
      </c>
    </row>
    <row r="1500" spans="1:10" x14ac:dyDescent="0.25">
      <c r="A1500" s="67"/>
      <c r="B1500" s="67"/>
      <c r="C1500" s="67"/>
      <c r="D1500" s="67"/>
      <c r="E1500" s="67" t="s">
        <v>383</v>
      </c>
      <c r="F1500" s="68">
        <v>42035</v>
      </c>
      <c r="G1500" s="67" t="s">
        <v>1579</v>
      </c>
      <c r="H1500" s="67"/>
      <c r="I1500" s="67" t="s">
        <v>1580</v>
      </c>
      <c r="J1500" s="36">
        <v>38</v>
      </c>
    </row>
    <row r="1501" spans="1:10" x14ac:dyDescent="0.25">
      <c r="A1501" s="67"/>
      <c r="B1501" s="67"/>
      <c r="C1501" s="67"/>
      <c r="D1501" s="67"/>
      <c r="E1501" s="67" t="s">
        <v>383</v>
      </c>
      <c r="F1501" s="68">
        <v>42063</v>
      </c>
      <c r="G1501" s="67" t="s">
        <v>1549</v>
      </c>
      <c r="H1501" s="67"/>
      <c r="I1501" s="67" t="s">
        <v>1550</v>
      </c>
      <c r="J1501" s="36">
        <v>20</v>
      </c>
    </row>
    <row r="1502" spans="1:10" x14ac:dyDescent="0.25">
      <c r="A1502" s="67"/>
      <c r="B1502" s="67"/>
      <c r="C1502" s="67"/>
      <c r="D1502" s="67"/>
      <c r="E1502" s="67" t="s">
        <v>383</v>
      </c>
      <c r="F1502" s="68">
        <v>42277</v>
      </c>
      <c r="G1502" s="67" t="s">
        <v>991</v>
      </c>
      <c r="H1502" s="67"/>
      <c r="I1502" s="67" t="s">
        <v>992</v>
      </c>
      <c r="J1502" s="36">
        <v>20</v>
      </c>
    </row>
    <row r="1503" spans="1:10" ht="15.75" thickBot="1" x14ac:dyDescent="0.3">
      <c r="A1503" s="67"/>
      <c r="B1503" s="67"/>
      <c r="C1503" s="67"/>
      <c r="D1503" s="67"/>
      <c r="E1503" s="67" t="s">
        <v>383</v>
      </c>
      <c r="F1503" s="68">
        <v>42767</v>
      </c>
      <c r="G1503" s="67" t="s">
        <v>1009</v>
      </c>
      <c r="H1503" s="67"/>
      <c r="I1503" s="67" t="s">
        <v>1556</v>
      </c>
      <c r="J1503" s="37">
        <v>-118</v>
      </c>
    </row>
    <row r="1504" spans="1:10" x14ac:dyDescent="0.25">
      <c r="A1504" s="67"/>
      <c r="B1504" s="67"/>
      <c r="C1504" s="67" t="s">
        <v>2722</v>
      </c>
      <c r="D1504" s="67"/>
      <c r="E1504" s="67"/>
      <c r="F1504" s="68"/>
      <c r="G1504" s="67"/>
      <c r="H1504" s="67"/>
      <c r="I1504" s="67"/>
      <c r="J1504" s="36">
        <f>ROUND(SUM(J1497:J1503),5)</f>
        <v>0</v>
      </c>
    </row>
    <row r="1505" spans="1:10" x14ac:dyDescent="0.25">
      <c r="A1505" s="64"/>
      <c r="B1505" s="64"/>
      <c r="C1505" s="64" t="s">
        <v>2723</v>
      </c>
      <c r="D1505" s="64"/>
      <c r="E1505" s="64"/>
      <c r="F1505" s="65"/>
      <c r="G1505" s="64"/>
      <c r="H1505" s="64"/>
      <c r="I1505" s="64"/>
      <c r="J1505" s="57"/>
    </row>
    <row r="1506" spans="1:10" x14ac:dyDescent="0.25">
      <c r="A1506" s="67"/>
      <c r="B1506" s="67"/>
      <c r="C1506" s="67"/>
      <c r="D1506" s="67"/>
      <c r="E1506" s="67" t="s">
        <v>390</v>
      </c>
      <c r="F1506" s="68">
        <v>42926</v>
      </c>
      <c r="G1506" s="67" t="s">
        <v>2724</v>
      </c>
      <c r="H1506" s="67" t="s">
        <v>2725</v>
      </c>
      <c r="I1506" s="67" t="s">
        <v>2726</v>
      </c>
      <c r="J1506" s="36">
        <v>-493</v>
      </c>
    </row>
    <row r="1507" spans="1:10" ht="15.75" thickBot="1" x14ac:dyDescent="0.3">
      <c r="A1507" s="67"/>
      <c r="B1507" s="67"/>
      <c r="C1507" s="67"/>
      <c r="D1507" s="67"/>
      <c r="E1507" s="67" t="s">
        <v>390</v>
      </c>
      <c r="F1507" s="68">
        <v>43096</v>
      </c>
      <c r="G1507" s="67" t="s">
        <v>2727</v>
      </c>
      <c r="H1507" s="67" t="s">
        <v>2728</v>
      </c>
      <c r="I1507" s="67" t="s">
        <v>2729</v>
      </c>
      <c r="J1507" s="37">
        <v>-490</v>
      </c>
    </row>
    <row r="1508" spans="1:10" x14ac:dyDescent="0.25">
      <c r="A1508" s="67"/>
      <c r="B1508" s="67"/>
      <c r="C1508" s="67" t="s">
        <v>2730</v>
      </c>
      <c r="D1508" s="67"/>
      <c r="E1508" s="67"/>
      <c r="F1508" s="68"/>
      <c r="G1508" s="67"/>
      <c r="H1508" s="67"/>
      <c r="I1508" s="67"/>
      <c r="J1508" s="36">
        <f>ROUND(SUM(J1505:J1507),5)</f>
        <v>-983</v>
      </c>
    </row>
    <row r="1509" spans="1:10" x14ac:dyDescent="0.25">
      <c r="A1509" s="64"/>
      <c r="B1509" s="64"/>
      <c r="C1509" s="64" t="s">
        <v>2731</v>
      </c>
      <c r="D1509" s="64"/>
      <c r="E1509" s="64"/>
      <c r="F1509" s="65"/>
      <c r="G1509" s="64"/>
      <c r="H1509" s="64"/>
      <c r="I1509" s="64"/>
      <c r="J1509" s="57"/>
    </row>
    <row r="1510" spans="1:10" x14ac:dyDescent="0.25">
      <c r="A1510" s="67"/>
      <c r="B1510" s="67"/>
      <c r="C1510" s="67"/>
      <c r="D1510" s="67"/>
      <c r="E1510" s="67" t="s">
        <v>383</v>
      </c>
      <c r="F1510" s="68">
        <v>42370</v>
      </c>
      <c r="G1510" s="67" t="s">
        <v>1462</v>
      </c>
      <c r="H1510" s="67"/>
      <c r="I1510" s="67" t="s">
        <v>1463</v>
      </c>
      <c r="J1510" s="36">
        <v>500</v>
      </c>
    </row>
    <row r="1511" spans="1:10" ht="15.75" thickBot="1" x14ac:dyDescent="0.3">
      <c r="A1511" s="67"/>
      <c r="B1511" s="67"/>
      <c r="C1511" s="67"/>
      <c r="D1511" s="67"/>
      <c r="E1511" s="67" t="s">
        <v>383</v>
      </c>
      <c r="F1511" s="68">
        <v>42810</v>
      </c>
      <c r="G1511" s="67" t="s">
        <v>1472</v>
      </c>
      <c r="H1511" s="67"/>
      <c r="I1511" s="67" t="s">
        <v>1473</v>
      </c>
      <c r="J1511" s="37">
        <v>-500</v>
      </c>
    </row>
    <row r="1512" spans="1:10" x14ac:dyDescent="0.25">
      <c r="A1512" s="67"/>
      <c r="B1512" s="67"/>
      <c r="C1512" s="67" t="s">
        <v>2732</v>
      </c>
      <c r="D1512" s="67"/>
      <c r="E1512" s="67"/>
      <c r="F1512" s="68"/>
      <c r="G1512" s="67"/>
      <c r="H1512" s="67"/>
      <c r="I1512" s="67"/>
      <c r="J1512" s="36">
        <f>ROUND(SUM(J1509:J1511),5)</f>
        <v>0</v>
      </c>
    </row>
    <row r="1513" spans="1:10" x14ac:dyDescent="0.25">
      <c r="A1513" s="64"/>
      <c r="B1513" s="64"/>
      <c r="C1513" s="64" t="s">
        <v>2733</v>
      </c>
      <c r="D1513" s="64"/>
      <c r="E1513" s="64"/>
      <c r="F1513" s="65"/>
      <c r="G1513" s="64"/>
      <c r="H1513" s="64"/>
      <c r="I1513" s="64"/>
      <c r="J1513" s="57"/>
    </row>
    <row r="1514" spans="1:10" x14ac:dyDescent="0.25">
      <c r="A1514" s="67"/>
      <c r="B1514" s="67"/>
      <c r="C1514" s="67"/>
      <c r="D1514" s="67"/>
      <c r="E1514" s="67" t="s">
        <v>383</v>
      </c>
      <c r="F1514" s="68">
        <v>42370</v>
      </c>
      <c r="G1514" s="67" t="s">
        <v>1462</v>
      </c>
      <c r="H1514" s="67"/>
      <c r="I1514" s="67" t="s">
        <v>1463</v>
      </c>
      <c r="J1514" s="36">
        <v>500</v>
      </c>
    </row>
    <row r="1515" spans="1:10" ht="15.75" thickBot="1" x14ac:dyDescent="0.3">
      <c r="A1515" s="67"/>
      <c r="B1515" s="67"/>
      <c r="C1515" s="67"/>
      <c r="D1515" s="67"/>
      <c r="E1515" s="67" t="s">
        <v>383</v>
      </c>
      <c r="F1515" s="68">
        <v>42810</v>
      </c>
      <c r="G1515" s="67" t="s">
        <v>1472</v>
      </c>
      <c r="H1515" s="67"/>
      <c r="I1515" s="67" t="s">
        <v>1473</v>
      </c>
      <c r="J1515" s="37">
        <v>-500</v>
      </c>
    </row>
    <row r="1516" spans="1:10" x14ac:dyDescent="0.25">
      <c r="A1516" s="67"/>
      <c r="B1516" s="67"/>
      <c r="C1516" s="67" t="s">
        <v>2734</v>
      </c>
      <c r="D1516" s="67"/>
      <c r="E1516" s="67"/>
      <c r="F1516" s="68"/>
      <c r="G1516" s="67"/>
      <c r="H1516" s="67"/>
      <c r="I1516" s="67"/>
      <c r="J1516" s="36">
        <f>ROUND(SUM(J1513:J1515),5)</f>
        <v>0</v>
      </c>
    </row>
    <row r="1517" spans="1:10" x14ac:dyDescent="0.25">
      <c r="A1517" s="64"/>
      <c r="B1517" s="64"/>
      <c r="C1517" s="64" t="s">
        <v>2735</v>
      </c>
      <c r="D1517" s="64"/>
      <c r="E1517" s="64"/>
      <c r="F1517" s="65"/>
      <c r="G1517" s="64"/>
      <c r="H1517" s="64"/>
      <c r="I1517" s="64"/>
      <c r="J1517" s="57"/>
    </row>
    <row r="1518" spans="1:10" x14ac:dyDescent="0.25">
      <c r="A1518" s="67"/>
      <c r="B1518" s="67"/>
      <c r="C1518" s="67"/>
      <c r="D1518" s="67"/>
      <c r="E1518" s="67" t="s">
        <v>383</v>
      </c>
      <c r="F1518" s="68">
        <v>40999</v>
      </c>
      <c r="G1518" s="67" t="s">
        <v>702</v>
      </c>
      <c r="H1518" s="67"/>
      <c r="I1518" s="67" t="s">
        <v>703</v>
      </c>
      <c r="J1518" s="36">
        <v>20</v>
      </c>
    </row>
    <row r="1519" spans="1:10" x14ac:dyDescent="0.25">
      <c r="A1519" s="67"/>
      <c r="B1519" s="67"/>
      <c r="C1519" s="67"/>
      <c r="D1519" s="67"/>
      <c r="E1519" s="67" t="s">
        <v>383</v>
      </c>
      <c r="F1519" s="68">
        <v>41182</v>
      </c>
      <c r="G1519" s="67" t="s">
        <v>1506</v>
      </c>
      <c r="H1519" s="67"/>
      <c r="I1519" s="67" t="s">
        <v>1507</v>
      </c>
      <c r="J1519" s="36">
        <v>20</v>
      </c>
    </row>
    <row r="1520" spans="1:10" x14ac:dyDescent="0.25">
      <c r="A1520" s="67"/>
      <c r="B1520" s="67"/>
      <c r="C1520" s="67"/>
      <c r="D1520" s="67"/>
      <c r="E1520" s="67" t="s">
        <v>383</v>
      </c>
      <c r="F1520" s="68">
        <v>41394</v>
      </c>
      <c r="G1520" s="67" t="s">
        <v>1515</v>
      </c>
      <c r="H1520" s="67"/>
      <c r="I1520" s="67" t="s">
        <v>1516</v>
      </c>
      <c r="J1520" s="36">
        <v>60</v>
      </c>
    </row>
    <row r="1521" spans="1:10" x14ac:dyDescent="0.25">
      <c r="A1521" s="67"/>
      <c r="B1521" s="67"/>
      <c r="C1521" s="67"/>
      <c r="D1521" s="67"/>
      <c r="E1521" s="67" t="s">
        <v>383</v>
      </c>
      <c r="F1521" s="68">
        <v>41608</v>
      </c>
      <c r="G1521" s="67" t="s">
        <v>1519</v>
      </c>
      <c r="H1521" s="67"/>
      <c r="I1521" s="67" t="s">
        <v>1520</v>
      </c>
      <c r="J1521" s="36">
        <v>20</v>
      </c>
    </row>
    <row r="1522" spans="1:10" x14ac:dyDescent="0.25">
      <c r="A1522" s="67"/>
      <c r="B1522" s="67"/>
      <c r="C1522" s="67"/>
      <c r="D1522" s="67"/>
      <c r="E1522" s="67" t="s">
        <v>423</v>
      </c>
      <c r="F1522" s="68">
        <v>41743</v>
      </c>
      <c r="G1522" s="67"/>
      <c r="H1522" s="67"/>
      <c r="I1522" s="67" t="s">
        <v>2736</v>
      </c>
      <c r="J1522" s="36">
        <v>195.58</v>
      </c>
    </row>
    <row r="1523" spans="1:10" x14ac:dyDescent="0.25">
      <c r="A1523" s="67"/>
      <c r="B1523" s="67"/>
      <c r="C1523" s="67"/>
      <c r="D1523" s="67"/>
      <c r="E1523" s="67" t="s">
        <v>383</v>
      </c>
      <c r="F1523" s="68">
        <v>41851</v>
      </c>
      <c r="G1523" s="67" t="s">
        <v>1780</v>
      </c>
      <c r="H1523" s="67"/>
      <c r="I1523" s="67" t="s">
        <v>1781</v>
      </c>
      <c r="J1523" s="36">
        <v>8</v>
      </c>
    </row>
    <row r="1524" spans="1:10" x14ac:dyDescent="0.25">
      <c r="A1524" s="67"/>
      <c r="B1524" s="67"/>
      <c r="C1524" s="67"/>
      <c r="D1524" s="67"/>
      <c r="E1524" s="67" t="s">
        <v>383</v>
      </c>
      <c r="F1524" s="68">
        <v>42004</v>
      </c>
      <c r="G1524" s="67" t="s">
        <v>1648</v>
      </c>
      <c r="H1524" s="67"/>
      <c r="I1524" s="67" t="s">
        <v>1649</v>
      </c>
      <c r="J1524" s="36">
        <v>20</v>
      </c>
    </row>
    <row r="1525" spans="1:10" x14ac:dyDescent="0.25">
      <c r="A1525" s="67"/>
      <c r="B1525" s="67"/>
      <c r="C1525" s="67"/>
      <c r="D1525" s="67"/>
      <c r="E1525" s="67" t="s">
        <v>383</v>
      </c>
      <c r="F1525" s="68">
        <v>42216</v>
      </c>
      <c r="G1525" s="67" t="s">
        <v>1655</v>
      </c>
      <c r="H1525" s="67"/>
      <c r="I1525" s="67" t="s">
        <v>1656</v>
      </c>
      <c r="J1525" s="36">
        <v>20</v>
      </c>
    </row>
    <row r="1526" spans="1:10" x14ac:dyDescent="0.25">
      <c r="A1526" s="67"/>
      <c r="B1526" s="67"/>
      <c r="C1526" s="67"/>
      <c r="D1526" s="67"/>
      <c r="E1526" s="67" t="s">
        <v>383</v>
      </c>
      <c r="F1526" s="68">
        <v>42370</v>
      </c>
      <c r="G1526" s="67" t="s">
        <v>1462</v>
      </c>
      <c r="H1526" s="67"/>
      <c r="I1526" s="67" t="s">
        <v>1463</v>
      </c>
      <c r="J1526" s="36">
        <v>136</v>
      </c>
    </row>
    <row r="1527" spans="1:10" x14ac:dyDescent="0.25">
      <c r="A1527" s="67"/>
      <c r="B1527" s="67"/>
      <c r="C1527" s="67"/>
      <c r="D1527" s="67"/>
      <c r="E1527" s="67" t="s">
        <v>426</v>
      </c>
      <c r="F1527" s="68">
        <v>42744</v>
      </c>
      <c r="G1527" s="67" t="s">
        <v>570</v>
      </c>
      <c r="H1527" s="67" t="s">
        <v>2737</v>
      </c>
      <c r="I1527" s="67" t="s">
        <v>2738</v>
      </c>
      <c r="J1527" s="36">
        <v>-500</v>
      </c>
    </row>
    <row r="1528" spans="1:10" ht="15.75" thickBot="1" x14ac:dyDescent="0.3">
      <c r="A1528" s="67"/>
      <c r="B1528" s="67"/>
      <c r="C1528" s="67"/>
      <c r="D1528" s="67"/>
      <c r="E1528" s="67" t="s">
        <v>383</v>
      </c>
      <c r="F1528" s="68">
        <v>42855</v>
      </c>
      <c r="G1528" s="67" t="s">
        <v>1474</v>
      </c>
      <c r="H1528" s="67"/>
      <c r="I1528" s="67" t="s">
        <v>1475</v>
      </c>
      <c r="J1528" s="37">
        <v>20</v>
      </c>
    </row>
    <row r="1529" spans="1:10" x14ac:dyDescent="0.25">
      <c r="A1529" s="67"/>
      <c r="B1529" s="67"/>
      <c r="C1529" s="67" t="s">
        <v>2739</v>
      </c>
      <c r="D1529" s="67"/>
      <c r="E1529" s="67"/>
      <c r="F1529" s="68"/>
      <c r="G1529" s="67"/>
      <c r="H1529" s="67"/>
      <c r="I1529" s="67"/>
      <c r="J1529" s="36">
        <f>ROUND(SUM(J1517:J1528),5)</f>
        <v>19.579999999999998</v>
      </c>
    </row>
    <row r="1530" spans="1:10" x14ac:dyDescent="0.25">
      <c r="A1530" s="64"/>
      <c r="B1530" s="64"/>
      <c r="C1530" s="64" t="s">
        <v>2740</v>
      </c>
      <c r="D1530" s="64"/>
      <c r="E1530" s="64"/>
      <c r="F1530" s="65"/>
      <c r="G1530" s="64"/>
      <c r="H1530" s="64"/>
      <c r="I1530" s="64"/>
      <c r="J1530" s="57"/>
    </row>
    <row r="1531" spans="1:10" x14ac:dyDescent="0.25">
      <c r="A1531" s="67"/>
      <c r="B1531" s="67"/>
      <c r="C1531" s="67"/>
      <c r="D1531" s="67"/>
      <c r="E1531" s="67" t="s">
        <v>383</v>
      </c>
      <c r="F1531" s="68">
        <v>41182</v>
      </c>
      <c r="G1531" s="67" t="s">
        <v>1506</v>
      </c>
      <c r="H1531" s="67"/>
      <c r="I1531" s="67" t="s">
        <v>1507</v>
      </c>
      <c r="J1531" s="36">
        <v>20</v>
      </c>
    </row>
    <row r="1532" spans="1:10" x14ac:dyDescent="0.25">
      <c r="A1532" s="67"/>
      <c r="B1532" s="67"/>
      <c r="C1532" s="67"/>
      <c r="D1532" s="67"/>
      <c r="E1532" s="67" t="s">
        <v>383</v>
      </c>
      <c r="F1532" s="68">
        <v>41243</v>
      </c>
      <c r="G1532" s="67" t="s">
        <v>1734</v>
      </c>
      <c r="H1532" s="67"/>
      <c r="I1532" s="67" t="s">
        <v>1735</v>
      </c>
      <c r="J1532" s="36">
        <v>40</v>
      </c>
    </row>
    <row r="1533" spans="1:10" x14ac:dyDescent="0.25">
      <c r="A1533" s="67"/>
      <c r="B1533" s="67"/>
      <c r="C1533" s="67"/>
      <c r="D1533" s="67"/>
      <c r="E1533" s="67" t="s">
        <v>383</v>
      </c>
      <c r="F1533" s="68">
        <v>41333</v>
      </c>
      <c r="G1533" s="67" t="s">
        <v>1571</v>
      </c>
      <c r="H1533" s="67"/>
      <c r="I1533" s="67" t="s">
        <v>1572</v>
      </c>
      <c r="J1533" s="36">
        <v>20</v>
      </c>
    </row>
    <row r="1534" spans="1:10" x14ac:dyDescent="0.25">
      <c r="A1534" s="67"/>
      <c r="B1534" s="67"/>
      <c r="C1534" s="67"/>
      <c r="D1534" s="67"/>
      <c r="E1534" s="67" t="s">
        <v>383</v>
      </c>
      <c r="F1534" s="68">
        <v>41455</v>
      </c>
      <c r="G1534" s="67" t="s">
        <v>1750</v>
      </c>
      <c r="H1534" s="67"/>
      <c r="I1534" s="67" t="s">
        <v>1751</v>
      </c>
      <c r="J1534" s="36">
        <v>38</v>
      </c>
    </row>
    <row r="1535" spans="1:10" x14ac:dyDescent="0.25">
      <c r="A1535" s="67"/>
      <c r="B1535" s="67"/>
      <c r="C1535" s="67"/>
      <c r="D1535" s="67"/>
      <c r="E1535" s="67" t="s">
        <v>383</v>
      </c>
      <c r="F1535" s="68">
        <v>41517</v>
      </c>
      <c r="G1535" s="67" t="s">
        <v>1508</v>
      </c>
      <c r="H1535" s="67"/>
      <c r="I1535" s="67" t="s">
        <v>1509</v>
      </c>
      <c r="J1535" s="36">
        <v>60</v>
      </c>
    </row>
    <row r="1536" spans="1:10" x14ac:dyDescent="0.25">
      <c r="A1536" s="67"/>
      <c r="B1536" s="67"/>
      <c r="C1536" s="67"/>
      <c r="D1536" s="67"/>
      <c r="E1536" s="67" t="s">
        <v>383</v>
      </c>
      <c r="F1536" s="68">
        <v>41639</v>
      </c>
      <c r="G1536" s="67" t="s">
        <v>1628</v>
      </c>
      <c r="H1536" s="67"/>
      <c r="I1536" s="67" t="s">
        <v>1629</v>
      </c>
      <c r="J1536" s="36">
        <v>20</v>
      </c>
    </row>
    <row r="1537" spans="1:10" x14ac:dyDescent="0.25">
      <c r="A1537" s="67"/>
      <c r="B1537" s="67"/>
      <c r="C1537" s="67"/>
      <c r="D1537" s="67"/>
      <c r="E1537" s="67" t="s">
        <v>383</v>
      </c>
      <c r="F1537" s="68">
        <v>41698</v>
      </c>
      <c r="G1537" s="67" t="s">
        <v>1575</v>
      </c>
      <c r="H1537" s="67"/>
      <c r="I1537" s="67" t="s">
        <v>1576</v>
      </c>
      <c r="J1537" s="36">
        <v>20</v>
      </c>
    </row>
    <row r="1538" spans="1:10" x14ac:dyDescent="0.25">
      <c r="A1538" s="67"/>
      <c r="B1538" s="67"/>
      <c r="C1538" s="67"/>
      <c r="D1538" s="67"/>
      <c r="E1538" s="67" t="s">
        <v>383</v>
      </c>
      <c r="F1538" s="68">
        <v>41729</v>
      </c>
      <c r="G1538" s="67" t="s">
        <v>1478</v>
      </c>
      <c r="H1538" s="67"/>
      <c r="I1538" s="67" t="s">
        <v>1479</v>
      </c>
      <c r="J1538" s="36">
        <v>20</v>
      </c>
    </row>
    <row r="1539" spans="1:10" x14ac:dyDescent="0.25">
      <c r="A1539" s="67"/>
      <c r="B1539" s="67"/>
      <c r="C1539" s="67"/>
      <c r="D1539" s="67"/>
      <c r="E1539" s="67" t="s">
        <v>383</v>
      </c>
      <c r="F1539" s="68">
        <v>41759</v>
      </c>
      <c r="G1539" s="67" t="s">
        <v>1521</v>
      </c>
      <c r="H1539" s="67"/>
      <c r="I1539" s="67" t="s">
        <v>1522</v>
      </c>
      <c r="J1539" s="36">
        <v>20</v>
      </c>
    </row>
    <row r="1540" spans="1:10" x14ac:dyDescent="0.25">
      <c r="A1540" s="67"/>
      <c r="B1540" s="67"/>
      <c r="C1540" s="67"/>
      <c r="D1540" s="67"/>
      <c r="E1540" s="67" t="s">
        <v>383</v>
      </c>
      <c r="F1540" s="68">
        <v>41790</v>
      </c>
      <c r="G1540" s="67" t="s">
        <v>1116</v>
      </c>
      <c r="H1540" s="67"/>
      <c r="I1540" s="67" t="s">
        <v>1117</v>
      </c>
      <c r="J1540" s="36">
        <v>40</v>
      </c>
    </row>
    <row r="1541" spans="1:10" x14ac:dyDescent="0.25">
      <c r="A1541" s="67"/>
      <c r="B1541" s="67"/>
      <c r="C1541" s="67"/>
      <c r="D1541" s="67"/>
      <c r="E1541" s="67" t="s">
        <v>426</v>
      </c>
      <c r="F1541" s="68">
        <v>41967</v>
      </c>
      <c r="G1541" s="67"/>
      <c r="H1541" s="67" t="s">
        <v>468</v>
      </c>
      <c r="I1541" s="67" t="s">
        <v>2741</v>
      </c>
      <c r="J1541" s="36">
        <v>-111.1</v>
      </c>
    </row>
    <row r="1542" spans="1:10" x14ac:dyDescent="0.25">
      <c r="A1542" s="67"/>
      <c r="B1542" s="67"/>
      <c r="C1542" s="67"/>
      <c r="D1542" s="67"/>
      <c r="E1542" s="67" t="s">
        <v>383</v>
      </c>
      <c r="F1542" s="68">
        <v>42094</v>
      </c>
      <c r="G1542" s="67" t="s">
        <v>898</v>
      </c>
      <c r="H1542" s="67"/>
      <c r="I1542" s="67" t="s">
        <v>899</v>
      </c>
      <c r="J1542" s="36">
        <v>20</v>
      </c>
    </row>
    <row r="1543" spans="1:10" x14ac:dyDescent="0.25">
      <c r="A1543" s="67"/>
      <c r="B1543" s="67"/>
      <c r="C1543" s="67"/>
      <c r="D1543" s="67"/>
      <c r="E1543" s="67" t="s">
        <v>383</v>
      </c>
      <c r="F1543" s="68">
        <v>42338</v>
      </c>
      <c r="G1543" s="67" t="s">
        <v>1525</v>
      </c>
      <c r="H1543" s="67"/>
      <c r="I1543" s="67" t="s">
        <v>1526</v>
      </c>
      <c r="J1543" s="36">
        <v>20</v>
      </c>
    </row>
    <row r="1544" spans="1:10" x14ac:dyDescent="0.25">
      <c r="A1544" s="67"/>
      <c r="B1544" s="67"/>
      <c r="C1544" s="67"/>
      <c r="D1544" s="67"/>
      <c r="E1544" s="67" t="s">
        <v>383</v>
      </c>
      <c r="F1544" s="68">
        <v>42490</v>
      </c>
      <c r="G1544" s="67" t="s">
        <v>1666</v>
      </c>
      <c r="H1544" s="67"/>
      <c r="I1544" s="67" t="s">
        <v>1667</v>
      </c>
      <c r="J1544" s="36">
        <v>20</v>
      </c>
    </row>
    <row r="1545" spans="1:10" x14ac:dyDescent="0.25">
      <c r="A1545" s="67"/>
      <c r="B1545" s="67"/>
      <c r="C1545" s="67"/>
      <c r="D1545" s="67"/>
      <c r="E1545" s="67" t="s">
        <v>383</v>
      </c>
      <c r="F1545" s="68">
        <v>42521</v>
      </c>
      <c r="G1545" s="67" t="s">
        <v>1480</v>
      </c>
      <c r="H1545" s="67"/>
      <c r="I1545" s="67" t="s">
        <v>1481</v>
      </c>
      <c r="J1545" s="36">
        <v>38</v>
      </c>
    </row>
    <row r="1546" spans="1:10" x14ac:dyDescent="0.25">
      <c r="A1546" s="67"/>
      <c r="B1546" s="67"/>
      <c r="C1546" s="67"/>
      <c r="D1546" s="67"/>
      <c r="E1546" s="67" t="s">
        <v>383</v>
      </c>
      <c r="F1546" s="68">
        <v>42766</v>
      </c>
      <c r="G1546" s="67" t="s">
        <v>1586</v>
      </c>
      <c r="H1546" s="67"/>
      <c r="I1546" s="67" t="s">
        <v>1587</v>
      </c>
      <c r="J1546" s="36">
        <v>20</v>
      </c>
    </row>
    <row r="1547" spans="1:10" x14ac:dyDescent="0.25">
      <c r="A1547" s="67"/>
      <c r="B1547" s="67"/>
      <c r="C1547" s="67"/>
      <c r="D1547" s="67"/>
      <c r="E1547" s="67" t="s">
        <v>383</v>
      </c>
      <c r="F1547" s="68">
        <v>42825</v>
      </c>
      <c r="G1547" s="67" t="s">
        <v>1588</v>
      </c>
      <c r="H1547" s="67"/>
      <c r="I1547" s="67" t="s">
        <v>1589</v>
      </c>
      <c r="J1547" s="36">
        <v>38</v>
      </c>
    </row>
    <row r="1548" spans="1:10" x14ac:dyDescent="0.25">
      <c r="A1548" s="67"/>
      <c r="B1548" s="67"/>
      <c r="C1548" s="67"/>
      <c r="D1548" s="67"/>
      <c r="E1548" s="67" t="s">
        <v>390</v>
      </c>
      <c r="F1548" s="68">
        <v>43007</v>
      </c>
      <c r="G1548" s="67" t="s">
        <v>2742</v>
      </c>
      <c r="H1548" s="67" t="s">
        <v>1343</v>
      </c>
      <c r="I1548" s="67" t="s">
        <v>2142</v>
      </c>
      <c r="J1548" s="36">
        <v>-57.64</v>
      </c>
    </row>
    <row r="1549" spans="1:10" x14ac:dyDescent="0.25">
      <c r="A1549" s="67"/>
      <c r="B1549" s="67"/>
      <c r="C1549" s="67"/>
      <c r="D1549" s="67"/>
      <c r="E1549" s="67" t="s">
        <v>390</v>
      </c>
      <c r="F1549" s="68">
        <v>43007</v>
      </c>
      <c r="G1549" s="67" t="s">
        <v>2742</v>
      </c>
      <c r="H1549" s="67" t="s">
        <v>1343</v>
      </c>
      <c r="I1549" s="67" t="s">
        <v>603</v>
      </c>
      <c r="J1549" s="36">
        <v>-0.28999999999999998</v>
      </c>
    </row>
    <row r="1550" spans="1:10" x14ac:dyDescent="0.25">
      <c r="A1550" s="67"/>
      <c r="B1550" s="67"/>
      <c r="C1550" s="67"/>
      <c r="D1550" s="67"/>
      <c r="E1550" s="67" t="s">
        <v>390</v>
      </c>
      <c r="F1550" s="68">
        <v>43122</v>
      </c>
      <c r="G1550" s="67" t="s">
        <v>2743</v>
      </c>
      <c r="H1550" s="67" t="s">
        <v>1343</v>
      </c>
      <c r="I1550" s="67" t="s">
        <v>2744</v>
      </c>
      <c r="J1550" s="36">
        <v>-226.98</v>
      </c>
    </row>
    <row r="1551" spans="1:10" x14ac:dyDescent="0.25">
      <c r="A1551" s="67"/>
      <c r="B1551" s="67"/>
      <c r="C1551" s="67"/>
      <c r="D1551" s="67"/>
      <c r="E1551" s="67" t="s">
        <v>390</v>
      </c>
      <c r="F1551" s="68">
        <v>43122</v>
      </c>
      <c r="G1551" s="67" t="s">
        <v>2745</v>
      </c>
      <c r="H1551" s="67" t="s">
        <v>1343</v>
      </c>
      <c r="I1551" s="67" t="s">
        <v>2746</v>
      </c>
      <c r="J1551" s="36">
        <v>-122.91</v>
      </c>
    </row>
    <row r="1552" spans="1:10" x14ac:dyDescent="0.25">
      <c r="A1552" s="67"/>
      <c r="B1552" s="67"/>
      <c r="C1552" s="67"/>
      <c r="D1552" s="67"/>
      <c r="E1552" s="67" t="s">
        <v>390</v>
      </c>
      <c r="F1552" s="68">
        <v>43122</v>
      </c>
      <c r="G1552" s="67" t="s">
        <v>2745</v>
      </c>
      <c r="H1552" s="67" t="s">
        <v>1343</v>
      </c>
      <c r="I1552" s="67" t="s">
        <v>499</v>
      </c>
      <c r="J1552" s="36">
        <v>-0.62</v>
      </c>
    </row>
    <row r="1553" spans="1:10" x14ac:dyDescent="0.25">
      <c r="A1553" s="67"/>
      <c r="B1553" s="67"/>
      <c r="C1553" s="67"/>
      <c r="D1553" s="67"/>
      <c r="E1553" s="67" t="s">
        <v>390</v>
      </c>
      <c r="F1553" s="68">
        <v>43122</v>
      </c>
      <c r="G1553" s="67" t="s">
        <v>2743</v>
      </c>
      <c r="H1553" s="67" t="s">
        <v>1343</v>
      </c>
      <c r="I1553" s="67" t="s">
        <v>499</v>
      </c>
      <c r="J1553" s="36">
        <v>-1.1399999999999999</v>
      </c>
    </row>
    <row r="1554" spans="1:10" x14ac:dyDescent="0.25">
      <c r="A1554" s="67"/>
      <c r="B1554" s="67"/>
      <c r="C1554" s="67"/>
      <c r="D1554" s="67"/>
      <c r="E1554" s="67" t="s">
        <v>390</v>
      </c>
      <c r="F1554" s="68">
        <v>43131</v>
      </c>
      <c r="G1554" s="67" t="s">
        <v>2747</v>
      </c>
      <c r="H1554" s="67" t="s">
        <v>2748</v>
      </c>
      <c r="I1554" s="67" t="s">
        <v>2749</v>
      </c>
      <c r="J1554" s="36">
        <v>-122.22</v>
      </c>
    </row>
    <row r="1555" spans="1:10" x14ac:dyDescent="0.25">
      <c r="A1555" s="67"/>
      <c r="B1555" s="67"/>
      <c r="C1555" s="67"/>
      <c r="D1555" s="67"/>
      <c r="E1555" s="67" t="s">
        <v>390</v>
      </c>
      <c r="F1555" s="68">
        <v>43131</v>
      </c>
      <c r="G1555" s="67" t="s">
        <v>2750</v>
      </c>
      <c r="H1555" s="67" t="s">
        <v>2751</v>
      </c>
      <c r="I1555" s="67" t="s">
        <v>2752</v>
      </c>
      <c r="J1555" s="36">
        <v>-300.48</v>
      </c>
    </row>
    <row r="1556" spans="1:10" x14ac:dyDescent="0.25">
      <c r="A1556" s="67"/>
      <c r="B1556" s="67"/>
      <c r="C1556" s="67"/>
      <c r="D1556" s="67"/>
      <c r="E1556" s="67" t="s">
        <v>390</v>
      </c>
      <c r="F1556" s="68">
        <v>43251</v>
      </c>
      <c r="G1556" s="67" t="s">
        <v>2753</v>
      </c>
      <c r="H1556" s="67" t="s">
        <v>2751</v>
      </c>
      <c r="I1556" s="67" t="s">
        <v>2754</v>
      </c>
      <c r="J1556" s="36">
        <v>-65.77</v>
      </c>
    </row>
    <row r="1557" spans="1:10" x14ac:dyDescent="0.25">
      <c r="A1557" s="67"/>
      <c r="B1557" s="67"/>
      <c r="C1557" s="67"/>
      <c r="D1557" s="67"/>
      <c r="E1557" s="67" t="s">
        <v>390</v>
      </c>
      <c r="F1557" s="68">
        <v>43251</v>
      </c>
      <c r="G1557" s="67" t="s">
        <v>2755</v>
      </c>
      <c r="H1557" s="67" t="s">
        <v>2751</v>
      </c>
      <c r="I1557" s="67" t="s">
        <v>2756</v>
      </c>
      <c r="J1557" s="36">
        <v>-73.09</v>
      </c>
    </row>
    <row r="1558" spans="1:10" x14ac:dyDescent="0.25">
      <c r="A1558" s="67"/>
      <c r="B1558" s="67"/>
      <c r="C1558" s="67"/>
      <c r="D1558" s="67"/>
      <c r="E1558" s="67" t="s">
        <v>390</v>
      </c>
      <c r="F1558" s="68">
        <v>43251</v>
      </c>
      <c r="G1558" s="67" t="s">
        <v>2757</v>
      </c>
      <c r="H1558" s="67" t="s">
        <v>1343</v>
      </c>
      <c r="I1558" s="67" t="s">
        <v>2758</v>
      </c>
      <c r="J1558" s="36">
        <v>-41.74</v>
      </c>
    </row>
    <row r="1559" spans="1:10" x14ac:dyDescent="0.25">
      <c r="A1559" s="67"/>
      <c r="B1559" s="67"/>
      <c r="C1559" s="67"/>
      <c r="D1559" s="67"/>
      <c r="E1559" s="67" t="s">
        <v>390</v>
      </c>
      <c r="F1559" s="68">
        <v>43599</v>
      </c>
      <c r="G1559" s="67" t="s">
        <v>2759</v>
      </c>
      <c r="H1559" s="67" t="s">
        <v>1343</v>
      </c>
      <c r="I1559" s="67" t="s">
        <v>2760</v>
      </c>
      <c r="J1559" s="36">
        <v>-54.77</v>
      </c>
    </row>
    <row r="1560" spans="1:10" ht="15.75" thickBot="1" x14ac:dyDescent="0.3">
      <c r="A1560" s="67"/>
      <c r="B1560" s="67"/>
      <c r="C1560" s="67"/>
      <c r="D1560" s="67"/>
      <c r="E1560" s="67" t="s">
        <v>390</v>
      </c>
      <c r="F1560" s="68">
        <v>43746</v>
      </c>
      <c r="G1560" s="67" t="s">
        <v>2761</v>
      </c>
      <c r="H1560" s="67" t="s">
        <v>1343</v>
      </c>
      <c r="I1560" s="67" t="s">
        <v>2762</v>
      </c>
      <c r="J1560" s="37">
        <v>-40.49</v>
      </c>
    </row>
    <row r="1561" spans="1:10" x14ac:dyDescent="0.25">
      <c r="A1561" s="67"/>
      <c r="B1561" s="67"/>
      <c r="C1561" s="67" t="s">
        <v>2763</v>
      </c>
      <c r="D1561" s="67"/>
      <c r="E1561" s="67"/>
      <c r="F1561" s="68"/>
      <c r="G1561" s="67"/>
      <c r="H1561" s="67"/>
      <c r="I1561" s="67"/>
      <c r="J1561" s="36">
        <f>ROUND(SUM(J1530:J1560),5)</f>
        <v>-765.24</v>
      </c>
    </row>
    <row r="1562" spans="1:10" x14ac:dyDescent="0.25">
      <c r="A1562" s="64"/>
      <c r="B1562" s="64"/>
      <c r="C1562" s="64" t="s">
        <v>2764</v>
      </c>
      <c r="D1562" s="64"/>
      <c r="E1562" s="64"/>
      <c r="F1562" s="65"/>
      <c r="G1562" s="64"/>
      <c r="H1562" s="64"/>
      <c r="I1562" s="64"/>
      <c r="J1562" s="57"/>
    </row>
    <row r="1563" spans="1:10" x14ac:dyDescent="0.25">
      <c r="A1563" s="67"/>
      <c r="B1563" s="67"/>
      <c r="C1563" s="67"/>
      <c r="D1563" s="67"/>
      <c r="E1563" s="67" t="s">
        <v>383</v>
      </c>
      <c r="F1563" s="68">
        <v>40939</v>
      </c>
      <c r="G1563" s="67" t="s">
        <v>1539</v>
      </c>
      <c r="H1563" s="67"/>
      <c r="I1563" s="67" t="s">
        <v>1540</v>
      </c>
      <c r="J1563" s="36">
        <v>20</v>
      </c>
    </row>
    <row r="1564" spans="1:10" x14ac:dyDescent="0.25">
      <c r="A1564" s="67"/>
      <c r="B1564" s="67"/>
      <c r="C1564" s="67"/>
      <c r="D1564" s="67"/>
      <c r="E1564" s="67" t="s">
        <v>383</v>
      </c>
      <c r="F1564" s="68">
        <v>41121</v>
      </c>
      <c r="G1564" s="67" t="s">
        <v>1722</v>
      </c>
      <c r="H1564" s="67"/>
      <c r="I1564" s="67" t="s">
        <v>1723</v>
      </c>
      <c r="J1564" s="36">
        <v>-10</v>
      </c>
    </row>
    <row r="1565" spans="1:10" x14ac:dyDescent="0.25">
      <c r="A1565" s="67"/>
      <c r="B1565" s="67"/>
      <c r="C1565" s="67"/>
      <c r="D1565" s="67"/>
      <c r="E1565" s="67" t="s">
        <v>383</v>
      </c>
      <c r="F1565" s="68">
        <v>41608</v>
      </c>
      <c r="G1565" s="67" t="s">
        <v>1519</v>
      </c>
      <c r="H1565" s="67"/>
      <c r="I1565" s="67" t="s">
        <v>1520</v>
      </c>
      <c r="J1565" s="36">
        <v>8</v>
      </c>
    </row>
    <row r="1566" spans="1:10" x14ac:dyDescent="0.25">
      <c r="A1566" s="67"/>
      <c r="B1566" s="67"/>
      <c r="C1566" s="67"/>
      <c r="D1566" s="67"/>
      <c r="E1566" s="67" t="s">
        <v>383</v>
      </c>
      <c r="F1566" s="68">
        <v>42370</v>
      </c>
      <c r="G1566" s="67" t="s">
        <v>1462</v>
      </c>
      <c r="H1566" s="67"/>
      <c r="I1566" s="67" t="s">
        <v>1463</v>
      </c>
      <c r="J1566" s="36">
        <v>482</v>
      </c>
    </row>
    <row r="1567" spans="1:10" x14ac:dyDescent="0.25">
      <c r="A1567" s="67"/>
      <c r="B1567" s="67"/>
      <c r="C1567" s="67"/>
      <c r="D1567" s="67"/>
      <c r="E1567" s="67" t="s">
        <v>383</v>
      </c>
      <c r="F1567" s="68">
        <v>42551</v>
      </c>
      <c r="G1567" s="67" t="s">
        <v>1669</v>
      </c>
      <c r="H1567" s="67"/>
      <c r="I1567" s="67" t="s">
        <v>1670</v>
      </c>
      <c r="J1567" s="36">
        <v>8</v>
      </c>
    </row>
    <row r="1568" spans="1:10" ht="15.75" thickBot="1" x14ac:dyDescent="0.3">
      <c r="A1568" s="67"/>
      <c r="B1568" s="67"/>
      <c r="C1568" s="67"/>
      <c r="D1568" s="67"/>
      <c r="E1568" s="67" t="s">
        <v>383</v>
      </c>
      <c r="F1568" s="68">
        <v>42809</v>
      </c>
      <c r="G1568" s="67" t="s">
        <v>1527</v>
      </c>
      <c r="H1568" s="67"/>
      <c r="I1568" s="67" t="s">
        <v>1528</v>
      </c>
      <c r="J1568" s="37">
        <v>-508</v>
      </c>
    </row>
    <row r="1569" spans="1:10" x14ac:dyDescent="0.25">
      <c r="A1569" s="67"/>
      <c r="B1569" s="67"/>
      <c r="C1569" s="67" t="s">
        <v>2765</v>
      </c>
      <c r="D1569" s="67"/>
      <c r="E1569" s="67"/>
      <c r="F1569" s="68"/>
      <c r="G1569" s="67"/>
      <c r="H1569" s="67"/>
      <c r="I1569" s="67"/>
      <c r="J1569" s="36">
        <f>ROUND(SUM(J1562:J1568),5)</f>
        <v>0</v>
      </c>
    </row>
    <row r="1570" spans="1:10" x14ac:dyDescent="0.25">
      <c r="A1570" s="64"/>
      <c r="B1570" s="64"/>
      <c r="C1570" s="64" t="s">
        <v>2766</v>
      </c>
      <c r="D1570" s="64"/>
      <c r="E1570" s="64"/>
      <c r="F1570" s="65"/>
      <c r="G1570" s="64"/>
      <c r="H1570" s="64"/>
      <c r="I1570" s="64"/>
      <c r="J1570" s="57"/>
    </row>
    <row r="1571" spans="1:10" x14ac:dyDescent="0.25">
      <c r="A1571" s="67"/>
      <c r="B1571" s="67"/>
      <c r="C1571" s="67"/>
      <c r="D1571" s="67"/>
      <c r="E1571" s="67" t="s">
        <v>383</v>
      </c>
      <c r="F1571" s="68">
        <v>41152</v>
      </c>
      <c r="G1571" s="67" t="s">
        <v>1565</v>
      </c>
      <c r="H1571" s="67"/>
      <c r="I1571" s="67" t="s">
        <v>1566</v>
      </c>
      <c r="J1571" s="36">
        <v>40</v>
      </c>
    </row>
    <row r="1572" spans="1:10" x14ac:dyDescent="0.25">
      <c r="A1572" s="67"/>
      <c r="B1572" s="67"/>
      <c r="C1572" s="67"/>
      <c r="D1572" s="67"/>
      <c r="E1572" s="67" t="s">
        <v>383</v>
      </c>
      <c r="F1572" s="68">
        <v>41243</v>
      </c>
      <c r="G1572" s="67" t="s">
        <v>1734</v>
      </c>
      <c r="H1572" s="67"/>
      <c r="I1572" s="67" t="s">
        <v>1735</v>
      </c>
      <c r="J1572" s="36">
        <v>20</v>
      </c>
    </row>
    <row r="1573" spans="1:10" x14ac:dyDescent="0.25">
      <c r="A1573" s="67"/>
      <c r="B1573" s="67"/>
      <c r="C1573" s="67"/>
      <c r="D1573" s="67"/>
      <c r="E1573" s="67" t="s">
        <v>383</v>
      </c>
      <c r="F1573" s="68">
        <v>41305</v>
      </c>
      <c r="G1573" s="67" t="s">
        <v>1488</v>
      </c>
      <c r="H1573" s="67"/>
      <c r="I1573" s="67" t="s">
        <v>1489</v>
      </c>
      <c r="J1573" s="36">
        <v>20</v>
      </c>
    </row>
    <row r="1574" spans="1:10" x14ac:dyDescent="0.25">
      <c r="A1574" s="67"/>
      <c r="B1574" s="67"/>
      <c r="C1574" s="67"/>
      <c r="D1574" s="67"/>
      <c r="E1574" s="67" t="s">
        <v>383</v>
      </c>
      <c r="F1574" s="68">
        <v>41333</v>
      </c>
      <c r="G1574" s="67" t="s">
        <v>1571</v>
      </c>
      <c r="H1574" s="67"/>
      <c r="I1574" s="67" t="s">
        <v>1572</v>
      </c>
      <c r="J1574" s="36">
        <v>60</v>
      </c>
    </row>
    <row r="1575" spans="1:10" x14ac:dyDescent="0.25">
      <c r="A1575" s="67"/>
      <c r="B1575" s="67"/>
      <c r="C1575" s="67"/>
      <c r="D1575" s="67"/>
      <c r="E1575" s="67" t="s">
        <v>383</v>
      </c>
      <c r="F1575" s="68">
        <v>41425</v>
      </c>
      <c r="G1575" s="67" t="s">
        <v>1490</v>
      </c>
      <c r="H1575" s="67"/>
      <c r="I1575" s="67" t="s">
        <v>1491</v>
      </c>
      <c r="J1575" s="36">
        <v>60</v>
      </c>
    </row>
    <row r="1576" spans="1:10" x14ac:dyDescent="0.25">
      <c r="A1576" s="67"/>
      <c r="B1576" s="67"/>
      <c r="C1576" s="67"/>
      <c r="D1576" s="67"/>
      <c r="E1576" s="67" t="s">
        <v>383</v>
      </c>
      <c r="F1576" s="68">
        <v>41425</v>
      </c>
      <c r="G1576" s="67" t="s">
        <v>2426</v>
      </c>
      <c r="H1576" s="67"/>
      <c r="I1576" s="67"/>
      <c r="J1576" s="36">
        <v>4.71</v>
      </c>
    </row>
    <row r="1577" spans="1:10" x14ac:dyDescent="0.25">
      <c r="A1577" s="67"/>
      <c r="B1577" s="67"/>
      <c r="C1577" s="67"/>
      <c r="D1577" s="67"/>
      <c r="E1577" s="67" t="s">
        <v>383</v>
      </c>
      <c r="F1577" s="68">
        <v>41455</v>
      </c>
      <c r="G1577" s="67" t="s">
        <v>1750</v>
      </c>
      <c r="H1577" s="67"/>
      <c r="I1577" s="67" t="s">
        <v>1751</v>
      </c>
      <c r="J1577" s="36">
        <v>120</v>
      </c>
    </row>
    <row r="1578" spans="1:10" x14ac:dyDescent="0.25">
      <c r="A1578" s="67"/>
      <c r="B1578" s="67"/>
      <c r="C1578" s="67"/>
      <c r="D1578" s="67"/>
      <c r="E1578" s="67" t="s">
        <v>383</v>
      </c>
      <c r="F1578" s="68">
        <v>41547</v>
      </c>
      <c r="G1578" s="67" t="s">
        <v>1543</v>
      </c>
      <c r="H1578" s="67"/>
      <c r="I1578" s="67" t="s">
        <v>1544</v>
      </c>
      <c r="J1578" s="36">
        <v>40</v>
      </c>
    </row>
    <row r="1579" spans="1:10" x14ac:dyDescent="0.25">
      <c r="A1579" s="67"/>
      <c r="B1579" s="67"/>
      <c r="C1579" s="67"/>
      <c r="D1579" s="67"/>
      <c r="E1579" s="67" t="s">
        <v>383</v>
      </c>
      <c r="F1579" s="68">
        <v>41578</v>
      </c>
      <c r="G1579" s="67" t="s">
        <v>421</v>
      </c>
      <c r="H1579" s="67"/>
      <c r="I1579" s="67" t="s">
        <v>422</v>
      </c>
      <c r="J1579" s="36">
        <v>38</v>
      </c>
    </row>
    <row r="1580" spans="1:10" x14ac:dyDescent="0.25">
      <c r="A1580" s="67"/>
      <c r="B1580" s="67"/>
      <c r="C1580" s="67"/>
      <c r="D1580" s="67"/>
      <c r="E1580" s="67" t="s">
        <v>383</v>
      </c>
      <c r="F1580" s="68">
        <v>41670</v>
      </c>
      <c r="G1580" s="67" t="s">
        <v>1573</v>
      </c>
      <c r="H1580" s="67"/>
      <c r="I1580" s="67" t="s">
        <v>1574</v>
      </c>
      <c r="J1580" s="36">
        <v>20</v>
      </c>
    </row>
    <row r="1581" spans="1:10" x14ac:dyDescent="0.25">
      <c r="A1581" s="67"/>
      <c r="B1581" s="67"/>
      <c r="C1581" s="67"/>
      <c r="D1581" s="67"/>
      <c r="E1581" s="67" t="s">
        <v>383</v>
      </c>
      <c r="F1581" s="68">
        <v>41698</v>
      </c>
      <c r="G1581" s="67" t="s">
        <v>1575</v>
      </c>
      <c r="H1581" s="67"/>
      <c r="I1581" s="67" t="s">
        <v>1576</v>
      </c>
      <c r="J1581" s="36">
        <v>38</v>
      </c>
    </row>
    <row r="1582" spans="1:10" x14ac:dyDescent="0.25">
      <c r="A1582" s="67"/>
      <c r="B1582" s="67"/>
      <c r="C1582" s="67"/>
      <c r="D1582" s="67"/>
      <c r="E1582" s="67" t="s">
        <v>383</v>
      </c>
      <c r="F1582" s="68">
        <v>41820</v>
      </c>
      <c r="G1582" s="67" t="s">
        <v>1638</v>
      </c>
      <c r="H1582" s="67"/>
      <c r="I1582" s="67" t="s">
        <v>1639</v>
      </c>
      <c r="J1582" s="36">
        <v>20</v>
      </c>
    </row>
    <row r="1583" spans="1:10" x14ac:dyDescent="0.25">
      <c r="A1583" s="67"/>
      <c r="B1583" s="67"/>
      <c r="C1583" s="67"/>
      <c r="D1583" s="67"/>
      <c r="E1583" s="67" t="s">
        <v>383</v>
      </c>
      <c r="F1583" s="68">
        <v>41882</v>
      </c>
      <c r="G1583" s="67" t="s">
        <v>1492</v>
      </c>
      <c r="H1583" s="67"/>
      <c r="I1583" s="67" t="s">
        <v>1493</v>
      </c>
      <c r="J1583" s="36">
        <v>38</v>
      </c>
    </row>
    <row r="1584" spans="1:10" x14ac:dyDescent="0.25">
      <c r="A1584" s="67"/>
      <c r="B1584" s="67"/>
      <c r="C1584" s="67"/>
      <c r="D1584" s="67"/>
      <c r="E1584" s="67" t="s">
        <v>383</v>
      </c>
      <c r="F1584" s="68">
        <v>42035</v>
      </c>
      <c r="G1584" s="67" t="s">
        <v>1579</v>
      </c>
      <c r="H1584" s="67"/>
      <c r="I1584" s="67" t="s">
        <v>1580</v>
      </c>
      <c r="J1584" s="36">
        <v>20</v>
      </c>
    </row>
    <row r="1585" spans="1:10" x14ac:dyDescent="0.25">
      <c r="A1585" s="67"/>
      <c r="B1585" s="67"/>
      <c r="C1585" s="67"/>
      <c r="D1585" s="67"/>
      <c r="E1585" s="67" t="s">
        <v>383</v>
      </c>
      <c r="F1585" s="68">
        <v>42063</v>
      </c>
      <c r="G1585" s="67" t="s">
        <v>1549</v>
      </c>
      <c r="H1585" s="67"/>
      <c r="I1585" s="67" t="s">
        <v>1550</v>
      </c>
      <c r="J1585" s="36">
        <v>20</v>
      </c>
    </row>
    <row r="1586" spans="1:10" x14ac:dyDescent="0.25">
      <c r="A1586" s="67"/>
      <c r="B1586" s="67"/>
      <c r="C1586" s="67"/>
      <c r="D1586" s="67"/>
      <c r="E1586" s="67" t="s">
        <v>383</v>
      </c>
      <c r="F1586" s="68">
        <v>42155</v>
      </c>
      <c r="G1586" s="67" t="s">
        <v>1650</v>
      </c>
      <c r="H1586" s="67"/>
      <c r="I1586" s="67" t="s">
        <v>1651</v>
      </c>
      <c r="J1586" s="36">
        <v>38</v>
      </c>
    </row>
    <row r="1587" spans="1:10" x14ac:dyDescent="0.25">
      <c r="A1587" s="67"/>
      <c r="B1587" s="67"/>
      <c r="C1587" s="67"/>
      <c r="D1587" s="67"/>
      <c r="E1587" s="67" t="s">
        <v>383</v>
      </c>
      <c r="F1587" s="68">
        <v>42185</v>
      </c>
      <c r="G1587" s="67" t="s">
        <v>900</v>
      </c>
      <c r="H1587" s="67"/>
      <c r="I1587" s="67" t="s">
        <v>901</v>
      </c>
      <c r="J1587" s="36">
        <v>40</v>
      </c>
    </row>
    <row r="1588" spans="1:10" x14ac:dyDescent="0.25">
      <c r="A1588" s="67"/>
      <c r="B1588" s="67"/>
      <c r="C1588" s="67"/>
      <c r="D1588" s="67"/>
      <c r="E1588" s="67" t="s">
        <v>383</v>
      </c>
      <c r="F1588" s="68">
        <v>42338</v>
      </c>
      <c r="G1588" s="67" t="s">
        <v>1525</v>
      </c>
      <c r="H1588" s="67"/>
      <c r="I1588" s="67" t="s">
        <v>1526</v>
      </c>
      <c r="J1588" s="36">
        <v>38</v>
      </c>
    </row>
    <row r="1589" spans="1:10" x14ac:dyDescent="0.25">
      <c r="A1589" s="67"/>
      <c r="B1589" s="67"/>
      <c r="C1589" s="67"/>
      <c r="D1589" s="67"/>
      <c r="E1589" s="67" t="s">
        <v>383</v>
      </c>
      <c r="F1589" s="68">
        <v>42551</v>
      </c>
      <c r="G1589" s="67" t="s">
        <v>1669</v>
      </c>
      <c r="H1589" s="67"/>
      <c r="I1589" s="67" t="s">
        <v>1670</v>
      </c>
      <c r="J1589" s="36">
        <v>40</v>
      </c>
    </row>
    <row r="1590" spans="1:10" ht="15.75" thickBot="1" x14ac:dyDescent="0.3">
      <c r="A1590" s="67"/>
      <c r="B1590" s="67"/>
      <c r="C1590" s="67"/>
      <c r="D1590" s="67"/>
      <c r="E1590" s="67" t="s">
        <v>383</v>
      </c>
      <c r="F1590" s="68">
        <v>42809</v>
      </c>
      <c r="G1590" s="67" t="s">
        <v>1527</v>
      </c>
      <c r="H1590" s="67"/>
      <c r="I1590" s="67" t="s">
        <v>1528</v>
      </c>
      <c r="J1590" s="37">
        <v>-714.71</v>
      </c>
    </row>
    <row r="1591" spans="1:10" x14ac:dyDescent="0.25">
      <c r="A1591" s="67"/>
      <c r="B1591" s="67"/>
      <c r="C1591" s="67" t="s">
        <v>2767</v>
      </c>
      <c r="D1591" s="67"/>
      <c r="E1591" s="67"/>
      <c r="F1591" s="68"/>
      <c r="G1591" s="67"/>
      <c r="H1591" s="67"/>
      <c r="I1591" s="67"/>
      <c r="J1591" s="36">
        <f>ROUND(SUM(J1570:J1590),5)</f>
        <v>0</v>
      </c>
    </row>
    <row r="1592" spans="1:10" x14ac:dyDescent="0.25">
      <c r="A1592" s="64"/>
      <c r="B1592" s="64"/>
      <c r="C1592" s="64" t="s">
        <v>2768</v>
      </c>
      <c r="D1592" s="64"/>
      <c r="E1592" s="64"/>
      <c r="F1592" s="65"/>
      <c r="G1592" s="64"/>
      <c r="H1592" s="64"/>
      <c r="I1592" s="64"/>
      <c r="J1592" s="57"/>
    </row>
    <row r="1593" spans="1:10" x14ac:dyDescent="0.25">
      <c r="A1593" s="67"/>
      <c r="B1593" s="67"/>
      <c r="C1593" s="67"/>
      <c r="D1593" s="67"/>
      <c r="E1593" s="67" t="s">
        <v>383</v>
      </c>
      <c r="F1593" s="68">
        <v>42308</v>
      </c>
      <c r="G1593" s="67" t="s">
        <v>1460</v>
      </c>
      <c r="H1593" s="67"/>
      <c r="I1593" s="67" t="s">
        <v>1461</v>
      </c>
      <c r="J1593" s="36">
        <v>8</v>
      </c>
    </row>
    <row r="1594" spans="1:10" x14ac:dyDescent="0.25">
      <c r="A1594" s="67"/>
      <c r="B1594" s="67"/>
      <c r="C1594" s="67"/>
      <c r="D1594" s="67"/>
      <c r="E1594" s="67" t="s">
        <v>383</v>
      </c>
      <c r="F1594" s="68">
        <v>42370</v>
      </c>
      <c r="G1594" s="67" t="s">
        <v>1462</v>
      </c>
      <c r="H1594" s="67"/>
      <c r="I1594" s="67" t="s">
        <v>1463</v>
      </c>
      <c r="J1594" s="36">
        <v>492</v>
      </c>
    </row>
    <row r="1595" spans="1:10" x14ac:dyDescent="0.25">
      <c r="A1595" s="67"/>
      <c r="B1595" s="67"/>
      <c r="C1595" s="67"/>
      <c r="D1595" s="67"/>
      <c r="E1595" s="67" t="s">
        <v>426</v>
      </c>
      <c r="F1595" s="68">
        <v>42712</v>
      </c>
      <c r="G1595" s="67" t="s">
        <v>570</v>
      </c>
      <c r="H1595" s="67" t="s">
        <v>2769</v>
      </c>
      <c r="I1595" s="67" t="s">
        <v>2770</v>
      </c>
      <c r="J1595" s="36">
        <v>-470</v>
      </c>
    </row>
    <row r="1596" spans="1:10" x14ac:dyDescent="0.25">
      <c r="A1596" s="67"/>
      <c r="B1596" s="67"/>
      <c r="C1596" s="67"/>
      <c r="D1596" s="67"/>
      <c r="E1596" s="67" t="s">
        <v>383</v>
      </c>
      <c r="F1596" s="68">
        <v>42794</v>
      </c>
      <c r="G1596" s="67" t="s">
        <v>1551</v>
      </c>
      <c r="H1596" s="67"/>
      <c r="I1596" s="67" t="s">
        <v>1465</v>
      </c>
      <c r="J1596" s="36">
        <v>38</v>
      </c>
    </row>
    <row r="1597" spans="1:10" x14ac:dyDescent="0.25">
      <c r="A1597" s="67"/>
      <c r="B1597" s="67"/>
      <c r="C1597" s="67"/>
      <c r="D1597" s="67"/>
      <c r="E1597" s="67" t="s">
        <v>390</v>
      </c>
      <c r="F1597" s="68">
        <v>43061</v>
      </c>
      <c r="G1597" s="67" t="s">
        <v>2771</v>
      </c>
      <c r="H1597" s="67" t="s">
        <v>2772</v>
      </c>
      <c r="I1597" s="67" t="s">
        <v>2773</v>
      </c>
      <c r="J1597" s="36">
        <v>-410</v>
      </c>
    </row>
    <row r="1598" spans="1:10" x14ac:dyDescent="0.25">
      <c r="A1598" s="67"/>
      <c r="B1598" s="67"/>
      <c r="C1598" s="67"/>
      <c r="D1598" s="67"/>
      <c r="E1598" s="67" t="s">
        <v>390</v>
      </c>
      <c r="F1598" s="68">
        <v>43083</v>
      </c>
      <c r="G1598" s="67" t="s">
        <v>2774</v>
      </c>
      <c r="H1598" s="67" t="s">
        <v>2772</v>
      </c>
      <c r="I1598" s="67" t="s">
        <v>2775</v>
      </c>
      <c r="J1598" s="36">
        <v>-29.94</v>
      </c>
    </row>
    <row r="1599" spans="1:10" ht="15.75" thickBot="1" x14ac:dyDescent="0.3">
      <c r="A1599" s="67"/>
      <c r="B1599" s="67"/>
      <c r="C1599" s="67"/>
      <c r="D1599" s="67"/>
      <c r="E1599" s="67" t="s">
        <v>390</v>
      </c>
      <c r="F1599" s="68">
        <v>43090</v>
      </c>
      <c r="G1599" s="67" t="s">
        <v>2776</v>
      </c>
      <c r="H1599" s="67" t="s">
        <v>2772</v>
      </c>
      <c r="I1599" s="67" t="s">
        <v>1427</v>
      </c>
      <c r="J1599" s="37">
        <v>-41.37</v>
      </c>
    </row>
    <row r="1600" spans="1:10" x14ac:dyDescent="0.25">
      <c r="A1600" s="67"/>
      <c r="B1600" s="67"/>
      <c r="C1600" s="67" t="s">
        <v>2777</v>
      </c>
      <c r="D1600" s="67"/>
      <c r="E1600" s="67"/>
      <c r="F1600" s="68"/>
      <c r="G1600" s="67"/>
      <c r="H1600" s="67"/>
      <c r="I1600" s="67"/>
      <c r="J1600" s="36">
        <f>ROUND(SUM(J1592:J1599),5)</f>
        <v>-413.31</v>
      </c>
    </row>
    <row r="1601" spans="1:10" x14ac:dyDescent="0.25">
      <c r="A1601" s="64"/>
      <c r="B1601" s="64"/>
      <c r="C1601" s="64" t="s">
        <v>2778</v>
      </c>
      <c r="D1601" s="64"/>
      <c r="E1601" s="64"/>
      <c r="F1601" s="65"/>
      <c r="G1601" s="64"/>
      <c r="H1601" s="64"/>
      <c r="I1601" s="64"/>
      <c r="J1601" s="57"/>
    </row>
    <row r="1602" spans="1:10" x14ac:dyDescent="0.25">
      <c r="A1602" s="67"/>
      <c r="B1602" s="67"/>
      <c r="C1602" s="67"/>
      <c r="D1602" s="67"/>
      <c r="E1602" s="67" t="s">
        <v>383</v>
      </c>
      <c r="F1602" s="68">
        <v>42825</v>
      </c>
      <c r="G1602" s="67" t="s">
        <v>1588</v>
      </c>
      <c r="H1602" s="67"/>
      <c r="I1602" s="67" t="s">
        <v>1589</v>
      </c>
      <c r="J1602" s="36">
        <v>78</v>
      </c>
    </row>
    <row r="1603" spans="1:10" x14ac:dyDescent="0.25">
      <c r="A1603" s="67"/>
      <c r="B1603" s="67"/>
      <c r="C1603" s="67"/>
      <c r="D1603" s="67"/>
      <c r="E1603" s="67" t="s">
        <v>383</v>
      </c>
      <c r="F1603" s="68">
        <v>42855</v>
      </c>
      <c r="G1603" s="67" t="s">
        <v>1474</v>
      </c>
      <c r="H1603" s="67"/>
      <c r="I1603" s="67" t="s">
        <v>1475</v>
      </c>
      <c r="J1603" s="36">
        <v>40</v>
      </c>
    </row>
    <row r="1604" spans="1:10" x14ac:dyDescent="0.25">
      <c r="A1604" s="67"/>
      <c r="B1604" s="67"/>
      <c r="C1604" s="67"/>
      <c r="D1604" s="67"/>
      <c r="E1604" s="67" t="s">
        <v>383</v>
      </c>
      <c r="F1604" s="68">
        <v>42886</v>
      </c>
      <c r="G1604" s="67" t="s">
        <v>1545</v>
      </c>
      <c r="H1604" s="67"/>
      <c r="I1604" s="67" t="s">
        <v>1546</v>
      </c>
      <c r="J1604" s="36">
        <v>20</v>
      </c>
    </row>
    <row r="1605" spans="1:10" x14ac:dyDescent="0.25">
      <c r="A1605" s="67"/>
      <c r="B1605" s="67"/>
      <c r="C1605" s="67"/>
      <c r="D1605" s="67"/>
      <c r="E1605" s="67" t="s">
        <v>390</v>
      </c>
      <c r="F1605" s="68">
        <v>42917</v>
      </c>
      <c r="G1605" s="67" t="s">
        <v>2779</v>
      </c>
      <c r="H1605" s="67" t="s">
        <v>2780</v>
      </c>
      <c r="I1605" s="67" t="s">
        <v>2781</v>
      </c>
      <c r="J1605" s="36">
        <v>-44.97</v>
      </c>
    </row>
    <row r="1606" spans="1:10" x14ac:dyDescent="0.25">
      <c r="A1606" s="67"/>
      <c r="B1606" s="67"/>
      <c r="C1606" s="67"/>
      <c r="D1606" s="67"/>
      <c r="E1606" s="67" t="s">
        <v>390</v>
      </c>
      <c r="F1606" s="68">
        <v>43022</v>
      </c>
      <c r="G1606" s="67" t="s">
        <v>2782</v>
      </c>
      <c r="H1606" s="67" t="s">
        <v>2780</v>
      </c>
      <c r="I1606" s="67" t="s">
        <v>2783</v>
      </c>
      <c r="J1606" s="36">
        <v>-476.22</v>
      </c>
    </row>
    <row r="1607" spans="1:10" x14ac:dyDescent="0.25">
      <c r="A1607" s="67"/>
      <c r="B1607" s="67"/>
      <c r="C1607" s="67"/>
      <c r="D1607" s="67"/>
      <c r="E1607" s="67" t="s">
        <v>390</v>
      </c>
      <c r="F1607" s="68">
        <v>43040</v>
      </c>
      <c r="G1607" s="67" t="s">
        <v>2784</v>
      </c>
      <c r="H1607" s="67" t="s">
        <v>2780</v>
      </c>
      <c r="I1607" s="67" t="s">
        <v>2783</v>
      </c>
      <c r="J1607" s="36">
        <v>-134.91</v>
      </c>
    </row>
    <row r="1608" spans="1:10" x14ac:dyDescent="0.25">
      <c r="A1608" s="67"/>
      <c r="B1608" s="67"/>
      <c r="C1608" s="67"/>
      <c r="D1608" s="67"/>
      <c r="E1608" s="67" t="s">
        <v>1425</v>
      </c>
      <c r="F1608" s="68">
        <v>43145</v>
      </c>
      <c r="G1608" s="67" t="s">
        <v>2785</v>
      </c>
      <c r="H1608" s="67" t="s">
        <v>2780</v>
      </c>
      <c r="I1608" s="67" t="s">
        <v>2786</v>
      </c>
      <c r="J1608" s="36">
        <v>44.97</v>
      </c>
    </row>
    <row r="1609" spans="1:10" x14ac:dyDescent="0.25">
      <c r="A1609" s="67"/>
      <c r="B1609" s="67"/>
      <c r="C1609" s="67"/>
      <c r="D1609" s="67"/>
      <c r="E1609" s="67" t="s">
        <v>423</v>
      </c>
      <c r="F1609" s="68">
        <v>43190</v>
      </c>
      <c r="G1609" s="67"/>
      <c r="H1609" s="67"/>
      <c r="I1609" s="67" t="s">
        <v>2787</v>
      </c>
      <c r="J1609" s="36">
        <v>50</v>
      </c>
    </row>
    <row r="1610" spans="1:10" x14ac:dyDescent="0.25">
      <c r="A1610" s="67"/>
      <c r="B1610" s="67"/>
      <c r="C1610" s="67"/>
      <c r="D1610" s="67"/>
      <c r="E1610" s="67" t="s">
        <v>423</v>
      </c>
      <c r="F1610" s="68">
        <v>43190</v>
      </c>
      <c r="G1610" s="67"/>
      <c r="H1610" s="67"/>
      <c r="I1610" s="67" t="s">
        <v>2788</v>
      </c>
      <c r="J1610" s="36">
        <v>-1.4</v>
      </c>
    </row>
    <row r="1611" spans="1:10" x14ac:dyDescent="0.25">
      <c r="A1611" s="67"/>
      <c r="B1611" s="67"/>
      <c r="C1611" s="67"/>
      <c r="D1611" s="67"/>
      <c r="E1611" s="67" t="s">
        <v>390</v>
      </c>
      <c r="F1611" s="68">
        <v>43404</v>
      </c>
      <c r="G1611" s="67" t="s">
        <v>2789</v>
      </c>
      <c r="H1611" s="67" t="s">
        <v>2780</v>
      </c>
      <c r="I1611" s="67" t="s">
        <v>2790</v>
      </c>
      <c r="J1611" s="36">
        <v>-88.94</v>
      </c>
    </row>
    <row r="1612" spans="1:10" ht="15.75" thickBot="1" x14ac:dyDescent="0.3">
      <c r="A1612" s="67"/>
      <c r="B1612" s="67"/>
      <c r="C1612" s="67"/>
      <c r="D1612" s="67"/>
      <c r="E1612" s="67" t="s">
        <v>383</v>
      </c>
      <c r="F1612" s="68">
        <v>43465</v>
      </c>
      <c r="G1612" s="67" t="s">
        <v>2638</v>
      </c>
      <c r="H1612" s="67"/>
      <c r="I1612" s="67" t="s">
        <v>2639</v>
      </c>
      <c r="J1612" s="37">
        <v>763.46</v>
      </c>
    </row>
    <row r="1613" spans="1:10" x14ac:dyDescent="0.25">
      <c r="A1613" s="67"/>
      <c r="B1613" s="67"/>
      <c r="C1613" s="67" t="s">
        <v>2791</v>
      </c>
      <c r="D1613" s="67"/>
      <c r="E1613" s="67"/>
      <c r="F1613" s="68"/>
      <c r="G1613" s="67"/>
      <c r="H1613" s="67"/>
      <c r="I1613" s="67"/>
      <c r="J1613" s="36">
        <f>ROUND(SUM(J1601:J1612),5)</f>
        <v>249.99</v>
      </c>
    </row>
    <row r="1614" spans="1:10" x14ac:dyDescent="0.25">
      <c r="A1614" s="64"/>
      <c r="B1614" s="64"/>
      <c r="C1614" s="64" t="s">
        <v>2792</v>
      </c>
      <c r="D1614" s="64"/>
      <c r="E1614" s="64"/>
      <c r="F1614" s="65"/>
      <c r="G1614" s="64"/>
      <c r="H1614" s="64"/>
      <c r="I1614" s="64"/>
      <c r="J1614" s="57"/>
    </row>
    <row r="1615" spans="1:10" x14ac:dyDescent="0.25">
      <c r="A1615" s="67"/>
      <c r="B1615" s="67"/>
      <c r="C1615" s="67"/>
      <c r="D1615" s="67"/>
      <c r="E1615" s="67" t="s">
        <v>383</v>
      </c>
      <c r="F1615" s="68">
        <v>41912</v>
      </c>
      <c r="G1615" s="67" t="s">
        <v>1642</v>
      </c>
      <c r="H1615" s="67"/>
      <c r="I1615" s="67" t="s">
        <v>1643</v>
      </c>
      <c r="J1615" s="36">
        <v>8</v>
      </c>
    </row>
    <row r="1616" spans="1:10" x14ac:dyDescent="0.25">
      <c r="A1616" s="67"/>
      <c r="B1616" s="67"/>
      <c r="C1616" s="67"/>
      <c r="D1616" s="67"/>
      <c r="E1616" s="67" t="s">
        <v>383</v>
      </c>
      <c r="F1616" s="68">
        <v>42004</v>
      </c>
      <c r="G1616" s="67" t="s">
        <v>1648</v>
      </c>
      <c r="H1616" s="67"/>
      <c r="I1616" s="67" t="s">
        <v>1649</v>
      </c>
      <c r="J1616" s="36">
        <v>8</v>
      </c>
    </row>
    <row r="1617" spans="1:10" x14ac:dyDescent="0.25">
      <c r="A1617" s="67"/>
      <c r="B1617" s="67"/>
      <c r="C1617" s="67"/>
      <c r="D1617" s="67"/>
      <c r="E1617" s="67" t="s">
        <v>383</v>
      </c>
      <c r="F1617" s="68">
        <v>42124</v>
      </c>
      <c r="G1617" s="67" t="s">
        <v>1523</v>
      </c>
      <c r="H1617" s="67"/>
      <c r="I1617" s="67" t="s">
        <v>1524</v>
      </c>
      <c r="J1617" s="36">
        <v>200</v>
      </c>
    </row>
    <row r="1618" spans="1:10" x14ac:dyDescent="0.25">
      <c r="A1618" s="67"/>
      <c r="B1618" s="67"/>
      <c r="C1618" s="67"/>
      <c r="D1618" s="67"/>
      <c r="E1618" s="67" t="s">
        <v>383</v>
      </c>
      <c r="F1618" s="68">
        <v>42370</v>
      </c>
      <c r="G1618" s="67" t="s">
        <v>1462</v>
      </c>
      <c r="H1618" s="67"/>
      <c r="I1618" s="67" t="s">
        <v>1463</v>
      </c>
      <c r="J1618" s="36">
        <v>284</v>
      </c>
    </row>
    <row r="1619" spans="1:10" ht="15.75" thickBot="1" x14ac:dyDescent="0.3">
      <c r="A1619" s="67"/>
      <c r="B1619" s="67"/>
      <c r="C1619" s="67"/>
      <c r="D1619" s="67"/>
      <c r="E1619" s="67" t="s">
        <v>383</v>
      </c>
      <c r="F1619" s="68">
        <v>42810</v>
      </c>
      <c r="G1619" s="67" t="s">
        <v>1472</v>
      </c>
      <c r="H1619" s="67"/>
      <c r="I1619" s="67" t="s">
        <v>1473</v>
      </c>
      <c r="J1619" s="37">
        <v>-500</v>
      </c>
    </row>
    <row r="1620" spans="1:10" x14ac:dyDescent="0.25">
      <c r="A1620" s="67"/>
      <c r="B1620" s="67"/>
      <c r="C1620" s="67" t="s">
        <v>2793</v>
      </c>
      <c r="D1620" s="67"/>
      <c r="E1620" s="67"/>
      <c r="F1620" s="68"/>
      <c r="G1620" s="67"/>
      <c r="H1620" s="67"/>
      <c r="I1620" s="67"/>
      <c r="J1620" s="36">
        <f>ROUND(SUM(J1614:J1619),5)</f>
        <v>0</v>
      </c>
    </row>
    <row r="1621" spans="1:10" x14ac:dyDescent="0.25">
      <c r="A1621" s="64"/>
      <c r="B1621" s="64"/>
      <c r="C1621" s="64" t="s">
        <v>2794</v>
      </c>
      <c r="D1621" s="64"/>
      <c r="E1621" s="64"/>
      <c r="F1621" s="65"/>
      <c r="G1621" s="64"/>
      <c r="H1621" s="64"/>
      <c r="I1621" s="64"/>
      <c r="J1621" s="57"/>
    </row>
    <row r="1622" spans="1:10" x14ac:dyDescent="0.25">
      <c r="A1622" s="67"/>
      <c r="B1622" s="67"/>
      <c r="C1622" s="67"/>
      <c r="D1622" s="67"/>
      <c r="E1622" s="67" t="s">
        <v>383</v>
      </c>
      <c r="F1622" s="68">
        <v>41547</v>
      </c>
      <c r="G1622" s="67" t="s">
        <v>1543</v>
      </c>
      <c r="H1622" s="67"/>
      <c r="I1622" s="67" t="s">
        <v>1544</v>
      </c>
      <c r="J1622" s="36">
        <v>58</v>
      </c>
    </row>
    <row r="1623" spans="1:10" x14ac:dyDescent="0.25">
      <c r="A1623" s="67"/>
      <c r="B1623" s="67"/>
      <c r="C1623" s="67"/>
      <c r="D1623" s="67"/>
      <c r="E1623" s="67" t="s">
        <v>383</v>
      </c>
      <c r="F1623" s="68">
        <v>41639</v>
      </c>
      <c r="G1623" s="67" t="s">
        <v>1628</v>
      </c>
      <c r="H1623" s="67"/>
      <c r="I1623" s="67" t="s">
        <v>1629</v>
      </c>
      <c r="J1623" s="36">
        <v>20</v>
      </c>
    </row>
    <row r="1624" spans="1:10" x14ac:dyDescent="0.25">
      <c r="A1624" s="67"/>
      <c r="B1624" s="67"/>
      <c r="C1624" s="67"/>
      <c r="D1624" s="67"/>
      <c r="E1624" s="67" t="s">
        <v>383</v>
      </c>
      <c r="F1624" s="68">
        <v>41698</v>
      </c>
      <c r="G1624" s="67" t="s">
        <v>1575</v>
      </c>
      <c r="H1624" s="67"/>
      <c r="I1624" s="67" t="s">
        <v>1576</v>
      </c>
      <c r="J1624" s="36">
        <v>40</v>
      </c>
    </row>
    <row r="1625" spans="1:10" x14ac:dyDescent="0.25">
      <c r="A1625" s="67"/>
      <c r="B1625" s="67"/>
      <c r="C1625" s="67"/>
      <c r="D1625" s="67"/>
      <c r="E1625" s="67" t="s">
        <v>383</v>
      </c>
      <c r="F1625" s="68">
        <v>42035</v>
      </c>
      <c r="G1625" s="67" t="s">
        <v>1579</v>
      </c>
      <c r="H1625" s="67"/>
      <c r="I1625" s="67" t="s">
        <v>1580</v>
      </c>
      <c r="J1625" s="36">
        <v>20</v>
      </c>
    </row>
    <row r="1626" spans="1:10" ht="15.75" thickBot="1" x14ac:dyDescent="0.3">
      <c r="A1626" s="67"/>
      <c r="B1626" s="67"/>
      <c r="C1626" s="67"/>
      <c r="D1626" s="67"/>
      <c r="E1626" s="67" t="s">
        <v>383</v>
      </c>
      <c r="F1626" s="68">
        <v>43221</v>
      </c>
      <c r="G1626" s="67" t="s">
        <v>1510</v>
      </c>
      <c r="H1626" s="67"/>
      <c r="I1626" s="67"/>
      <c r="J1626" s="37">
        <v>-138</v>
      </c>
    </row>
    <row r="1627" spans="1:10" x14ac:dyDescent="0.25">
      <c r="A1627" s="67"/>
      <c r="B1627" s="67"/>
      <c r="C1627" s="67" t="s">
        <v>2795</v>
      </c>
      <c r="D1627" s="67"/>
      <c r="E1627" s="67"/>
      <c r="F1627" s="68"/>
      <c r="G1627" s="67"/>
      <c r="H1627" s="67"/>
      <c r="I1627" s="67"/>
      <c r="J1627" s="36">
        <f>ROUND(SUM(J1621:J1626),5)</f>
        <v>0</v>
      </c>
    </row>
    <row r="1628" spans="1:10" x14ac:dyDescent="0.25">
      <c r="A1628" s="64"/>
      <c r="B1628" s="64"/>
      <c r="C1628" s="64" t="s">
        <v>2796</v>
      </c>
      <c r="D1628" s="64"/>
      <c r="E1628" s="64"/>
      <c r="F1628" s="65"/>
      <c r="G1628" s="64"/>
      <c r="H1628" s="64"/>
      <c r="I1628" s="64"/>
      <c r="J1628" s="57"/>
    </row>
    <row r="1629" spans="1:10" x14ac:dyDescent="0.25">
      <c r="A1629" s="67"/>
      <c r="B1629" s="67"/>
      <c r="C1629" s="67"/>
      <c r="D1629" s="67"/>
      <c r="E1629" s="67" t="s">
        <v>383</v>
      </c>
      <c r="F1629" s="68">
        <v>40574</v>
      </c>
      <c r="G1629" s="67" t="s">
        <v>1606</v>
      </c>
      <c r="H1629" s="67"/>
      <c r="I1629" s="67" t="s">
        <v>1607</v>
      </c>
      <c r="J1629" s="36">
        <v>20</v>
      </c>
    </row>
    <row r="1630" spans="1:10" x14ac:dyDescent="0.25">
      <c r="A1630" s="67"/>
      <c r="B1630" s="67"/>
      <c r="C1630" s="67"/>
      <c r="D1630" s="67"/>
      <c r="E1630" s="67" t="s">
        <v>383</v>
      </c>
      <c r="F1630" s="68">
        <v>40694</v>
      </c>
      <c r="G1630" s="67" t="s">
        <v>1614</v>
      </c>
      <c r="H1630" s="67"/>
      <c r="I1630" s="67" t="s">
        <v>1615</v>
      </c>
      <c r="J1630" s="36">
        <v>20</v>
      </c>
    </row>
    <row r="1631" spans="1:10" x14ac:dyDescent="0.25">
      <c r="A1631" s="67"/>
      <c r="B1631" s="67"/>
      <c r="C1631" s="67"/>
      <c r="D1631" s="67"/>
      <c r="E1631" s="67" t="s">
        <v>383</v>
      </c>
      <c r="F1631" s="68">
        <v>40877</v>
      </c>
      <c r="G1631" s="67" t="s">
        <v>894</v>
      </c>
      <c r="H1631" s="67"/>
      <c r="I1631" s="67" t="s">
        <v>895</v>
      </c>
      <c r="J1631" s="36">
        <v>120</v>
      </c>
    </row>
    <row r="1632" spans="1:10" x14ac:dyDescent="0.25">
      <c r="A1632" s="67"/>
      <c r="B1632" s="67"/>
      <c r="C1632" s="67"/>
      <c r="D1632" s="67"/>
      <c r="E1632" s="67" t="s">
        <v>383</v>
      </c>
      <c r="F1632" s="68">
        <v>41029</v>
      </c>
      <c r="G1632" s="67" t="s">
        <v>896</v>
      </c>
      <c r="H1632" s="67"/>
      <c r="I1632" s="67" t="s">
        <v>897</v>
      </c>
      <c r="J1632" s="36">
        <v>20</v>
      </c>
    </row>
    <row r="1633" spans="1:10" x14ac:dyDescent="0.25">
      <c r="A1633" s="67"/>
      <c r="B1633" s="67"/>
      <c r="C1633" s="67"/>
      <c r="D1633" s="67"/>
      <c r="E1633" s="67" t="s">
        <v>383</v>
      </c>
      <c r="F1633" s="68">
        <v>41060</v>
      </c>
      <c r="G1633" s="67" t="s">
        <v>1486</v>
      </c>
      <c r="H1633" s="67"/>
      <c r="I1633" s="67" t="s">
        <v>1487</v>
      </c>
      <c r="J1633" s="36">
        <v>20</v>
      </c>
    </row>
    <row r="1634" spans="1:10" x14ac:dyDescent="0.25">
      <c r="A1634" s="67"/>
      <c r="B1634" s="67"/>
      <c r="C1634" s="67"/>
      <c r="D1634" s="67"/>
      <c r="E1634" s="67" t="s">
        <v>383</v>
      </c>
      <c r="F1634" s="68">
        <v>41121</v>
      </c>
      <c r="G1634" s="67" t="s">
        <v>1513</v>
      </c>
      <c r="H1634" s="67"/>
      <c r="I1634" s="67" t="s">
        <v>1514</v>
      </c>
      <c r="J1634" s="36">
        <v>60</v>
      </c>
    </row>
    <row r="1635" spans="1:10" x14ac:dyDescent="0.25">
      <c r="A1635" s="67"/>
      <c r="B1635" s="67"/>
      <c r="C1635" s="67"/>
      <c r="D1635" s="67"/>
      <c r="E1635" s="67" t="s">
        <v>383</v>
      </c>
      <c r="F1635" s="68">
        <v>41152</v>
      </c>
      <c r="G1635" s="67" t="s">
        <v>1565</v>
      </c>
      <c r="H1635" s="67"/>
      <c r="I1635" s="67" t="s">
        <v>1566</v>
      </c>
      <c r="J1635" s="36">
        <v>20</v>
      </c>
    </row>
    <row r="1636" spans="1:10" x14ac:dyDescent="0.25">
      <c r="A1636" s="67"/>
      <c r="B1636" s="67"/>
      <c r="C1636" s="67"/>
      <c r="D1636" s="67"/>
      <c r="E1636" s="67" t="s">
        <v>383</v>
      </c>
      <c r="F1636" s="68">
        <v>41305</v>
      </c>
      <c r="G1636" s="67" t="s">
        <v>1488</v>
      </c>
      <c r="H1636" s="67"/>
      <c r="I1636" s="67" t="s">
        <v>1489</v>
      </c>
      <c r="J1636" s="36">
        <v>20</v>
      </c>
    </row>
    <row r="1637" spans="1:10" x14ac:dyDescent="0.25">
      <c r="A1637" s="67"/>
      <c r="B1637" s="67"/>
      <c r="C1637" s="67"/>
      <c r="D1637" s="67"/>
      <c r="E1637" s="67" t="s">
        <v>383</v>
      </c>
      <c r="F1637" s="68">
        <v>41394</v>
      </c>
      <c r="G1637" s="67" t="s">
        <v>1515</v>
      </c>
      <c r="H1637" s="67"/>
      <c r="I1637" s="67" t="s">
        <v>1516</v>
      </c>
      <c r="J1637" s="36">
        <v>60</v>
      </c>
    </row>
    <row r="1638" spans="1:10" x14ac:dyDescent="0.25">
      <c r="A1638" s="67"/>
      <c r="B1638" s="67"/>
      <c r="C1638" s="67"/>
      <c r="D1638" s="67"/>
      <c r="E1638" s="67" t="s">
        <v>383</v>
      </c>
      <c r="F1638" s="68">
        <v>41425</v>
      </c>
      <c r="G1638" s="67" t="s">
        <v>1490</v>
      </c>
      <c r="H1638" s="67"/>
      <c r="I1638" s="67" t="s">
        <v>1491</v>
      </c>
      <c r="J1638" s="36">
        <v>40</v>
      </c>
    </row>
    <row r="1639" spans="1:10" x14ac:dyDescent="0.25">
      <c r="A1639" s="67"/>
      <c r="B1639" s="67"/>
      <c r="C1639" s="67"/>
      <c r="D1639" s="67"/>
      <c r="E1639" s="67" t="s">
        <v>383</v>
      </c>
      <c r="F1639" s="68">
        <v>41455</v>
      </c>
      <c r="G1639" s="67" t="s">
        <v>1750</v>
      </c>
      <c r="H1639" s="67"/>
      <c r="I1639" s="67" t="s">
        <v>1751</v>
      </c>
      <c r="J1639" s="36">
        <v>220</v>
      </c>
    </row>
    <row r="1640" spans="1:10" x14ac:dyDescent="0.25">
      <c r="A1640" s="67"/>
      <c r="B1640" s="67"/>
      <c r="C1640" s="67"/>
      <c r="D1640" s="67"/>
      <c r="E1640" s="67" t="s">
        <v>383</v>
      </c>
      <c r="F1640" s="68">
        <v>41547</v>
      </c>
      <c r="G1640" s="67" t="s">
        <v>1543</v>
      </c>
      <c r="H1640" s="67"/>
      <c r="I1640" s="67" t="s">
        <v>1544</v>
      </c>
      <c r="J1640" s="36">
        <v>58</v>
      </c>
    </row>
    <row r="1641" spans="1:10" x14ac:dyDescent="0.25">
      <c r="A1641" s="67"/>
      <c r="B1641" s="67"/>
      <c r="C1641" s="67"/>
      <c r="D1641" s="67"/>
      <c r="E1641" s="67" t="s">
        <v>383</v>
      </c>
      <c r="F1641" s="68">
        <v>41578</v>
      </c>
      <c r="G1641" s="67" t="s">
        <v>421</v>
      </c>
      <c r="H1641" s="67"/>
      <c r="I1641" s="67" t="s">
        <v>422</v>
      </c>
      <c r="J1641" s="36">
        <v>20</v>
      </c>
    </row>
    <row r="1642" spans="1:10" x14ac:dyDescent="0.25">
      <c r="A1642" s="67"/>
      <c r="B1642" s="67"/>
      <c r="C1642" s="67"/>
      <c r="D1642" s="67"/>
      <c r="E1642" s="67" t="s">
        <v>383</v>
      </c>
      <c r="F1642" s="68">
        <v>41608</v>
      </c>
      <c r="G1642" s="67" t="s">
        <v>1519</v>
      </c>
      <c r="H1642" s="67"/>
      <c r="I1642" s="67" t="s">
        <v>1520</v>
      </c>
      <c r="J1642" s="36">
        <v>20</v>
      </c>
    </row>
    <row r="1643" spans="1:10" x14ac:dyDescent="0.25">
      <c r="A1643" s="67"/>
      <c r="B1643" s="67"/>
      <c r="C1643" s="67"/>
      <c r="D1643" s="67"/>
      <c r="E1643" s="67" t="s">
        <v>383</v>
      </c>
      <c r="F1643" s="68">
        <v>41729</v>
      </c>
      <c r="G1643" s="67" t="s">
        <v>1478</v>
      </c>
      <c r="H1643" s="67"/>
      <c r="I1643" s="67" t="s">
        <v>1479</v>
      </c>
      <c r="J1643" s="36">
        <v>20</v>
      </c>
    </row>
    <row r="1644" spans="1:10" x14ac:dyDescent="0.25">
      <c r="A1644" s="67"/>
      <c r="B1644" s="67"/>
      <c r="C1644" s="67"/>
      <c r="D1644" s="67"/>
      <c r="E1644" s="67" t="s">
        <v>383</v>
      </c>
      <c r="F1644" s="68">
        <v>41759</v>
      </c>
      <c r="G1644" s="67" t="s">
        <v>1521</v>
      </c>
      <c r="H1644" s="67"/>
      <c r="I1644" s="67" t="s">
        <v>1522</v>
      </c>
      <c r="J1644" s="36">
        <v>20</v>
      </c>
    </row>
    <row r="1645" spans="1:10" x14ac:dyDescent="0.25">
      <c r="A1645" s="67"/>
      <c r="B1645" s="67"/>
      <c r="C1645" s="67"/>
      <c r="D1645" s="67"/>
      <c r="E1645" s="67" t="s">
        <v>383</v>
      </c>
      <c r="F1645" s="68">
        <v>41790</v>
      </c>
      <c r="G1645" s="67" t="s">
        <v>1116</v>
      </c>
      <c r="H1645" s="67"/>
      <c r="I1645" s="67" t="s">
        <v>1117</v>
      </c>
      <c r="J1645" s="36">
        <v>20</v>
      </c>
    </row>
    <row r="1646" spans="1:10" x14ac:dyDescent="0.25">
      <c r="A1646" s="67"/>
      <c r="B1646" s="67"/>
      <c r="C1646" s="67"/>
      <c r="D1646" s="67"/>
      <c r="E1646" s="67" t="s">
        <v>383</v>
      </c>
      <c r="F1646" s="68">
        <v>41882</v>
      </c>
      <c r="G1646" s="67" t="s">
        <v>1492</v>
      </c>
      <c r="H1646" s="67"/>
      <c r="I1646" s="67" t="s">
        <v>1493</v>
      </c>
      <c r="J1646" s="36">
        <v>40</v>
      </c>
    </row>
    <row r="1647" spans="1:10" x14ac:dyDescent="0.25">
      <c r="A1647" s="67"/>
      <c r="B1647" s="67"/>
      <c r="C1647" s="67"/>
      <c r="D1647" s="67"/>
      <c r="E1647" s="67" t="s">
        <v>383</v>
      </c>
      <c r="F1647" s="68">
        <v>41912</v>
      </c>
      <c r="G1647" s="67" t="s">
        <v>1642</v>
      </c>
      <c r="H1647" s="67"/>
      <c r="I1647" s="67" t="s">
        <v>1643</v>
      </c>
      <c r="J1647" s="36">
        <v>40</v>
      </c>
    </row>
    <row r="1648" spans="1:10" x14ac:dyDescent="0.25">
      <c r="A1648" s="67"/>
      <c r="B1648" s="67"/>
      <c r="C1648" s="67"/>
      <c r="D1648" s="67"/>
      <c r="E1648" s="67" t="s">
        <v>383</v>
      </c>
      <c r="F1648" s="68">
        <v>41943</v>
      </c>
      <c r="G1648" s="67" t="s">
        <v>1644</v>
      </c>
      <c r="H1648" s="67"/>
      <c r="I1648" s="67" t="s">
        <v>1645</v>
      </c>
      <c r="J1648" s="36">
        <v>20</v>
      </c>
    </row>
    <row r="1649" spans="1:10" x14ac:dyDescent="0.25">
      <c r="A1649" s="67"/>
      <c r="B1649" s="67"/>
      <c r="C1649" s="67"/>
      <c r="D1649" s="67"/>
      <c r="E1649" s="67" t="s">
        <v>383</v>
      </c>
      <c r="F1649" s="68">
        <v>42004</v>
      </c>
      <c r="G1649" s="67" t="s">
        <v>1648</v>
      </c>
      <c r="H1649" s="67"/>
      <c r="I1649" s="67" t="s">
        <v>1649</v>
      </c>
      <c r="J1649" s="36">
        <v>200</v>
      </c>
    </row>
    <row r="1650" spans="1:10" x14ac:dyDescent="0.25">
      <c r="A1650" s="67"/>
      <c r="B1650" s="67"/>
      <c r="C1650" s="67"/>
      <c r="D1650" s="67"/>
      <c r="E1650" s="67" t="s">
        <v>383</v>
      </c>
      <c r="F1650" s="68">
        <v>42035</v>
      </c>
      <c r="G1650" s="67" t="s">
        <v>1579</v>
      </c>
      <c r="H1650" s="67"/>
      <c r="I1650" s="67" t="s">
        <v>1580</v>
      </c>
      <c r="J1650" s="36">
        <v>78</v>
      </c>
    </row>
    <row r="1651" spans="1:10" x14ac:dyDescent="0.25">
      <c r="A1651" s="67"/>
      <c r="B1651" s="67"/>
      <c r="C1651" s="67"/>
      <c r="D1651" s="67"/>
      <c r="E1651" s="67" t="s">
        <v>383</v>
      </c>
      <c r="F1651" s="68">
        <v>42155</v>
      </c>
      <c r="G1651" s="67" t="s">
        <v>1650</v>
      </c>
      <c r="H1651" s="67"/>
      <c r="I1651" s="67" t="s">
        <v>1651</v>
      </c>
      <c r="J1651" s="36">
        <v>58</v>
      </c>
    </row>
    <row r="1652" spans="1:10" x14ac:dyDescent="0.25">
      <c r="A1652" s="67"/>
      <c r="B1652" s="67"/>
      <c r="C1652" s="67"/>
      <c r="D1652" s="67"/>
      <c r="E1652" s="67" t="s">
        <v>383</v>
      </c>
      <c r="F1652" s="68">
        <v>42277</v>
      </c>
      <c r="G1652" s="67" t="s">
        <v>991</v>
      </c>
      <c r="H1652" s="67"/>
      <c r="I1652" s="67" t="s">
        <v>992</v>
      </c>
      <c r="J1652" s="36">
        <v>40</v>
      </c>
    </row>
    <row r="1653" spans="1:10" x14ac:dyDescent="0.25">
      <c r="A1653" s="67"/>
      <c r="B1653" s="67"/>
      <c r="C1653" s="67"/>
      <c r="D1653" s="67"/>
      <c r="E1653" s="67" t="s">
        <v>383</v>
      </c>
      <c r="F1653" s="68">
        <v>42338</v>
      </c>
      <c r="G1653" s="67" t="s">
        <v>1525</v>
      </c>
      <c r="H1653" s="67"/>
      <c r="I1653" s="67" t="s">
        <v>1526</v>
      </c>
      <c r="J1653" s="36">
        <v>58</v>
      </c>
    </row>
    <row r="1654" spans="1:10" x14ac:dyDescent="0.25">
      <c r="A1654" s="67"/>
      <c r="B1654" s="67"/>
      <c r="C1654" s="67"/>
      <c r="D1654" s="67"/>
      <c r="E1654" s="67" t="s">
        <v>383</v>
      </c>
      <c r="F1654" s="68">
        <v>42429</v>
      </c>
      <c r="G1654" s="67" t="s">
        <v>1464</v>
      </c>
      <c r="H1654" s="67"/>
      <c r="I1654" s="67" t="s">
        <v>1465</v>
      </c>
      <c r="J1654" s="36">
        <v>20</v>
      </c>
    </row>
    <row r="1655" spans="1:10" x14ac:dyDescent="0.25">
      <c r="A1655" s="67"/>
      <c r="B1655" s="67"/>
      <c r="C1655" s="67"/>
      <c r="D1655" s="67"/>
      <c r="E1655" s="67" t="s">
        <v>383</v>
      </c>
      <c r="F1655" s="68">
        <v>42521</v>
      </c>
      <c r="G1655" s="67" t="s">
        <v>1480</v>
      </c>
      <c r="H1655" s="67"/>
      <c r="I1655" s="67" t="s">
        <v>1481</v>
      </c>
      <c r="J1655" s="36">
        <v>40</v>
      </c>
    </row>
    <row r="1656" spans="1:10" x14ac:dyDescent="0.25">
      <c r="A1656" s="67"/>
      <c r="B1656" s="67"/>
      <c r="C1656" s="67"/>
      <c r="D1656" s="67"/>
      <c r="E1656" s="67" t="s">
        <v>383</v>
      </c>
      <c r="F1656" s="68">
        <v>42582</v>
      </c>
      <c r="G1656" s="67" t="s">
        <v>1830</v>
      </c>
      <c r="H1656" s="67"/>
      <c r="I1656" s="67" t="s">
        <v>1831</v>
      </c>
      <c r="J1656" s="36">
        <v>58</v>
      </c>
    </row>
    <row r="1657" spans="1:10" x14ac:dyDescent="0.25">
      <c r="A1657" s="67"/>
      <c r="B1657" s="67"/>
      <c r="C1657" s="67"/>
      <c r="D1657" s="67"/>
      <c r="E1657" s="67" t="s">
        <v>423</v>
      </c>
      <c r="F1657" s="68">
        <v>42656</v>
      </c>
      <c r="G1657" s="67"/>
      <c r="H1657" s="67" t="s">
        <v>1637</v>
      </c>
      <c r="I1657" s="67" t="s">
        <v>1675</v>
      </c>
      <c r="J1657" s="36">
        <v>1000</v>
      </c>
    </row>
    <row r="1658" spans="1:10" x14ac:dyDescent="0.25">
      <c r="A1658" s="67"/>
      <c r="B1658" s="67"/>
      <c r="C1658" s="67"/>
      <c r="D1658" s="67"/>
      <c r="E1658" s="67" t="s">
        <v>423</v>
      </c>
      <c r="F1658" s="68">
        <v>42656</v>
      </c>
      <c r="G1658" s="67"/>
      <c r="H1658" s="67"/>
      <c r="I1658" s="67" t="s">
        <v>431</v>
      </c>
      <c r="J1658" s="36">
        <v>-28.95</v>
      </c>
    </row>
    <row r="1659" spans="1:10" x14ac:dyDescent="0.25">
      <c r="A1659" s="67"/>
      <c r="B1659" s="67"/>
      <c r="C1659" s="67"/>
      <c r="D1659" s="67"/>
      <c r="E1659" s="67" t="s">
        <v>383</v>
      </c>
      <c r="F1659" s="68">
        <v>42766</v>
      </c>
      <c r="G1659" s="67" t="s">
        <v>1586</v>
      </c>
      <c r="H1659" s="67"/>
      <c r="I1659" s="67" t="s">
        <v>1587</v>
      </c>
      <c r="J1659" s="36">
        <v>20</v>
      </c>
    </row>
    <row r="1660" spans="1:10" x14ac:dyDescent="0.25">
      <c r="A1660" s="67"/>
      <c r="B1660" s="67"/>
      <c r="C1660" s="67"/>
      <c r="D1660" s="67"/>
      <c r="E1660" s="67" t="s">
        <v>426</v>
      </c>
      <c r="F1660" s="68">
        <v>42787</v>
      </c>
      <c r="G1660" s="67"/>
      <c r="H1660" s="67" t="s">
        <v>2797</v>
      </c>
      <c r="I1660" s="67" t="s">
        <v>2798</v>
      </c>
      <c r="J1660" s="36">
        <v>-309.83</v>
      </c>
    </row>
    <row r="1661" spans="1:10" x14ac:dyDescent="0.25">
      <c r="A1661" s="67"/>
      <c r="B1661" s="67"/>
      <c r="C1661" s="67"/>
      <c r="D1661" s="67"/>
      <c r="E1661" s="67" t="s">
        <v>383</v>
      </c>
      <c r="F1661" s="68">
        <v>42794</v>
      </c>
      <c r="G1661" s="67" t="s">
        <v>1551</v>
      </c>
      <c r="H1661" s="67"/>
      <c r="I1661" s="67" t="s">
        <v>1465</v>
      </c>
      <c r="J1661" s="36">
        <v>100</v>
      </c>
    </row>
    <row r="1662" spans="1:10" x14ac:dyDescent="0.25">
      <c r="A1662" s="67"/>
      <c r="B1662" s="67"/>
      <c r="C1662" s="67"/>
      <c r="D1662" s="67"/>
      <c r="E1662" s="67" t="s">
        <v>383</v>
      </c>
      <c r="F1662" s="68">
        <v>42825</v>
      </c>
      <c r="G1662" s="67" t="s">
        <v>1588</v>
      </c>
      <c r="H1662" s="67"/>
      <c r="I1662" s="67" t="s">
        <v>1589</v>
      </c>
      <c r="J1662" s="36">
        <v>40</v>
      </c>
    </row>
    <row r="1663" spans="1:10" x14ac:dyDescent="0.25">
      <c r="A1663" s="67"/>
      <c r="B1663" s="67"/>
      <c r="C1663" s="67"/>
      <c r="D1663" s="67"/>
      <c r="E1663" s="67" t="s">
        <v>383</v>
      </c>
      <c r="F1663" s="68">
        <v>42855</v>
      </c>
      <c r="G1663" s="67" t="s">
        <v>1474</v>
      </c>
      <c r="H1663" s="67"/>
      <c r="I1663" s="67" t="s">
        <v>1475</v>
      </c>
      <c r="J1663" s="36">
        <v>20</v>
      </c>
    </row>
    <row r="1664" spans="1:10" x14ac:dyDescent="0.25">
      <c r="A1664" s="67"/>
      <c r="B1664" s="67"/>
      <c r="C1664" s="67"/>
      <c r="D1664" s="67"/>
      <c r="E1664" s="67" t="s">
        <v>390</v>
      </c>
      <c r="F1664" s="68">
        <v>42882</v>
      </c>
      <c r="G1664" s="67"/>
      <c r="H1664" s="67" t="s">
        <v>2799</v>
      </c>
      <c r="I1664" s="67" t="s">
        <v>2800</v>
      </c>
      <c r="J1664" s="36">
        <v>-244.63</v>
      </c>
    </row>
    <row r="1665" spans="1:10" x14ac:dyDescent="0.25">
      <c r="A1665" s="67"/>
      <c r="B1665" s="67"/>
      <c r="C1665" s="67"/>
      <c r="D1665" s="67"/>
      <c r="E1665" s="67" t="s">
        <v>383</v>
      </c>
      <c r="F1665" s="68">
        <v>42886</v>
      </c>
      <c r="G1665" s="67" t="s">
        <v>1545</v>
      </c>
      <c r="H1665" s="67"/>
      <c r="I1665" s="67" t="s">
        <v>1546</v>
      </c>
      <c r="J1665" s="36">
        <v>40</v>
      </c>
    </row>
    <row r="1666" spans="1:10" x14ac:dyDescent="0.25">
      <c r="A1666" s="67"/>
      <c r="B1666" s="67"/>
      <c r="C1666" s="67"/>
      <c r="D1666" s="67"/>
      <c r="E1666" s="67" t="s">
        <v>390</v>
      </c>
      <c r="F1666" s="68">
        <v>42990</v>
      </c>
      <c r="G1666" s="67" t="s">
        <v>2801</v>
      </c>
      <c r="H1666" s="67" t="s">
        <v>2799</v>
      </c>
      <c r="I1666" s="67" t="s">
        <v>2802</v>
      </c>
      <c r="J1666" s="36">
        <v>-651.65</v>
      </c>
    </row>
    <row r="1667" spans="1:10" x14ac:dyDescent="0.25">
      <c r="A1667" s="67"/>
      <c r="B1667" s="67"/>
      <c r="C1667" s="67"/>
      <c r="D1667" s="67"/>
      <c r="E1667" s="67" t="s">
        <v>390</v>
      </c>
      <c r="F1667" s="68">
        <v>43187</v>
      </c>
      <c r="G1667" s="67" t="s">
        <v>2803</v>
      </c>
      <c r="H1667" s="67" t="s">
        <v>2804</v>
      </c>
      <c r="I1667" s="67" t="s">
        <v>2805</v>
      </c>
      <c r="J1667" s="36">
        <v>-180.43</v>
      </c>
    </row>
    <row r="1668" spans="1:10" x14ac:dyDescent="0.25">
      <c r="A1668" s="67"/>
      <c r="B1668" s="67"/>
      <c r="C1668" s="67"/>
      <c r="D1668" s="67"/>
      <c r="E1668" s="67" t="s">
        <v>383</v>
      </c>
      <c r="F1668" s="68">
        <v>43281</v>
      </c>
      <c r="G1668" s="67" t="s">
        <v>1175</v>
      </c>
      <c r="H1668" s="67"/>
      <c r="I1668" s="67" t="s">
        <v>1176</v>
      </c>
      <c r="J1668" s="36">
        <v>20</v>
      </c>
    </row>
    <row r="1669" spans="1:10" x14ac:dyDescent="0.25">
      <c r="A1669" s="67"/>
      <c r="B1669" s="67"/>
      <c r="C1669" s="67"/>
      <c r="D1669" s="67"/>
      <c r="E1669" s="67" t="s">
        <v>383</v>
      </c>
      <c r="F1669" s="68">
        <v>43281</v>
      </c>
      <c r="G1669" s="67" t="s">
        <v>1915</v>
      </c>
      <c r="H1669" s="67"/>
      <c r="I1669" s="67" t="s">
        <v>1916</v>
      </c>
      <c r="J1669" s="36">
        <v>20</v>
      </c>
    </row>
    <row r="1670" spans="1:10" x14ac:dyDescent="0.25">
      <c r="A1670" s="67"/>
      <c r="B1670" s="67"/>
      <c r="C1670" s="67"/>
      <c r="D1670" s="67"/>
      <c r="E1670" s="67" t="s">
        <v>390</v>
      </c>
      <c r="F1670" s="68">
        <v>43402</v>
      </c>
      <c r="G1670" s="67" t="s">
        <v>2806</v>
      </c>
      <c r="H1670" s="67" t="s">
        <v>2807</v>
      </c>
      <c r="I1670" s="67" t="s">
        <v>2808</v>
      </c>
      <c r="J1670" s="36">
        <v>-80.06</v>
      </c>
    </row>
    <row r="1671" spans="1:10" x14ac:dyDescent="0.25">
      <c r="A1671" s="67"/>
      <c r="B1671" s="67"/>
      <c r="C1671" s="67"/>
      <c r="D1671" s="67"/>
      <c r="E1671" s="67" t="s">
        <v>390</v>
      </c>
      <c r="F1671" s="68">
        <v>43404</v>
      </c>
      <c r="G1671" s="67" t="s">
        <v>2809</v>
      </c>
      <c r="H1671" s="67" t="s">
        <v>2810</v>
      </c>
      <c r="I1671" s="67" t="s">
        <v>2811</v>
      </c>
      <c r="J1671" s="36">
        <v>-207.25</v>
      </c>
    </row>
    <row r="1672" spans="1:10" x14ac:dyDescent="0.25">
      <c r="A1672" s="67"/>
      <c r="B1672" s="67"/>
      <c r="C1672" s="67"/>
      <c r="D1672" s="67"/>
      <c r="E1672" s="67" t="s">
        <v>390</v>
      </c>
      <c r="F1672" s="68">
        <v>43404</v>
      </c>
      <c r="G1672" s="67" t="s">
        <v>2812</v>
      </c>
      <c r="H1672" s="67" t="s">
        <v>2810</v>
      </c>
      <c r="I1672" s="67" t="s">
        <v>2813</v>
      </c>
      <c r="J1672" s="36">
        <v>-592.25</v>
      </c>
    </row>
    <row r="1673" spans="1:10" x14ac:dyDescent="0.25">
      <c r="A1673" s="67"/>
      <c r="B1673" s="67"/>
      <c r="C1673" s="67"/>
      <c r="D1673" s="67"/>
      <c r="E1673" s="67" t="s">
        <v>423</v>
      </c>
      <c r="F1673" s="68">
        <v>43404</v>
      </c>
      <c r="G1673" s="67"/>
      <c r="H1673" s="67"/>
      <c r="I1673" s="67" t="s">
        <v>2814</v>
      </c>
      <c r="J1673" s="36">
        <v>1000</v>
      </c>
    </row>
    <row r="1674" spans="1:10" ht="15.75" thickBot="1" x14ac:dyDescent="0.3">
      <c r="A1674" s="67"/>
      <c r="B1674" s="67"/>
      <c r="C1674" s="67"/>
      <c r="D1674" s="67"/>
      <c r="E1674" s="67" t="s">
        <v>423</v>
      </c>
      <c r="F1674" s="68">
        <v>43404</v>
      </c>
      <c r="G1674" s="67"/>
      <c r="H1674" s="67"/>
      <c r="I1674" s="67" t="s">
        <v>2815</v>
      </c>
      <c r="J1674" s="37">
        <v>-22.3</v>
      </c>
    </row>
    <row r="1675" spans="1:10" x14ac:dyDescent="0.25">
      <c r="A1675" s="67"/>
      <c r="B1675" s="67"/>
      <c r="C1675" s="67" t="s">
        <v>2816</v>
      </c>
      <c r="D1675" s="67"/>
      <c r="E1675" s="67"/>
      <c r="F1675" s="68"/>
      <c r="G1675" s="67"/>
      <c r="H1675" s="67"/>
      <c r="I1675" s="67"/>
      <c r="J1675" s="36">
        <f>ROUND(SUM(J1628:J1674),5)</f>
        <v>1372.65</v>
      </c>
    </row>
    <row r="1676" spans="1:10" x14ac:dyDescent="0.25">
      <c r="A1676" s="64"/>
      <c r="B1676" s="64"/>
      <c r="C1676" s="64" t="s">
        <v>2817</v>
      </c>
      <c r="D1676" s="64"/>
      <c r="E1676" s="64"/>
      <c r="F1676" s="65"/>
      <c r="G1676" s="64"/>
      <c r="H1676" s="64"/>
      <c r="I1676" s="64"/>
      <c r="J1676" s="57"/>
    </row>
    <row r="1677" spans="1:10" x14ac:dyDescent="0.25">
      <c r="A1677" s="67"/>
      <c r="B1677" s="67"/>
      <c r="C1677" s="67"/>
      <c r="D1677" s="67"/>
      <c r="E1677" s="67" t="s">
        <v>383</v>
      </c>
      <c r="F1677" s="68">
        <v>40574</v>
      </c>
      <c r="G1677" s="67" t="s">
        <v>1500</v>
      </c>
      <c r="H1677" s="67"/>
      <c r="I1677" s="67" t="s">
        <v>1501</v>
      </c>
      <c r="J1677" s="36">
        <v>120</v>
      </c>
    </row>
    <row r="1678" spans="1:10" x14ac:dyDescent="0.25">
      <c r="A1678" s="67"/>
      <c r="B1678" s="67"/>
      <c r="C1678" s="67"/>
      <c r="D1678" s="67"/>
      <c r="E1678" s="67" t="s">
        <v>383</v>
      </c>
      <c r="F1678" s="68">
        <v>40663</v>
      </c>
      <c r="G1678" s="67" t="s">
        <v>1612</v>
      </c>
      <c r="H1678" s="67"/>
      <c r="I1678" s="67" t="s">
        <v>1613</v>
      </c>
      <c r="J1678" s="36">
        <v>20</v>
      </c>
    </row>
    <row r="1679" spans="1:10" x14ac:dyDescent="0.25">
      <c r="A1679" s="67"/>
      <c r="B1679" s="67"/>
      <c r="C1679" s="67"/>
      <c r="D1679" s="67"/>
      <c r="E1679" s="67" t="s">
        <v>383</v>
      </c>
      <c r="F1679" s="68">
        <v>40694</v>
      </c>
      <c r="G1679" s="67" t="s">
        <v>1614</v>
      </c>
      <c r="H1679" s="67"/>
      <c r="I1679" s="67" t="s">
        <v>1615</v>
      </c>
      <c r="J1679" s="36">
        <v>20</v>
      </c>
    </row>
    <row r="1680" spans="1:10" x14ac:dyDescent="0.25">
      <c r="A1680" s="67"/>
      <c r="B1680" s="67"/>
      <c r="C1680" s="67"/>
      <c r="D1680" s="67"/>
      <c r="E1680" s="67" t="s">
        <v>383</v>
      </c>
      <c r="F1680" s="68">
        <v>40968</v>
      </c>
      <c r="G1680" s="67" t="s">
        <v>1622</v>
      </c>
      <c r="H1680" s="67"/>
      <c r="I1680" s="67" t="s">
        <v>1623</v>
      </c>
      <c r="J1680" s="36">
        <v>20</v>
      </c>
    </row>
    <row r="1681" spans="1:10" x14ac:dyDescent="0.25">
      <c r="A1681" s="67"/>
      <c r="B1681" s="67"/>
      <c r="C1681" s="67"/>
      <c r="D1681" s="67"/>
      <c r="E1681" s="67" t="s">
        <v>383</v>
      </c>
      <c r="F1681" s="68">
        <v>41152</v>
      </c>
      <c r="G1681" s="67" t="s">
        <v>1565</v>
      </c>
      <c r="H1681" s="67"/>
      <c r="I1681" s="67" t="s">
        <v>1566</v>
      </c>
      <c r="J1681" s="36">
        <v>8</v>
      </c>
    </row>
    <row r="1682" spans="1:10" x14ac:dyDescent="0.25">
      <c r="A1682" s="67"/>
      <c r="B1682" s="67"/>
      <c r="C1682" s="67"/>
      <c r="D1682" s="67"/>
      <c r="E1682" s="67" t="s">
        <v>383</v>
      </c>
      <c r="F1682" s="68">
        <v>42216</v>
      </c>
      <c r="G1682" s="67" t="s">
        <v>1655</v>
      </c>
      <c r="H1682" s="67"/>
      <c r="I1682" s="67" t="s">
        <v>1656</v>
      </c>
      <c r="J1682" s="36">
        <v>8</v>
      </c>
    </row>
    <row r="1683" spans="1:10" x14ac:dyDescent="0.25">
      <c r="A1683" s="67"/>
      <c r="B1683" s="67"/>
      <c r="C1683" s="67"/>
      <c r="D1683" s="67"/>
      <c r="E1683" s="67" t="s">
        <v>383</v>
      </c>
      <c r="F1683" s="68">
        <v>42370</v>
      </c>
      <c r="G1683" s="67" t="s">
        <v>1462</v>
      </c>
      <c r="H1683" s="67"/>
      <c r="I1683" s="67" t="s">
        <v>1463</v>
      </c>
      <c r="J1683" s="36">
        <v>304</v>
      </c>
    </row>
    <row r="1684" spans="1:10" ht="15.75" thickBot="1" x14ac:dyDescent="0.3">
      <c r="A1684" s="67"/>
      <c r="B1684" s="67"/>
      <c r="C1684" s="67"/>
      <c r="D1684" s="67"/>
      <c r="E1684" s="67" t="s">
        <v>383</v>
      </c>
      <c r="F1684" s="68">
        <v>42675</v>
      </c>
      <c r="G1684" s="67" t="s">
        <v>1835</v>
      </c>
      <c r="H1684" s="67"/>
      <c r="I1684" s="67" t="s">
        <v>1836</v>
      </c>
      <c r="J1684" s="37">
        <v>38</v>
      </c>
    </row>
    <row r="1685" spans="1:10" x14ac:dyDescent="0.25">
      <c r="A1685" s="67"/>
      <c r="B1685" s="67"/>
      <c r="C1685" s="67" t="s">
        <v>2818</v>
      </c>
      <c r="D1685" s="67"/>
      <c r="E1685" s="67"/>
      <c r="F1685" s="68"/>
      <c r="G1685" s="67"/>
      <c r="H1685" s="67"/>
      <c r="I1685" s="67"/>
      <c r="J1685" s="36">
        <f>ROUND(SUM(J1676:J1684),5)</f>
        <v>538</v>
      </c>
    </row>
    <row r="1686" spans="1:10" x14ac:dyDescent="0.25">
      <c r="A1686" s="64"/>
      <c r="B1686" s="64"/>
      <c r="C1686" s="64" t="s">
        <v>2819</v>
      </c>
      <c r="D1686" s="64"/>
      <c r="E1686" s="64"/>
      <c r="F1686" s="65"/>
      <c r="G1686" s="64"/>
      <c r="H1686" s="64"/>
      <c r="I1686" s="64"/>
      <c r="J1686" s="57"/>
    </row>
    <row r="1687" spans="1:10" x14ac:dyDescent="0.25">
      <c r="A1687" s="67"/>
      <c r="B1687" s="67"/>
      <c r="C1687" s="67"/>
      <c r="D1687" s="67"/>
      <c r="E1687" s="67" t="s">
        <v>383</v>
      </c>
      <c r="F1687" s="68">
        <v>40694</v>
      </c>
      <c r="G1687" s="67" t="s">
        <v>1614</v>
      </c>
      <c r="H1687" s="67"/>
      <c r="I1687" s="67" t="s">
        <v>1615</v>
      </c>
      <c r="J1687" s="36">
        <v>20</v>
      </c>
    </row>
    <row r="1688" spans="1:10" x14ac:dyDescent="0.25">
      <c r="A1688" s="67"/>
      <c r="B1688" s="67"/>
      <c r="C1688" s="67"/>
      <c r="D1688" s="67"/>
      <c r="E1688" s="67" t="s">
        <v>383</v>
      </c>
      <c r="F1688" s="68">
        <v>40724</v>
      </c>
      <c r="G1688" s="67" t="s">
        <v>1496</v>
      </c>
      <c r="H1688" s="67"/>
      <c r="I1688" s="67" t="s">
        <v>1497</v>
      </c>
      <c r="J1688" s="36">
        <v>60</v>
      </c>
    </row>
    <row r="1689" spans="1:10" x14ac:dyDescent="0.25">
      <c r="A1689" s="67"/>
      <c r="B1689" s="67"/>
      <c r="C1689" s="67"/>
      <c r="D1689" s="67"/>
      <c r="E1689" s="67" t="s">
        <v>383</v>
      </c>
      <c r="F1689" s="68">
        <v>40755</v>
      </c>
      <c r="G1689" s="67" t="s">
        <v>1563</v>
      </c>
      <c r="H1689" s="67"/>
      <c r="I1689" s="67" t="s">
        <v>1564</v>
      </c>
      <c r="J1689" s="36">
        <v>20</v>
      </c>
    </row>
    <row r="1690" spans="1:10" x14ac:dyDescent="0.25">
      <c r="A1690" s="67"/>
      <c r="B1690" s="67"/>
      <c r="C1690" s="67"/>
      <c r="D1690" s="67"/>
      <c r="E1690" s="67" t="s">
        <v>383</v>
      </c>
      <c r="F1690" s="68">
        <v>40877</v>
      </c>
      <c r="G1690" s="67" t="s">
        <v>894</v>
      </c>
      <c r="H1690" s="67"/>
      <c r="I1690" s="67" t="s">
        <v>895</v>
      </c>
      <c r="J1690" s="36">
        <v>120</v>
      </c>
    </row>
    <row r="1691" spans="1:10" x14ac:dyDescent="0.25">
      <c r="A1691" s="67"/>
      <c r="B1691" s="67"/>
      <c r="C1691" s="67"/>
      <c r="D1691" s="67"/>
      <c r="E1691" s="67" t="s">
        <v>383</v>
      </c>
      <c r="F1691" s="68">
        <v>40908</v>
      </c>
      <c r="G1691" s="67" t="s">
        <v>1618</v>
      </c>
      <c r="H1691" s="67"/>
      <c r="I1691" s="67" t="s">
        <v>1619</v>
      </c>
      <c r="J1691" s="36">
        <v>40</v>
      </c>
    </row>
    <row r="1692" spans="1:10" x14ac:dyDescent="0.25">
      <c r="A1692" s="67"/>
      <c r="B1692" s="67"/>
      <c r="C1692" s="67"/>
      <c r="D1692" s="67"/>
      <c r="E1692" s="67" t="s">
        <v>383</v>
      </c>
      <c r="F1692" s="68">
        <v>40939</v>
      </c>
      <c r="G1692" s="67" t="s">
        <v>1539</v>
      </c>
      <c r="H1692" s="67"/>
      <c r="I1692" s="67" t="s">
        <v>1540</v>
      </c>
      <c r="J1692" s="36">
        <v>60</v>
      </c>
    </row>
    <row r="1693" spans="1:10" x14ac:dyDescent="0.25">
      <c r="A1693" s="67"/>
      <c r="B1693" s="67"/>
      <c r="C1693" s="67"/>
      <c r="D1693" s="67"/>
      <c r="E1693" s="67" t="s">
        <v>383</v>
      </c>
      <c r="F1693" s="68">
        <v>40968</v>
      </c>
      <c r="G1693" s="67" t="s">
        <v>1622</v>
      </c>
      <c r="H1693" s="67"/>
      <c r="I1693" s="67" t="s">
        <v>1623</v>
      </c>
      <c r="J1693" s="36">
        <v>20</v>
      </c>
    </row>
    <row r="1694" spans="1:10" x14ac:dyDescent="0.25">
      <c r="A1694" s="67"/>
      <c r="B1694" s="67"/>
      <c r="C1694" s="67"/>
      <c r="D1694" s="67"/>
      <c r="E1694" s="67" t="s">
        <v>383</v>
      </c>
      <c r="F1694" s="68">
        <v>41060</v>
      </c>
      <c r="G1694" s="67" t="s">
        <v>1486</v>
      </c>
      <c r="H1694" s="67"/>
      <c r="I1694" s="67" t="s">
        <v>1487</v>
      </c>
      <c r="J1694" s="36">
        <v>40</v>
      </c>
    </row>
    <row r="1695" spans="1:10" x14ac:dyDescent="0.25">
      <c r="A1695" s="67"/>
      <c r="B1695" s="67"/>
      <c r="C1695" s="67"/>
      <c r="D1695" s="67"/>
      <c r="E1695" s="67" t="s">
        <v>383</v>
      </c>
      <c r="F1695" s="68">
        <v>41121</v>
      </c>
      <c r="G1695" s="67" t="s">
        <v>1513</v>
      </c>
      <c r="H1695" s="67"/>
      <c r="I1695" s="67" t="s">
        <v>1514</v>
      </c>
      <c r="J1695" s="36">
        <v>100</v>
      </c>
    </row>
    <row r="1696" spans="1:10" x14ac:dyDescent="0.25">
      <c r="A1696" s="67"/>
      <c r="B1696" s="67"/>
      <c r="C1696" s="67"/>
      <c r="D1696" s="67"/>
      <c r="E1696" s="67" t="s">
        <v>383</v>
      </c>
      <c r="F1696" s="68">
        <v>41152</v>
      </c>
      <c r="G1696" s="67" t="s">
        <v>1565</v>
      </c>
      <c r="H1696" s="67"/>
      <c r="I1696" s="67" t="s">
        <v>1566</v>
      </c>
      <c r="J1696" s="36">
        <v>60</v>
      </c>
    </row>
    <row r="1697" spans="1:10" x14ac:dyDescent="0.25">
      <c r="A1697" s="67"/>
      <c r="B1697" s="67"/>
      <c r="C1697" s="67"/>
      <c r="D1697" s="67"/>
      <c r="E1697" s="67" t="s">
        <v>383</v>
      </c>
      <c r="F1697" s="68">
        <v>41182</v>
      </c>
      <c r="G1697" s="67" t="s">
        <v>1506</v>
      </c>
      <c r="H1697" s="67"/>
      <c r="I1697" s="67" t="s">
        <v>1507</v>
      </c>
      <c r="J1697" s="36">
        <v>20</v>
      </c>
    </row>
    <row r="1698" spans="1:10" x14ac:dyDescent="0.25">
      <c r="A1698" s="67"/>
      <c r="B1698" s="67"/>
      <c r="C1698" s="67"/>
      <c r="D1698" s="67"/>
      <c r="E1698" s="67" t="s">
        <v>383</v>
      </c>
      <c r="F1698" s="68">
        <v>41182</v>
      </c>
      <c r="G1698" s="67" t="s">
        <v>1567</v>
      </c>
      <c r="H1698" s="67"/>
      <c r="I1698" s="67" t="s">
        <v>1568</v>
      </c>
      <c r="J1698" s="36">
        <v>250</v>
      </c>
    </row>
    <row r="1699" spans="1:10" x14ac:dyDescent="0.25">
      <c r="A1699" s="67"/>
      <c r="B1699" s="67"/>
      <c r="C1699" s="67"/>
      <c r="D1699" s="67"/>
      <c r="E1699" s="67" t="s">
        <v>383</v>
      </c>
      <c r="F1699" s="68">
        <v>41213</v>
      </c>
      <c r="G1699" s="67" t="s">
        <v>1569</v>
      </c>
      <c r="H1699" s="67"/>
      <c r="I1699" s="67" t="s">
        <v>1570</v>
      </c>
      <c r="J1699" s="36">
        <v>20</v>
      </c>
    </row>
    <row r="1700" spans="1:10" x14ac:dyDescent="0.25">
      <c r="A1700" s="67"/>
      <c r="B1700" s="67"/>
      <c r="C1700" s="67"/>
      <c r="D1700" s="67"/>
      <c r="E1700" s="67" t="s">
        <v>383</v>
      </c>
      <c r="F1700" s="68">
        <v>41243</v>
      </c>
      <c r="G1700" s="67" t="s">
        <v>1734</v>
      </c>
      <c r="H1700" s="67"/>
      <c r="I1700" s="67" t="s">
        <v>1735</v>
      </c>
      <c r="J1700" s="36">
        <v>20</v>
      </c>
    </row>
    <row r="1701" spans="1:10" x14ac:dyDescent="0.25">
      <c r="A1701" s="67"/>
      <c r="B1701" s="67"/>
      <c r="C1701" s="67"/>
      <c r="D1701" s="67"/>
      <c r="E1701" s="67" t="s">
        <v>383</v>
      </c>
      <c r="F1701" s="68">
        <v>41274</v>
      </c>
      <c r="G1701" s="67" t="s">
        <v>1541</v>
      </c>
      <c r="H1701" s="67"/>
      <c r="I1701" s="67" t="s">
        <v>1542</v>
      </c>
      <c r="J1701" s="36">
        <v>20</v>
      </c>
    </row>
    <row r="1702" spans="1:10" x14ac:dyDescent="0.25">
      <c r="A1702" s="67"/>
      <c r="B1702" s="67"/>
      <c r="C1702" s="67"/>
      <c r="D1702" s="67"/>
      <c r="E1702" s="67" t="s">
        <v>383</v>
      </c>
      <c r="F1702" s="68">
        <v>41274</v>
      </c>
      <c r="G1702" s="67" t="s">
        <v>2820</v>
      </c>
      <c r="H1702" s="67"/>
      <c r="I1702" s="67" t="s">
        <v>2821</v>
      </c>
      <c r="J1702" s="36">
        <v>250</v>
      </c>
    </row>
    <row r="1703" spans="1:10" x14ac:dyDescent="0.25">
      <c r="A1703" s="67"/>
      <c r="B1703" s="67"/>
      <c r="C1703" s="67"/>
      <c r="D1703" s="67"/>
      <c r="E1703" s="67" t="s">
        <v>383</v>
      </c>
      <c r="F1703" s="68">
        <v>41305</v>
      </c>
      <c r="G1703" s="67" t="s">
        <v>1488</v>
      </c>
      <c r="H1703" s="67"/>
      <c r="I1703" s="67" t="s">
        <v>1489</v>
      </c>
      <c r="J1703" s="36">
        <v>80</v>
      </c>
    </row>
    <row r="1704" spans="1:10" x14ac:dyDescent="0.25">
      <c r="A1704" s="67"/>
      <c r="B1704" s="67"/>
      <c r="C1704" s="67"/>
      <c r="D1704" s="67"/>
      <c r="E1704" s="67" t="s">
        <v>383</v>
      </c>
      <c r="F1704" s="68">
        <v>41333</v>
      </c>
      <c r="G1704" s="67" t="s">
        <v>1571</v>
      </c>
      <c r="H1704" s="67"/>
      <c r="I1704" s="67" t="s">
        <v>1572</v>
      </c>
      <c r="J1704" s="36">
        <v>40</v>
      </c>
    </row>
    <row r="1705" spans="1:10" x14ac:dyDescent="0.25">
      <c r="A1705" s="67"/>
      <c r="B1705" s="67"/>
      <c r="C1705" s="67"/>
      <c r="D1705" s="67"/>
      <c r="E1705" s="67" t="s">
        <v>383</v>
      </c>
      <c r="F1705" s="68">
        <v>41364</v>
      </c>
      <c r="G1705" s="67" t="s">
        <v>2030</v>
      </c>
      <c r="H1705" s="67"/>
      <c r="I1705" s="67"/>
      <c r="J1705" s="36">
        <v>250</v>
      </c>
    </row>
    <row r="1706" spans="1:10" x14ac:dyDescent="0.25">
      <c r="A1706" s="67"/>
      <c r="B1706" s="67"/>
      <c r="C1706" s="67"/>
      <c r="D1706" s="67"/>
      <c r="E1706" s="67" t="s">
        <v>383</v>
      </c>
      <c r="F1706" s="68">
        <v>41394</v>
      </c>
      <c r="G1706" s="67" t="s">
        <v>1515</v>
      </c>
      <c r="H1706" s="67"/>
      <c r="I1706" s="67" t="s">
        <v>1516</v>
      </c>
      <c r="J1706" s="36">
        <v>40</v>
      </c>
    </row>
    <row r="1707" spans="1:10" x14ac:dyDescent="0.25">
      <c r="A1707" s="67"/>
      <c r="B1707" s="67"/>
      <c r="C1707" s="67"/>
      <c r="D1707" s="67"/>
      <c r="E1707" s="67" t="s">
        <v>383</v>
      </c>
      <c r="F1707" s="68">
        <v>41455</v>
      </c>
      <c r="G1707" s="67" t="s">
        <v>1750</v>
      </c>
      <c r="H1707" s="67"/>
      <c r="I1707" s="67" t="s">
        <v>1751</v>
      </c>
      <c r="J1707" s="36">
        <v>38</v>
      </c>
    </row>
    <row r="1708" spans="1:10" x14ac:dyDescent="0.25">
      <c r="A1708" s="67"/>
      <c r="B1708" s="67"/>
      <c r="C1708" s="67"/>
      <c r="D1708" s="67"/>
      <c r="E1708" s="67" t="s">
        <v>383</v>
      </c>
      <c r="F1708" s="68">
        <v>41455</v>
      </c>
      <c r="G1708" s="67" t="s">
        <v>2822</v>
      </c>
      <c r="H1708" s="67"/>
      <c r="I1708" s="67"/>
      <c r="J1708" s="36">
        <v>250</v>
      </c>
    </row>
    <row r="1709" spans="1:10" x14ac:dyDescent="0.25">
      <c r="A1709" s="67"/>
      <c r="B1709" s="67"/>
      <c r="C1709" s="67"/>
      <c r="D1709" s="67"/>
      <c r="E1709" s="67" t="s">
        <v>383</v>
      </c>
      <c r="F1709" s="68">
        <v>41486</v>
      </c>
      <c r="G1709" s="67" t="s">
        <v>1517</v>
      </c>
      <c r="H1709" s="67"/>
      <c r="I1709" s="67" t="s">
        <v>1518</v>
      </c>
      <c r="J1709" s="36">
        <v>40</v>
      </c>
    </row>
    <row r="1710" spans="1:10" x14ac:dyDescent="0.25">
      <c r="A1710" s="67"/>
      <c r="B1710" s="67"/>
      <c r="C1710" s="67"/>
      <c r="D1710" s="67"/>
      <c r="E1710" s="67" t="s">
        <v>383</v>
      </c>
      <c r="F1710" s="68">
        <v>41517</v>
      </c>
      <c r="G1710" s="67" t="s">
        <v>1508</v>
      </c>
      <c r="H1710" s="67"/>
      <c r="I1710" s="67" t="s">
        <v>1509</v>
      </c>
      <c r="J1710" s="36">
        <v>20</v>
      </c>
    </row>
    <row r="1711" spans="1:10" x14ac:dyDescent="0.25">
      <c r="A1711" s="67"/>
      <c r="B1711" s="67"/>
      <c r="C1711" s="67"/>
      <c r="D1711" s="67"/>
      <c r="E1711" s="67" t="s">
        <v>383</v>
      </c>
      <c r="F1711" s="68">
        <v>41517</v>
      </c>
      <c r="G1711" s="67" t="s">
        <v>1754</v>
      </c>
      <c r="H1711" s="67"/>
      <c r="I1711" s="67" t="s">
        <v>1755</v>
      </c>
      <c r="J1711" s="36">
        <v>195.42</v>
      </c>
    </row>
    <row r="1712" spans="1:10" x14ac:dyDescent="0.25">
      <c r="A1712" s="67"/>
      <c r="B1712" s="67"/>
      <c r="C1712" s="67"/>
      <c r="D1712" s="67"/>
      <c r="E1712" s="67" t="s">
        <v>383</v>
      </c>
      <c r="F1712" s="68">
        <v>41547</v>
      </c>
      <c r="G1712" s="67" t="s">
        <v>1543</v>
      </c>
      <c r="H1712" s="67"/>
      <c r="I1712" s="67" t="s">
        <v>1544</v>
      </c>
      <c r="J1712" s="36">
        <v>20</v>
      </c>
    </row>
    <row r="1713" spans="1:10" x14ac:dyDescent="0.25">
      <c r="A1713" s="67"/>
      <c r="B1713" s="67"/>
      <c r="C1713" s="67"/>
      <c r="D1713" s="67"/>
      <c r="E1713" s="67" t="s">
        <v>383</v>
      </c>
      <c r="F1713" s="68">
        <v>41578</v>
      </c>
      <c r="G1713" s="67" t="s">
        <v>421</v>
      </c>
      <c r="H1713" s="67"/>
      <c r="I1713" s="67" t="s">
        <v>422</v>
      </c>
      <c r="J1713" s="36">
        <v>40</v>
      </c>
    </row>
    <row r="1714" spans="1:10" x14ac:dyDescent="0.25">
      <c r="A1714" s="67"/>
      <c r="B1714" s="67"/>
      <c r="C1714" s="67"/>
      <c r="D1714" s="67"/>
      <c r="E1714" s="67" t="s">
        <v>383</v>
      </c>
      <c r="F1714" s="68">
        <v>41639</v>
      </c>
      <c r="G1714" s="67" t="s">
        <v>1628</v>
      </c>
      <c r="H1714" s="67"/>
      <c r="I1714" s="67" t="s">
        <v>1629</v>
      </c>
      <c r="J1714" s="36">
        <v>20</v>
      </c>
    </row>
    <row r="1715" spans="1:10" x14ac:dyDescent="0.25">
      <c r="A1715" s="67"/>
      <c r="B1715" s="67"/>
      <c r="C1715" s="67"/>
      <c r="D1715" s="67"/>
      <c r="E1715" s="67" t="s">
        <v>383</v>
      </c>
      <c r="F1715" s="68">
        <v>41670</v>
      </c>
      <c r="G1715" s="67" t="s">
        <v>1573</v>
      </c>
      <c r="H1715" s="67"/>
      <c r="I1715" s="67" t="s">
        <v>1574</v>
      </c>
      <c r="J1715" s="36">
        <v>60</v>
      </c>
    </row>
    <row r="1716" spans="1:10" x14ac:dyDescent="0.25">
      <c r="A1716" s="67"/>
      <c r="B1716" s="67"/>
      <c r="C1716" s="67"/>
      <c r="D1716" s="67"/>
      <c r="E1716" s="67" t="s">
        <v>383</v>
      </c>
      <c r="F1716" s="68">
        <v>41759</v>
      </c>
      <c r="G1716" s="67" t="s">
        <v>1521</v>
      </c>
      <c r="H1716" s="67"/>
      <c r="I1716" s="67" t="s">
        <v>1522</v>
      </c>
      <c r="J1716" s="36">
        <v>20</v>
      </c>
    </row>
    <row r="1717" spans="1:10" x14ac:dyDescent="0.25">
      <c r="A1717" s="67"/>
      <c r="B1717" s="67"/>
      <c r="C1717" s="67"/>
      <c r="D1717" s="67"/>
      <c r="E1717" s="67" t="s">
        <v>383</v>
      </c>
      <c r="F1717" s="68">
        <v>41790</v>
      </c>
      <c r="G1717" s="67" t="s">
        <v>1116</v>
      </c>
      <c r="H1717" s="67"/>
      <c r="I1717" s="67" t="s">
        <v>1117</v>
      </c>
      <c r="J1717" s="36">
        <v>58</v>
      </c>
    </row>
    <row r="1718" spans="1:10" x14ac:dyDescent="0.25">
      <c r="A1718" s="67"/>
      <c r="B1718" s="67"/>
      <c r="C1718" s="67"/>
      <c r="D1718" s="67"/>
      <c r="E1718" s="67" t="s">
        <v>383</v>
      </c>
      <c r="F1718" s="68">
        <v>41851</v>
      </c>
      <c r="G1718" s="67" t="s">
        <v>1780</v>
      </c>
      <c r="H1718" s="67"/>
      <c r="I1718" s="67" t="s">
        <v>1781</v>
      </c>
      <c r="J1718" s="36">
        <v>38</v>
      </c>
    </row>
    <row r="1719" spans="1:10" x14ac:dyDescent="0.25">
      <c r="A1719" s="67"/>
      <c r="B1719" s="67"/>
      <c r="C1719" s="67"/>
      <c r="D1719" s="67"/>
      <c r="E1719" s="67" t="s">
        <v>383</v>
      </c>
      <c r="F1719" s="68">
        <v>41943</v>
      </c>
      <c r="G1719" s="67" t="s">
        <v>1644</v>
      </c>
      <c r="H1719" s="67"/>
      <c r="I1719" s="67" t="s">
        <v>1645</v>
      </c>
      <c r="J1719" s="36">
        <v>76</v>
      </c>
    </row>
    <row r="1720" spans="1:10" x14ac:dyDescent="0.25">
      <c r="A1720" s="67"/>
      <c r="B1720" s="67"/>
      <c r="C1720" s="67"/>
      <c r="D1720" s="67"/>
      <c r="E1720" s="67" t="s">
        <v>383</v>
      </c>
      <c r="F1720" s="68">
        <v>42004</v>
      </c>
      <c r="G1720" s="67" t="s">
        <v>1648</v>
      </c>
      <c r="H1720" s="67"/>
      <c r="I1720" s="67" t="s">
        <v>1649</v>
      </c>
      <c r="J1720" s="36">
        <v>20</v>
      </c>
    </row>
    <row r="1721" spans="1:10" x14ac:dyDescent="0.25">
      <c r="A1721" s="67"/>
      <c r="B1721" s="67"/>
      <c r="C1721" s="67"/>
      <c r="D1721" s="67"/>
      <c r="E1721" s="67" t="s">
        <v>383</v>
      </c>
      <c r="F1721" s="68">
        <v>42035</v>
      </c>
      <c r="G1721" s="67" t="s">
        <v>1579</v>
      </c>
      <c r="H1721" s="67"/>
      <c r="I1721" s="67" t="s">
        <v>1580</v>
      </c>
      <c r="J1721" s="36">
        <v>40</v>
      </c>
    </row>
    <row r="1722" spans="1:10" x14ac:dyDescent="0.25">
      <c r="A1722" s="67"/>
      <c r="B1722" s="67"/>
      <c r="C1722" s="67"/>
      <c r="D1722" s="67"/>
      <c r="E1722" s="67" t="s">
        <v>383</v>
      </c>
      <c r="F1722" s="68">
        <v>42063</v>
      </c>
      <c r="G1722" s="67" t="s">
        <v>1549</v>
      </c>
      <c r="H1722" s="67"/>
      <c r="I1722" s="67" t="s">
        <v>1550</v>
      </c>
      <c r="J1722" s="36">
        <v>20</v>
      </c>
    </row>
    <row r="1723" spans="1:10" x14ac:dyDescent="0.25">
      <c r="A1723" s="67"/>
      <c r="B1723" s="67"/>
      <c r="C1723" s="67"/>
      <c r="D1723" s="67"/>
      <c r="E1723" s="67" t="s">
        <v>383</v>
      </c>
      <c r="F1723" s="68">
        <v>42124</v>
      </c>
      <c r="G1723" s="67" t="s">
        <v>1523</v>
      </c>
      <c r="H1723" s="67"/>
      <c r="I1723" s="67" t="s">
        <v>1524</v>
      </c>
      <c r="J1723" s="36">
        <v>58</v>
      </c>
    </row>
    <row r="1724" spans="1:10" x14ac:dyDescent="0.25">
      <c r="A1724" s="67"/>
      <c r="B1724" s="67"/>
      <c r="C1724" s="67"/>
      <c r="D1724" s="67"/>
      <c r="E1724" s="67" t="s">
        <v>383</v>
      </c>
      <c r="F1724" s="68">
        <v>42155</v>
      </c>
      <c r="G1724" s="67" t="s">
        <v>1650</v>
      </c>
      <c r="H1724" s="67"/>
      <c r="I1724" s="67" t="s">
        <v>1651</v>
      </c>
      <c r="J1724" s="36">
        <v>40</v>
      </c>
    </row>
    <row r="1725" spans="1:10" x14ac:dyDescent="0.25">
      <c r="A1725" s="67"/>
      <c r="B1725" s="67"/>
      <c r="C1725" s="67"/>
      <c r="D1725" s="67"/>
      <c r="E1725" s="67" t="s">
        <v>383</v>
      </c>
      <c r="F1725" s="68">
        <v>42185</v>
      </c>
      <c r="G1725" s="67" t="s">
        <v>900</v>
      </c>
      <c r="H1725" s="67"/>
      <c r="I1725" s="67" t="s">
        <v>901</v>
      </c>
      <c r="J1725" s="36">
        <v>20</v>
      </c>
    </row>
    <row r="1726" spans="1:10" x14ac:dyDescent="0.25">
      <c r="A1726" s="67"/>
      <c r="B1726" s="67"/>
      <c r="C1726" s="67"/>
      <c r="D1726" s="67"/>
      <c r="E1726" s="67" t="s">
        <v>383</v>
      </c>
      <c r="F1726" s="68">
        <v>42216</v>
      </c>
      <c r="G1726" s="67" t="s">
        <v>1655</v>
      </c>
      <c r="H1726" s="67"/>
      <c r="I1726" s="67" t="s">
        <v>1656</v>
      </c>
      <c r="J1726" s="36">
        <v>20</v>
      </c>
    </row>
    <row r="1727" spans="1:10" x14ac:dyDescent="0.25">
      <c r="A1727" s="67"/>
      <c r="B1727" s="67"/>
      <c r="C1727" s="67"/>
      <c r="D1727" s="67"/>
      <c r="E1727" s="67" t="s">
        <v>383</v>
      </c>
      <c r="F1727" s="68">
        <v>42247</v>
      </c>
      <c r="G1727" s="67" t="s">
        <v>1658</v>
      </c>
      <c r="H1727" s="67"/>
      <c r="I1727" s="67" t="s">
        <v>1659</v>
      </c>
      <c r="J1727" s="36">
        <v>60</v>
      </c>
    </row>
    <row r="1728" spans="1:10" x14ac:dyDescent="0.25">
      <c r="A1728" s="67"/>
      <c r="B1728" s="67"/>
      <c r="C1728" s="67"/>
      <c r="D1728" s="67"/>
      <c r="E1728" s="67" t="s">
        <v>383</v>
      </c>
      <c r="F1728" s="68">
        <v>42264</v>
      </c>
      <c r="G1728" s="67" t="s">
        <v>2055</v>
      </c>
      <c r="H1728" s="67"/>
      <c r="I1728" s="67" t="s">
        <v>2056</v>
      </c>
      <c r="J1728" s="36">
        <v>-500</v>
      </c>
    </row>
    <row r="1729" spans="1:10" x14ac:dyDescent="0.25">
      <c r="A1729" s="67"/>
      <c r="B1729" s="67"/>
      <c r="C1729" s="67"/>
      <c r="D1729" s="67"/>
      <c r="E1729" s="67" t="s">
        <v>383</v>
      </c>
      <c r="F1729" s="68">
        <v>42277</v>
      </c>
      <c r="G1729" s="67" t="s">
        <v>991</v>
      </c>
      <c r="H1729" s="67"/>
      <c r="I1729" s="67" t="s">
        <v>992</v>
      </c>
      <c r="J1729" s="36">
        <v>40</v>
      </c>
    </row>
    <row r="1730" spans="1:10" x14ac:dyDescent="0.25">
      <c r="A1730" s="67"/>
      <c r="B1730" s="67"/>
      <c r="C1730" s="67"/>
      <c r="D1730" s="67"/>
      <c r="E1730" s="67" t="s">
        <v>383</v>
      </c>
      <c r="F1730" s="68">
        <v>42308</v>
      </c>
      <c r="G1730" s="67" t="s">
        <v>1460</v>
      </c>
      <c r="H1730" s="67"/>
      <c r="I1730" s="67" t="s">
        <v>1461</v>
      </c>
      <c r="J1730" s="36">
        <v>98</v>
      </c>
    </row>
    <row r="1731" spans="1:10" x14ac:dyDescent="0.25">
      <c r="A1731" s="67"/>
      <c r="B1731" s="67"/>
      <c r="C1731" s="67"/>
      <c r="D1731" s="67"/>
      <c r="E1731" s="67" t="s">
        <v>383</v>
      </c>
      <c r="F1731" s="68">
        <v>42460</v>
      </c>
      <c r="G1731" s="67" t="s">
        <v>1466</v>
      </c>
      <c r="H1731" s="67"/>
      <c r="I1731" s="67" t="s">
        <v>1467</v>
      </c>
      <c r="J1731" s="36">
        <v>86</v>
      </c>
    </row>
    <row r="1732" spans="1:10" x14ac:dyDescent="0.25">
      <c r="A1732" s="67"/>
      <c r="B1732" s="67"/>
      <c r="C1732" s="67"/>
      <c r="D1732" s="67"/>
      <c r="E1732" s="67" t="s">
        <v>383</v>
      </c>
      <c r="F1732" s="68">
        <v>42490</v>
      </c>
      <c r="G1732" s="67" t="s">
        <v>1666</v>
      </c>
      <c r="H1732" s="67"/>
      <c r="I1732" s="67" t="s">
        <v>1667</v>
      </c>
      <c r="J1732" s="36">
        <v>20</v>
      </c>
    </row>
    <row r="1733" spans="1:10" x14ac:dyDescent="0.25">
      <c r="A1733" s="67"/>
      <c r="B1733" s="67"/>
      <c r="C1733" s="67"/>
      <c r="D1733" s="67"/>
      <c r="E1733" s="67" t="s">
        <v>383</v>
      </c>
      <c r="F1733" s="68">
        <v>42521</v>
      </c>
      <c r="G1733" s="67" t="s">
        <v>1480</v>
      </c>
      <c r="H1733" s="67"/>
      <c r="I1733" s="67" t="s">
        <v>1481</v>
      </c>
      <c r="J1733" s="36">
        <v>20</v>
      </c>
    </row>
    <row r="1734" spans="1:10" x14ac:dyDescent="0.25">
      <c r="A1734" s="67"/>
      <c r="B1734" s="67"/>
      <c r="C1734" s="67"/>
      <c r="D1734" s="67"/>
      <c r="E1734" s="67" t="s">
        <v>383</v>
      </c>
      <c r="F1734" s="68">
        <v>42551</v>
      </c>
      <c r="G1734" s="67" t="s">
        <v>1669</v>
      </c>
      <c r="H1734" s="67"/>
      <c r="I1734" s="67" t="s">
        <v>1670</v>
      </c>
      <c r="J1734" s="36">
        <v>76</v>
      </c>
    </row>
    <row r="1735" spans="1:10" x14ac:dyDescent="0.25">
      <c r="A1735" s="67"/>
      <c r="B1735" s="67"/>
      <c r="C1735" s="67"/>
      <c r="D1735" s="67"/>
      <c r="E1735" s="67" t="s">
        <v>383</v>
      </c>
      <c r="F1735" s="68">
        <v>42582</v>
      </c>
      <c r="G1735" s="67" t="s">
        <v>1830</v>
      </c>
      <c r="H1735" s="67"/>
      <c r="I1735" s="67" t="s">
        <v>1831</v>
      </c>
      <c r="J1735" s="36">
        <v>40</v>
      </c>
    </row>
    <row r="1736" spans="1:10" x14ac:dyDescent="0.25">
      <c r="A1736" s="67"/>
      <c r="B1736" s="67"/>
      <c r="C1736" s="67"/>
      <c r="D1736" s="67"/>
      <c r="E1736" s="67" t="s">
        <v>426</v>
      </c>
      <c r="F1736" s="68">
        <v>42590</v>
      </c>
      <c r="G1736" s="67"/>
      <c r="H1736" s="67" t="s">
        <v>2823</v>
      </c>
      <c r="I1736" s="67" t="s">
        <v>2824</v>
      </c>
      <c r="J1736" s="36">
        <v>-76</v>
      </c>
    </row>
    <row r="1737" spans="1:10" x14ac:dyDescent="0.25">
      <c r="A1737" s="67"/>
      <c r="B1737" s="67"/>
      <c r="C1737" s="67"/>
      <c r="D1737" s="67"/>
      <c r="E1737" s="67" t="s">
        <v>383</v>
      </c>
      <c r="F1737" s="68">
        <v>42643</v>
      </c>
      <c r="G1737" s="67" t="s">
        <v>1581</v>
      </c>
      <c r="H1737" s="67"/>
      <c r="I1737" s="67" t="s">
        <v>1582</v>
      </c>
      <c r="J1737" s="36">
        <v>20</v>
      </c>
    </row>
    <row r="1738" spans="1:10" x14ac:dyDescent="0.25">
      <c r="A1738" s="67"/>
      <c r="B1738" s="67"/>
      <c r="C1738" s="67"/>
      <c r="D1738" s="67"/>
      <c r="E1738" s="67" t="s">
        <v>383</v>
      </c>
      <c r="F1738" s="68">
        <v>42667</v>
      </c>
      <c r="G1738" s="67" t="s">
        <v>2825</v>
      </c>
      <c r="H1738" s="67"/>
      <c r="I1738" s="67" t="s">
        <v>2826</v>
      </c>
      <c r="J1738" s="36">
        <v>-150.5</v>
      </c>
    </row>
    <row r="1739" spans="1:10" x14ac:dyDescent="0.25">
      <c r="A1739" s="67"/>
      <c r="B1739" s="67"/>
      <c r="C1739" s="67"/>
      <c r="D1739" s="67"/>
      <c r="E1739" s="67" t="s">
        <v>383</v>
      </c>
      <c r="F1739" s="68">
        <v>42675</v>
      </c>
      <c r="G1739" s="67" t="s">
        <v>1835</v>
      </c>
      <c r="H1739" s="67"/>
      <c r="I1739" s="67" t="s">
        <v>1836</v>
      </c>
      <c r="J1739" s="36">
        <v>40</v>
      </c>
    </row>
    <row r="1740" spans="1:10" x14ac:dyDescent="0.25">
      <c r="A1740" s="67"/>
      <c r="B1740" s="67"/>
      <c r="C1740" s="67"/>
      <c r="D1740" s="67"/>
      <c r="E1740" s="67" t="s">
        <v>383</v>
      </c>
      <c r="F1740" s="68">
        <v>42704</v>
      </c>
      <c r="G1740" s="67" t="s">
        <v>1468</v>
      </c>
      <c r="H1740" s="67"/>
      <c r="I1740" s="67" t="s">
        <v>1469</v>
      </c>
      <c r="J1740" s="36">
        <v>38</v>
      </c>
    </row>
    <row r="1741" spans="1:10" x14ac:dyDescent="0.25">
      <c r="A1741" s="67"/>
      <c r="B1741" s="67"/>
      <c r="C1741" s="67"/>
      <c r="D1741" s="67"/>
      <c r="E1741" s="67" t="s">
        <v>383</v>
      </c>
      <c r="F1741" s="68">
        <v>42766</v>
      </c>
      <c r="G1741" s="67" t="s">
        <v>1586</v>
      </c>
      <c r="H1741" s="67"/>
      <c r="I1741" s="67" t="s">
        <v>1587</v>
      </c>
      <c r="J1741" s="36">
        <v>20</v>
      </c>
    </row>
    <row r="1742" spans="1:10" x14ac:dyDescent="0.25">
      <c r="A1742" s="67"/>
      <c r="B1742" s="67"/>
      <c r="C1742" s="67"/>
      <c r="D1742" s="67"/>
      <c r="E1742" s="67" t="s">
        <v>383</v>
      </c>
      <c r="F1742" s="68">
        <v>42794</v>
      </c>
      <c r="G1742" s="67" t="s">
        <v>1551</v>
      </c>
      <c r="H1742" s="67"/>
      <c r="I1742" s="67" t="s">
        <v>1465</v>
      </c>
      <c r="J1742" s="36">
        <v>38</v>
      </c>
    </row>
    <row r="1743" spans="1:10" x14ac:dyDescent="0.25">
      <c r="A1743" s="67"/>
      <c r="B1743" s="67"/>
      <c r="C1743" s="67"/>
      <c r="D1743" s="67"/>
      <c r="E1743" s="67" t="s">
        <v>423</v>
      </c>
      <c r="F1743" s="68">
        <v>42823</v>
      </c>
      <c r="G1743" s="67"/>
      <c r="H1743" s="67" t="s">
        <v>2827</v>
      </c>
      <c r="I1743" s="67" t="s">
        <v>2358</v>
      </c>
      <c r="J1743" s="36">
        <v>2000</v>
      </c>
    </row>
    <row r="1744" spans="1:10" x14ac:dyDescent="0.25">
      <c r="A1744" s="67"/>
      <c r="B1744" s="67"/>
      <c r="C1744" s="67"/>
      <c r="D1744" s="67"/>
      <c r="E1744" s="67" t="s">
        <v>423</v>
      </c>
      <c r="F1744" s="68">
        <v>42823</v>
      </c>
      <c r="G1744" s="67"/>
      <c r="H1744" s="67"/>
      <c r="I1744" s="67" t="s">
        <v>431</v>
      </c>
      <c r="J1744" s="36">
        <v>-52.7</v>
      </c>
    </row>
    <row r="1745" spans="1:10" x14ac:dyDescent="0.25">
      <c r="A1745" s="67"/>
      <c r="B1745" s="67"/>
      <c r="C1745" s="67"/>
      <c r="D1745" s="67"/>
      <c r="E1745" s="67" t="s">
        <v>383</v>
      </c>
      <c r="F1745" s="68">
        <v>42825</v>
      </c>
      <c r="G1745" s="67" t="s">
        <v>1588</v>
      </c>
      <c r="H1745" s="67"/>
      <c r="I1745" s="67" t="s">
        <v>1589</v>
      </c>
      <c r="J1745" s="36">
        <v>40</v>
      </c>
    </row>
    <row r="1746" spans="1:10" x14ac:dyDescent="0.25">
      <c r="A1746" s="67"/>
      <c r="B1746" s="67"/>
      <c r="C1746" s="67"/>
      <c r="D1746" s="67"/>
      <c r="E1746" s="67" t="s">
        <v>383</v>
      </c>
      <c r="F1746" s="68">
        <v>42855</v>
      </c>
      <c r="G1746" s="67" t="s">
        <v>1474</v>
      </c>
      <c r="H1746" s="67"/>
      <c r="I1746" s="67" t="s">
        <v>1475</v>
      </c>
      <c r="J1746" s="36">
        <v>20</v>
      </c>
    </row>
    <row r="1747" spans="1:10" x14ac:dyDescent="0.25">
      <c r="A1747" s="67"/>
      <c r="B1747" s="67"/>
      <c r="C1747" s="67"/>
      <c r="D1747" s="67"/>
      <c r="E1747" s="67" t="s">
        <v>383</v>
      </c>
      <c r="F1747" s="68">
        <v>42886</v>
      </c>
      <c r="G1747" s="67" t="s">
        <v>1545</v>
      </c>
      <c r="H1747" s="67"/>
      <c r="I1747" s="67" t="s">
        <v>1546</v>
      </c>
      <c r="J1747" s="36">
        <v>40</v>
      </c>
    </row>
    <row r="1748" spans="1:10" x14ac:dyDescent="0.25">
      <c r="A1748" s="67"/>
      <c r="B1748" s="67"/>
      <c r="C1748" s="67"/>
      <c r="D1748" s="67"/>
      <c r="E1748" s="67" t="s">
        <v>390</v>
      </c>
      <c r="F1748" s="68">
        <v>43100</v>
      </c>
      <c r="G1748" s="67" t="s">
        <v>2153</v>
      </c>
      <c r="H1748" s="67" t="s">
        <v>568</v>
      </c>
      <c r="I1748" s="67" t="s">
        <v>2828</v>
      </c>
      <c r="J1748" s="36">
        <v>-41.92</v>
      </c>
    </row>
    <row r="1749" spans="1:10" x14ac:dyDescent="0.25">
      <c r="A1749" s="67"/>
      <c r="B1749" s="67"/>
      <c r="C1749" s="67"/>
      <c r="D1749" s="67"/>
      <c r="E1749" s="67" t="s">
        <v>438</v>
      </c>
      <c r="F1749" s="68">
        <v>43174</v>
      </c>
      <c r="G1749" s="67" t="s">
        <v>2829</v>
      </c>
      <c r="H1749" s="67" t="s">
        <v>2827</v>
      </c>
      <c r="I1749" s="67" t="s">
        <v>2830</v>
      </c>
      <c r="J1749" s="36">
        <v>2000</v>
      </c>
    </row>
    <row r="1750" spans="1:10" x14ac:dyDescent="0.25">
      <c r="A1750" s="67"/>
      <c r="B1750" s="67"/>
      <c r="C1750" s="67"/>
      <c r="D1750" s="67"/>
      <c r="E1750" s="67" t="s">
        <v>383</v>
      </c>
      <c r="F1750" s="68">
        <v>43281</v>
      </c>
      <c r="G1750" s="67" t="s">
        <v>1175</v>
      </c>
      <c r="H1750" s="67"/>
      <c r="I1750" s="67" t="s">
        <v>1176</v>
      </c>
      <c r="J1750" s="36">
        <v>20</v>
      </c>
    </row>
    <row r="1751" spans="1:10" x14ac:dyDescent="0.25">
      <c r="A1751" s="67"/>
      <c r="B1751" s="67"/>
      <c r="C1751" s="67"/>
      <c r="D1751" s="67"/>
      <c r="E1751" s="67" t="s">
        <v>383</v>
      </c>
      <c r="F1751" s="68">
        <v>43281</v>
      </c>
      <c r="G1751" s="67" t="s">
        <v>1915</v>
      </c>
      <c r="H1751" s="67"/>
      <c r="I1751" s="67" t="s">
        <v>1916</v>
      </c>
      <c r="J1751" s="36">
        <v>20</v>
      </c>
    </row>
    <row r="1752" spans="1:10" x14ac:dyDescent="0.25">
      <c r="A1752" s="67"/>
      <c r="B1752" s="67"/>
      <c r="C1752" s="67"/>
      <c r="D1752" s="67"/>
      <c r="E1752" s="67" t="s">
        <v>390</v>
      </c>
      <c r="F1752" s="68">
        <v>43451</v>
      </c>
      <c r="G1752" s="67" t="s">
        <v>2831</v>
      </c>
      <c r="H1752" s="67" t="s">
        <v>568</v>
      </c>
      <c r="I1752" s="67" t="s">
        <v>2832</v>
      </c>
      <c r="J1752" s="36">
        <v>-2700</v>
      </c>
    </row>
    <row r="1753" spans="1:10" x14ac:dyDescent="0.25">
      <c r="A1753" s="67"/>
      <c r="B1753" s="67"/>
      <c r="C1753" s="67"/>
      <c r="D1753" s="67"/>
      <c r="E1753" s="67" t="s">
        <v>390</v>
      </c>
      <c r="F1753" s="68">
        <v>43451</v>
      </c>
      <c r="G1753" s="67" t="s">
        <v>2831</v>
      </c>
      <c r="H1753" s="67" t="s">
        <v>568</v>
      </c>
      <c r="I1753" s="67" t="s">
        <v>2833</v>
      </c>
      <c r="J1753" s="36">
        <v>-55</v>
      </c>
    </row>
    <row r="1754" spans="1:10" x14ac:dyDescent="0.25">
      <c r="A1754" s="67"/>
      <c r="B1754" s="67"/>
      <c r="C1754" s="67"/>
      <c r="D1754" s="67"/>
      <c r="E1754" s="67" t="s">
        <v>390</v>
      </c>
      <c r="F1754" s="68">
        <v>43451</v>
      </c>
      <c r="G1754" s="67" t="s">
        <v>2831</v>
      </c>
      <c r="H1754" s="67" t="s">
        <v>568</v>
      </c>
      <c r="I1754" s="67" t="s">
        <v>2834</v>
      </c>
      <c r="J1754" s="36">
        <v>-229.58</v>
      </c>
    </row>
    <row r="1755" spans="1:10" ht="15.75" thickBot="1" x14ac:dyDescent="0.3">
      <c r="A1755" s="67"/>
      <c r="B1755" s="67"/>
      <c r="C1755" s="67"/>
      <c r="D1755" s="67"/>
      <c r="E1755" s="67" t="s">
        <v>390</v>
      </c>
      <c r="F1755" s="68">
        <v>43677</v>
      </c>
      <c r="G1755" s="67" t="s">
        <v>1993</v>
      </c>
      <c r="H1755" s="67" t="s">
        <v>568</v>
      </c>
      <c r="I1755" s="67" t="s">
        <v>2835</v>
      </c>
      <c r="J1755" s="37">
        <v>-40.51</v>
      </c>
    </row>
    <row r="1756" spans="1:10" x14ac:dyDescent="0.25">
      <c r="A1756" s="67"/>
      <c r="B1756" s="67"/>
      <c r="C1756" s="67" t="s">
        <v>2836</v>
      </c>
      <c r="D1756" s="67"/>
      <c r="E1756" s="67"/>
      <c r="F1756" s="68"/>
      <c r="G1756" s="67"/>
      <c r="H1756" s="67"/>
      <c r="I1756" s="67"/>
      <c r="J1756" s="36">
        <f>ROUND(SUM(J1686:J1755),5)</f>
        <v>3513.21</v>
      </c>
    </row>
    <row r="1757" spans="1:10" x14ac:dyDescent="0.25">
      <c r="A1757" s="64"/>
      <c r="B1757" s="64"/>
      <c r="C1757" s="64" t="s">
        <v>2837</v>
      </c>
      <c r="D1757" s="64"/>
      <c r="E1757" s="64"/>
      <c r="F1757" s="65"/>
      <c r="G1757" s="64"/>
      <c r="H1757" s="64"/>
      <c r="I1757" s="64"/>
      <c r="J1757" s="57"/>
    </row>
    <row r="1758" spans="1:10" x14ac:dyDescent="0.25">
      <c r="A1758" s="67"/>
      <c r="B1758" s="67"/>
      <c r="C1758" s="67"/>
      <c r="D1758" s="67"/>
      <c r="E1758" s="67" t="s">
        <v>383</v>
      </c>
      <c r="F1758" s="68">
        <v>41121</v>
      </c>
      <c r="G1758" s="67" t="s">
        <v>1513</v>
      </c>
      <c r="H1758" s="67"/>
      <c r="I1758" s="67" t="s">
        <v>1514</v>
      </c>
      <c r="J1758" s="36">
        <v>60</v>
      </c>
    </row>
    <row r="1759" spans="1:10" x14ac:dyDescent="0.25">
      <c r="A1759" s="67"/>
      <c r="B1759" s="67"/>
      <c r="C1759" s="67"/>
      <c r="D1759" s="67"/>
      <c r="E1759" s="67" t="s">
        <v>383</v>
      </c>
      <c r="F1759" s="68">
        <v>41182</v>
      </c>
      <c r="G1759" s="67" t="s">
        <v>1506</v>
      </c>
      <c r="H1759" s="67"/>
      <c r="I1759" s="67" t="s">
        <v>1507</v>
      </c>
      <c r="J1759" s="36">
        <v>20</v>
      </c>
    </row>
    <row r="1760" spans="1:10" x14ac:dyDescent="0.25">
      <c r="A1760" s="67"/>
      <c r="B1760" s="67"/>
      <c r="C1760" s="67"/>
      <c r="D1760" s="67"/>
      <c r="E1760" s="67" t="s">
        <v>383</v>
      </c>
      <c r="F1760" s="68">
        <v>41182</v>
      </c>
      <c r="G1760" s="67" t="s">
        <v>1567</v>
      </c>
      <c r="H1760" s="67"/>
      <c r="I1760" s="67" t="s">
        <v>1568</v>
      </c>
      <c r="J1760" s="36">
        <v>250</v>
      </c>
    </row>
    <row r="1761" spans="1:10" x14ac:dyDescent="0.25">
      <c r="A1761" s="67"/>
      <c r="B1761" s="67"/>
      <c r="C1761" s="67"/>
      <c r="D1761" s="67"/>
      <c r="E1761" s="67" t="s">
        <v>383</v>
      </c>
      <c r="F1761" s="68">
        <v>41213</v>
      </c>
      <c r="G1761" s="67" t="s">
        <v>1569</v>
      </c>
      <c r="H1761" s="67"/>
      <c r="I1761" s="67" t="s">
        <v>1570</v>
      </c>
      <c r="J1761" s="36">
        <v>20</v>
      </c>
    </row>
    <row r="1762" spans="1:10" x14ac:dyDescent="0.25">
      <c r="A1762" s="67"/>
      <c r="B1762" s="67"/>
      <c r="C1762" s="67"/>
      <c r="D1762" s="67"/>
      <c r="E1762" s="67" t="s">
        <v>383</v>
      </c>
      <c r="F1762" s="68">
        <v>41274</v>
      </c>
      <c r="G1762" s="67" t="s">
        <v>2820</v>
      </c>
      <c r="H1762" s="67"/>
      <c r="I1762" s="67" t="s">
        <v>2821</v>
      </c>
      <c r="J1762" s="36">
        <v>250</v>
      </c>
    </row>
    <row r="1763" spans="1:10" x14ac:dyDescent="0.25">
      <c r="A1763" s="67"/>
      <c r="B1763" s="67"/>
      <c r="C1763" s="67"/>
      <c r="D1763" s="67"/>
      <c r="E1763" s="67" t="s">
        <v>383</v>
      </c>
      <c r="F1763" s="68">
        <v>41364</v>
      </c>
      <c r="G1763" s="67" t="s">
        <v>1624</v>
      </c>
      <c r="H1763" s="67"/>
      <c r="I1763" s="67" t="s">
        <v>1625</v>
      </c>
      <c r="J1763" s="36">
        <v>20</v>
      </c>
    </row>
    <row r="1764" spans="1:10" x14ac:dyDescent="0.25">
      <c r="A1764" s="67"/>
      <c r="B1764" s="67"/>
      <c r="C1764" s="67"/>
      <c r="D1764" s="67"/>
      <c r="E1764" s="67" t="s">
        <v>383</v>
      </c>
      <c r="F1764" s="68">
        <v>41364</v>
      </c>
      <c r="G1764" s="67" t="s">
        <v>2030</v>
      </c>
      <c r="H1764" s="67"/>
      <c r="I1764" s="67"/>
      <c r="J1764" s="36">
        <v>250</v>
      </c>
    </row>
    <row r="1765" spans="1:10" x14ac:dyDescent="0.25">
      <c r="A1765" s="67"/>
      <c r="B1765" s="67"/>
      <c r="C1765" s="67"/>
      <c r="D1765" s="67"/>
      <c r="E1765" s="67" t="s">
        <v>383</v>
      </c>
      <c r="F1765" s="68">
        <v>41455</v>
      </c>
      <c r="G1765" s="67" t="s">
        <v>1750</v>
      </c>
      <c r="H1765" s="67"/>
      <c r="I1765" s="67" t="s">
        <v>1751</v>
      </c>
      <c r="J1765" s="36">
        <v>20</v>
      </c>
    </row>
    <row r="1766" spans="1:10" x14ac:dyDescent="0.25">
      <c r="A1766" s="67"/>
      <c r="B1766" s="67"/>
      <c r="C1766" s="67"/>
      <c r="D1766" s="67"/>
      <c r="E1766" s="67" t="s">
        <v>383</v>
      </c>
      <c r="F1766" s="68">
        <v>41455</v>
      </c>
      <c r="G1766" s="67" t="s">
        <v>2822</v>
      </c>
      <c r="H1766" s="67"/>
      <c r="I1766" s="67"/>
      <c r="J1766" s="36">
        <v>250</v>
      </c>
    </row>
    <row r="1767" spans="1:10" x14ac:dyDescent="0.25">
      <c r="A1767" s="67"/>
      <c r="B1767" s="67"/>
      <c r="C1767" s="67"/>
      <c r="D1767" s="67"/>
      <c r="E1767" s="67" t="s">
        <v>383</v>
      </c>
      <c r="F1767" s="68">
        <v>41578</v>
      </c>
      <c r="G1767" s="67" t="s">
        <v>421</v>
      </c>
      <c r="H1767" s="67"/>
      <c r="I1767" s="67" t="s">
        <v>422</v>
      </c>
      <c r="J1767" s="36">
        <v>20</v>
      </c>
    </row>
    <row r="1768" spans="1:10" x14ac:dyDescent="0.25">
      <c r="A1768" s="67"/>
      <c r="B1768" s="67"/>
      <c r="C1768" s="67"/>
      <c r="D1768" s="67"/>
      <c r="E1768" s="67" t="s">
        <v>383</v>
      </c>
      <c r="F1768" s="68">
        <v>41670</v>
      </c>
      <c r="G1768" s="67" t="s">
        <v>1573</v>
      </c>
      <c r="H1768" s="67"/>
      <c r="I1768" s="67" t="s">
        <v>1574</v>
      </c>
      <c r="J1768" s="36">
        <v>40</v>
      </c>
    </row>
    <row r="1769" spans="1:10" x14ac:dyDescent="0.25">
      <c r="A1769" s="67"/>
      <c r="B1769" s="67"/>
      <c r="C1769" s="67"/>
      <c r="D1769" s="67"/>
      <c r="E1769" s="67" t="s">
        <v>383</v>
      </c>
      <c r="F1769" s="68">
        <v>41698</v>
      </c>
      <c r="G1769" s="67" t="s">
        <v>1575</v>
      </c>
      <c r="H1769" s="67"/>
      <c r="I1769" s="67" t="s">
        <v>1576</v>
      </c>
      <c r="J1769" s="36">
        <v>20</v>
      </c>
    </row>
    <row r="1770" spans="1:10" x14ac:dyDescent="0.25">
      <c r="A1770" s="67"/>
      <c r="B1770" s="67"/>
      <c r="C1770" s="67"/>
      <c r="D1770" s="67"/>
      <c r="E1770" s="67" t="s">
        <v>383</v>
      </c>
      <c r="F1770" s="68">
        <v>41729</v>
      </c>
      <c r="G1770" s="67" t="s">
        <v>1478</v>
      </c>
      <c r="H1770" s="67"/>
      <c r="I1770" s="67" t="s">
        <v>1479</v>
      </c>
      <c r="J1770" s="36">
        <v>20</v>
      </c>
    </row>
    <row r="1771" spans="1:10" x14ac:dyDescent="0.25">
      <c r="A1771" s="67"/>
      <c r="B1771" s="67"/>
      <c r="C1771" s="67"/>
      <c r="D1771" s="67"/>
      <c r="E1771" s="67" t="s">
        <v>383</v>
      </c>
      <c r="F1771" s="68">
        <v>41790</v>
      </c>
      <c r="G1771" s="67" t="s">
        <v>1116</v>
      </c>
      <c r="H1771" s="67"/>
      <c r="I1771" s="67" t="s">
        <v>1117</v>
      </c>
      <c r="J1771" s="36">
        <v>20</v>
      </c>
    </row>
    <row r="1772" spans="1:10" x14ac:dyDescent="0.25">
      <c r="A1772" s="67"/>
      <c r="B1772" s="67"/>
      <c r="C1772" s="67"/>
      <c r="D1772" s="67"/>
      <c r="E1772" s="67" t="s">
        <v>383</v>
      </c>
      <c r="F1772" s="68">
        <v>41851</v>
      </c>
      <c r="G1772" s="67" t="s">
        <v>1780</v>
      </c>
      <c r="H1772" s="67"/>
      <c r="I1772" s="67" t="s">
        <v>1781</v>
      </c>
      <c r="J1772" s="36">
        <v>20</v>
      </c>
    </row>
    <row r="1773" spans="1:10" x14ac:dyDescent="0.25">
      <c r="A1773" s="67"/>
      <c r="B1773" s="67"/>
      <c r="C1773" s="67"/>
      <c r="D1773" s="67"/>
      <c r="E1773" s="67" t="s">
        <v>383</v>
      </c>
      <c r="F1773" s="68">
        <v>41912</v>
      </c>
      <c r="G1773" s="67" t="s">
        <v>1642</v>
      </c>
      <c r="H1773" s="67"/>
      <c r="I1773" s="67" t="s">
        <v>1643</v>
      </c>
      <c r="J1773" s="36">
        <v>60</v>
      </c>
    </row>
    <row r="1774" spans="1:10" x14ac:dyDescent="0.25">
      <c r="A1774" s="67"/>
      <c r="B1774" s="67"/>
      <c r="C1774" s="67"/>
      <c r="D1774" s="67"/>
      <c r="E1774" s="67" t="s">
        <v>383</v>
      </c>
      <c r="F1774" s="68">
        <v>42035</v>
      </c>
      <c r="G1774" s="67" t="s">
        <v>1579</v>
      </c>
      <c r="H1774" s="67"/>
      <c r="I1774" s="67" t="s">
        <v>1580</v>
      </c>
      <c r="J1774" s="36">
        <v>40</v>
      </c>
    </row>
    <row r="1775" spans="1:10" x14ac:dyDescent="0.25">
      <c r="A1775" s="67"/>
      <c r="B1775" s="67"/>
      <c r="C1775" s="67"/>
      <c r="D1775" s="67"/>
      <c r="E1775" s="67" t="s">
        <v>383</v>
      </c>
      <c r="F1775" s="68">
        <v>42185</v>
      </c>
      <c r="G1775" s="67" t="s">
        <v>900</v>
      </c>
      <c r="H1775" s="67"/>
      <c r="I1775" s="67" t="s">
        <v>901</v>
      </c>
      <c r="J1775" s="36">
        <v>20</v>
      </c>
    </row>
    <row r="1776" spans="1:10" x14ac:dyDescent="0.25">
      <c r="A1776" s="67"/>
      <c r="B1776" s="67"/>
      <c r="C1776" s="67"/>
      <c r="D1776" s="67"/>
      <c r="E1776" s="67" t="s">
        <v>383</v>
      </c>
      <c r="F1776" s="68">
        <v>42216</v>
      </c>
      <c r="G1776" s="67" t="s">
        <v>1655</v>
      </c>
      <c r="H1776" s="67"/>
      <c r="I1776" s="67" t="s">
        <v>1656</v>
      </c>
      <c r="J1776" s="36">
        <v>60</v>
      </c>
    </row>
    <row r="1777" spans="1:10" x14ac:dyDescent="0.25">
      <c r="A1777" s="67"/>
      <c r="B1777" s="67"/>
      <c r="C1777" s="67"/>
      <c r="D1777" s="67"/>
      <c r="E1777" s="67" t="s">
        <v>383</v>
      </c>
      <c r="F1777" s="68">
        <v>42247</v>
      </c>
      <c r="G1777" s="67" t="s">
        <v>1658</v>
      </c>
      <c r="H1777" s="67"/>
      <c r="I1777" s="67" t="s">
        <v>1659</v>
      </c>
      <c r="J1777" s="36">
        <v>40</v>
      </c>
    </row>
    <row r="1778" spans="1:10" x14ac:dyDescent="0.25">
      <c r="A1778" s="67"/>
      <c r="B1778" s="67"/>
      <c r="C1778" s="67"/>
      <c r="D1778" s="67"/>
      <c r="E1778" s="67" t="s">
        <v>383</v>
      </c>
      <c r="F1778" s="68">
        <v>42308</v>
      </c>
      <c r="G1778" s="67" t="s">
        <v>1460</v>
      </c>
      <c r="H1778" s="67"/>
      <c r="I1778" s="67" t="s">
        <v>1461</v>
      </c>
      <c r="J1778" s="36">
        <v>98</v>
      </c>
    </row>
    <row r="1779" spans="1:10" x14ac:dyDescent="0.25">
      <c r="A1779" s="67"/>
      <c r="B1779" s="67"/>
      <c r="C1779" s="67"/>
      <c r="D1779" s="67"/>
      <c r="E1779" s="67" t="s">
        <v>383</v>
      </c>
      <c r="F1779" s="68">
        <v>42464</v>
      </c>
      <c r="G1779" s="67" t="s">
        <v>2838</v>
      </c>
      <c r="H1779" s="67" t="s">
        <v>279</v>
      </c>
      <c r="I1779" s="67" t="s">
        <v>2839</v>
      </c>
      <c r="J1779" s="36">
        <v>1000</v>
      </c>
    </row>
    <row r="1780" spans="1:10" x14ac:dyDescent="0.25">
      <c r="A1780" s="67"/>
      <c r="B1780" s="67"/>
      <c r="C1780" s="67"/>
      <c r="D1780" s="67"/>
      <c r="E1780" s="67" t="s">
        <v>383</v>
      </c>
      <c r="F1780" s="68">
        <v>42582</v>
      </c>
      <c r="G1780" s="67" t="s">
        <v>1830</v>
      </c>
      <c r="H1780" s="67"/>
      <c r="I1780" s="67" t="s">
        <v>1831</v>
      </c>
      <c r="J1780" s="36">
        <v>38</v>
      </c>
    </row>
    <row r="1781" spans="1:10" x14ac:dyDescent="0.25">
      <c r="A1781" s="67"/>
      <c r="B1781" s="67"/>
      <c r="C1781" s="67"/>
      <c r="D1781" s="67"/>
      <c r="E1781" s="67" t="s">
        <v>383</v>
      </c>
      <c r="F1781" s="68">
        <v>42613</v>
      </c>
      <c r="G1781" s="67" t="s">
        <v>1482</v>
      </c>
      <c r="H1781" s="67"/>
      <c r="I1781" s="67" t="s">
        <v>1483</v>
      </c>
      <c r="J1781" s="36">
        <v>220</v>
      </c>
    </row>
    <row r="1782" spans="1:10" x14ac:dyDescent="0.25">
      <c r="A1782" s="67"/>
      <c r="B1782" s="67"/>
      <c r="C1782" s="67"/>
      <c r="D1782" s="67"/>
      <c r="E1782" s="67" t="s">
        <v>383</v>
      </c>
      <c r="F1782" s="68">
        <v>42643</v>
      </c>
      <c r="G1782" s="67" t="s">
        <v>1581</v>
      </c>
      <c r="H1782" s="67"/>
      <c r="I1782" s="67" t="s">
        <v>1582</v>
      </c>
      <c r="J1782" s="36">
        <v>38</v>
      </c>
    </row>
    <row r="1783" spans="1:10" x14ac:dyDescent="0.25">
      <c r="A1783" s="67"/>
      <c r="B1783" s="67"/>
      <c r="C1783" s="67"/>
      <c r="D1783" s="67"/>
      <c r="E1783" s="67" t="s">
        <v>383</v>
      </c>
      <c r="F1783" s="68">
        <v>42766</v>
      </c>
      <c r="G1783" s="67" t="s">
        <v>1586</v>
      </c>
      <c r="H1783" s="67"/>
      <c r="I1783" s="67" t="s">
        <v>1587</v>
      </c>
      <c r="J1783" s="36">
        <v>58</v>
      </c>
    </row>
    <row r="1784" spans="1:10" x14ac:dyDescent="0.25">
      <c r="A1784" s="67"/>
      <c r="B1784" s="67"/>
      <c r="C1784" s="67"/>
      <c r="D1784" s="67"/>
      <c r="E1784" s="67" t="s">
        <v>383</v>
      </c>
      <c r="F1784" s="68">
        <v>42794</v>
      </c>
      <c r="G1784" s="67" t="s">
        <v>1551</v>
      </c>
      <c r="H1784" s="67"/>
      <c r="I1784" s="67" t="s">
        <v>1465</v>
      </c>
      <c r="J1784" s="36">
        <v>20</v>
      </c>
    </row>
    <row r="1785" spans="1:10" ht="15.75" thickBot="1" x14ac:dyDescent="0.3">
      <c r="A1785" s="67"/>
      <c r="B1785" s="67"/>
      <c r="C1785" s="67"/>
      <c r="D1785" s="67"/>
      <c r="E1785" s="67" t="s">
        <v>383</v>
      </c>
      <c r="F1785" s="68">
        <v>43343</v>
      </c>
      <c r="G1785" s="67" t="s">
        <v>2840</v>
      </c>
      <c r="H1785" s="67"/>
      <c r="I1785" s="67" t="s">
        <v>2841</v>
      </c>
      <c r="J1785" s="37">
        <v>-2972</v>
      </c>
    </row>
    <row r="1786" spans="1:10" x14ac:dyDescent="0.25">
      <c r="A1786" s="67"/>
      <c r="B1786" s="67"/>
      <c r="C1786" s="67" t="s">
        <v>2842</v>
      </c>
      <c r="D1786" s="67"/>
      <c r="E1786" s="67"/>
      <c r="F1786" s="68"/>
      <c r="G1786" s="67"/>
      <c r="H1786" s="67"/>
      <c r="I1786" s="67"/>
      <c r="J1786" s="36">
        <f>ROUND(SUM(J1757:J1785),5)</f>
        <v>0</v>
      </c>
    </row>
    <row r="1787" spans="1:10" x14ac:dyDescent="0.25">
      <c r="A1787" s="64"/>
      <c r="B1787" s="64"/>
      <c r="C1787" s="64" t="s">
        <v>2843</v>
      </c>
      <c r="D1787" s="64"/>
      <c r="E1787" s="64"/>
      <c r="F1787" s="65"/>
      <c r="G1787" s="64"/>
      <c r="H1787" s="64"/>
      <c r="I1787" s="64"/>
      <c r="J1787" s="57"/>
    </row>
    <row r="1788" spans="1:10" x14ac:dyDescent="0.25">
      <c r="A1788" s="67"/>
      <c r="B1788" s="67"/>
      <c r="C1788" s="67"/>
      <c r="D1788" s="67"/>
      <c r="E1788" s="67" t="s">
        <v>383</v>
      </c>
      <c r="F1788" s="68">
        <v>40877</v>
      </c>
      <c r="G1788" s="67" t="s">
        <v>894</v>
      </c>
      <c r="H1788" s="67"/>
      <c r="I1788" s="67" t="s">
        <v>895</v>
      </c>
      <c r="J1788" s="36">
        <v>68</v>
      </c>
    </row>
    <row r="1789" spans="1:10" x14ac:dyDescent="0.25">
      <c r="A1789" s="67"/>
      <c r="B1789" s="67"/>
      <c r="C1789" s="67"/>
      <c r="D1789" s="67"/>
      <c r="E1789" s="67" t="s">
        <v>383</v>
      </c>
      <c r="F1789" s="68">
        <v>41060</v>
      </c>
      <c r="G1789" s="67" t="s">
        <v>1486</v>
      </c>
      <c r="H1789" s="67"/>
      <c r="I1789" s="67" t="s">
        <v>1487</v>
      </c>
      <c r="J1789" s="36">
        <v>16</v>
      </c>
    </row>
    <row r="1790" spans="1:10" x14ac:dyDescent="0.25">
      <c r="A1790" s="67"/>
      <c r="B1790" s="67"/>
      <c r="C1790" s="67"/>
      <c r="D1790" s="67"/>
      <c r="E1790" s="67" t="s">
        <v>383</v>
      </c>
      <c r="F1790" s="68">
        <v>41333</v>
      </c>
      <c r="G1790" s="67" t="s">
        <v>1571</v>
      </c>
      <c r="H1790" s="67"/>
      <c r="I1790" s="67" t="s">
        <v>1572</v>
      </c>
      <c r="J1790" s="36">
        <v>8</v>
      </c>
    </row>
    <row r="1791" spans="1:10" x14ac:dyDescent="0.25">
      <c r="A1791" s="67"/>
      <c r="B1791" s="67"/>
      <c r="C1791" s="67"/>
      <c r="D1791" s="67"/>
      <c r="E1791" s="67" t="s">
        <v>383</v>
      </c>
      <c r="F1791" s="68">
        <v>41364</v>
      </c>
      <c r="G1791" s="67" t="s">
        <v>1624</v>
      </c>
      <c r="H1791" s="67"/>
      <c r="I1791" s="67" t="s">
        <v>1625</v>
      </c>
      <c r="J1791" s="36">
        <v>24</v>
      </c>
    </row>
    <row r="1792" spans="1:10" x14ac:dyDescent="0.25">
      <c r="A1792" s="67"/>
      <c r="B1792" s="67"/>
      <c r="C1792" s="67"/>
      <c r="D1792" s="67"/>
      <c r="E1792" s="67" t="s">
        <v>383</v>
      </c>
      <c r="F1792" s="68">
        <v>41425</v>
      </c>
      <c r="G1792" s="67" t="s">
        <v>1490</v>
      </c>
      <c r="H1792" s="67"/>
      <c r="I1792" s="67" t="s">
        <v>1491</v>
      </c>
      <c r="J1792" s="36">
        <v>8</v>
      </c>
    </row>
    <row r="1793" spans="1:10" x14ac:dyDescent="0.25">
      <c r="A1793" s="67"/>
      <c r="B1793" s="67"/>
      <c r="C1793" s="67"/>
      <c r="D1793" s="67"/>
      <c r="E1793" s="67" t="s">
        <v>383</v>
      </c>
      <c r="F1793" s="68">
        <v>41670</v>
      </c>
      <c r="G1793" s="67" t="s">
        <v>1573</v>
      </c>
      <c r="H1793" s="67"/>
      <c r="I1793" s="67" t="s">
        <v>1574</v>
      </c>
      <c r="J1793" s="36">
        <v>8</v>
      </c>
    </row>
    <row r="1794" spans="1:10" x14ac:dyDescent="0.25">
      <c r="A1794" s="67"/>
      <c r="B1794" s="67"/>
      <c r="C1794" s="67"/>
      <c r="D1794" s="67"/>
      <c r="E1794" s="67" t="s">
        <v>383</v>
      </c>
      <c r="F1794" s="68">
        <v>41729</v>
      </c>
      <c r="G1794" s="67" t="s">
        <v>1478</v>
      </c>
      <c r="H1794" s="67"/>
      <c r="I1794" s="67" t="s">
        <v>1479</v>
      </c>
      <c r="J1794" s="36">
        <v>28</v>
      </c>
    </row>
    <row r="1795" spans="1:10" x14ac:dyDescent="0.25">
      <c r="A1795" s="67"/>
      <c r="B1795" s="67"/>
      <c r="C1795" s="67"/>
      <c r="D1795" s="67"/>
      <c r="E1795" s="67" t="s">
        <v>383</v>
      </c>
      <c r="F1795" s="68">
        <v>41791</v>
      </c>
      <c r="G1795" s="67" t="s">
        <v>1577</v>
      </c>
      <c r="H1795" s="67"/>
      <c r="I1795" s="67"/>
      <c r="J1795" s="36">
        <v>41.53</v>
      </c>
    </row>
    <row r="1796" spans="1:10" x14ac:dyDescent="0.25">
      <c r="A1796" s="67"/>
      <c r="B1796" s="67"/>
      <c r="C1796" s="67"/>
      <c r="D1796" s="67"/>
      <c r="E1796" s="67" t="s">
        <v>426</v>
      </c>
      <c r="F1796" s="68">
        <v>41793</v>
      </c>
      <c r="G1796" s="67" t="s">
        <v>570</v>
      </c>
      <c r="H1796" s="67" t="s">
        <v>2844</v>
      </c>
      <c r="I1796" s="67" t="s">
        <v>2845</v>
      </c>
      <c r="J1796" s="36">
        <v>-100</v>
      </c>
    </row>
    <row r="1797" spans="1:10" x14ac:dyDescent="0.25">
      <c r="A1797" s="67"/>
      <c r="B1797" s="67"/>
      <c r="C1797" s="67"/>
      <c r="D1797" s="67"/>
      <c r="E1797" s="67" t="s">
        <v>383</v>
      </c>
      <c r="F1797" s="68">
        <v>41793</v>
      </c>
      <c r="G1797" s="67" t="s">
        <v>2846</v>
      </c>
      <c r="H1797" s="67"/>
      <c r="I1797" s="67" t="s">
        <v>2845</v>
      </c>
      <c r="J1797" s="36">
        <v>-60</v>
      </c>
    </row>
    <row r="1798" spans="1:10" x14ac:dyDescent="0.25">
      <c r="A1798" s="67"/>
      <c r="B1798" s="67"/>
      <c r="C1798" s="67"/>
      <c r="D1798" s="67"/>
      <c r="E1798" s="67" t="s">
        <v>383</v>
      </c>
      <c r="F1798" s="68">
        <v>42094</v>
      </c>
      <c r="G1798" s="67" t="s">
        <v>898</v>
      </c>
      <c r="H1798" s="67"/>
      <c r="I1798" s="67" t="s">
        <v>899</v>
      </c>
      <c r="J1798" s="36">
        <v>8</v>
      </c>
    </row>
    <row r="1799" spans="1:10" x14ac:dyDescent="0.25">
      <c r="A1799" s="67"/>
      <c r="B1799" s="67"/>
      <c r="C1799" s="67"/>
      <c r="D1799" s="67"/>
      <c r="E1799" s="67" t="s">
        <v>423</v>
      </c>
      <c r="F1799" s="68">
        <v>42100</v>
      </c>
      <c r="G1799" s="67"/>
      <c r="H1799" s="67"/>
      <c r="I1799" s="67" t="s">
        <v>2847</v>
      </c>
      <c r="J1799" s="36">
        <v>1</v>
      </c>
    </row>
    <row r="1800" spans="1:10" x14ac:dyDescent="0.25">
      <c r="A1800" s="67"/>
      <c r="B1800" s="67"/>
      <c r="C1800" s="67"/>
      <c r="D1800" s="67"/>
      <c r="E1800" s="67" t="s">
        <v>423</v>
      </c>
      <c r="F1800" s="68">
        <v>42100</v>
      </c>
      <c r="G1800" s="67"/>
      <c r="H1800" s="67"/>
      <c r="I1800" s="67" t="s">
        <v>499</v>
      </c>
      <c r="J1800" s="36">
        <v>-0.34</v>
      </c>
    </row>
    <row r="1801" spans="1:10" x14ac:dyDescent="0.25">
      <c r="A1801" s="67"/>
      <c r="B1801" s="67"/>
      <c r="C1801" s="67"/>
      <c r="D1801" s="67"/>
      <c r="E1801" s="67" t="s">
        <v>423</v>
      </c>
      <c r="F1801" s="68">
        <v>42102</v>
      </c>
      <c r="G1801" s="67"/>
      <c r="H1801" s="67"/>
      <c r="I1801" s="67" t="s">
        <v>2848</v>
      </c>
      <c r="J1801" s="36">
        <v>2</v>
      </c>
    </row>
    <row r="1802" spans="1:10" x14ac:dyDescent="0.25">
      <c r="A1802" s="67"/>
      <c r="B1802" s="67"/>
      <c r="C1802" s="67"/>
      <c r="D1802" s="67"/>
      <c r="E1802" s="67" t="s">
        <v>423</v>
      </c>
      <c r="F1802" s="68">
        <v>42102</v>
      </c>
      <c r="G1802" s="67"/>
      <c r="H1802" s="67"/>
      <c r="I1802" s="67" t="s">
        <v>499</v>
      </c>
      <c r="J1802" s="36">
        <v>-0.38</v>
      </c>
    </row>
    <row r="1803" spans="1:10" x14ac:dyDescent="0.25">
      <c r="A1803" s="67"/>
      <c r="B1803" s="67"/>
      <c r="C1803" s="67"/>
      <c r="D1803" s="67"/>
      <c r="E1803" s="67" t="s">
        <v>423</v>
      </c>
      <c r="F1803" s="68">
        <v>42142</v>
      </c>
      <c r="G1803" s="67"/>
      <c r="H1803" s="67"/>
      <c r="I1803" s="67" t="s">
        <v>2849</v>
      </c>
      <c r="J1803" s="36">
        <v>40</v>
      </c>
    </row>
    <row r="1804" spans="1:10" x14ac:dyDescent="0.25">
      <c r="A1804" s="67"/>
      <c r="B1804" s="67"/>
      <c r="C1804" s="67"/>
      <c r="D1804" s="67"/>
      <c r="E1804" s="67" t="s">
        <v>383</v>
      </c>
      <c r="F1804" s="68">
        <v>42155</v>
      </c>
      <c r="G1804" s="67" t="s">
        <v>1650</v>
      </c>
      <c r="H1804" s="67"/>
      <c r="I1804" s="67" t="s">
        <v>1651</v>
      </c>
      <c r="J1804" s="36">
        <v>40</v>
      </c>
    </row>
    <row r="1805" spans="1:10" x14ac:dyDescent="0.25">
      <c r="A1805" s="67"/>
      <c r="B1805" s="67"/>
      <c r="C1805" s="67"/>
      <c r="D1805" s="67"/>
      <c r="E1805" s="67" t="s">
        <v>426</v>
      </c>
      <c r="F1805" s="68">
        <v>42163</v>
      </c>
      <c r="G1805" s="67" t="s">
        <v>570</v>
      </c>
      <c r="H1805" s="67" t="s">
        <v>2844</v>
      </c>
      <c r="I1805" s="67" t="s">
        <v>2850</v>
      </c>
      <c r="J1805" s="36">
        <v>-380</v>
      </c>
    </row>
    <row r="1806" spans="1:10" x14ac:dyDescent="0.25">
      <c r="A1806" s="67"/>
      <c r="B1806" s="67"/>
      <c r="C1806" s="67"/>
      <c r="D1806" s="67"/>
      <c r="E1806" s="67" t="s">
        <v>423</v>
      </c>
      <c r="F1806" s="68">
        <v>42205</v>
      </c>
      <c r="G1806" s="67"/>
      <c r="H1806" s="67"/>
      <c r="I1806" s="67" t="s">
        <v>2851</v>
      </c>
      <c r="J1806" s="36">
        <v>380</v>
      </c>
    </row>
    <row r="1807" spans="1:10" x14ac:dyDescent="0.25">
      <c r="A1807" s="67"/>
      <c r="B1807" s="67"/>
      <c r="C1807" s="67"/>
      <c r="D1807" s="67"/>
      <c r="E1807" s="67" t="s">
        <v>426</v>
      </c>
      <c r="F1807" s="68">
        <v>42212</v>
      </c>
      <c r="G1807" s="67" t="s">
        <v>570</v>
      </c>
      <c r="H1807" s="67" t="s">
        <v>2844</v>
      </c>
      <c r="I1807" s="67" t="s">
        <v>2852</v>
      </c>
      <c r="J1807" s="36">
        <v>-380</v>
      </c>
    </row>
    <row r="1808" spans="1:10" x14ac:dyDescent="0.25">
      <c r="A1808" s="67"/>
      <c r="B1808" s="67"/>
      <c r="C1808" s="67"/>
      <c r="D1808" s="67"/>
      <c r="E1808" s="67" t="s">
        <v>383</v>
      </c>
      <c r="F1808" s="68">
        <v>42370</v>
      </c>
      <c r="G1808" s="67" t="s">
        <v>1462</v>
      </c>
      <c r="H1808" s="67"/>
      <c r="I1808" s="67" t="s">
        <v>1463</v>
      </c>
      <c r="J1808" s="36">
        <v>748.2</v>
      </c>
    </row>
    <row r="1809" spans="1:10" x14ac:dyDescent="0.25">
      <c r="A1809" s="67"/>
      <c r="B1809" s="67"/>
      <c r="C1809" s="67"/>
      <c r="D1809" s="67"/>
      <c r="E1809" s="67" t="s">
        <v>423</v>
      </c>
      <c r="F1809" s="68">
        <v>42482</v>
      </c>
      <c r="G1809" s="67"/>
      <c r="H1809" s="67" t="s">
        <v>2853</v>
      </c>
      <c r="I1809" s="67" t="s">
        <v>2358</v>
      </c>
      <c r="J1809" s="36">
        <v>600</v>
      </c>
    </row>
    <row r="1810" spans="1:10" x14ac:dyDescent="0.25">
      <c r="A1810" s="67"/>
      <c r="B1810" s="67"/>
      <c r="C1810" s="67"/>
      <c r="D1810" s="67"/>
      <c r="E1810" s="67" t="s">
        <v>423</v>
      </c>
      <c r="F1810" s="68">
        <v>42482</v>
      </c>
      <c r="G1810" s="67"/>
      <c r="H1810" s="67"/>
      <c r="I1810" s="67" t="s">
        <v>431</v>
      </c>
      <c r="J1810" s="36">
        <v>-18.93</v>
      </c>
    </row>
    <row r="1811" spans="1:10" x14ac:dyDescent="0.25">
      <c r="A1811" s="67"/>
      <c r="B1811" s="67"/>
      <c r="C1811" s="67"/>
      <c r="D1811" s="67"/>
      <c r="E1811" s="67" t="s">
        <v>426</v>
      </c>
      <c r="F1811" s="68">
        <v>42514</v>
      </c>
      <c r="G1811" s="67" t="s">
        <v>570</v>
      </c>
      <c r="H1811" s="67" t="s">
        <v>2844</v>
      </c>
      <c r="I1811" s="67" t="s">
        <v>2854</v>
      </c>
      <c r="J1811" s="36">
        <v>-244</v>
      </c>
    </row>
    <row r="1812" spans="1:10" x14ac:dyDescent="0.25">
      <c r="A1812" s="67"/>
      <c r="B1812" s="67"/>
      <c r="C1812" s="67"/>
      <c r="D1812" s="67"/>
      <c r="E1812" s="67" t="s">
        <v>426</v>
      </c>
      <c r="F1812" s="68">
        <v>42521</v>
      </c>
      <c r="G1812" s="67" t="s">
        <v>570</v>
      </c>
      <c r="H1812" s="67" t="s">
        <v>2855</v>
      </c>
      <c r="I1812" s="67" t="s">
        <v>2856</v>
      </c>
      <c r="J1812" s="36">
        <v>-410.39</v>
      </c>
    </row>
    <row r="1813" spans="1:10" x14ac:dyDescent="0.25">
      <c r="A1813" s="67"/>
      <c r="B1813" s="67"/>
      <c r="C1813" s="67"/>
      <c r="D1813" s="67"/>
      <c r="E1813" s="67" t="s">
        <v>383</v>
      </c>
      <c r="F1813" s="68">
        <v>42521</v>
      </c>
      <c r="G1813" s="67" t="s">
        <v>1480</v>
      </c>
      <c r="H1813" s="67"/>
      <c r="I1813" s="67" t="s">
        <v>1481</v>
      </c>
      <c r="J1813" s="36">
        <v>8</v>
      </c>
    </row>
    <row r="1814" spans="1:10" x14ac:dyDescent="0.25">
      <c r="A1814" s="67"/>
      <c r="B1814" s="67"/>
      <c r="C1814" s="67"/>
      <c r="D1814" s="67"/>
      <c r="E1814" s="67" t="s">
        <v>383</v>
      </c>
      <c r="F1814" s="68">
        <v>42675</v>
      </c>
      <c r="G1814" s="67" t="s">
        <v>1835</v>
      </c>
      <c r="H1814" s="67"/>
      <c r="I1814" s="67" t="s">
        <v>1836</v>
      </c>
      <c r="J1814" s="36">
        <v>24</v>
      </c>
    </row>
    <row r="1815" spans="1:10" x14ac:dyDescent="0.25">
      <c r="A1815" s="67"/>
      <c r="B1815" s="67"/>
      <c r="C1815" s="67"/>
      <c r="D1815" s="67"/>
      <c r="E1815" s="67" t="s">
        <v>423</v>
      </c>
      <c r="F1815" s="68">
        <v>42688</v>
      </c>
      <c r="G1815" s="67"/>
      <c r="H1815" s="67"/>
      <c r="I1815" s="67" t="s">
        <v>2550</v>
      </c>
      <c r="J1815" s="36">
        <v>450</v>
      </c>
    </row>
    <row r="1816" spans="1:10" x14ac:dyDescent="0.25">
      <c r="A1816" s="67"/>
      <c r="B1816" s="67"/>
      <c r="C1816" s="67"/>
      <c r="D1816" s="67"/>
      <c r="E1816" s="67" t="s">
        <v>423</v>
      </c>
      <c r="F1816" s="68">
        <v>42688</v>
      </c>
      <c r="G1816" s="67"/>
      <c r="H1816" s="67"/>
      <c r="I1816" s="67" t="s">
        <v>2358</v>
      </c>
      <c r="J1816" s="36">
        <v>-15.8</v>
      </c>
    </row>
    <row r="1817" spans="1:10" x14ac:dyDescent="0.25">
      <c r="A1817" s="67"/>
      <c r="B1817" s="67"/>
      <c r="C1817" s="67"/>
      <c r="D1817" s="67"/>
      <c r="E1817" s="67" t="s">
        <v>383</v>
      </c>
      <c r="F1817" s="68">
        <v>42794</v>
      </c>
      <c r="G1817" s="67" t="s">
        <v>1551</v>
      </c>
      <c r="H1817" s="67"/>
      <c r="I1817" s="67" t="s">
        <v>1465</v>
      </c>
      <c r="J1817" s="36">
        <v>8</v>
      </c>
    </row>
    <row r="1818" spans="1:10" x14ac:dyDescent="0.25">
      <c r="A1818" s="67"/>
      <c r="B1818" s="67"/>
      <c r="C1818" s="67"/>
      <c r="D1818" s="67"/>
      <c r="E1818" s="67" t="s">
        <v>383</v>
      </c>
      <c r="F1818" s="68">
        <v>42825</v>
      </c>
      <c r="G1818" s="67" t="s">
        <v>1588</v>
      </c>
      <c r="H1818" s="67"/>
      <c r="I1818" s="67" t="s">
        <v>1589</v>
      </c>
      <c r="J1818" s="36">
        <v>8</v>
      </c>
    </row>
    <row r="1819" spans="1:10" x14ac:dyDescent="0.25">
      <c r="A1819" s="67"/>
      <c r="B1819" s="67"/>
      <c r="C1819" s="67"/>
      <c r="D1819" s="67"/>
      <c r="E1819" s="67" t="s">
        <v>383</v>
      </c>
      <c r="F1819" s="68">
        <v>42886</v>
      </c>
      <c r="G1819" s="67" t="s">
        <v>1545</v>
      </c>
      <c r="H1819" s="67"/>
      <c r="I1819" s="67" t="s">
        <v>1546</v>
      </c>
      <c r="J1819" s="36">
        <v>8</v>
      </c>
    </row>
    <row r="1820" spans="1:10" x14ac:dyDescent="0.25">
      <c r="A1820" s="67"/>
      <c r="B1820" s="67"/>
      <c r="C1820" s="67"/>
      <c r="D1820" s="67"/>
      <c r="E1820" s="67" t="s">
        <v>390</v>
      </c>
      <c r="F1820" s="68">
        <v>42899</v>
      </c>
      <c r="G1820" s="67" t="s">
        <v>2857</v>
      </c>
      <c r="H1820" s="67" t="s">
        <v>2439</v>
      </c>
      <c r="I1820" s="67" t="s">
        <v>2858</v>
      </c>
      <c r="J1820" s="36">
        <v>-500</v>
      </c>
    </row>
    <row r="1821" spans="1:10" ht="15.75" thickBot="1" x14ac:dyDescent="0.3">
      <c r="A1821" s="67"/>
      <c r="B1821" s="67"/>
      <c r="C1821" s="67"/>
      <c r="D1821" s="67"/>
      <c r="E1821" s="67" t="s">
        <v>383</v>
      </c>
      <c r="F1821" s="68">
        <v>42916</v>
      </c>
      <c r="G1821" s="67" t="s">
        <v>2859</v>
      </c>
      <c r="H1821" s="67"/>
      <c r="I1821" s="67" t="s">
        <v>2860</v>
      </c>
      <c r="J1821" s="37">
        <v>120</v>
      </c>
    </row>
    <row r="1822" spans="1:10" x14ac:dyDescent="0.25">
      <c r="A1822" s="67"/>
      <c r="B1822" s="67"/>
      <c r="C1822" s="67" t="s">
        <v>2861</v>
      </c>
      <c r="D1822" s="67"/>
      <c r="E1822" s="67"/>
      <c r="F1822" s="68"/>
      <c r="G1822" s="67"/>
      <c r="H1822" s="67"/>
      <c r="I1822" s="67"/>
      <c r="J1822" s="36">
        <f>ROUND(SUM(J1787:J1821),5)</f>
        <v>536.89</v>
      </c>
    </row>
    <row r="1823" spans="1:10" x14ac:dyDescent="0.25">
      <c r="A1823" s="64"/>
      <c r="B1823" s="64"/>
      <c r="C1823" s="64" t="s">
        <v>2862</v>
      </c>
      <c r="D1823" s="64"/>
      <c r="E1823" s="64"/>
      <c r="F1823" s="65"/>
      <c r="G1823" s="64"/>
      <c r="H1823" s="64"/>
      <c r="I1823" s="64"/>
      <c r="J1823" s="57"/>
    </row>
    <row r="1824" spans="1:10" x14ac:dyDescent="0.25">
      <c r="A1824" s="67"/>
      <c r="B1824" s="67"/>
      <c r="C1824" s="67"/>
      <c r="D1824" s="67"/>
      <c r="E1824" s="67" t="s">
        <v>383</v>
      </c>
      <c r="F1824" s="68">
        <v>40574</v>
      </c>
      <c r="G1824" s="67" t="s">
        <v>1500</v>
      </c>
      <c r="H1824" s="67"/>
      <c r="I1824" s="67" t="s">
        <v>1501</v>
      </c>
      <c r="J1824" s="36">
        <v>20</v>
      </c>
    </row>
    <row r="1825" spans="1:10" x14ac:dyDescent="0.25">
      <c r="A1825" s="67"/>
      <c r="B1825" s="67"/>
      <c r="C1825" s="67"/>
      <c r="D1825" s="67"/>
      <c r="E1825" s="67" t="s">
        <v>383</v>
      </c>
      <c r="F1825" s="68">
        <v>40574</v>
      </c>
      <c r="G1825" s="67" t="s">
        <v>1608</v>
      </c>
      <c r="H1825" s="67"/>
      <c r="I1825" s="67" t="s">
        <v>1609</v>
      </c>
      <c r="J1825" s="36">
        <v>-2000</v>
      </c>
    </row>
    <row r="1826" spans="1:10" x14ac:dyDescent="0.25">
      <c r="A1826" s="67"/>
      <c r="B1826" s="67"/>
      <c r="C1826" s="67"/>
      <c r="D1826" s="67"/>
      <c r="E1826" s="67" t="s">
        <v>383</v>
      </c>
      <c r="F1826" s="68">
        <v>40574</v>
      </c>
      <c r="G1826" s="67" t="s">
        <v>1608</v>
      </c>
      <c r="H1826" s="67"/>
      <c r="I1826" s="67" t="s">
        <v>2863</v>
      </c>
      <c r="J1826" s="36">
        <v>1941.6</v>
      </c>
    </row>
    <row r="1827" spans="1:10" x14ac:dyDescent="0.25">
      <c r="A1827" s="67"/>
      <c r="B1827" s="67"/>
      <c r="C1827" s="67"/>
      <c r="D1827" s="67"/>
      <c r="E1827" s="67" t="s">
        <v>383</v>
      </c>
      <c r="F1827" s="68">
        <v>40663</v>
      </c>
      <c r="G1827" s="67" t="s">
        <v>1702</v>
      </c>
      <c r="H1827" s="67"/>
      <c r="I1827" s="67" t="s">
        <v>1703</v>
      </c>
      <c r="J1827" s="36">
        <v>48.25</v>
      </c>
    </row>
    <row r="1828" spans="1:10" x14ac:dyDescent="0.25">
      <c r="A1828" s="67"/>
      <c r="B1828" s="67"/>
      <c r="C1828" s="67"/>
      <c r="D1828" s="67"/>
      <c r="E1828" s="67" t="s">
        <v>383</v>
      </c>
      <c r="F1828" s="68">
        <v>40939</v>
      </c>
      <c r="G1828" s="67" t="s">
        <v>1539</v>
      </c>
      <c r="H1828" s="67"/>
      <c r="I1828" s="67" t="s">
        <v>1540</v>
      </c>
      <c r="J1828" s="36">
        <v>20</v>
      </c>
    </row>
    <row r="1829" spans="1:10" x14ac:dyDescent="0.25">
      <c r="A1829" s="67"/>
      <c r="B1829" s="67"/>
      <c r="C1829" s="67"/>
      <c r="D1829" s="67"/>
      <c r="E1829" s="67" t="s">
        <v>383</v>
      </c>
      <c r="F1829" s="68">
        <v>41029</v>
      </c>
      <c r="G1829" s="67" t="s">
        <v>896</v>
      </c>
      <c r="H1829" s="67"/>
      <c r="I1829" s="67" t="s">
        <v>897</v>
      </c>
      <c r="J1829" s="36">
        <v>16</v>
      </c>
    </row>
    <row r="1830" spans="1:10" x14ac:dyDescent="0.25">
      <c r="A1830" s="67"/>
      <c r="B1830" s="67"/>
      <c r="C1830" s="67"/>
      <c r="D1830" s="67"/>
      <c r="E1830" s="67" t="s">
        <v>383</v>
      </c>
      <c r="F1830" s="68">
        <v>41121</v>
      </c>
      <c r="G1830" s="67" t="s">
        <v>1722</v>
      </c>
      <c r="H1830" s="67"/>
      <c r="I1830" s="67" t="s">
        <v>1723</v>
      </c>
      <c r="J1830" s="36">
        <v>-23</v>
      </c>
    </row>
    <row r="1831" spans="1:10" x14ac:dyDescent="0.25">
      <c r="A1831" s="67"/>
      <c r="B1831" s="67"/>
      <c r="C1831" s="67"/>
      <c r="D1831" s="67"/>
      <c r="E1831" s="67" t="s">
        <v>383</v>
      </c>
      <c r="F1831" s="68">
        <v>41182</v>
      </c>
      <c r="G1831" s="67" t="s">
        <v>1567</v>
      </c>
      <c r="H1831" s="67"/>
      <c r="I1831" s="67" t="s">
        <v>1568</v>
      </c>
      <c r="J1831" s="36">
        <v>48.52</v>
      </c>
    </row>
    <row r="1832" spans="1:10" x14ac:dyDescent="0.25">
      <c r="A1832" s="67"/>
      <c r="B1832" s="67"/>
      <c r="C1832" s="67"/>
      <c r="D1832" s="67"/>
      <c r="E1832" s="67" t="s">
        <v>383</v>
      </c>
      <c r="F1832" s="68">
        <v>41213</v>
      </c>
      <c r="G1832" s="67" t="s">
        <v>1569</v>
      </c>
      <c r="H1832" s="67"/>
      <c r="I1832" s="67" t="s">
        <v>1570</v>
      </c>
      <c r="J1832" s="36">
        <v>20</v>
      </c>
    </row>
    <row r="1833" spans="1:10" x14ac:dyDescent="0.25">
      <c r="A1833" s="67"/>
      <c r="B1833" s="67"/>
      <c r="C1833" s="67"/>
      <c r="D1833" s="67"/>
      <c r="E1833" s="67" t="s">
        <v>383</v>
      </c>
      <c r="F1833" s="68">
        <v>41274</v>
      </c>
      <c r="G1833" s="67" t="s">
        <v>1541</v>
      </c>
      <c r="H1833" s="67"/>
      <c r="I1833" s="67" t="s">
        <v>1542</v>
      </c>
      <c r="J1833" s="36">
        <v>8</v>
      </c>
    </row>
    <row r="1834" spans="1:10" x14ac:dyDescent="0.25">
      <c r="A1834" s="67"/>
      <c r="B1834" s="67"/>
      <c r="C1834" s="67"/>
      <c r="D1834" s="67"/>
      <c r="E1834" s="67" t="s">
        <v>383</v>
      </c>
      <c r="F1834" s="68">
        <v>41274</v>
      </c>
      <c r="G1834" s="67" t="s">
        <v>2820</v>
      </c>
      <c r="H1834" s="67"/>
      <c r="I1834" s="67" t="s">
        <v>2821</v>
      </c>
      <c r="J1834" s="36">
        <v>484.59</v>
      </c>
    </row>
    <row r="1835" spans="1:10" x14ac:dyDescent="0.25">
      <c r="A1835" s="67"/>
      <c r="B1835" s="67"/>
      <c r="C1835" s="67"/>
      <c r="D1835" s="67"/>
      <c r="E1835" s="67" t="s">
        <v>383</v>
      </c>
      <c r="F1835" s="68">
        <v>41305</v>
      </c>
      <c r="G1835" s="67" t="s">
        <v>1488</v>
      </c>
      <c r="H1835" s="67"/>
      <c r="I1835" s="67" t="s">
        <v>1489</v>
      </c>
      <c r="J1835" s="36">
        <v>40</v>
      </c>
    </row>
    <row r="1836" spans="1:10" x14ac:dyDescent="0.25">
      <c r="A1836" s="67"/>
      <c r="B1836" s="67"/>
      <c r="C1836" s="67"/>
      <c r="D1836" s="67"/>
      <c r="E1836" s="67" t="s">
        <v>383</v>
      </c>
      <c r="F1836" s="68">
        <v>41305</v>
      </c>
      <c r="G1836" s="67" t="s">
        <v>2864</v>
      </c>
      <c r="H1836" s="67"/>
      <c r="I1836" s="67"/>
      <c r="J1836" s="36">
        <v>1942.61</v>
      </c>
    </row>
    <row r="1837" spans="1:10" x14ac:dyDescent="0.25">
      <c r="A1837" s="67"/>
      <c r="B1837" s="67"/>
      <c r="C1837" s="67"/>
      <c r="D1837" s="67"/>
      <c r="E1837" s="67" t="s">
        <v>383</v>
      </c>
      <c r="F1837" s="68">
        <v>41333</v>
      </c>
      <c r="G1837" s="67" t="s">
        <v>2466</v>
      </c>
      <c r="H1837" s="67"/>
      <c r="I1837" s="67"/>
      <c r="J1837" s="36">
        <v>2000</v>
      </c>
    </row>
    <row r="1838" spans="1:10" x14ac:dyDescent="0.25">
      <c r="A1838" s="67"/>
      <c r="B1838" s="67"/>
      <c r="C1838" s="67"/>
      <c r="D1838" s="67"/>
      <c r="E1838" s="67" t="s">
        <v>383</v>
      </c>
      <c r="F1838" s="68">
        <v>41486</v>
      </c>
      <c r="G1838" s="67" t="s">
        <v>1517</v>
      </c>
      <c r="H1838" s="67"/>
      <c r="I1838" s="67" t="s">
        <v>1518</v>
      </c>
      <c r="J1838" s="36">
        <v>40</v>
      </c>
    </row>
    <row r="1839" spans="1:10" x14ac:dyDescent="0.25">
      <c r="A1839" s="67"/>
      <c r="B1839" s="67"/>
      <c r="C1839" s="67"/>
      <c r="D1839" s="67"/>
      <c r="E1839" s="67" t="s">
        <v>383</v>
      </c>
      <c r="F1839" s="68">
        <v>41517</v>
      </c>
      <c r="G1839" s="67" t="s">
        <v>1752</v>
      </c>
      <c r="H1839" s="67"/>
      <c r="I1839" s="67" t="s">
        <v>1753</v>
      </c>
      <c r="J1839" s="36">
        <v>-2551.6</v>
      </c>
    </row>
    <row r="1840" spans="1:10" x14ac:dyDescent="0.25">
      <c r="A1840" s="67"/>
      <c r="B1840" s="67"/>
      <c r="C1840" s="67"/>
      <c r="D1840" s="67"/>
      <c r="E1840" s="67" t="s">
        <v>383</v>
      </c>
      <c r="F1840" s="68">
        <v>41578</v>
      </c>
      <c r="G1840" s="67" t="s">
        <v>421</v>
      </c>
      <c r="H1840" s="67"/>
      <c r="I1840" s="67" t="s">
        <v>422</v>
      </c>
      <c r="J1840" s="36">
        <v>60</v>
      </c>
    </row>
    <row r="1841" spans="1:10" x14ac:dyDescent="0.25">
      <c r="A1841" s="67"/>
      <c r="B1841" s="67"/>
      <c r="C1841" s="67"/>
      <c r="D1841" s="67"/>
      <c r="E1841" s="67" t="s">
        <v>383</v>
      </c>
      <c r="F1841" s="68">
        <v>41608</v>
      </c>
      <c r="G1841" s="67" t="s">
        <v>1519</v>
      </c>
      <c r="H1841" s="67"/>
      <c r="I1841" s="67" t="s">
        <v>1520</v>
      </c>
      <c r="J1841" s="36">
        <v>8</v>
      </c>
    </row>
    <row r="1842" spans="1:10" x14ac:dyDescent="0.25">
      <c r="A1842" s="67"/>
      <c r="B1842" s="67"/>
      <c r="C1842" s="67"/>
      <c r="D1842" s="67"/>
      <c r="E1842" s="67" t="s">
        <v>383</v>
      </c>
      <c r="F1842" s="68">
        <v>41639</v>
      </c>
      <c r="G1842" s="67" t="s">
        <v>1762</v>
      </c>
      <c r="H1842" s="67"/>
      <c r="I1842" s="67" t="s">
        <v>2865</v>
      </c>
      <c r="J1842" s="36">
        <v>-150</v>
      </c>
    </row>
    <row r="1843" spans="1:10" x14ac:dyDescent="0.25">
      <c r="A1843" s="67"/>
      <c r="B1843" s="67"/>
      <c r="C1843" s="67"/>
      <c r="D1843" s="67"/>
      <c r="E1843" s="67" t="s">
        <v>383</v>
      </c>
      <c r="F1843" s="68">
        <v>41670</v>
      </c>
      <c r="G1843" s="67" t="s">
        <v>1573</v>
      </c>
      <c r="H1843" s="67"/>
      <c r="I1843" s="67" t="s">
        <v>1574</v>
      </c>
      <c r="J1843" s="36">
        <v>8</v>
      </c>
    </row>
    <row r="1844" spans="1:10" x14ac:dyDescent="0.25">
      <c r="A1844" s="67"/>
      <c r="B1844" s="67"/>
      <c r="C1844" s="67"/>
      <c r="D1844" s="67"/>
      <c r="E1844" s="67" t="s">
        <v>383</v>
      </c>
      <c r="F1844" s="68">
        <v>41851</v>
      </c>
      <c r="G1844" s="67" t="s">
        <v>1780</v>
      </c>
      <c r="H1844" s="67"/>
      <c r="I1844" s="67" t="s">
        <v>1781</v>
      </c>
      <c r="J1844" s="36">
        <v>8</v>
      </c>
    </row>
    <row r="1845" spans="1:10" x14ac:dyDescent="0.25">
      <c r="A1845" s="67"/>
      <c r="B1845" s="67"/>
      <c r="C1845" s="67"/>
      <c r="D1845" s="67"/>
      <c r="E1845" s="67" t="s">
        <v>426</v>
      </c>
      <c r="F1845" s="68">
        <v>41863</v>
      </c>
      <c r="G1845" s="67" t="s">
        <v>570</v>
      </c>
      <c r="H1845" s="67" t="s">
        <v>2866</v>
      </c>
      <c r="I1845" s="67" t="s">
        <v>2867</v>
      </c>
      <c r="J1845" s="36">
        <v>-1988.97</v>
      </c>
    </row>
    <row r="1846" spans="1:10" x14ac:dyDescent="0.25">
      <c r="A1846" s="67"/>
      <c r="B1846" s="67"/>
      <c r="C1846" s="67"/>
      <c r="D1846" s="67"/>
      <c r="E1846" s="67" t="s">
        <v>383</v>
      </c>
      <c r="F1846" s="68">
        <v>42035</v>
      </c>
      <c r="G1846" s="67" t="s">
        <v>1579</v>
      </c>
      <c r="H1846" s="67"/>
      <c r="I1846" s="67" t="s">
        <v>1580</v>
      </c>
      <c r="J1846" s="36">
        <v>20</v>
      </c>
    </row>
    <row r="1847" spans="1:10" x14ac:dyDescent="0.25">
      <c r="A1847" s="67"/>
      <c r="B1847" s="67"/>
      <c r="C1847" s="67"/>
      <c r="D1847" s="67"/>
      <c r="E1847" s="67" t="s">
        <v>383</v>
      </c>
      <c r="F1847" s="68">
        <v>42185</v>
      </c>
      <c r="G1847" s="67" t="s">
        <v>900</v>
      </c>
      <c r="H1847" s="67"/>
      <c r="I1847" s="67" t="s">
        <v>901</v>
      </c>
      <c r="J1847" s="36">
        <v>20</v>
      </c>
    </row>
    <row r="1848" spans="1:10" x14ac:dyDescent="0.25">
      <c r="A1848" s="67"/>
      <c r="B1848" s="67"/>
      <c r="C1848" s="67"/>
      <c r="D1848" s="67"/>
      <c r="E1848" s="67" t="s">
        <v>383</v>
      </c>
      <c r="F1848" s="68">
        <v>42216</v>
      </c>
      <c r="G1848" s="67" t="s">
        <v>1655</v>
      </c>
      <c r="H1848" s="67"/>
      <c r="I1848" s="67" t="s">
        <v>1656</v>
      </c>
      <c r="J1848" s="36">
        <v>20</v>
      </c>
    </row>
    <row r="1849" spans="1:10" x14ac:dyDescent="0.25">
      <c r="A1849" s="67"/>
      <c r="B1849" s="67"/>
      <c r="C1849" s="67"/>
      <c r="D1849" s="67"/>
      <c r="E1849" s="67" t="s">
        <v>383</v>
      </c>
      <c r="F1849" s="68">
        <v>42460</v>
      </c>
      <c r="G1849" s="67" t="s">
        <v>1466</v>
      </c>
      <c r="H1849" s="67"/>
      <c r="I1849" s="67" t="s">
        <v>1467</v>
      </c>
      <c r="J1849" s="36">
        <v>38</v>
      </c>
    </row>
    <row r="1850" spans="1:10" x14ac:dyDescent="0.25">
      <c r="A1850" s="67"/>
      <c r="B1850" s="67"/>
      <c r="C1850" s="67"/>
      <c r="D1850" s="67"/>
      <c r="E1850" s="67" t="s">
        <v>383</v>
      </c>
      <c r="F1850" s="68">
        <v>42490</v>
      </c>
      <c r="G1850" s="67" t="s">
        <v>1666</v>
      </c>
      <c r="H1850" s="67"/>
      <c r="I1850" s="67" t="s">
        <v>1667</v>
      </c>
      <c r="J1850" s="36">
        <v>16</v>
      </c>
    </row>
    <row r="1851" spans="1:10" x14ac:dyDescent="0.25">
      <c r="A1851" s="67"/>
      <c r="B1851" s="67"/>
      <c r="C1851" s="67"/>
      <c r="D1851" s="67"/>
      <c r="E1851" s="67" t="s">
        <v>383</v>
      </c>
      <c r="F1851" s="68">
        <v>42564</v>
      </c>
      <c r="G1851" s="67" t="s">
        <v>2868</v>
      </c>
      <c r="H1851" s="67"/>
      <c r="I1851" s="67" t="s">
        <v>2869</v>
      </c>
      <c r="J1851" s="36">
        <v>2000</v>
      </c>
    </row>
    <row r="1852" spans="1:10" x14ac:dyDescent="0.25">
      <c r="A1852" s="67"/>
      <c r="B1852" s="67"/>
      <c r="C1852" s="67"/>
      <c r="D1852" s="67"/>
      <c r="E1852" s="67" t="s">
        <v>426</v>
      </c>
      <c r="F1852" s="68">
        <v>42684</v>
      </c>
      <c r="G1852" s="67" t="s">
        <v>570</v>
      </c>
      <c r="H1852" s="67" t="s">
        <v>2866</v>
      </c>
      <c r="I1852" s="67" t="s">
        <v>2870</v>
      </c>
      <c r="J1852" s="36">
        <v>-1392</v>
      </c>
    </row>
    <row r="1853" spans="1:10" x14ac:dyDescent="0.25">
      <c r="A1853" s="67"/>
      <c r="B1853" s="67"/>
      <c r="C1853" s="67"/>
      <c r="D1853" s="67"/>
      <c r="E1853" s="67" t="s">
        <v>383</v>
      </c>
      <c r="F1853" s="68">
        <v>42735</v>
      </c>
      <c r="G1853" s="67" t="s">
        <v>1840</v>
      </c>
      <c r="H1853" s="67"/>
      <c r="I1853" s="67" t="s">
        <v>2871</v>
      </c>
      <c r="J1853" s="36">
        <v>138</v>
      </c>
    </row>
    <row r="1854" spans="1:10" x14ac:dyDescent="0.25">
      <c r="A1854" s="67"/>
      <c r="B1854" s="67"/>
      <c r="C1854" s="67"/>
      <c r="D1854" s="67"/>
      <c r="E1854" s="67" t="s">
        <v>383</v>
      </c>
      <c r="F1854" s="68">
        <v>42766</v>
      </c>
      <c r="G1854" s="67" t="s">
        <v>1586</v>
      </c>
      <c r="H1854" s="67"/>
      <c r="I1854" s="67" t="s">
        <v>1587</v>
      </c>
      <c r="J1854" s="36">
        <v>56</v>
      </c>
    </row>
    <row r="1855" spans="1:10" x14ac:dyDescent="0.25">
      <c r="A1855" s="67"/>
      <c r="B1855" s="67"/>
      <c r="C1855" s="67"/>
      <c r="D1855" s="67"/>
      <c r="E1855" s="67" t="s">
        <v>383</v>
      </c>
      <c r="F1855" s="68">
        <v>42825</v>
      </c>
      <c r="G1855" s="67" t="s">
        <v>1588</v>
      </c>
      <c r="H1855" s="67"/>
      <c r="I1855" s="67" t="s">
        <v>1589</v>
      </c>
      <c r="J1855" s="36">
        <v>20</v>
      </c>
    </row>
    <row r="1856" spans="1:10" x14ac:dyDescent="0.25">
      <c r="A1856" s="67"/>
      <c r="B1856" s="67"/>
      <c r="C1856" s="67"/>
      <c r="D1856" s="67"/>
      <c r="E1856" s="67" t="s">
        <v>383</v>
      </c>
      <c r="F1856" s="68">
        <v>42886</v>
      </c>
      <c r="G1856" s="67" t="s">
        <v>1545</v>
      </c>
      <c r="H1856" s="67"/>
      <c r="I1856" s="67" t="s">
        <v>1546</v>
      </c>
      <c r="J1856" s="36">
        <v>58</v>
      </c>
    </row>
    <row r="1857" spans="1:10" x14ac:dyDescent="0.25">
      <c r="A1857" s="67"/>
      <c r="B1857" s="67"/>
      <c r="C1857" s="67"/>
      <c r="D1857" s="67"/>
      <c r="E1857" s="67" t="s">
        <v>438</v>
      </c>
      <c r="F1857" s="68">
        <v>43112</v>
      </c>
      <c r="G1857" s="67" t="s">
        <v>2872</v>
      </c>
      <c r="H1857" s="67" t="s">
        <v>2873</v>
      </c>
      <c r="I1857" s="67" t="s">
        <v>2874</v>
      </c>
      <c r="J1857" s="36">
        <v>1000</v>
      </c>
    </row>
    <row r="1858" spans="1:10" x14ac:dyDescent="0.25">
      <c r="A1858" s="67"/>
      <c r="B1858" s="67"/>
      <c r="C1858" s="67"/>
      <c r="D1858" s="67"/>
      <c r="E1858" s="67" t="s">
        <v>438</v>
      </c>
      <c r="F1858" s="68">
        <v>43235</v>
      </c>
      <c r="G1858" s="67" t="s">
        <v>2875</v>
      </c>
      <c r="H1858" s="67" t="s">
        <v>275</v>
      </c>
      <c r="I1858" s="67" t="s">
        <v>2876</v>
      </c>
      <c r="J1858" s="36">
        <v>0</v>
      </c>
    </row>
    <row r="1859" spans="1:10" ht="15.75" thickBot="1" x14ac:dyDescent="0.3">
      <c r="A1859" s="67"/>
      <c r="B1859" s="67"/>
      <c r="C1859" s="67"/>
      <c r="D1859" s="67"/>
      <c r="E1859" s="67" t="s">
        <v>438</v>
      </c>
      <c r="F1859" s="68">
        <v>43566</v>
      </c>
      <c r="G1859" s="67" t="s">
        <v>2877</v>
      </c>
      <c r="H1859" s="67" t="s">
        <v>275</v>
      </c>
      <c r="I1859" s="67" t="s">
        <v>2876</v>
      </c>
      <c r="J1859" s="37">
        <v>2000</v>
      </c>
    </row>
    <row r="1860" spans="1:10" x14ac:dyDescent="0.25">
      <c r="A1860" s="67"/>
      <c r="B1860" s="67"/>
      <c r="C1860" s="67" t="s">
        <v>2878</v>
      </c>
      <c r="D1860" s="67"/>
      <c r="E1860" s="67"/>
      <c r="F1860" s="68"/>
      <c r="G1860" s="67"/>
      <c r="H1860" s="67"/>
      <c r="I1860" s="67"/>
      <c r="J1860" s="36">
        <f>ROUND(SUM(J1823:J1859),5)</f>
        <v>3994</v>
      </c>
    </row>
    <row r="1861" spans="1:10" x14ac:dyDescent="0.25">
      <c r="A1861" s="64"/>
      <c r="B1861" s="64"/>
      <c r="C1861" s="64" t="s">
        <v>2879</v>
      </c>
      <c r="D1861" s="64"/>
      <c r="E1861" s="64"/>
      <c r="F1861" s="65"/>
      <c r="G1861" s="64"/>
      <c r="H1861" s="64"/>
      <c r="I1861" s="64"/>
      <c r="J1861" s="57"/>
    </row>
    <row r="1862" spans="1:10" x14ac:dyDescent="0.25">
      <c r="A1862" s="67"/>
      <c r="B1862" s="67"/>
      <c r="C1862" s="67"/>
      <c r="D1862" s="67"/>
      <c r="E1862" s="67" t="s">
        <v>383</v>
      </c>
      <c r="F1862" s="68">
        <v>40574</v>
      </c>
      <c r="G1862" s="67" t="s">
        <v>1606</v>
      </c>
      <c r="H1862" s="67"/>
      <c r="I1862" s="67" t="s">
        <v>1607</v>
      </c>
      <c r="J1862" s="36">
        <v>40</v>
      </c>
    </row>
    <row r="1863" spans="1:10" x14ac:dyDescent="0.25">
      <c r="A1863" s="67"/>
      <c r="B1863" s="67"/>
      <c r="C1863" s="67"/>
      <c r="D1863" s="67"/>
      <c r="E1863" s="67" t="s">
        <v>383</v>
      </c>
      <c r="F1863" s="68">
        <v>40602</v>
      </c>
      <c r="G1863" s="67" t="s">
        <v>2880</v>
      </c>
      <c r="H1863" s="67"/>
      <c r="I1863" s="67" t="s">
        <v>2881</v>
      </c>
      <c r="J1863" s="36">
        <v>1456.2</v>
      </c>
    </row>
    <row r="1864" spans="1:10" x14ac:dyDescent="0.25">
      <c r="A1864" s="67"/>
      <c r="B1864" s="67"/>
      <c r="C1864" s="67"/>
      <c r="D1864" s="67"/>
      <c r="E1864" s="67" t="s">
        <v>383</v>
      </c>
      <c r="F1864" s="68">
        <v>40633</v>
      </c>
      <c r="G1864" s="67" t="s">
        <v>384</v>
      </c>
      <c r="H1864" s="67"/>
      <c r="I1864" s="67" t="s">
        <v>385</v>
      </c>
      <c r="J1864" s="36">
        <v>60</v>
      </c>
    </row>
    <row r="1865" spans="1:10" x14ac:dyDescent="0.25">
      <c r="A1865" s="67"/>
      <c r="B1865" s="67"/>
      <c r="C1865" s="67"/>
      <c r="D1865" s="67"/>
      <c r="E1865" s="67" t="s">
        <v>383</v>
      </c>
      <c r="F1865" s="68">
        <v>40633</v>
      </c>
      <c r="G1865" s="67" t="s">
        <v>1610</v>
      </c>
      <c r="H1865" s="67"/>
      <c r="I1865" s="67" t="s">
        <v>1611</v>
      </c>
      <c r="J1865" s="36">
        <v>-1188.81</v>
      </c>
    </row>
    <row r="1866" spans="1:10" x14ac:dyDescent="0.25">
      <c r="A1866" s="67"/>
      <c r="B1866" s="67"/>
      <c r="C1866" s="67"/>
      <c r="D1866" s="67"/>
      <c r="E1866" s="67" t="s">
        <v>383</v>
      </c>
      <c r="F1866" s="68">
        <v>40694</v>
      </c>
      <c r="G1866" s="67" t="s">
        <v>1704</v>
      </c>
      <c r="H1866" s="67"/>
      <c r="I1866" s="67" t="s">
        <v>1705</v>
      </c>
      <c r="J1866" s="36">
        <v>-350</v>
      </c>
    </row>
    <row r="1867" spans="1:10" x14ac:dyDescent="0.25">
      <c r="A1867" s="67"/>
      <c r="B1867" s="67"/>
      <c r="C1867" s="67"/>
      <c r="D1867" s="67"/>
      <c r="E1867" s="67" t="s">
        <v>383</v>
      </c>
      <c r="F1867" s="68">
        <v>40694</v>
      </c>
      <c r="G1867" s="67" t="s">
        <v>2882</v>
      </c>
      <c r="H1867" s="67"/>
      <c r="I1867" s="67" t="s">
        <v>2883</v>
      </c>
      <c r="J1867" s="36">
        <v>485.51</v>
      </c>
    </row>
    <row r="1868" spans="1:10" x14ac:dyDescent="0.25">
      <c r="A1868" s="67"/>
      <c r="B1868" s="67"/>
      <c r="C1868" s="67"/>
      <c r="D1868" s="67"/>
      <c r="E1868" s="67" t="s">
        <v>383</v>
      </c>
      <c r="F1868" s="68">
        <v>40724</v>
      </c>
      <c r="G1868" s="67" t="s">
        <v>1496</v>
      </c>
      <c r="H1868" s="67"/>
      <c r="I1868" s="67" t="s">
        <v>1497</v>
      </c>
      <c r="J1868" s="36">
        <v>20</v>
      </c>
    </row>
    <row r="1869" spans="1:10" x14ac:dyDescent="0.25">
      <c r="A1869" s="67"/>
      <c r="B1869" s="67"/>
      <c r="C1869" s="67"/>
      <c r="D1869" s="67"/>
      <c r="E1869" s="67" t="s">
        <v>383</v>
      </c>
      <c r="F1869" s="68">
        <v>40755</v>
      </c>
      <c r="G1869" s="67" t="s">
        <v>1563</v>
      </c>
      <c r="H1869" s="67"/>
      <c r="I1869" s="67" t="s">
        <v>1564</v>
      </c>
      <c r="J1869" s="36">
        <v>20</v>
      </c>
    </row>
    <row r="1870" spans="1:10" x14ac:dyDescent="0.25">
      <c r="A1870" s="67"/>
      <c r="B1870" s="67"/>
      <c r="C1870" s="67"/>
      <c r="D1870" s="67"/>
      <c r="E1870" s="67" t="s">
        <v>383</v>
      </c>
      <c r="F1870" s="68">
        <v>40877</v>
      </c>
      <c r="G1870" s="67" t="s">
        <v>894</v>
      </c>
      <c r="H1870" s="67"/>
      <c r="I1870" s="67" t="s">
        <v>895</v>
      </c>
      <c r="J1870" s="36">
        <v>80</v>
      </c>
    </row>
    <row r="1871" spans="1:10" x14ac:dyDescent="0.25">
      <c r="A1871" s="67"/>
      <c r="B1871" s="67"/>
      <c r="C1871" s="67"/>
      <c r="D1871" s="67"/>
      <c r="E1871" s="67" t="s">
        <v>383</v>
      </c>
      <c r="F1871" s="68">
        <v>40877</v>
      </c>
      <c r="G1871" s="67" t="s">
        <v>1616</v>
      </c>
      <c r="H1871" s="67"/>
      <c r="I1871" s="67" t="s">
        <v>1617</v>
      </c>
      <c r="J1871" s="36">
        <v>-222.64</v>
      </c>
    </row>
    <row r="1872" spans="1:10" x14ac:dyDescent="0.25">
      <c r="A1872" s="67"/>
      <c r="B1872" s="67"/>
      <c r="C1872" s="67"/>
      <c r="D1872" s="67"/>
      <c r="E1872" s="67" t="s">
        <v>383</v>
      </c>
      <c r="F1872" s="68">
        <v>40908</v>
      </c>
      <c r="G1872" s="67" t="s">
        <v>1618</v>
      </c>
      <c r="H1872" s="67"/>
      <c r="I1872" s="67" t="s">
        <v>1619</v>
      </c>
      <c r="J1872" s="36">
        <v>20</v>
      </c>
    </row>
    <row r="1873" spans="1:10" x14ac:dyDescent="0.25">
      <c r="A1873" s="67"/>
      <c r="B1873" s="67"/>
      <c r="C1873" s="67"/>
      <c r="D1873" s="67"/>
      <c r="E1873" s="67" t="s">
        <v>383</v>
      </c>
      <c r="F1873" s="68">
        <v>40939</v>
      </c>
      <c r="G1873" s="67" t="s">
        <v>1539</v>
      </c>
      <c r="H1873" s="67"/>
      <c r="I1873" s="67" t="s">
        <v>1540</v>
      </c>
      <c r="J1873" s="36">
        <v>40</v>
      </c>
    </row>
    <row r="1874" spans="1:10" x14ac:dyDescent="0.25">
      <c r="A1874" s="67"/>
      <c r="B1874" s="67"/>
      <c r="C1874" s="67"/>
      <c r="D1874" s="67"/>
      <c r="E1874" s="67" t="s">
        <v>383</v>
      </c>
      <c r="F1874" s="68">
        <v>40968</v>
      </c>
      <c r="G1874" s="67" t="s">
        <v>1622</v>
      </c>
      <c r="H1874" s="67"/>
      <c r="I1874" s="67" t="s">
        <v>1623</v>
      </c>
      <c r="J1874" s="36">
        <v>20</v>
      </c>
    </row>
    <row r="1875" spans="1:10" x14ac:dyDescent="0.25">
      <c r="A1875" s="67"/>
      <c r="B1875" s="67"/>
      <c r="C1875" s="67"/>
      <c r="D1875" s="67"/>
      <c r="E1875" s="67" t="s">
        <v>383</v>
      </c>
      <c r="F1875" s="68">
        <v>41029</v>
      </c>
      <c r="G1875" s="67" t="s">
        <v>896</v>
      </c>
      <c r="H1875" s="67"/>
      <c r="I1875" s="67" t="s">
        <v>897</v>
      </c>
      <c r="J1875" s="36">
        <v>40</v>
      </c>
    </row>
    <row r="1876" spans="1:10" x14ac:dyDescent="0.25">
      <c r="A1876" s="67"/>
      <c r="B1876" s="67"/>
      <c r="C1876" s="67"/>
      <c r="D1876" s="67"/>
      <c r="E1876" s="67" t="s">
        <v>383</v>
      </c>
      <c r="F1876" s="68">
        <v>41060</v>
      </c>
      <c r="G1876" s="67" t="s">
        <v>1486</v>
      </c>
      <c r="H1876" s="67"/>
      <c r="I1876" s="67" t="s">
        <v>1487</v>
      </c>
      <c r="J1876" s="36">
        <v>80</v>
      </c>
    </row>
    <row r="1877" spans="1:10" x14ac:dyDescent="0.25">
      <c r="A1877" s="67"/>
      <c r="B1877" s="67"/>
      <c r="C1877" s="67"/>
      <c r="D1877" s="67"/>
      <c r="E1877" s="67" t="s">
        <v>383</v>
      </c>
      <c r="F1877" s="68">
        <v>41121</v>
      </c>
      <c r="G1877" s="67" t="s">
        <v>1513</v>
      </c>
      <c r="H1877" s="67"/>
      <c r="I1877" s="67" t="s">
        <v>1514</v>
      </c>
      <c r="J1877" s="36">
        <v>60</v>
      </c>
    </row>
    <row r="1878" spans="1:10" x14ac:dyDescent="0.25">
      <c r="A1878" s="67"/>
      <c r="B1878" s="67"/>
      <c r="C1878" s="67"/>
      <c r="D1878" s="67"/>
      <c r="E1878" s="67" t="s">
        <v>383</v>
      </c>
      <c r="F1878" s="68">
        <v>41152</v>
      </c>
      <c r="G1878" s="67" t="s">
        <v>1565</v>
      </c>
      <c r="H1878" s="67"/>
      <c r="I1878" s="67" t="s">
        <v>1566</v>
      </c>
      <c r="J1878" s="36">
        <v>40</v>
      </c>
    </row>
    <row r="1879" spans="1:10" x14ac:dyDescent="0.25">
      <c r="A1879" s="67"/>
      <c r="B1879" s="67"/>
      <c r="C1879" s="67"/>
      <c r="D1879" s="67"/>
      <c r="E1879" s="67" t="s">
        <v>383</v>
      </c>
      <c r="F1879" s="68">
        <v>41182</v>
      </c>
      <c r="G1879" s="67" t="s">
        <v>1506</v>
      </c>
      <c r="H1879" s="67"/>
      <c r="I1879" s="67" t="s">
        <v>1507</v>
      </c>
      <c r="J1879" s="36">
        <v>20</v>
      </c>
    </row>
    <row r="1880" spans="1:10" x14ac:dyDescent="0.25">
      <c r="A1880" s="67"/>
      <c r="B1880" s="67"/>
      <c r="C1880" s="67"/>
      <c r="D1880" s="67"/>
      <c r="E1880" s="67" t="s">
        <v>383</v>
      </c>
      <c r="F1880" s="68">
        <v>41182</v>
      </c>
      <c r="G1880" s="67" t="s">
        <v>1728</v>
      </c>
      <c r="H1880" s="67"/>
      <c r="I1880" s="67" t="s">
        <v>1729</v>
      </c>
      <c r="J1880" s="36">
        <v>-61</v>
      </c>
    </row>
    <row r="1881" spans="1:10" x14ac:dyDescent="0.25">
      <c r="A1881" s="67"/>
      <c r="B1881" s="67"/>
      <c r="C1881" s="67"/>
      <c r="D1881" s="67"/>
      <c r="E1881" s="67" t="s">
        <v>383</v>
      </c>
      <c r="F1881" s="68">
        <v>41243</v>
      </c>
      <c r="G1881" s="67" t="s">
        <v>1734</v>
      </c>
      <c r="H1881" s="67"/>
      <c r="I1881" s="67" t="s">
        <v>1735</v>
      </c>
      <c r="J1881" s="36">
        <v>40</v>
      </c>
    </row>
    <row r="1882" spans="1:10" x14ac:dyDescent="0.25">
      <c r="A1882" s="67"/>
      <c r="B1882" s="67"/>
      <c r="C1882" s="67"/>
      <c r="D1882" s="67"/>
      <c r="E1882" s="67" t="s">
        <v>383</v>
      </c>
      <c r="F1882" s="68">
        <v>41305</v>
      </c>
      <c r="G1882" s="67" t="s">
        <v>1488</v>
      </c>
      <c r="H1882" s="67"/>
      <c r="I1882" s="67" t="s">
        <v>1489</v>
      </c>
      <c r="J1882" s="36">
        <v>20</v>
      </c>
    </row>
    <row r="1883" spans="1:10" x14ac:dyDescent="0.25">
      <c r="A1883" s="67"/>
      <c r="B1883" s="67"/>
      <c r="C1883" s="67"/>
      <c r="D1883" s="67"/>
      <c r="E1883" s="67" t="s">
        <v>383</v>
      </c>
      <c r="F1883" s="68">
        <v>41394</v>
      </c>
      <c r="G1883" s="67" t="s">
        <v>1515</v>
      </c>
      <c r="H1883" s="67"/>
      <c r="I1883" s="67" t="s">
        <v>1516</v>
      </c>
      <c r="J1883" s="36">
        <v>20</v>
      </c>
    </row>
    <row r="1884" spans="1:10" x14ac:dyDescent="0.25">
      <c r="A1884" s="67"/>
      <c r="B1884" s="67"/>
      <c r="C1884" s="67"/>
      <c r="D1884" s="67"/>
      <c r="E1884" s="67" t="s">
        <v>383</v>
      </c>
      <c r="F1884" s="68">
        <v>41455</v>
      </c>
      <c r="G1884" s="67" t="s">
        <v>1750</v>
      </c>
      <c r="H1884" s="67"/>
      <c r="I1884" s="67" t="s">
        <v>1751</v>
      </c>
      <c r="J1884" s="36">
        <v>298</v>
      </c>
    </row>
    <row r="1885" spans="1:10" x14ac:dyDescent="0.25">
      <c r="A1885" s="67"/>
      <c r="B1885" s="67"/>
      <c r="C1885" s="67"/>
      <c r="D1885" s="67"/>
      <c r="E1885" s="67" t="s">
        <v>383</v>
      </c>
      <c r="F1885" s="68">
        <v>41455</v>
      </c>
      <c r="G1885" s="67" t="s">
        <v>1626</v>
      </c>
      <c r="H1885" s="67"/>
      <c r="I1885" s="67" t="s">
        <v>1627</v>
      </c>
      <c r="J1885" s="36">
        <v>-84.58</v>
      </c>
    </row>
    <row r="1886" spans="1:10" x14ac:dyDescent="0.25">
      <c r="A1886" s="67"/>
      <c r="B1886" s="67"/>
      <c r="C1886" s="67"/>
      <c r="D1886" s="67"/>
      <c r="E1886" s="67" t="s">
        <v>383</v>
      </c>
      <c r="F1886" s="68">
        <v>41486</v>
      </c>
      <c r="G1886" s="67" t="s">
        <v>1517</v>
      </c>
      <c r="H1886" s="67"/>
      <c r="I1886" s="67" t="s">
        <v>1518</v>
      </c>
      <c r="J1886" s="36">
        <v>20</v>
      </c>
    </row>
    <row r="1887" spans="1:10" x14ac:dyDescent="0.25">
      <c r="A1887" s="67"/>
      <c r="B1887" s="67"/>
      <c r="C1887" s="67"/>
      <c r="D1887" s="67"/>
      <c r="E1887" s="67" t="s">
        <v>383</v>
      </c>
      <c r="F1887" s="68">
        <v>41578</v>
      </c>
      <c r="G1887" s="67" t="s">
        <v>421</v>
      </c>
      <c r="H1887" s="67"/>
      <c r="I1887" s="67" t="s">
        <v>422</v>
      </c>
      <c r="J1887" s="36">
        <v>20</v>
      </c>
    </row>
    <row r="1888" spans="1:10" x14ac:dyDescent="0.25">
      <c r="A1888" s="67"/>
      <c r="B1888" s="67"/>
      <c r="C1888" s="67"/>
      <c r="D1888" s="67"/>
      <c r="E1888" s="67" t="s">
        <v>383</v>
      </c>
      <c r="F1888" s="68">
        <v>41608</v>
      </c>
      <c r="G1888" s="67" t="s">
        <v>1519</v>
      </c>
      <c r="H1888" s="67"/>
      <c r="I1888" s="67" t="s">
        <v>1520</v>
      </c>
      <c r="J1888" s="36">
        <v>38</v>
      </c>
    </row>
    <row r="1889" spans="1:10" x14ac:dyDescent="0.25">
      <c r="A1889" s="67"/>
      <c r="B1889" s="67"/>
      <c r="C1889" s="67"/>
      <c r="D1889" s="67"/>
      <c r="E1889" s="67" t="s">
        <v>383</v>
      </c>
      <c r="F1889" s="68">
        <v>41698</v>
      </c>
      <c r="G1889" s="67" t="s">
        <v>1575</v>
      </c>
      <c r="H1889" s="67"/>
      <c r="I1889" s="67" t="s">
        <v>1576</v>
      </c>
      <c r="J1889" s="36">
        <v>20</v>
      </c>
    </row>
    <row r="1890" spans="1:10" x14ac:dyDescent="0.25">
      <c r="A1890" s="67"/>
      <c r="B1890" s="67"/>
      <c r="C1890" s="67"/>
      <c r="D1890" s="67"/>
      <c r="E1890" s="67" t="s">
        <v>426</v>
      </c>
      <c r="F1890" s="68">
        <v>41967</v>
      </c>
      <c r="G1890" s="67"/>
      <c r="H1890" s="67" t="s">
        <v>2884</v>
      </c>
      <c r="I1890" s="67" t="s">
        <v>1806</v>
      </c>
      <c r="J1890" s="36">
        <v>-83.99</v>
      </c>
    </row>
    <row r="1891" spans="1:10" x14ac:dyDescent="0.25">
      <c r="A1891" s="67"/>
      <c r="B1891" s="67"/>
      <c r="C1891" s="67"/>
      <c r="D1891" s="67"/>
      <c r="E1891" s="67" t="s">
        <v>383</v>
      </c>
      <c r="F1891" s="68">
        <v>42247</v>
      </c>
      <c r="G1891" s="67" t="s">
        <v>1658</v>
      </c>
      <c r="H1891" s="67"/>
      <c r="I1891" s="67" t="s">
        <v>1659</v>
      </c>
      <c r="J1891" s="36">
        <v>20</v>
      </c>
    </row>
    <row r="1892" spans="1:10" x14ac:dyDescent="0.25">
      <c r="A1892" s="67"/>
      <c r="B1892" s="67"/>
      <c r="C1892" s="67"/>
      <c r="D1892" s="67"/>
      <c r="E1892" s="67" t="s">
        <v>426</v>
      </c>
      <c r="F1892" s="68">
        <v>42277</v>
      </c>
      <c r="G1892" s="67"/>
      <c r="H1892" s="67" t="s">
        <v>568</v>
      </c>
      <c r="I1892" s="67" t="s">
        <v>2885</v>
      </c>
      <c r="J1892" s="36">
        <v>-22.59</v>
      </c>
    </row>
    <row r="1893" spans="1:10" x14ac:dyDescent="0.25">
      <c r="A1893" s="67"/>
      <c r="B1893" s="67"/>
      <c r="C1893" s="67"/>
      <c r="D1893" s="67"/>
      <c r="E1893" s="67" t="s">
        <v>426</v>
      </c>
      <c r="F1893" s="68">
        <v>42293</v>
      </c>
      <c r="G1893" s="67"/>
      <c r="H1893" s="67" t="s">
        <v>2884</v>
      </c>
      <c r="I1893" s="67" t="s">
        <v>1806</v>
      </c>
      <c r="J1893" s="36">
        <v>-49.13</v>
      </c>
    </row>
    <row r="1894" spans="1:10" x14ac:dyDescent="0.25">
      <c r="A1894" s="67"/>
      <c r="B1894" s="67"/>
      <c r="C1894" s="67"/>
      <c r="D1894" s="67"/>
      <c r="E1894" s="67" t="s">
        <v>383</v>
      </c>
      <c r="F1894" s="68">
        <v>42306</v>
      </c>
      <c r="G1894" s="67" t="s">
        <v>492</v>
      </c>
      <c r="H1894" s="67"/>
      <c r="I1894" s="67" t="s">
        <v>2886</v>
      </c>
      <c r="J1894" s="36">
        <v>47</v>
      </c>
    </row>
    <row r="1895" spans="1:10" x14ac:dyDescent="0.25">
      <c r="A1895" s="67"/>
      <c r="B1895" s="67"/>
      <c r="C1895" s="67"/>
      <c r="D1895" s="67"/>
      <c r="E1895" s="67" t="s">
        <v>426</v>
      </c>
      <c r="F1895" s="68">
        <v>42492</v>
      </c>
      <c r="G1895" s="67"/>
      <c r="H1895" s="67" t="s">
        <v>2887</v>
      </c>
      <c r="I1895" s="67" t="s">
        <v>2888</v>
      </c>
      <c r="J1895" s="36">
        <v>-76.13</v>
      </c>
    </row>
    <row r="1896" spans="1:10" x14ac:dyDescent="0.25">
      <c r="A1896" s="67"/>
      <c r="B1896" s="67"/>
      <c r="C1896" s="67"/>
      <c r="D1896" s="67"/>
      <c r="E1896" s="67" t="s">
        <v>383</v>
      </c>
      <c r="F1896" s="68">
        <v>42521</v>
      </c>
      <c r="G1896" s="67" t="s">
        <v>1480</v>
      </c>
      <c r="H1896" s="67"/>
      <c r="I1896" s="67" t="s">
        <v>1481</v>
      </c>
      <c r="J1896" s="36">
        <v>38</v>
      </c>
    </row>
    <row r="1897" spans="1:10" x14ac:dyDescent="0.25">
      <c r="A1897" s="67"/>
      <c r="B1897" s="67"/>
      <c r="C1897" s="67"/>
      <c r="D1897" s="67"/>
      <c r="E1897" s="67" t="s">
        <v>390</v>
      </c>
      <c r="F1897" s="68">
        <v>42824</v>
      </c>
      <c r="G1897" s="67"/>
      <c r="H1897" s="67" t="s">
        <v>2884</v>
      </c>
      <c r="I1897" s="67" t="s">
        <v>2889</v>
      </c>
      <c r="J1897" s="36">
        <v>-121.12</v>
      </c>
    </row>
    <row r="1898" spans="1:10" x14ac:dyDescent="0.25">
      <c r="A1898" s="67"/>
      <c r="B1898" s="67"/>
      <c r="C1898" s="67"/>
      <c r="D1898" s="67"/>
      <c r="E1898" s="67" t="s">
        <v>390</v>
      </c>
      <c r="F1898" s="68">
        <v>43012</v>
      </c>
      <c r="G1898" s="67" t="s">
        <v>2890</v>
      </c>
      <c r="H1898" s="67" t="s">
        <v>2884</v>
      </c>
      <c r="I1898" s="67" t="s">
        <v>2142</v>
      </c>
      <c r="J1898" s="36">
        <v>-704.26</v>
      </c>
    </row>
    <row r="1899" spans="1:10" x14ac:dyDescent="0.25">
      <c r="A1899" s="67"/>
      <c r="B1899" s="67"/>
      <c r="C1899" s="67"/>
      <c r="D1899" s="67"/>
      <c r="E1899" s="67" t="s">
        <v>390</v>
      </c>
      <c r="F1899" s="68">
        <v>43054</v>
      </c>
      <c r="G1899" s="67" t="s">
        <v>2891</v>
      </c>
      <c r="H1899" s="67" t="s">
        <v>2884</v>
      </c>
      <c r="I1899" s="67" t="s">
        <v>2892</v>
      </c>
      <c r="J1899" s="36">
        <v>-70.88</v>
      </c>
    </row>
    <row r="1900" spans="1:10" x14ac:dyDescent="0.25">
      <c r="A1900" s="67"/>
      <c r="B1900" s="67"/>
      <c r="C1900" s="67"/>
      <c r="D1900" s="67"/>
      <c r="E1900" s="67" t="s">
        <v>383</v>
      </c>
      <c r="F1900" s="68">
        <v>43236</v>
      </c>
      <c r="G1900" s="67" t="s">
        <v>2221</v>
      </c>
      <c r="H1900" s="67"/>
      <c r="I1900" s="67" t="s">
        <v>2222</v>
      </c>
      <c r="J1900" s="36">
        <v>1000</v>
      </c>
    </row>
    <row r="1901" spans="1:10" ht="15.75" thickBot="1" x14ac:dyDescent="0.3">
      <c r="A1901" s="67"/>
      <c r="B1901" s="67"/>
      <c r="C1901" s="67"/>
      <c r="D1901" s="67"/>
      <c r="E1901" s="67" t="s">
        <v>390</v>
      </c>
      <c r="F1901" s="68">
        <v>43722</v>
      </c>
      <c r="G1901" s="67" t="s">
        <v>1069</v>
      </c>
      <c r="H1901" s="67" t="s">
        <v>568</v>
      </c>
      <c r="I1901" s="67" t="s">
        <v>2893</v>
      </c>
      <c r="J1901" s="37">
        <v>-19.899999999999999</v>
      </c>
    </row>
    <row r="1902" spans="1:10" x14ac:dyDescent="0.25">
      <c r="A1902" s="67"/>
      <c r="B1902" s="67"/>
      <c r="C1902" s="67" t="s">
        <v>2894</v>
      </c>
      <c r="D1902" s="67"/>
      <c r="E1902" s="67"/>
      <c r="F1902" s="68"/>
      <c r="G1902" s="67"/>
      <c r="H1902" s="67"/>
      <c r="I1902" s="67"/>
      <c r="J1902" s="36">
        <f>ROUND(SUM(J1861:J1901),5)</f>
        <v>1007.68</v>
      </c>
    </row>
    <row r="1903" spans="1:10" x14ac:dyDescent="0.25">
      <c r="A1903" s="64"/>
      <c r="B1903" s="64"/>
      <c r="C1903" s="64" t="s">
        <v>2895</v>
      </c>
      <c r="D1903" s="64"/>
      <c r="E1903" s="64"/>
      <c r="F1903" s="65"/>
      <c r="G1903" s="64"/>
      <c r="H1903" s="64"/>
      <c r="I1903" s="64"/>
      <c r="J1903" s="57"/>
    </row>
    <row r="1904" spans="1:10" x14ac:dyDescent="0.25">
      <c r="A1904" s="67"/>
      <c r="B1904" s="67"/>
      <c r="C1904" s="67"/>
      <c r="D1904" s="67"/>
      <c r="E1904" s="67" t="s">
        <v>383</v>
      </c>
      <c r="F1904" s="68">
        <v>40179</v>
      </c>
      <c r="G1904" s="67" t="s">
        <v>2379</v>
      </c>
      <c r="H1904" s="67"/>
      <c r="I1904" s="67" t="s">
        <v>2380</v>
      </c>
      <c r="J1904" s="36">
        <v>2020</v>
      </c>
    </row>
    <row r="1905" spans="1:10" x14ac:dyDescent="0.25">
      <c r="A1905" s="67"/>
      <c r="B1905" s="67"/>
      <c r="C1905" s="67"/>
      <c r="D1905" s="67"/>
      <c r="E1905" s="67" t="s">
        <v>383</v>
      </c>
      <c r="F1905" s="68">
        <v>40237</v>
      </c>
      <c r="G1905" s="67" t="s">
        <v>2383</v>
      </c>
      <c r="H1905" s="67"/>
      <c r="I1905" s="67" t="s">
        <v>2384</v>
      </c>
      <c r="J1905" s="36">
        <v>20</v>
      </c>
    </row>
    <row r="1906" spans="1:10" x14ac:dyDescent="0.25">
      <c r="A1906" s="67"/>
      <c r="B1906" s="67"/>
      <c r="C1906" s="67"/>
      <c r="D1906" s="67"/>
      <c r="E1906" s="67" t="s">
        <v>383</v>
      </c>
      <c r="F1906" s="68">
        <v>40390</v>
      </c>
      <c r="G1906" s="67" t="s">
        <v>2395</v>
      </c>
      <c r="H1906" s="67"/>
      <c r="I1906" s="67" t="s">
        <v>2396</v>
      </c>
      <c r="J1906" s="36">
        <v>2000</v>
      </c>
    </row>
    <row r="1907" spans="1:10" x14ac:dyDescent="0.25">
      <c r="A1907" s="67"/>
      <c r="B1907" s="67"/>
      <c r="C1907" s="67"/>
      <c r="D1907" s="67"/>
      <c r="E1907" s="67" t="s">
        <v>383</v>
      </c>
      <c r="F1907" s="68">
        <v>40390</v>
      </c>
      <c r="G1907" s="67" t="s">
        <v>2395</v>
      </c>
      <c r="H1907" s="67"/>
      <c r="I1907" s="67" t="s">
        <v>2396</v>
      </c>
      <c r="J1907" s="36">
        <v>-342.11</v>
      </c>
    </row>
    <row r="1908" spans="1:10" x14ac:dyDescent="0.25">
      <c r="A1908" s="67"/>
      <c r="B1908" s="67"/>
      <c r="C1908" s="67"/>
      <c r="D1908" s="67"/>
      <c r="E1908" s="67" t="s">
        <v>383</v>
      </c>
      <c r="F1908" s="68">
        <v>40633</v>
      </c>
      <c r="G1908" s="67" t="s">
        <v>1610</v>
      </c>
      <c r="H1908" s="67"/>
      <c r="I1908" s="67" t="s">
        <v>1611</v>
      </c>
      <c r="J1908" s="36">
        <v>-501.23</v>
      </c>
    </row>
    <row r="1909" spans="1:10" x14ac:dyDescent="0.25">
      <c r="A1909" s="67"/>
      <c r="B1909" s="67"/>
      <c r="C1909" s="67"/>
      <c r="D1909" s="67"/>
      <c r="E1909" s="67" t="s">
        <v>383</v>
      </c>
      <c r="F1909" s="68">
        <v>40755</v>
      </c>
      <c r="G1909" s="67" t="s">
        <v>1563</v>
      </c>
      <c r="H1909" s="67"/>
      <c r="I1909" s="67" t="s">
        <v>1564</v>
      </c>
      <c r="J1909" s="36">
        <v>20</v>
      </c>
    </row>
    <row r="1910" spans="1:10" x14ac:dyDescent="0.25">
      <c r="A1910" s="67"/>
      <c r="B1910" s="67"/>
      <c r="C1910" s="67"/>
      <c r="D1910" s="67"/>
      <c r="E1910" s="67" t="s">
        <v>383</v>
      </c>
      <c r="F1910" s="68">
        <v>40877</v>
      </c>
      <c r="G1910" s="67" t="s">
        <v>894</v>
      </c>
      <c r="H1910" s="67"/>
      <c r="I1910" s="67" t="s">
        <v>895</v>
      </c>
      <c r="J1910" s="36">
        <v>20</v>
      </c>
    </row>
    <row r="1911" spans="1:10" x14ac:dyDescent="0.25">
      <c r="A1911" s="67"/>
      <c r="B1911" s="67"/>
      <c r="C1911" s="67"/>
      <c r="D1911" s="67"/>
      <c r="E1911" s="67" t="s">
        <v>383</v>
      </c>
      <c r="F1911" s="68">
        <v>40877</v>
      </c>
      <c r="G1911" s="67" t="s">
        <v>1616</v>
      </c>
      <c r="H1911" s="67"/>
      <c r="I1911" s="67" t="s">
        <v>1617</v>
      </c>
      <c r="J1911" s="36">
        <v>-612.44000000000005</v>
      </c>
    </row>
    <row r="1912" spans="1:10" x14ac:dyDescent="0.25">
      <c r="A1912" s="67"/>
      <c r="B1912" s="67"/>
      <c r="C1912" s="67"/>
      <c r="D1912" s="67"/>
      <c r="E1912" s="67" t="s">
        <v>383</v>
      </c>
      <c r="F1912" s="68">
        <v>40908</v>
      </c>
      <c r="G1912" s="67" t="s">
        <v>2896</v>
      </c>
      <c r="H1912" s="67"/>
      <c r="I1912" s="67" t="s">
        <v>2897</v>
      </c>
      <c r="J1912" s="36">
        <v>612.44000000000005</v>
      </c>
    </row>
    <row r="1913" spans="1:10" x14ac:dyDescent="0.25">
      <c r="A1913" s="67"/>
      <c r="B1913" s="67"/>
      <c r="C1913" s="67"/>
      <c r="D1913" s="67"/>
      <c r="E1913" s="67" t="s">
        <v>383</v>
      </c>
      <c r="F1913" s="68">
        <v>40999</v>
      </c>
      <c r="G1913" s="67" t="s">
        <v>702</v>
      </c>
      <c r="H1913" s="67"/>
      <c r="I1913" s="67" t="s">
        <v>703</v>
      </c>
      <c r="J1913" s="36">
        <v>20</v>
      </c>
    </row>
    <row r="1914" spans="1:10" x14ac:dyDescent="0.25">
      <c r="A1914" s="67"/>
      <c r="B1914" s="67"/>
      <c r="C1914" s="67"/>
      <c r="D1914" s="67"/>
      <c r="E1914" s="67" t="s">
        <v>383</v>
      </c>
      <c r="F1914" s="68">
        <v>41029</v>
      </c>
      <c r="G1914" s="67" t="s">
        <v>896</v>
      </c>
      <c r="H1914" s="67"/>
      <c r="I1914" s="67" t="s">
        <v>897</v>
      </c>
      <c r="J1914" s="36">
        <v>20</v>
      </c>
    </row>
    <row r="1915" spans="1:10" x14ac:dyDescent="0.25">
      <c r="A1915" s="67"/>
      <c r="B1915" s="67"/>
      <c r="C1915" s="67"/>
      <c r="D1915" s="67"/>
      <c r="E1915" s="67" t="s">
        <v>383</v>
      </c>
      <c r="F1915" s="68">
        <v>41121</v>
      </c>
      <c r="G1915" s="67" t="s">
        <v>1513</v>
      </c>
      <c r="H1915" s="67"/>
      <c r="I1915" s="67" t="s">
        <v>1514</v>
      </c>
      <c r="J1915" s="36">
        <v>40</v>
      </c>
    </row>
    <row r="1916" spans="1:10" x14ac:dyDescent="0.25">
      <c r="A1916" s="67"/>
      <c r="B1916" s="67"/>
      <c r="C1916" s="67"/>
      <c r="D1916" s="67"/>
      <c r="E1916" s="67" t="s">
        <v>383</v>
      </c>
      <c r="F1916" s="68">
        <v>41213</v>
      </c>
      <c r="G1916" s="67" t="s">
        <v>1569</v>
      </c>
      <c r="H1916" s="67"/>
      <c r="I1916" s="67" t="s">
        <v>1570</v>
      </c>
      <c r="J1916" s="36">
        <v>20</v>
      </c>
    </row>
    <row r="1917" spans="1:10" x14ac:dyDescent="0.25">
      <c r="A1917" s="67"/>
      <c r="B1917" s="67"/>
      <c r="C1917" s="67"/>
      <c r="D1917" s="67"/>
      <c r="E1917" s="67" t="s">
        <v>383</v>
      </c>
      <c r="F1917" s="68">
        <v>41274</v>
      </c>
      <c r="G1917" s="67" t="s">
        <v>1541</v>
      </c>
      <c r="H1917" s="67"/>
      <c r="I1917" s="67" t="s">
        <v>1542</v>
      </c>
      <c r="J1917" s="36">
        <v>20</v>
      </c>
    </row>
    <row r="1918" spans="1:10" x14ac:dyDescent="0.25">
      <c r="A1918" s="67"/>
      <c r="B1918" s="67"/>
      <c r="C1918" s="67"/>
      <c r="D1918" s="67"/>
      <c r="E1918" s="67" t="s">
        <v>383</v>
      </c>
      <c r="F1918" s="68">
        <v>41364</v>
      </c>
      <c r="G1918" s="67" t="s">
        <v>1624</v>
      </c>
      <c r="H1918" s="67"/>
      <c r="I1918" s="67" t="s">
        <v>1625</v>
      </c>
      <c r="J1918" s="36">
        <v>20</v>
      </c>
    </row>
    <row r="1919" spans="1:10" x14ac:dyDescent="0.25">
      <c r="A1919" s="67"/>
      <c r="B1919" s="67"/>
      <c r="C1919" s="67"/>
      <c r="D1919" s="67"/>
      <c r="E1919" s="67" t="s">
        <v>383</v>
      </c>
      <c r="F1919" s="68">
        <v>41394</v>
      </c>
      <c r="G1919" s="67" t="s">
        <v>1515</v>
      </c>
      <c r="H1919" s="67"/>
      <c r="I1919" s="67" t="s">
        <v>1516</v>
      </c>
      <c r="J1919" s="36">
        <v>20</v>
      </c>
    </row>
    <row r="1920" spans="1:10" x14ac:dyDescent="0.25">
      <c r="A1920" s="67"/>
      <c r="B1920" s="67"/>
      <c r="C1920" s="67"/>
      <c r="D1920" s="67"/>
      <c r="E1920" s="67" t="s">
        <v>383</v>
      </c>
      <c r="F1920" s="68">
        <v>41425</v>
      </c>
      <c r="G1920" s="67" t="s">
        <v>1490</v>
      </c>
      <c r="H1920" s="67"/>
      <c r="I1920" s="67" t="s">
        <v>1491</v>
      </c>
      <c r="J1920" s="36">
        <v>20</v>
      </c>
    </row>
    <row r="1921" spans="1:10" x14ac:dyDescent="0.25">
      <c r="A1921" s="67"/>
      <c r="B1921" s="67"/>
      <c r="C1921" s="67"/>
      <c r="D1921" s="67"/>
      <c r="E1921" s="67" t="s">
        <v>383</v>
      </c>
      <c r="F1921" s="68">
        <v>41578</v>
      </c>
      <c r="G1921" s="67" t="s">
        <v>421</v>
      </c>
      <c r="H1921" s="67"/>
      <c r="I1921" s="67" t="s">
        <v>422</v>
      </c>
      <c r="J1921" s="36">
        <v>40</v>
      </c>
    </row>
    <row r="1922" spans="1:10" x14ac:dyDescent="0.25">
      <c r="A1922" s="67"/>
      <c r="B1922" s="67"/>
      <c r="C1922" s="67"/>
      <c r="D1922" s="67"/>
      <c r="E1922" s="67" t="s">
        <v>383</v>
      </c>
      <c r="F1922" s="68">
        <v>41639</v>
      </c>
      <c r="G1922" s="67" t="s">
        <v>1628</v>
      </c>
      <c r="H1922" s="67"/>
      <c r="I1922" s="67" t="s">
        <v>1629</v>
      </c>
      <c r="J1922" s="36">
        <v>20</v>
      </c>
    </row>
    <row r="1923" spans="1:10" x14ac:dyDescent="0.25">
      <c r="A1923" s="67"/>
      <c r="B1923" s="67"/>
      <c r="C1923" s="67"/>
      <c r="D1923" s="67"/>
      <c r="E1923" s="67" t="s">
        <v>426</v>
      </c>
      <c r="F1923" s="68">
        <v>41771</v>
      </c>
      <c r="G1923" s="67"/>
      <c r="H1923" s="67" t="s">
        <v>2898</v>
      </c>
      <c r="I1923" s="67" t="s">
        <v>2899</v>
      </c>
      <c r="J1923" s="36">
        <v>-612.44000000000005</v>
      </c>
    </row>
    <row r="1924" spans="1:10" x14ac:dyDescent="0.25">
      <c r="A1924" s="67"/>
      <c r="B1924" s="67"/>
      <c r="C1924" s="67"/>
      <c r="D1924" s="67"/>
      <c r="E1924" s="67" t="s">
        <v>383</v>
      </c>
      <c r="F1924" s="68">
        <v>42035</v>
      </c>
      <c r="G1924" s="67" t="s">
        <v>1579</v>
      </c>
      <c r="H1924" s="67"/>
      <c r="I1924" s="67" t="s">
        <v>1580</v>
      </c>
      <c r="J1924" s="36">
        <v>20</v>
      </c>
    </row>
    <row r="1925" spans="1:10" x14ac:dyDescent="0.25">
      <c r="A1925" s="67"/>
      <c r="B1925" s="67"/>
      <c r="C1925" s="67"/>
      <c r="D1925" s="67"/>
      <c r="E1925" s="67" t="s">
        <v>426</v>
      </c>
      <c r="F1925" s="68">
        <v>42044</v>
      </c>
      <c r="G1925" s="67"/>
      <c r="H1925" s="67" t="s">
        <v>2900</v>
      </c>
      <c r="I1925" s="67" t="s">
        <v>2901</v>
      </c>
      <c r="J1925" s="36">
        <v>-170.42</v>
      </c>
    </row>
    <row r="1926" spans="1:10" x14ac:dyDescent="0.25">
      <c r="A1926" s="67"/>
      <c r="B1926" s="67"/>
      <c r="C1926" s="67"/>
      <c r="D1926" s="67"/>
      <c r="E1926" s="67" t="s">
        <v>383</v>
      </c>
      <c r="F1926" s="68">
        <v>42063</v>
      </c>
      <c r="G1926" s="67" t="s">
        <v>1549</v>
      </c>
      <c r="H1926" s="67"/>
      <c r="I1926" s="67" t="s">
        <v>1550</v>
      </c>
      <c r="J1926" s="36">
        <v>20</v>
      </c>
    </row>
    <row r="1927" spans="1:10" x14ac:dyDescent="0.25">
      <c r="A1927" s="67"/>
      <c r="B1927" s="67"/>
      <c r="C1927" s="67"/>
      <c r="D1927" s="67"/>
      <c r="E1927" s="67" t="s">
        <v>383</v>
      </c>
      <c r="F1927" s="68">
        <v>42155</v>
      </c>
      <c r="G1927" s="67" t="s">
        <v>1650</v>
      </c>
      <c r="H1927" s="67"/>
      <c r="I1927" s="67" t="s">
        <v>1651</v>
      </c>
      <c r="J1927" s="36">
        <v>20</v>
      </c>
    </row>
    <row r="1928" spans="1:10" x14ac:dyDescent="0.25">
      <c r="A1928" s="67"/>
      <c r="B1928" s="67"/>
      <c r="C1928" s="67"/>
      <c r="D1928" s="67"/>
      <c r="E1928" s="67" t="s">
        <v>383</v>
      </c>
      <c r="F1928" s="68">
        <v>42185</v>
      </c>
      <c r="G1928" s="67" t="s">
        <v>900</v>
      </c>
      <c r="H1928" s="67"/>
      <c r="I1928" s="67" t="s">
        <v>901</v>
      </c>
      <c r="J1928" s="36">
        <v>60</v>
      </c>
    </row>
    <row r="1929" spans="1:10" x14ac:dyDescent="0.25">
      <c r="A1929" s="67"/>
      <c r="B1929" s="67"/>
      <c r="C1929" s="67"/>
      <c r="D1929" s="67"/>
      <c r="E1929" s="67" t="s">
        <v>383</v>
      </c>
      <c r="F1929" s="68">
        <v>42306</v>
      </c>
      <c r="G1929" s="67" t="s">
        <v>492</v>
      </c>
      <c r="H1929" s="67"/>
      <c r="I1929" s="67" t="s">
        <v>2886</v>
      </c>
      <c r="J1929" s="36">
        <v>47</v>
      </c>
    </row>
    <row r="1930" spans="1:10" ht="15.75" thickBot="1" x14ac:dyDescent="0.3">
      <c r="A1930" s="67"/>
      <c r="B1930" s="67"/>
      <c r="C1930" s="67"/>
      <c r="D1930" s="67"/>
      <c r="E1930" s="67" t="s">
        <v>383</v>
      </c>
      <c r="F1930" s="68">
        <v>42490</v>
      </c>
      <c r="G1930" s="67" t="s">
        <v>1666</v>
      </c>
      <c r="H1930" s="67"/>
      <c r="I1930" s="67" t="s">
        <v>1667</v>
      </c>
      <c r="J1930" s="37">
        <v>20</v>
      </c>
    </row>
    <row r="1931" spans="1:10" x14ac:dyDescent="0.25">
      <c r="A1931" s="67"/>
      <c r="B1931" s="67"/>
      <c r="C1931" s="67" t="s">
        <v>2902</v>
      </c>
      <c r="D1931" s="67"/>
      <c r="E1931" s="67"/>
      <c r="F1931" s="68"/>
      <c r="G1931" s="67"/>
      <c r="H1931" s="67"/>
      <c r="I1931" s="67"/>
      <c r="J1931" s="36">
        <f>ROUND(SUM(J1903:J1930),5)</f>
        <v>2880.8</v>
      </c>
    </row>
    <row r="1932" spans="1:10" x14ac:dyDescent="0.25">
      <c r="A1932" s="64"/>
      <c r="B1932" s="64"/>
      <c r="C1932" s="64" t="s">
        <v>2903</v>
      </c>
      <c r="D1932" s="64"/>
      <c r="E1932" s="64"/>
      <c r="F1932" s="65"/>
      <c r="G1932" s="64"/>
      <c r="H1932" s="64"/>
      <c r="I1932" s="64"/>
      <c r="J1932" s="57"/>
    </row>
    <row r="1933" spans="1:10" x14ac:dyDescent="0.25">
      <c r="A1933" s="67"/>
      <c r="B1933" s="67"/>
      <c r="C1933" s="67"/>
      <c r="D1933" s="67"/>
      <c r="E1933" s="67" t="s">
        <v>383</v>
      </c>
      <c r="F1933" s="68">
        <v>42369</v>
      </c>
      <c r="G1933" s="67" t="s">
        <v>2662</v>
      </c>
      <c r="H1933" s="67"/>
      <c r="I1933" s="67" t="s">
        <v>2663</v>
      </c>
      <c r="J1933" s="36">
        <v>322.91000000000003</v>
      </c>
    </row>
    <row r="1934" spans="1:10" x14ac:dyDescent="0.25">
      <c r="A1934" s="67"/>
      <c r="B1934" s="67"/>
      <c r="C1934" s="67"/>
      <c r="D1934" s="67"/>
      <c r="E1934" s="67" t="s">
        <v>383</v>
      </c>
      <c r="F1934" s="68">
        <v>42370</v>
      </c>
      <c r="G1934" s="67" t="s">
        <v>1462</v>
      </c>
      <c r="H1934" s="67"/>
      <c r="I1934" s="67" t="s">
        <v>1463</v>
      </c>
      <c r="J1934" s="36">
        <v>500</v>
      </c>
    </row>
    <row r="1935" spans="1:10" ht="15.75" thickBot="1" x14ac:dyDescent="0.3">
      <c r="A1935" s="67"/>
      <c r="B1935" s="67"/>
      <c r="C1935" s="67"/>
      <c r="D1935" s="67"/>
      <c r="E1935" s="67" t="s">
        <v>426</v>
      </c>
      <c r="F1935" s="68">
        <v>42534</v>
      </c>
      <c r="G1935" s="67"/>
      <c r="H1935" s="67" t="s">
        <v>2904</v>
      </c>
      <c r="I1935" s="67" t="s">
        <v>2492</v>
      </c>
      <c r="J1935" s="37">
        <v>-29.94</v>
      </c>
    </row>
    <row r="1936" spans="1:10" x14ac:dyDescent="0.25">
      <c r="A1936" s="67"/>
      <c r="B1936" s="67"/>
      <c r="C1936" s="67" t="s">
        <v>2905</v>
      </c>
      <c r="D1936" s="67"/>
      <c r="E1936" s="67"/>
      <c r="F1936" s="68"/>
      <c r="G1936" s="67"/>
      <c r="H1936" s="67"/>
      <c r="I1936" s="67"/>
      <c r="J1936" s="36">
        <f>ROUND(SUM(J1932:J1935),5)</f>
        <v>792.97</v>
      </c>
    </row>
    <row r="1937" spans="1:10" x14ac:dyDescent="0.25">
      <c r="A1937" s="64"/>
      <c r="B1937" s="64"/>
      <c r="C1937" s="64" t="s">
        <v>2906</v>
      </c>
      <c r="D1937" s="64"/>
      <c r="E1937" s="64"/>
      <c r="F1937" s="65"/>
      <c r="G1937" s="64"/>
      <c r="H1937" s="64"/>
      <c r="I1937" s="64"/>
      <c r="J1937" s="57"/>
    </row>
    <row r="1938" spans="1:10" x14ac:dyDescent="0.25">
      <c r="A1938" s="67"/>
      <c r="B1938" s="67"/>
      <c r="C1938" s="67"/>
      <c r="D1938" s="67"/>
      <c r="E1938" s="67" t="s">
        <v>383</v>
      </c>
      <c r="F1938" s="68">
        <v>42766</v>
      </c>
      <c r="G1938" s="67" t="s">
        <v>1586</v>
      </c>
      <c r="H1938" s="67"/>
      <c r="I1938" s="67" t="s">
        <v>1587</v>
      </c>
      <c r="J1938" s="36">
        <v>8</v>
      </c>
    </row>
    <row r="1939" spans="1:10" ht="15.75" thickBot="1" x14ac:dyDescent="0.3">
      <c r="A1939" s="67"/>
      <c r="B1939" s="67"/>
      <c r="C1939" s="67"/>
      <c r="D1939" s="67"/>
      <c r="E1939" s="67" t="s">
        <v>383</v>
      </c>
      <c r="F1939" s="68">
        <v>43221</v>
      </c>
      <c r="G1939" s="67" t="s">
        <v>1510</v>
      </c>
      <c r="H1939" s="67"/>
      <c r="I1939" s="67"/>
      <c r="J1939" s="37">
        <v>-8</v>
      </c>
    </row>
    <row r="1940" spans="1:10" x14ac:dyDescent="0.25">
      <c r="A1940" s="67"/>
      <c r="B1940" s="67"/>
      <c r="C1940" s="67" t="s">
        <v>2907</v>
      </c>
      <c r="D1940" s="67"/>
      <c r="E1940" s="67"/>
      <c r="F1940" s="68"/>
      <c r="G1940" s="67"/>
      <c r="H1940" s="67"/>
      <c r="I1940" s="67"/>
      <c r="J1940" s="36">
        <f>ROUND(SUM(J1937:J1939),5)</f>
        <v>0</v>
      </c>
    </row>
    <row r="1941" spans="1:10" x14ac:dyDescent="0.25">
      <c r="A1941" s="64"/>
      <c r="B1941" s="64"/>
      <c r="C1941" s="64" t="s">
        <v>2908</v>
      </c>
      <c r="D1941" s="64"/>
      <c r="E1941" s="64"/>
      <c r="F1941" s="65"/>
      <c r="G1941" s="64"/>
      <c r="H1941" s="64"/>
      <c r="I1941" s="64"/>
      <c r="J1941" s="57"/>
    </row>
    <row r="1942" spans="1:10" x14ac:dyDescent="0.25">
      <c r="A1942" s="67"/>
      <c r="B1942" s="67"/>
      <c r="C1942" s="67"/>
      <c r="D1942" s="67"/>
      <c r="E1942" s="67" t="s">
        <v>383</v>
      </c>
      <c r="F1942" s="68">
        <v>42277</v>
      </c>
      <c r="G1942" s="67" t="s">
        <v>991</v>
      </c>
      <c r="H1942" s="67"/>
      <c r="I1942" s="67" t="s">
        <v>992</v>
      </c>
      <c r="J1942" s="36">
        <v>38</v>
      </c>
    </row>
    <row r="1943" spans="1:10" x14ac:dyDescent="0.25">
      <c r="A1943" s="67"/>
      <c r="B1943" s="67"/>
      <c r="C1943" s="67"/>
      <c r="D1943" s="67"/>
      <c r="E1943" s="67" t="s">
        <v>383</v>
      </c>
      <c r="F1943" s="68">
        <v>42551</v>
      </c>
      <c r="G1943" s="67" t="s">
        <v>1669</v>
      </c>
      <c r="H1943" s="67"/>
      <c r="I1943" s="67" t="s">
        <v>1670</v>
      </c>
      <c r="J1943" s="36">
        <v>38</v>
      </c>
    </row>
    <row r="1944" spans="1:10" x14ac:dyDescent="0.25">
      <c r="A1944" s="67"/>
      <c r="B1944" s="67"/>
      <c r="C1944" s="67"/>
      <c r="D1944" s="67"/>
      <c r="E1944" s="67" t="s">
        <v>383</v>
      </c>
      <c r="F1944" s="68">
        <v>43233</v>
      </c>
      <c r="G1944" s="67" t="s">
        <v>2909</v>
      </c>
      <c r="H1944" s="67"/>
      <c r="I1944" s="67" t="s">
        <v>2910</v>
      </c>
      <c r="J1944" s="36">
        <v>500</v>
      </c>
    </row>
    <row r="1945" spans="1:10" x14ac:dyDescent="0.25">
      <c r="A1945" s="67"/>
      <c r="B1945" s="67"/>
      <c r="C1945" s="67"/>
      <c r="D1945" s="67"/>
      <c r="E1945" s="67" t="s">
        <v>383</v>
      </c>
      <c r="F1945" s="68">
        <v>43279</v>
      </c>
      <c r="G1945" s="67" t="s">
        <v>2911</v>
      </c>
      <c r="H1945" s="67"/>
      <c r="I1945" s="67" t="s">
        <v>2912</v>
      </c>
      <c r="J1945" s="36">
        <v>0</v>
      </c>
    </row>
    <row r="1946" spans="1:10" x14ac:dyDescent="0.25">
      <c r="A1946" s="67"/>
      <c r="B1946" s="67"/>
      <c r="C1946" s="67"/>
      <c r="D1946" s="67"/>
      <c r="E1946" s="67" t="s">
        <v>423</v>
      </c>
      <c r="F1946" s="68">
        <v>43404</v>
      </c>
      <c r="G1946" s="67"/>
      <c r="H1946" s="67"/>
      <c r="I1946" s="67" t="s">
        <v>2913</v>
      </c>
      <c r="J1946" s="36">
        <v>10</v>
      </c>
    </row>
    <row r="1947" spans="1:10" ht="15.75" thickBot="1" x14ac:dyDescent="0.3">
      <c r="A1947" s="67"/>
      <c r="B1947" s="67"/>
      <c r="C1947" s="67"/>
      <c r="D1947" s="67"/>
      <c r="E1947" s="67" t="s">
        <v>423</v>
      </c>
      <c r="F1947" s="68">
        <v>43404</v>
      </c>
      <c r="G1947" s="67"/>
      <c r="H1947" s="67"/>
      <c r="I1947" s="67" t="s">
        <v>2914</v>
      </c>
      <c r="J1947" s="37">
        <v>-0.56999999999999995</v>
      </c>
    </row>
    <row r="1948" spans="1:10" x14ac:dyDescent="0.25">
      <c r="A1948" s="67"/>
      <c r="B1948" s="67"/>
      <c r="C1948" s="67" t="s">
        <v>2915</v>
      </c>
      <c r="D1948" s="67"/>
      <c r="E1948" s="67"/>
      <c r="F1948" s="68"/>
      <c r="G1948" s="67"/>
      <c r="H1948" s="67"/>
      <c r="I1948" s="67"/>
      <c r="J1948" s="36">
        <f>ROUND(SUM(J1941:J1947),5)</f>
        <v>585.42999999999995</v>
      </c>
    </row>
    <row r="1949" spans="1:10" x14ac:dyDescent="0.25">
      <c r="A1949" s="64"/>
      <c r="B1949" s="64"/>
      <c r="C1949" s="64" t="s">
        <v>2916</v>
      </c>
      <c r="D1949" s="64"/>
      <c r="E1949" s="64"/>
      <c r="F1949" s="65"/>
      <c r="G1949" s="64"/>
      <c r="H1949" s="64"/>
      <c r="I1949" s="64"/>
      <c r="J1949" s="57"/>
    </row>
    <row r="1950" spans="1:10" x14ac:dyDescent="0.25">
      <c r="A1950" s="67"/>
      <c r="B1950" s="67"/>
      <c r="C1950" s="67"/>
      <c r="D1950" s="67"/>
      <c r="E1950" s="67" t="s">
        <v>383</v>
      </c>
      <c r="F1950" s="68">
        <v>42338</v>
      </c>
      <c r="G1950" s="67" t="s">
        <v>1525</v>
      </c>
      <c r="H1950" s="67"/>
      <c r="I1950" s="67" t="s">
        <v>1526</v>
      </c>
      <c r="J1950" s="36">
        <v>20</v>
      </c>
    </row>
    <row r="1951" spans="1:10" x14ac:dyDescent="0.25">
      <c r="A1951" s="67"/>
      <c r="B1951" s="67"/>
      <c r="C1951" s="67"/>
      <c r="D1951" s="67"/>
      <c r="E1951" s="67" t="s">
        <v>383</v>
      </c>
      <c r="F1951" s="68">
        <v>42431</v>
      </c>
      <c r="G1951" s="67" t="s">
        <v>2917</v>
      </c>
      <c r="H1951" s="67" t="s">
        <v>273</v>
      </c>
      <c r="I1951" s="67" t="s">
        <v>2918</v>
      </c>
      <c r="J1951" s="36">
        <v>1500</v>
      </c>
    </row>
    <row r="1952" spans="1:10" x14ac:dyDescent="0.25">
      <c r="A1952" s="67"/>
      <c r="B1952" s="67"/>
      <c r="C1952" s="67"/>
      <c r="D1952" s="67"/>
      <c r="E1952" s="67" t="s">
        <v>383</v>
      </c>
      <c r="F1952" s="68">
        <v>42613</v>
      </c>
      <c r="G1952" s="67" t="s">
        <v>1482</v>
      </c>
      <c r="H1952" s="67"/>
      <c r="I1952" s="67" t="s">
        <v>1483</v>
      </c>
      <c r="J1952" s="36">
        <v>20</v>
      </c>
    </row>
    <row r="1953" spans="1:10" x14ac:dyDescent="0.25">
      <c r="A1953" s="67"/>
      <c r="B1953" s="67"/>
      <c r="C1953" s="67"/>
      <c r="D1953" s="67"/>
      <c r="E1953" s="67" t="s">
        <v>383</v>
      </c>
      <c r="F1953" s="68">
        <v>42766</v>
      </c>
      <c r="G1953" s="67" t="s">
        <v>1586</v>
      </c>
      <c r="H1953" s="67"/>
      <c r="I1953" s="67" t="s">
        <v>1587</v>
      </c>
      <c r="J1953" s="36">
        <v>8</v>
      </c>
    </row>
    <row r="1954" spans="1:10" x14ac:dyDescent="0.25">
      <c r="A1954" s="67"/>
      <c r="B1954" s="67"/>
      <c r="C1954" s="67"/>
      <c r="D1954" s="67"/>
      <c r="E1954" s="67" t="s">
        <v>383</v>
      </c>
      <c r="F1954" s="68">
        <v>42788</v>
      </c>
      <c r="G1954" s="67" t="s">
        <v>2919</v>
      </c>
      <c r="H1954" s="67" t="s">
        <v>273</v>
      </c>
      <c r="I1954" s="67" t="s">
        <v>2920</v>
      </c>
      <c r="J1954" s="36">
        <v>1500</v>
      </c>
    </row>
    <row r="1955" spans="1:10" x14ac:dyDescent="0.25">
      <c r="A1955" s="67"/>
      <c r="B1955" s="67"/>
      <c r="C1955" s="67"/>
      <c r="D1955" s="67"/>
      <c r="E1955" s="67" t="s">
        <v>383</v>
      </c>
      <c r="F1955" s="68">
        <v>42886</v>
      </c>
      <c r="G1955" s="67" t="s">
        <v>1545</v>
      </c>
      <c r="H1955" s="67"/>
      <c r="I1955" s="67" t="s">
        <v>1546</v>
      </c>
      <c r="J1955" s="36">
        <v>20</v>
      </c>
    </row>
    <row r="1956" spans="1:10" x14ac:dyDescent="0.25">
      <c r="A1956" s="67"/>
      <c r="B1956" s="67"/>
      <c r="C1956" s="67"/>
      <c r="D1956" s="67"/>
      <c r="E1956" s="67" t="s">
        <v>390</v>
      </c>
      <c r="F1956" s="68">
        <v>43276</v>
      </c>
      <c r="G1956" s="67" t="s">
        <v>2921</v>
      </c>
      <c r="H1956" s="67" t="s">
        <v>2922</v>
      </c>
      <c r="I1956" s="67" t="s">
        <v>2923</v>
      </c>
      <c r="J1956" s="36">
        <v>-87.52</v>
      </c>
    </row>
    <row r="1957" spans="1:10" x14ac:dyDescent="0.25">
      <c r="A1957" s="67"/>
      <c r="B1957" s="67"/>
      <c r="C1957" s="67"/>
      <c r="D1957" s="67"/>
      <c r="E1957" s="67" t="s">
        <v>383</v>
      </c>
      <c r="F1957" s="68">
        <v>43281</v>
      </c>
      <c r="G1957" s="67" t="s">
        <v>1175</v>
      </c>
      <c r="H1957" s="67"/>
      <c r="I1957" s="67" t="s">
        <v>1176</v>
      </c>
      <c r="J1957" s="36">
        <v>20</v>
      </c>
    </row>
    <row r="1958" spans="1:10" ht="15.75" thickBot="1" x14ac:dyDescent="0.3">
      <c r="A1958" s="67"/>
      <c r="B1958" s="67"/>
      <c r="C1958" s="67"/>
      <c r="D1958" s="67"/>
      <c r="E1958" s="67" t="s">
        <v>390</v>
      </c>
      <c r="F1958" s="68">
        <v>43552</v>
      </c>
      <c r="G1958" s="67" t="s">
        <v>2924</v>
      </c>
      <c r="H1958" s="67" t="s">
        <v>2922</v>
      </c>
      <c r="I1958" s="67" t="s">
        <v>2923</v>
      </c>
      <c r="J1958" s="37">
        <v>-51.93</v>
      </c>
    </row>
    <row r="1959" spans="1:10" x14ac:dyDescent="0.25">
      <c r="A1959" s="67"/>
      <c r="B1959" s="67"/>
      <c r="C1959" s="67" t="s">
        <v>2925</v>
      </c>
      <c r="D1959" s="67"/>
      <c r="E1959" s="67"/>
      <c r="F1959" s="68"/>
      <c r="G1959" s="67"/>
      <c r="H1959" s="67"/>
      <c r="I1959" s="67"/>
      <c r="J1959" s="36">
        <f>ROUND(SUM(J1949:J1958),5)</f>
        <v>2948.55</v>
      </c>
    </row>
    <row r="1960" spans="1:10" x14ac:dyDescent="0.25">
      <c r="A1960" s="64"/>
      <c r="B1960" s="64"/>
      <c r="C1960" s="64" t="s">
        <v>2926</v>
      </c>
      <c r="D1960" s="64"/>
      <c r="E1960" s="64"/>
      <c r="F1960" s="65"/>
      <c r="G1960" s="64"/>
      <c r="H1960" s="64"/>
      <c r="I1960" s="64"/>
      <c r="J1960" s="57"/>
    </row>
    <row r="1961" spans="1:10" x14ac:dyDescent="0.25">
      <c r="A1961" s="67"/>
      <c r="B1961" s="67"/>
      <c r="C1961" s="67"/>
      <c r="D1961" s="67"/>
      <c r="E1961" s="67" t="s">
        <v>383</v>
      </c>
      <c r="F1961" s="68">
        <v>40602</v>
      </c>
      <c r="G1961" s="67" t="s">
        <v>1202</v>
      </c>
      <c r="H1961" s="67"/>
      <c r="I1961" s="67" t="s">
        <v>1203</v>
      </c>
      <c r="J1961" s="36">
        <v>20</v>
      </c>
    </row>
    <row r="1962" spans="1:10" x14ac:dyDescent="0.25">
      <c r="A1962" s="67"/>
      <c r="B1962" s="67"/>
      <c r="C1962" s="67"/>
      <c r="D1962" s="67"/>
      <c r="E1962" s="67" t="s">
        <v>383</v>
      </c>
      <c r="F1962" s="68">
        <v>40877</v>
      </c>
      <c r="G1962" s="67" t="s">
        <v>894</v>
      </c>
      <c r="H1962" s="67"/>
      <c r="I1962" s="67" t="s">
        <v>895</v>
      </c>
      <c r="J1962" s="36">
        <v>60</v>
      </c>
    </row>
    <row r="1963" spans="1:10" x14ac:dyDescent="0.25">
      <c r="A1963" s="67"/>
      <c r="B1963" s="67"/>
      <c r="C1963" s="67"/>
      <c r="D1963" s="67"/>
      <c r="E1963" s="67" t="s">
        <v>383</v>
      </c>
      <c r="F1963" s="68">
        <v>40908</v>
      </c>
      <c r="G1963" s="67" t="s">
        <v>1618</v>
      </c>
      <c r="H1963" s="67"/>
      <c r="I1963" s="67" t="s">
        <v>1619</v>
      </c>
      <c r="J1963" s="36">
        <v>20</v>
      </c>
    </row>
    <row r="1964" spans="1:10" x14ac:dyDescent="0.25">
      <c r="A1964" s="67"/>
      <c r="B1964" s="67"/>
      <c r="C1964" s="67"/>
      <c r="D1964" s="67"/>
      <c r="E1964" s="67" t="s">
        <v>383</v>
      </c>
      <c r="F1964" s="68">
        <v>40999</v>
      </c>
      <c r="G1964" s="67" t="s">
        <v>702</v>
      </c>
      <c r="H1964" s="67"/>
      <c r="I1964" s="67" t="s">
        <v>703</v>
      </c>
      <c r="J1964" s="36">
        <v>60</v>
      </c>
    </row>
    <row r="1965" spans="1:10" x14ac:dyDescent="0.25">
      <c r="A1965" s="67"/>
      <c r="B1965" s="67"/>
      <c r="C1965" s="67"/>
      <c r="D1965" s="67"/>
      <c r="E1965" s="67" t="s">
        <v>383</v>
      </c>
      <c r="F1965" s="68">
        <v>41121</v>
      </c>
      <c r="G1965" s="67" t="s">
        <v>1513</v>
      </c>
      <c r="H1965" s="67"/>
      <c r="I1965" s="67" t="s">
        <v>1514</v>
      </c>
      <c r="J1965" s="36">
        <v>40</v>
      </c>
    </row>
    <row r="1966" spans="1:10" x14ac:dyDescent="0.25">
      <c r="A1966" s="67"/>
      <c r="B1966" s="67"/>
      <c r="C1966" s="67"/>
      <c r="D1966" s="67"/>
      <c r="E1966" s="67" t="s">
        <v>383</v>
      </c>
      <c r="F1966" s="68">
        <v>41152</v>
      </c>
      <c r="G1966" s="67" t="s">
        <v>1565</v>
      </c>
      <c r="H1966" s="67"/>
      <c r="I1966" s="67" t="s">
        <v>1566</v>
      </c>
      <c r="J1966" s="36">
        <v>20</v>
      </c>
    </row>
    <row r="1967" spans="1:10" x14ac:dyDescent="0.25">
      <c r="A1967" s="67"/>
      <c r="B1967" s="67"/>
      <c r="C1967" s="67"/>
      <c r="D1967" s="67"/>
      <c r="E1967" s="67" t="s">
        <v>383</v>
      </c>
      <c r="F1967" s="68">
        <v>41213</v>
      </c>
      <c r="G1967" s="67" t="s">
        <v>1569</v>
      </c>
      <c r="H1967" s="67"/>
      <c r="I1967" s="67" t="s">
        <v>1570</v>
      </c>
      <c r="J1967" s="36">
        <v>20</v>
      </c>
    </row>
    <row r="1968" spans="1:10" x14ac:dyDescent="0.25">
      <c r="A1968" s="67"/>
      <c r="B1968" s="67"/>
      <c r="C1968" s="67"/>
      <c r="D1968" s="67"/>
      <c r="E1968" s="67" t="s">
        <v>383</v>
      </c>
      <c r="F1968" s="68">
        <v>41243</v>
      </c>
      <c r="G1968" s="67" t="s">
        <v>1734</v>
      </c>
      <c r="H1968" s="67"/>
      <c r="I1968" s="67" t="s">
        <v>1735</v>
      </c>
      <c r="J1968" s="36">
        <v>20</v>
      </c>
    </row>
    <row r="1969" spans="1:10" x14ac:dyDescent="0.25">
      <c r="A1969" s="67"/>
      <c r="B1969" s="67"/>
      <c r="C1969" s="67"/>
      <c r="D1969" s="67"/>
      <c r="E1969" s="67" t="s">
        <v>383</v>
      </c>
      <c r="F1969" s="68">
        <v>41274</v>
      </c>
      <c r="G1969" s="67" t="s">
        <v>1541</v>
      </c>
      <c r="H1969" s="67"/>
      <c r="I1969" s="67" t="s">
        <v>1542</v>
      </c>
      <c r="J1969" s="36">
        <v>60</v>
      </c>
    </row>
    <row r="1970" spans="1:10" x14ac:dyDescent="0.25">
      <c r="A1970" s="67"/>
      <c r="B1970" s="67"/>
      <c r="C1970" s="67"/>
      <c r="D1970" s="67"/>
      <c r="E1970" s="67" t="s">
        <v>383</v>
      </c>
      <c r="F1970" s="68">
        <v>41305</v>
      </c>
      <c r="G1970" s="67" t="s">
        <v>1488</v>
      </c>
      <c r="H1970" s="67"/>
      <c r="I1970" s="67" t="s">
        <v>1489</v>
      </c>
      <c r="J1970" s="36">
        <v>20</v>
      </c>
    </row>
    <row r="1971" spans="1:10" x14ac:dyDescent="0.25">
      <c r="A1971" s="67"/>
      <c r="B1971" s="67"/>
      <c r="C1971" s="67"/>
      <c r="D1971" s="67"/>
      <c r="E1971" s="67" t="s">
        <v>383</v>
      </c>
      <c r="F1971" s="68">
        <v>41364</v>
      </c>
      <c r="G1971" s="67" t="s">
        <v>1624</v>
      </c>
      <c r="H1971" s="67"/>
      <c r="I1971" s="67" t="s">
        <v>1625</v>
      </c>
      <c r="J1971" s="36">
        <v>80</v>
      </c>
    </row>
    <row r="1972" spans="1:10" x14ac:dyDescent="0.25">
      <c r="A1972" s="67"/>
      <c r="B1972" s="67"/>
      <c r="C1972" s="67"/>
      <c r="D1972" s="67"/>
      <c r="E1972" s="67" t="s">
        <v>383</v>
      </c>
      <c r="F1972" s="68">
        <v>41425</v>
      </c>
      <c r="G1972" s="67" t="s">
        <v>1490</v>
      </c>
      <c r="H1972" s="67"/>
      <c r="I1972" s="67" t="s">
        <v>1491</v>
      </c>
      <c r="J1972" s="36">
        <v>20</v>
      </c>
    </row>
    <row r="1973" spans="1:10" x14ac:dyDescent="0.25">
      <c r="A1973" s="67"/>
      <c r="B1973" s="67"/>
      <c r="C1973" s="67"/>
      <c r="D1973" s="67"/>
      <c r="E1973" s="67" t="s">
        <v>383</v>
      </c>
      <c r="F1973" s="68">
        <v>41425</v>
      </c>
      <c r="G1973" s="67" t="s">
        <v>1749</v>
      </c>
      <c r="H1973" s="67"/>
      <c r="I1973" s="67"/>
      <c r="J1973" s="36">
        <v>-10.8</v>
      </c>
    </row>
    <row r="1974" spans="1:10" x14ac:dyDescent="0.25">
      <c r="A1974" s="67"/>
      <c r="B1974" s="67"/>
      <c r="C1974" s="67"/>
      <c r="D1974" s="67"/>
      <c r="E1974" s="67" t="s">
        <v>383</v>
      </c>
      <c r="F1974" s="68">
        <v>41455</v>
      </c>
      <c r="G1974" s="67" t="s">
        <v>1750</v>
      </c>
      <c r="H1974" s="67"/>
      <c r="I1974" s="67" t="s">
        <v>1751</v>
      </c>
      <c r="J1974" s="36">
        <v>20</v>
      </c>
    </row>
    <row r="1975" spans="1:10" x14ac:dyDescent="0.25">
      <c r="A1975" s="67"/>
      <c r="B1975" s="67"/>
      <c r="C1975" s="67"/>
      <c r="D1975" s="67"/>
      <c r="E1975" s="67" t="s">
        <v>383</v>
      </c>
      <c r="F1975" s="68">
        <v>41455</v>
      </c>
      <c r="G1975" s="67" t="s">
        <v>1626</v>
      </c>
      <c r="H1975" s="67"/>
      <c r="I1975" s="67" t="s">
        <v>1627</v>
      </c>
      <c r="J1975" s="36">
        <v>-174</v>
      </c>
    </row>
    <row r="1976" spans="1:10" x14ac:dyDescent="0.25">
      <c r="A1976" s="67"/>
      <c r="B1976" s="67"/>
      <c r="C1976" s="67"/>
      <c r="D1976" s="67"/>
      <c r="E1976" s="67" t="s">
        <v>383</v>
      </c>
      <c r="F1976" s="68">
        <v>41486</v>
      </c>
      <c r="G1976" s="67" t="s">
        <v>1517</v>
      </c>
      <c r="H1976" s="67"/>
      <c r="I1976" s="67" t="s">
        <v>1518</v>
      </c>
      <c r="J1976" s="36">
        <v>20</v>
      </c>
    </row>
    <row r="1977" spans="1:10" x14ac:dyDescent="0.25">
      <c r="A1977" s="67"/>
      <c r="B1977" s="67"/>
      <c r="C1977" s="67"/>
      <c r="D1977" s="67"/>
      <c r="E1977" s="67" t="s">
        <v>383</v>
      </c>
      <c r="F1977" s="68">
        <v>41486</v>
      </c>
      <c r="G1977" s="67" t="s">
        <v>2467</v>
      </c>
      <c r="H1977" s="67"/>
      <c r="I1977" s="67" t="s">
        <v>2468</v>
      </c>
      <c r="J1977" s="36">
        <v>-150.91</v>
      </c>
    </row>
    <row r="1978" spans="1:10" x14ac:dyDescent="0.25">
      <c r="A1978" s="67"/>
      <c r="B1978" s="67"/>
      <c r="C1978" s="67"/>
      <c r="D1978" s="67"/>
      <c r="E1978" s="67" t="s">
        <v>383</v>
      </c>
      <c r="F1978" s="68">
        <v>41578</v>
      </c>
      <c r="G1978" s="67" t="s">
        <v>421</v>
      </c>
      <c r="H1978" s="67"/>
      <c r="I1978" s="67" t="s">
        <v>422</v>
      </c>
      <c r="J1978" s="36">
        <v>20</v>
      </c>
    </row>
    <row r="1979" spans="1:10" x14ac:dyDescent="0.25">
      <c r="A1979" s="67"/>
      <c r="B1979" s="67"/>
      <c r="C1979" s="67"/>
      <c r="D1979" s="67"/>
      <c r="E1979" s="67" t="s">
        <v>383</v>
      </c>
      <c r="F1979" s="68">
        <v>41578</v>
      </c>
      <c r="G1979" s="67" t="s">
        <v>2469</v>
      </c>
      <c r="H1979" s="67"/>
      <c r="I1979" s="67" t="s">
        <v>2470</v>
      </c>
      <c r="J1979" s="36">
        <v>194.22</v>
      </c>
    </row>
    <row r="1980" spans="1:10" x14ac:dyDescent="0.25">
      <c r="A1980" s="67"/>
      <c r="B1980" s="67"/>
      <c r="C1980" s="67"/>
      <c r="D1980" s="67"/>
      <c r="E1980" s="67" t="s">
        <v>383</v>
      </c>
      <c r="F1980" s="68">
        <v>41608</v>
      </c>
      <c r="G1980" s="67" t="s">
        <v>1519</v>
      </c>
      <c r="H1980" s="67"/>
      <c r="I1980" s="67" t="s">
        <v>1520</v>
      </c>
      <c r="J1980" s="36">
        <v>40</v>
      </c>
    </row>
    <row r="1981" spans="1:10" x14ac:dyDescent="0.25">
      <c r="A1981" s="67"/>
      <c r="B1981" s="67"/>
      <c r="C1981" s="67"/>
      <c r="D1981" s="67"/>
      <c r="E1981" s="67" t="s">
        <v>383</v>
      </c>
      <c r="F1981" s="68">
        <v>41639</v>
      </c>
      <c r="G1981" s="67" t="s">
        <v>1628</v>
      </c>
      <c r="H1981" s="67"/>
      <c r="I1981" s="67" t="s">
        <v>1629</v>
      </c>
      <c r="J1981" s="36">
        <v>20</v>
      </c>
    </row>
    <row r="1982" spans="1:10" x14ac:dyDescent="0.25">
      <c r="A1982" s="67"/>
      <c r="B1982" s="67"/>
      <c r="C1982" s="67"/>
      <c r="D1982" s="67"/>
      <c r="E1982" s="67" t="s">
        <v>383</v>
      </c>
      <c r="F1982" s="68">
        <v>41698</v>
      </c>
      <c r="G1982" s="67" t="s">
        <v>1575</v>
      </c>
      <c r="H1982" s="67"/>
      <c r="I1982" s="67" t="s">
        <v>1576</v>
      </c>
      <c r="J1982" s="36">
        <v>58</v>
      </c>
    </row>
    <row r="1983" spans="1:10" x14ac:dyDescent="0.25">
      <c r="A1983" s="67"/>
      <c r="B1983" s="67"/>
      <c r="C1983" s="67"/>
      <c r="D1983" s="67"/>
      <c r="E1983" s="67" t="s">
        <v>426</v>
      </c>
      <c r="F1983" s="68">
        <v>41827</v>
      </c>
      <c r="G1983" s="67"/>
      <c r="H1983" s="67" t="s">
        <v>2927</v>
      </c>
      <c r="I1983" s="67" t="s">
        <v>2928</v>
      </c>
      <c r="J1983" s="36">
        <v>-476.51</v>
      </c>
    </row>
    <row r="1984" spans="1:10" x14ac:dyDescent="0.25">
      <c r="A1984" s="67"/>
      <c r="B1984" s="67"/>
      <c r="C1984" s="67"/>
      <c r="D1984" s="67"/>
      <c r="E1984" s="67" t="s">
        <v>383</v>
      </c>
      <c r="F1984" s="68">
        <v>41851</v>
      </c>
      <c r="G1984" s="67" t="s">
        <v>1780</v>
      </c>
      <c r="H1984" s="67"/>
      <c r="I1984" s="67" t="s">
        <v>1781</v>
      </c>
      <c r="J1984" s="36">
        <v>20</v>
      </c>
    </row>
    <row r="1985" spans="1:10" x14ac:dyDescent="0.25">
      <c r="A1985" s="67"/>
      <c r="B1985" s="67"/>
      <c r="C1985" s="67"/>
      <c r="D1985" s="67"/>
      <c r="E1985" s="67" t="s">
        <v>383</v>
      </c>
      <c r="F1985" s="68">
        <v>41882</v>
      </c>
      <c r="G1985" s="67" t="s">
        <v>1492</v>
      </c>
      <c r="H1985" s="67"/>
      <c r="I1985" s="67" t="s">
        <v>1493</v>
      </c>
      <c r="J1985" s="36">
        <v>40</v>
      </c>
    </row>
    <row r="1986" spans="1:10" x14ac:dyDescent="0.25">
      <c r="A1986" s="67"/>
      <c r="B1986" s="67"/>
      <c r="C1986" s="67"/>
      <c r="D1986" s="67"/>
      <c r="E1986" s="67" t="s">
        <v>383</v>
      </c>
      <c r="F1986" s="68">
        <v>41943</v>
      </c>
      <c r="G1986" s="67" t="s">
        <v>1644</v>
      </c>
      <c r="H1986" s="67"/>
      <c r="I1986" s="67" t="s">
        <v>1645</v>
      </c>
      <c r="J1986" s="36">
        <v>40</v>
      </c>
    </row>
    <row r="1987" spans="1:10" x14ac:dyDescent="0.25">
      <c r="A1987" s="67"/>
      <c r="B1987" s="67"/>
      <c r="C1987" s="67"/>
      <c r="D1987" s="67"/>
      <c r="E1987" s="67" t="s">
        <v>383</v>
      </c>
      <c r="F1987" s="68">
        <v>42004</v>
      </c>
      <c r="G1987" s="67" t="s">
        <v>1648</v>
      </c>
      <c r="H1987" s="67"/>
      <c r="I1987" s="67" t="s">
        <v>1649</v>
      </c>
      <c r="J1987" s="36">
        <v>40</v>
      </c>
    </row>
    <row r="1988" spans="1:10" x14ac:dyDescent="0.25">
      <c r="A1988" s="67"/>
      <c r="B1988" s="67"/>
      <c r="C1988" s="67"/>
      <c r="D1988" s="67"/>
      <c r="E1988" s="67" t="s">
        <v>383</v>
      </c>
      <c r="F1988" s="68">
        <v>42035</v>
      </c>
      <c r="G1988" s="67" t="s">
        <v>1579</v>
      </c>
      <c r="H1988" s="67"/>
      <c r="I1988" s="67" t="s">
        <v>1580</v>
      </c>
      <c r="J1988" s="36">
        <v>20</v>
      </c>
    </row>
    <row r="1989" spans="1:10" x14ac:dyDescent="0.25">
      <c r="A1989" s="67"/>
      <c r="B1989" s="67"/>
      <c r="C1989" s="67"/>
      <c r="D1989" s="67"/>
      <c r="E1989" s="67" t="s">
        <v>383</v>
      </c>
      <c r="F1989" s="68">
        <v>42216</v>
      </c>
      <c r="G1989" s="67" t="s">
        <v>1655</v>
      </c>
      <c r="H1989" s="67"/>
      <c r="I1989" s="67" t="s">
        <v>1656</v>
      </c>
      <c r="J1989" s="36">
        <v>38</v>
      </c>
    </row>
    <row r="1990" spans="1:10" x14ac:dyDescent="0.25">
      <c r="A1990" s="67"/>
      <c r="B1990" s="67"/>
      <c r="C1990" s="67"/>
      <c r="D1990" s="67"/>
      <c r="E1990" s="67" t="s">
        <v>383</v>
      </c>
      <c r="F1990" s="68">
        <v>42306</v>
      </c>
      <c r="G1990" s="67" t="s">
        <v>492</v>
      </c>
      <c r="H1990" s="67"/>
      <c r="I1990" s="67" t="s">
        <v>2886</v>
      </c>
      <c r="J1990" s="36">
        <v>46</v>
      </c>
    </row>
    <row r="1991" spans="1:10" x14ac:dyDescent="0.25">
      <c r="A1991" s="67"/>
      <c r="B1991" s="67"/>
      <c r="C1991" s="67"/>
      <c r="D1991" s="67"/>
      <c r="E1991" s="67" t="s">
        <v>426</v>
      </c>
      <c r="F1991" s="68">
        <v>42317</v>
      </c>
      <c r="G1991" s="67"/>
      <c r="H1991" s="67" t="s">
        <v>2929</v>
      </c>
      <c r="I1991" s="67" t="s">
        <v>1806</v>
      </c>
      <c r="J1991" s="36">
        <v>-153.5</v>
      </c>
    </row>
    <row r="1992" spans="1:10" x14ac:dyDescent="0.25">
      <c r="A1992" s="67"/>
      <c r="B1992" s="67"/>
      <c r="C1992" s="67"/>
      <c r="D1992" s="67"/>
      <c r="E1992" s="67" t="s">
        <v>383</v>
      </c>
      <c r="F1992" s="68">
        <v>42338</v>
      </c>
      <c r="G1992" s="67" t="s">
        <v>1525</v>
      </c>
      <c r="H1992" s="67"/>
      <c r="I1992" s="67" t="s">
        <v>1526</v>
      </c>
      <c r="J1992" s="36">
        <v>20</v>
      </c>
    </row>
    <row r="1993" spans="1:10" x14ac:dyDescent="0.25">
      <c r="A1993" s="67"/>
      <c r="B1993" s="67"/>
      <c r="C1993" s="67"/>
      <c r="D1993" s="67"/>
      <c r="E1993" s="67" t="s">
        <v>383</v>
      </c>
      <c r="F1993" s="68">
        <v>42369</v>
      </c>
      <c r="G1993" s="67" t="s">
        <v>1663</v>
      </c>
      <c r="H1993" s="67"/>
      <c r="I1993" s="67" t="s">
        <v>1664</v>
      </c>
      <c r="J1993" s="36">
        <v>116</v>
      </c>
    </row>
    <row r="1994" spans="1:10" x14ac:dyDescent="0.25">
      <c r="A1994" s="67"/>
      <c r="B1994" s="67"/>
      <c r="C1994" s="67"/>
      <c r="D1994" s="67"/>
      <c r="E1994" s="67" t="s">
        <v>383</v>
      </c>
      <c r="F1994" s="68">
        <v>42370</v>
      </c>
      <c r="G1994" s="67" t="s">
        <v>1462</v>
      </c>
      <c r="H1994" s="67"/>
      <c r="I1994" s="67" t="s">
        <v>1463</v>
      </c>
      <c r="J1994" s="36">
        <v>273.5</v>
      </c>
    </row>
    <row r="1995" spans="1:10" x14ac:dyDescent="0.25">
      <c r="A1995" s="67"/>
      <c r="B1995" s="67"/>
      <c r="C1995" s="67"/>
      <c r="D1995" s="67"/>
      <c r="E1995" s="67" t="s">
        <v>426</v>
      </c>
      <c r="F1995" s="68">
        <v>42422</v>
      </c>
      <c r="G1995" s="67"/>
      <c r="H1995" s="67" t="s">
        <v>2929</v>
      </c>
      <c r="I1995" s="67" t="s">
        <v>2930</v>
      </c>
      <c r="J1995" s="36">
        <v>-181</v>
      </c>
    </row>
    <row r="1996" spans="1:10" x14ac:dyDescent="0.25">
      <c r="A1996" s="67"/>
      <c r="B1996" s="67"/>
      <c r="C1996" s="67"/>
      <c r="D1996" s="67"/>
      <c r="E1996" s="67" t="s">
        <v>383</v>
      </c>
      <c r="F1996" s="68">
        <v>42429</v>
      </c>
      <c r="G1996" s="67" t="s">
        <v>1464</v>
      </c>
      <c r="H1996" s="67"/>
      <c r="I1996" s="67" t="s">
        <v>1465</v>
      </c>
      <c r="J1996" s="36">
        <v>20</v>
      </c>
    </row>
    <row r="1997" spans="1:10" x14ac:dyDescent="0.25">
      <c r="A1997" s="67"/>
      <c r="B1997" s="67"/>
      <c r="C1997" s="67"/>
      <c r="D1997" s="67"/>
      <c r="E1997" s="67" t="s">
        <v>383</v>
      </c>
      <c r="F1997" s="68">
        <v>42460</v>
      </c>
      <c r="G1997" s="67" t="s">
        <v>1466</v>
      </c>
      <c r="H1997" s="67"/>
      <c r="I1997" s="67" t="s">
        <v>1467</v>
      </c>
      <c r="J1997" s="36">
        <v>58</v>
      </c>
    </row>
    <row r="1998" spans="1:10" x14ac:dyDescent="0.25">
      <c r="A1998" s="67"/>
      <c r="B1998" s="67"/>
      <c r="C1998" s="67"/>
      <c r="D1998" s="67"/>
      <c r="E1998" s="67" t="s">
        <v>383</v>
      </c>
      <c r="F1998" s="68">
        <v>42490</v>
      </c>
      <c r="G1998" s="67" t="s">
        <v>1666</v>
      </c>
      <c r="H1998" s="67"/>
      <c r="I1998" s="67" t="s">
        <v>1667</v>
      </c>
      <c r="J1998" s="36">
        <v>30</v>
      </c>
    </row>
    <row r="1999" spans="1:10" x14ac:dyDescent="0.25">
      <c r="A1999" s="67"/>
      <c r="B1999" s="67"/>
      <c r="C1999" s="67"/>
      <c r="D1999" s="67"/>
      <c r="E1999" s="67" t="s">
        <v>426</v>
      </c>
      <c r="F1999" s="68">
        <v>42576</v>
      </c>
      <c r="G1999" s="67"/>
      <c r="H1999" s="67" t="s">
        <v>2929</v>
      </c>
      <c r="I1999" s="67" t="s">
        <v>1806</v>
      </c>
      <c r="J1999" s="36">
        <v>-348.45</v>
      </c>
    </row>
    <row r="2000" spans="1:10" x14ac:dyDescent="0.25">
      <c r="A2000" s="67"/>
      <c r="B2000" s="67"/>
      <c r="C2000" s="67"/>
      <c r="D2000" s="67"/>
      <c r="E2000" s="67" t="s">
        <v>383</v>
      </c>
      <c r="F2000" s="68">
        <v>42582</v>
      </c>
      <c r="G2000" s="67" t="s">
        <v>1830</v>
      </c>
      <c r="H2000" s="67"/>
      <c r="I2000" s="67" t="s">
        <v>1831</v>
      </c>
      <c r="J2000" s="36">
        <v>40</v>
      </c>
    </row>
    <row r="2001" spans="1:10" x14ac:dyDescent="0.25">
      <c r="A2001" s="67"/>
      <c r="B2001" s="67"/>
      <c r="C2001" s="67"/>
      <c r="D2001" s="67"/>
      <c r="E2001" s="67" t="s">
        <v>383</v>
      </c>
      <c r="F2001" s="68">
        <v>42613</v>
      </c>
      <c r="G2001" s="67" t="s">
        <v>1482</v>
      </c>
      <c r="H2001" s="67"/>
      <c r="I2001" s="67" t="s">
        <v>1483</v>
      </c>
      <c r="J2001" s="36">
        <v>40</v>
      </c>
    </row>
    <row r="2002" spans="1:10" x14ac:dyDescent="0.25">
      <c r="A2002" s="67"/>
      <c r="B2002" s="67"/>
      <c r="C2002" s="67"/>
      <c r="D2002" s="67"/>
      <c r="E2002" s="67" t="s">
        <v>383</v>
      </c>
      <c r="F2002" s="68">
        <v>42643</v>
      </c>
      <c r="G2002" s="67" t="s">
        <v>1581</v>
      </c>
      <c r="H2002" s="67"/>
      <c r="I2002" s="67" t="s">
        <v>1582</v>
      </c>
      <c r="J2002" s="36">
        <v>20</v>
      </c>
    </row>
    <row r="2003" spans="1:10" x14ac:dyDescent="0.25">
      <c r="A2003" s="67"/>
      <c r="B2003" s="67"/>
      <c r="C2003" s="67"/>
      <c r="D2003" s="67"/>
      <c r="E2003" s="67" t="s">
        <v>383</v>
      </c>
      <c r="F2003" s="68">
        <v>42675</v>
      </c>
      <c r="G2003" s="67" t="s">
        <v>1835</v>
      </c>
      <c r="H2003" s="67"/>
      <c r="I2003" s="67" t="s">
        <v>1836</v>
      </c>
      <c r="J2003" s="36">
        <v>40</v>
      </c>
    </row>
    <row r="2004" spans="1:10" x14ac:dyDescent="0.25">
      <c r="A2004" s="67"/>
      <c r="B2004" s="67"/>
      <c r="C2004" s="67"/>
      <c r="D2004" s="67"/>
      <c r="E2004" s="67" t="s">
        <v>383</v>
      </c>
      <c r="F2004" s="68">
        <v>42704</v>
      </c>
      <c r="G2004" s="67" t="s">
        <v>1468</v>
      </c>
      <c r="H2004" s="67"/>
      <c r="I2004" s="67" t="s">
        <v>1469</v>
      </c>
      <c r="J2004" s="36">
        <v>78</v>
      </c>
    </row>
    <row r="2005" spans="1:10" x14ac:dyDescent="0.25">
      <c r="A2005" s="67"/>
      <c r="B2005" s="67"/>
      <c r="C2005" s="67"/>
      <c r="D2005" s="67"/>
      <c r="E2005" s="67" t="s">
        <v>423</v>
      </c>
      <c r="F2005" s="68">
        <v>42713</v>
      </c>
      <c r="G2005" s="67"/>
      <c r="H2005" s="67" t="s">
        <v>1635</v>
      </c>
      <c r="I2005" s="67" t="s">
        <v>2931</v>
      </c>
      <c r="J2005" s="36">
        <v>220</v>
      </c>
    </row>
    <row r="2006" spans="1:10" x14ac:dyDescent="0.25">
      <c r="A2006" s="67"/>
      <c r="B2006" s="67"/>
      <c r="C2006" s="67"/>
      <c r="D2006" s="67"/>
      <c r="E2006" s="67" t="s">
        <v>383</v>
      </c>
      <c r="F2006" s="68">
        <v>42766</v>
      </c>
      <c r="G2006" s="67" t="s">
        <v>1586</v>
      </c>
      <c r="H2006" s="67"/>
      <c r="I2006" s="67" t="s">
        <v>1587</v>
      </c>
      <c r="J2006" s="36">
        <v>20</v>
      </c>
    </row>
    <row r="2007" spans="1:10" x14ac:dyDescent="0.25">
      <c r="A2007" s="67"/>
      <c r="B2007" s="67"/>
      <c r="C2007" s="67"/>
      <c r="D2007" s="67"/>
      <c r="E2007" s="67" t="s">
        <v>426</v>
      </c>
      <c r="F2007" s="68">
        <v>42772</v>
      </c>
      <c r="G2007" s="67"/>
      <c r="H2007" s="67" t="s">
        <v>2929</v>
      </c>
      <c r="I2007" s="67" t="s">
        <v>1811</v>
      </c>
      <c r="J2007" s="36">
        <v>-211</v>
      </c>
    </row>
    <row r="2008" spans="1:10" x14ac:dyDescent="0.25">
      <c r="A2008" s="67"/>
      <c r="B2008" s="67"/>
      <c r="C2008" s="67"/>
      <c r="D2008" s="67"/>
      <c r="E2008" s="67" t="s">
        <v>438</v>
      </c>
      <c r="F2008" s="68">
        <v>42772</v>
      </c>
      <c r="G2008" s="67" t="s">
        <v>2932</v>
      </c>
      <c r="H2008" s="67" t="s">
        <v>1635</v>
      </c>
      <c r="I2008" s="67" t="s">
        <v>2933</v>
      </c>
      <c r="J2008" s="36">
        <v>200</v>
      </c>
    </row>
    <row r="2009" spans="1:10" x14ac:dyDescent="0.25">
      <c r="A2009" s="67"/>
      <c r="B2009" s="67"/>
      <c r="C2009" s="67"/>
      <c r="D2009" s="67"/>
      <c r="E2009" s="67" t="s">
        <v>383</v>
      </c>
      <c r="F2009" s="68">
        <v>42855</v>
      </c>
      <c r="G2009" s="67" t="s">
        <v>1474</v>
      </c>
      <c r="H2009" s="67"/>
      <c r="I2009" s="67" t="s">
        <v>1475</v>
      </c>
      <c r="J2009" s="36">
        <v>20</v>
      </c>
    </row>
    <row r="2010" spans="1:10" x14ac:dyDescent="0.25">
      <c r="A2010" s="67"/>
      <c r="B2010" s="67"/>
      <c r="C2010" s="67"/>
      <c r="D2010" s="67"/>
      <c r="E2010" s="67" t="s">
        <v>423</v>
      </c>
      <c r="F2010" s="68">
        <v>42860</v>
      </c>
      <c r="G2010" s="67"/>
      <c r="H2010" s="67" t="s">
        <v>2934</v>
      </c>
      <c r="I2010" s="67" t="s">
        <v>2356</v>
      </c>
      <c r="J2010" s="36">
        <v>300</v>
      </c>
    </row>
    <row r="2011" spans="1:10" x14ac:dyDescent="0.25">
      <c r="A2011" s="67"/>
      <c r="B2011" s="67"/>
      <c r="C2011" s="67"/>
      <c r="D2011" s="67"/>
      <c r="E2011" s="67" t="s">
        <v>423</v>
      </c>
      <c r="F2011" s="68">
        <v>42860</v>
      </c>
      <c r="G2011" s="67"/>
      <c r="H2011" s="67"/>
      <c r="I2011" s="67" t="s">
        <v>431</v>
      </c>
      <c r="J2011" s="36">
        <v>-10.210000000000001</v>
      </c>
    </row>
    <row r="2012" spans="1:10" x14ac:dyDescent="0.25">
      <c r="A2012" s="67"/>
      <c r="B2012" s="67"/>
      <c r="C2012" s="67"/>
      <c r="D2012" s="67"/>
      <c r="E2012" s="67" t="s">
        <v>383</v>
      </c>
      <c r="F2012" s="68">
        <v>42886</v>
      </c>
      <c r="G2012" s="67" t="s">
        <v>1545</v>
      </c>
      <c r="H2012" s="67"/>
      <c r="I2012" s="67" t="s">
        <v>1546</v>
      </c>
      <c r="J2012" s="36">
        <v>20</v>
      </c>
    </row>
    <row r="2013" spans="1:10" x14ac:dyDescent="0.25">
      <c r="A2013" s="67"/>
      <c r="B2013" s="67"/>
      <c r="C2013" s="67"/>
      <c r="D2013" s="67"/>
      <c r="E2013" s="67" t="s">
        <v>390</v>
      </c>
      <c r="F2013" s="68">
        <v>42910</v>
      </c>
      <c r="G2013" s="67"/>
      <c r="H2013" s="67" t="s">
        <v>2935</v>
      </c>
      <c r="I2013" s="67" t="s">
        <v>2936</v>
      </c>
      <c r="J2013" s="36">
        <v>-149.63999999999999</v>
      </c>
    </row>
    <row r="2014" spans="1:10" x14ac:dyDescent="0.25">
      <c r="A2014" s="67"/>
      <c r="B2014" s="67"/>
      <c r="C2014" s="67"/>
      <c r="D2014" s="67"/>
      <c r="E2014" s="67" t="s">
        <v>390</v>
      </c>
      <c r="F2014" s="68">
        <v>42917</v>
      </c>
      <c r="G2014" s="67" t="s">
        <v>2937</v>
      </c>
      <c r="H2014" s="67" t="s">
        <v>2935</v>
      </c>
      <c r="I2014" s="67" t="s">
        <v>2938</v>
      </c>
      <c r="J2014" s="36">
        <v>-212.4</v>
      </c>
    </row>
    <row r="2015" spans="1:10" x14ac:dyDescent="0.25">
      <c r="A2015" s="67"/>
      <c r="B2015" s="67"/>
      <c r="C2015" s="67"/>
      <c r="D2015" s="67"/>
      <c r="E2015" s="67" t="s">
        <v>390</v>
      </c>
      <c r="F2015" s="68">
        <v>42971</v>
      </c>
      <c r="G2015" s="67" t="s">
        <v>2939</v>
      </c>
      <c r="H2015" s="67" t="s">
        <v>2935</v>
      </c>
      <c r="I2015" s="67" t="s">
        <v>2940</v>
      </c>
      <c r="J2015" s="36">
        <v>-184.84</v>
      </c>
    </row>
    <row r="2016" spans="1:10" x14ac:dyDescent="0.25">
      <c r="A2016" s="67"/>
      <c r="B2016" s="67"/>
      <c r="C2016" s="67"/>
      <c r="D2016" s="67"/>
      <c r="E2016" s="67" t="s">
        <v>390</v>
      </c>
      <c r="F2016" s="68">
        <v>43250</v>
      </c>
      <c r="G2016" s="67" t="s">
        <v>2941</v>
      </c>
      <c r="H2016" s="67" t="s">
        <v>2935</v>
      </c>
      <c r="I2016" s="67" t="s">
        <v>2942</v>
      </c>
      <c r="J2016" s="36">
        <v>-93.25</v>
      </c>
    </row>
    <row r="2017" spans="1:10" x14ac:dyDescent="0.25">
      <c r="A2017" s="67"/>
      <c r="B2017" s="67"/>
      <c r="C2017" s="67"/>
      <c r="D2017" s="67"/>
      <c r="E2017" s="67" t="s">
        <v>383</v>
      </c>
      <c r="F2017" s="68">
        <v>43281</v>
      </c>
      <c r="G2017" s="67" t="s">
        <v>1175</v>
      </c>
      <c r="H2017" s="67"/>
      <c r="I2017" s="67" t="s">
        <v>1176</v>
      </c>
      <c r="J2017" s="36">
        <v>20</v>
      </c>
    </row>
    <row r="2018" spans="1:10" x14ac:dyDescent="0.25">
      <c r="A2018" s="67"/>
      <c r="B2018" s="67"/>
      <c r="C2018" s="67"/>
      <c r="D2018" s="67"/>
      <c r="E2018" s="67" t="s">
        <v>390</v>
      </c>
      <c r="F2018" s="68">
        <v>43313</v>
      </c>
      <c r="G2018" s="67" t="s">
        <v>2943</v>
      </c>
      <c r="H2018" s="67" t="s">
        <v>2935</v>
      </c>
      <c r="I2018" s="67" t="s">
        <v>2944</v>
      </c>
      <c r="J2018" s="36">
        <v>-254.4</v>
      </c>
    </row>
    <row r="2019" spans="1:10" x14ac:dyDescent="0.25">
      <c r="A2019" s="67"/>
      <c r="B2019" s="67"/>
      <c r="C2019" s="67"/>
      <c r="D2019" s="67"/>
      <c r="E2019" s="67" t="s">
        <v>390</v>
      </c>
      <c r="F2019" s="68">
        <v>43357</v>
      </c>
      <c r="G2019" s="67" t="s">
        <v>2945</v>
      </c>
      <c r="H2019" s="67" t="s">
        <v>2935</v>
      </c>
      <c r="I2019" s="67" t="s">
        <v>2946</v>
      </c>
      <c r="J2019" s="36">
        <v>-86.18</v>
      </c>
    </row>
    <row r="2020" spans="1:10" x14ac:dyDescent="0.25">
      <c r="A2020" s="67"/>
      <c r="B2020" s="67"/>
      <c r="C2020" s="67"/>
      <c r="D2020" s="67"/>
      <c r="E2020" s="67" t="s">
        <v>423</v>
      </c>
      <c r="F2020" s="68">
        <v>43465</v>
      </c>
      <c r="G2020" s="67"/>
      <c r="H2020" s="67"/>
      <c r="I2020" s="67" t="s">
        <v>2947</v>
      </c>
      <c r="J2020" s="36">
        <v>300</v>
      </c>
    </row>
    <row r="2021" spans="1:10" x14ac:dyDescent="0.25">
      <c r="A2021" s="67"/>
      <c r="B2021" s="67"/>
      <c r="C2021" s="67"/>
      <c r="D2021" s="67"/>
      <c r="E2021" s="67" t="s">
        <v>423</v>
      </c>
      <c r="F2021" s="68">
        <v>43465</v>
      </c>
      <c r="G2021" s="67"/>
      <c r="H2021" s="67"/>
      <c r="I2021" s="67" t="s">
        <v>2948</v>
      </c>
      <c r="J2021" s="36">
        <v>-6.9</v>
      </c>
    </row>
    <row r="2022" spans="1:10" x14ac:dyDescent="0.25">
      <c r="A2022" s="67"/>
      <c r="B2022" s="67"/>
      <c r="C2022" s="67"/>
      <c r="D2022" s="67"/>
      <c r="E2022" s="67" t="s">
        <v>423</v>
      </c>
      <c r="F2022" s="68">
        <v>43496</v>
      </c>
      <c r="G2022" s="67"/>
      <c r="H2022" s="67"/>
      <c r="I2022" s="67" t="s">
        <v>2949</v>
      </c>
      <c r="J2022" s="36">
        <v>400</v>
      </c>
    </row>
    <row r="2023" spans="1:10" x14ac:dyDescent="0.25">
      <c r="A2023" s="67"/>
      <c r="B2023" s="67"/>
      <c r="C2023" s="67"/>
      <c r="D2023" s="67"/>
      <c r="E2023" s="67" t="s">
        <v>423</v>
      </c>
      <c r="F2023" s="68">
        <v>43496</v>
      </c>
      <c r="G2023" s="67"/>
      <c r="H2023" s="67"/>
      <c r="I2023" s="67" t="s">
        <v>2950</v>
      </c>
      <c r="J2023" s="36">
        <v>300</v>
      </c>
    </row>
    <row r="2024" spans="1:10" x14ac:dyDescent="0.25">
      <c r="A2024" s="67"/>
      <c r="B2024" s="67"/>
      <c r="C2024" s="67"/>
      <c r="D2024" s="67"/>
      <c r="E2024" s="67" t="s">
        <v>423</v>
      </c>
      <c r="F2024" s="68">
        <v>43496</v>
      </c>
      <c r="G2024" s="67"/>
      <c r="H2024" s="67"/>
      <c r="I2024" s="67" t="s">
        <v>2951</v>
      </c>
      <c r="J2024" s="36">
        <v>-16</v>
      </c>
    </row>
    <row r="2025" spans="1:10" x14ac:dyDescent="0.25">
      <c r="A2025" s="67"/>
      <c r="B2025" s="67"/>
      <c r="C2025" s="67"/>
      <c r="D2025" s="67"/>
      <c r="E2025" s="67" t="s">
        <v>390</v>
      </c>
      <c r="F2025" s="68">
        <v>43496</v>
      </c>
      <c r="G2025" s="67" t="s">
        <v>2952</v>
      </c>
      <c r="H2025" s="67" t="s">
        <v>2935</v>
      </c>
      <c r="I2025" s="67" t="s">
        <v>2953</v>
      </c>
      <c r="J2025" s="36">
        <v>-227.88</v>
      </c>
    </row>
    <row r="2026" spans="1:10" x14ac:dyDescent="0.25">
      <c r="A2026" s="67"/>
      <c r="B2026" s="67"/>
      <c r="C2026" s="67"/>
      <c r="D2026" s="67"/>
      <c r="E2026" s="67" t="s">
        <v>423</v>
      </c>
      <c r="F2026" s="68">
        <v>43599</v>
      </c>
      <c r="G2026" s="67"/>
      <c r="H2026" s="67"/>
      <c r="I2026" s="67" t="s">
        <v>2954</v>
      </c>
      <c r="J2026" s="36">
        <v>300</v>
      </c>
    </row>
    <row r="2027" spans="1:10" x14ac:dyDescent="0.25">
      <c r="A2027" s="67"/>
      <c r="B2027" s="67"/>
      <c r="C2027" s="67"/>
      <c r="D2027" s="67"/>
      <c r="E2027" s="67" t="s">
        <v>423</v>
      </c>
      <c r="F2027" s="68">
        <v>43599</v>
      </c>
      <c r="G2027" s="67"/>
      <c r="H2027" s="67"/>
      <c r="I2027" s="67" t="s">
        <v>2955</v>
      </c>
      <c r="J2027" s="36">
        <v>-10.5</v>
      </c>
    </row>
    <row r="2028" spans="1:10" x14ac:dyDescent="0.25">
      <c r="A2028" s="67"/>
      <c r="B2028" s="67"/>
      <c r="C2028" s="67"/>
      <c r="D2028" s="67"/>
      <c r="E2028" s="67" t="s">
        <v>390</v>
      </c>
      <c r="F2028" s="68">
        <v>43677</v>
      </c>
      <c r="G2028" s="67" t="s">
        <v>2956</v>
      </c>
      <c r="H2028" s="67" t="s">
        <v>2935</v>
      </c>
      <c r="I2028" s="67" t="s">
        <v>2957</v>
      </c>
      <c r="J2028" s="36">
        <v>-400.2</v>
      </c>
    </row>
    <row r="2029" spans="1:10" ht="15.75" thickBot="1" x14ac:dyDescent="0.3">
      <c r="A2029" s="67"/>
      <c r="B2029" s="67"/>
      <c r="C2029" s="67"/>
      <c r="D2029" s="67"/>
      <c r="E2029" s="67" t="s">
        <v>390</v>
      </c>
      <c r="F2029" s="68">
        <v>43726</v>
      </c>
      <c r="G2029" s="67" t="s">
        <v>2958</v>
      </c>
      <c r="H2029" s="67" t="s">
        <v>2935</v>
      </c>
      <c r="I2029" s="67" t="s">
        <v>2959</v>
      </c>
      <c r="J2029" s="37">
        <v>-143.30000000000001</v>
      </c>
    </row>
    <row r="2030" spans="1:10" x14ac:dyDescent="0.25">
      <c r="A2030" s="67"/>
      <c r="B2030" s="67"/>
      <c r="C2030" s="67" t="s">
        <v>2960</v>
      </c>
      <c r="D2030" s="67"/>
      <c r="E2030" s="67"/>
      <c r="F2030" s="68"/>
      <c r="G2030" s="67"/>
      <c r="H2030" s="67"/>
      <c r="I2030" s="67"/>
      <c r="J2030" s="36">
        <f>ROUND(SUM(J1960:J2029),5)</f>
        <v>389.85</v>
      </c>
    </row>
    <row r="2031" spans="1:10" x14ac:dyDescent="0.25">
      <c r="A2031" s="64"/>
      <c r="B2031" s="64"/>
      <c r="C2031" s="64" t="s">
        <v>2961</v>
      </c>
      <c r="D2031" s="64"/>
      <c r="E2031" s="64"/>
      <c r="F2031" s="65"/>
      <c r="G2031" s="64"/>
      <c r="H2031" s="64"/>
      <c r="I2031" s="64"/>
      <c r="J2031" s="57"/>
    </row>
    <row r="2032" spans="1:10" x14ac:dyDescent="0.25">
      <c r="A2032" s="67"/>
      <c r="B2032" s="67"/>
      <c r="C2032" s="67"/>
      <c r="D2032" s="67"/>
      <c r="E2032" s="67" t="s">
        <v>423</v>
      </c>
      <c r="F2032" s="68">
        <v>42310</v>
      </c>
      <c r="G2032" s="67"/>
      <c r="H2032" s="67" t="s">
        <v>2962</v>
      </c>
      <c r="I2032" s="67" t="s">
        <v>2963</v>
      </c>
      <c r="J2032" s="36">
        <v>275</v>
      </c>
    </row>
    <row r="2033" spans="1:10" x14ac:dyDescent="0.25">
      <c r="A2033" s="67"/>
      <c r="B2033" s="67"/>
      <c r="C2033" s="67"/>
      <c r="D2033" s="67"/>
      <c r="E2033" s="67" t="s">
        <v>423</v>
      </c>
      <c r="F2033" s="68">
        <v>42310</v>
      </c>
      <c r="G2033" s="67"/>
      <c r="H2033" s="67"/>
      <c r="I2033" s="67" t="s">
        <v>431</v>
      </c>
      <c r="J2033" s="36">
        <v>-9.25</v>
      </c>
    </row>
    <row r="2034" spans="1:10" x14ac:dyDescent="0.25">
      <c r="A2034" s="67"/>
      <c r="B2034" s="67"/>
      <c r="C2034" s="67"/>
      <c r="D2034" s="67"/>
      <c r="E2034" s="67" t="s">
        <v>383</v>
      </c>
      <c r="F2034" s="68">
        <v>42675</v>
      </c>
      <c r="G2034" s="67" t="s">
        <v>1835</v>
      </c>
      <c r="H2034" s="67"/>
      <c r="I2034" s="67" t="s">
        <v>1836</v>
      </c>
      <c r="J2034" s="36">
        <v>38</v>
      </c>
    </row>
    <row r="2035" spans="1:10" x14ac:dyDescent="0.25">
      <c r="A2035" s="67"/>
      <c r="B2035" s="67"/>
      <c r="C2035" s="67"/>
      <c r="D2035" s="67"/>
      <c r="E2035" s="67" t="s">
        <v>390</v>
      </c>
      <c r="F2035" s="68">
        <v>43081</v>
      </c>
      <c r="G2035" s="67" t="s">
        <v>2964</v>
      </c>
      <c r="H2035" s="67" t="s">
        <v>2965</v>
      </c>
      <c r="I2035" s="67" t="s">
        <v>2966</v>
      </c>
      <c r="J2035" s="36">
        <v>-59.88</v>
      </c>
    </row>
    <row r="2036" spans="1:10" x14ac:dyDescent="0.25">
      <c r="A2036" s="67"/>
      <c r="B2036" s="67"/>
      <c r="C2036" s="67"/>
      <c r="D2036" s="67"/>
      <c r="E2036" s="67" t="s">
        <v>390</v>
      </c>
      <c r="F2036" s="68">
        <v>43081</v>
      </c>
      <c r="G2036" s="67" t="s">
        <v>2967</v>
      </c>
      <c r="H2036" s="67" t="s">
        <v>2965</v>
      </c>
      <c r="I2036" s="67" t="s">
        <v>2968</v>
      </c>
      <c r="J2036" s="36">
        <v>-26.06</v>
      </c>
    </row>
    <row r="2037" spans="1:10" ht="15.75" thickBot="1" x14ac:dyDescent="0.3">
      <c r="A2037" s="67"/>
      <c r="B2037" s="67"/>
      <c r="C2037" s="67"/>
      <c r="D2037" s="67"/>
      <c r="E2037" s="67" t="s">
        <v>423</v>
      </c>
      <c r="F2037" s="68">
        <v>43559</v>
      </c>
      <c r="G2037" s="67"/>
      <c r="H2037" s="67"/>
      <c r="I2037" s="67" t="s">
        <v>2969</v>
      </c>
      <c r="J2037" s="37">
        <v>260.27</v>
      </c>
    </row>
    <row r="2038" spans="1:10" x14ac:dyDescent="0.25">
      <c r="A2038" s="67"/>
      <c r="B2038" s="67"/>
      <c r="C2038" s="67" t="s">
        <v>2970</v>
      </c>
      <c r="D2038" s="67"/>
      <c r="E2038" s="67"/>
      <c r="F2038" s="68"/>
      <c r="G2038" s="67"/>
      <c r="H2038" s="67"/>
      <c r="I2038" s="67"/>
      <c r="J2038" s="36">
        <f>ROUND(SUM(J2031:J2037),5)</f>
        <v>478.08</v>
      </c>
    </row>
    <row r="2039" spans="1:10" x14ac:dyDescent="0.25">
      <c r="A2039" s="64"/>
      <c r="B2039" s="64"/>
      <c r="C2039" s="64" t="s">
        <v>2971</v>
      </c>
      <c r="D2039" s="64"/>
      <c r="E2039" s="64"/>
      <c r="F2039" s="65"/>
      <c r="G2039" s="64"/>
      <c r="H2039" s="64"/>
      <c r="I2039" s="64"/>
      <c r="J2039" s="57"/>
    </row>
    <row r="2040" spans="1:10" x14ac:dyDescent="0.25">
      <c r="A2040" s="67"/>
      <c r="B2040" s="67"/>
      <c r="C2040" s="67"/>
      <c r="D2040" s="67"/>
      <c r="E2040" s="67" t="s">
        <v>383</v>
      </c>
      <c r="F2040" s="68">
        <v>40877</v>
      </c>
      <c r="G2040" s="67" t="s">
        <v>894</v>
      </c>
      <c r="H2040" s="67"/>
      <c r="I2040" s="67" t="s">
        <v>895</v>
      </c>
      <c r="J2040" s="36">
        <v>20</v>
      </c>
    </row>
    <row r="2041" spans="1:10" x14ac:dyDescent="0.25">
      <c r="A2041" s="67"/>
      <c r="B2041" s="67"/>
      <c r="C2041" s="67"/>
      <c r="D2041" s="67"/>
      <c r="E2041" s="67" t="s">
        <v>383</v>
      </c>
      <c r="F2041" s="68">
        <v>40939</v>
      </c>
      <c r="G2041" s="67" t="s">
        <v>1620</v>
      </c>
      <c r="H2041" s="67"/>
      <c r="I2041" s="67" t="s">
        <v>1621</v>
      </c>
      <c r="J2041" s="36">
        <v>1000</v>
      </c>
    </row>
    <row r="2042" spans="1:10" x14ac:dyDescent="0.25">
      <c r="A2042" s="67"/>
      <c r="B2042" s="67"/>
      <c r="C2042" s="67"/>
      <c r="D2042" s="67"/>
      <c r="E2042" s="67" t="s">
        <v>383</v>
      </c>
      <c r="F2042" s="68">
        <v>40968</v>
      </c>
      <c r="G2042" s="67" t="s">
        <v>1716</v>
      </c>
      <c r="H2042" s="67"/>
      <c r="I2042" s="67" t="s">
        <v>1717</v>
      </c>
      <c r="J2042" s="36">
        <v>-100</v>
      </c>
    </row>
    <row r="2043" spans="1:10" x14ac:dyDescent="0.25">
      <c r="A2043" s="67"/>
      <c r="B2043" s="67"/>
      <c r="C2043" s="67"/>
      <c r="D2043" s="67"/>
      <c r="E2043" s="67" t="s">
        <v>383</v>
      </c>
      <c r="F2043" s="68">
        <v>41121</v>
      </c>
      <c r="G2043" s="67" t="s">
        <v>1513</v>
      </c>
      <c r="H2043" s="67"/>
      <c r="I2043" s="67" t="s">
        <v>1514</v>
      </c>
      <c r="J2043" s="36">
        <v>8</v>
      </c>
    </row>
    <row r="2044" spans="1:10" x14ac:dyDescent="0.25">
      <c r="A2044" s="67"/>
      <c r="B2044" s="67"/>
      <c r="C2044" s="67"/>
      <c r="D2044" s="67"/>
      <c r="E2044" s="67" t="s">
        <v>383</v>
      </c>
      <c r="F2044" s="68">
        <v>41121</v>
      </c>
      <c r="G2044" s="67" t="s">
        <v>1722</v>
      </c>
      <c r="H2044" s="67"/>
      <c r="I2044" s="67" t="s">
        <v>1723</v>
      </c>
      <c r="J2044" s="36">
        <v>-50</v>
      </c>
    </row>
    <row r="2045" spans="1:10" x14ac:dyDescent="0.25">
      <c r="A2045" s="67"/>
      <c r="B2045" s="67"/>
      <c r="C2045" s="67"/>
      <c r="D2045" s="67"/>
      <c r="E2045" s="67" t="s">
        <v>383</v>
      </c>
      <c r="F2045" s="68">
        <v>41213</v>
      </c>
      <c r="G2045" s="67" t="s">
        <v>1569</v>
      </c>
      <c r="H2045" s="67"/>
      <c r="I2045" s="67" t="s">
        <v>1570</v>
      </c>
      <c r="J2045" s="36">
        <v>8</v>
      </c>
    </row>
    <row r="2046" spans="1:10" x14ac:dyDescent="0.25">
      <c r="A2046" s="67"/>
      <c r="B2046" s="67"/>
      <c r="C2046" s="67"/>
      <c r="D2046" s="67"/>
      <c r="E2046" s="67" t="s">
        <v>383</v>
      </c>
      <c r="F2046" s="68">
        <v>41243</v>
      </c>
      <c r="G2046" s="67" t="s">
        <v>1734</v>
      </c>
      <c r="H2046" s="67"/>
      <c r="I2046" s="67" t="s">
        <v>1735</v>
      </c>
      <c r="J2046" s="36">
        <v>8</v>
      </c>
    </row>
    <row r="2047" spans="1:10" x14ac:dyDescent="0.25">
      <c r="A2047" s="67"/>
      <c r="B2047" s="67"/>
      <c r="C2047" s="67"/>
      <c r="D2047" s="67"/>
      <c r="E2047" s="67" t="s">
        <v>383</v>
      </c>
      <c r="F2047" s="68">
        <v>41333</v>
      </c>
      <c r="G2047" s="67" t="s">
        <v>1571</v>
      </c>
      <c r="H2047" s="67"/>
      <c r="I2047" s="67" t="s">
        <v>1572</v>
      </c>
      <c r="J2047" s="36">
        <v>8</v>
      </c>
    </row>
    <row r="2048" spans="1:10" x14ac:dyDescent="0.25">
      <c r="A2048" s="67"/>
      <c r="B2048" s="67"/>
      <c r="C2048" s="67"/>
      <c r="D2048" s="67"/>
      <c r="E2048" s="67" t="s">
        <v>383</v>
      </c>
      <c r="F2048" s="68">
        <v>41364</v>
      </c>
      <c r="G2048" s="67" t="s">
        <v>1624</v>
      </c>
      <c r="H2048" s="67"/>
      <c r="I2048" s="67" t="s">
        <v>1625</v>
      </c>
      <c r="J2048" s="36">
        <v>16</v>
      </c>
    </row>
    <row r="2049" spans="1:10" x14ac:dyDescent="0.25">
      <c r="A2049" s="67"/>
      <c r="B2049" s="67"/>
      <c r="C2049" s="67"/>
      <c r="D2049" s="67"/>
      <c r="E2049" s="67" t="s">
        <v>383</v>
      </c>
      <c r="F2049" s="68">
        <v>41486</v>
      </c>
      <c r="G2049" s="67" t="s">
        <v>1517</v>
      </c>
      <c r="H2049" s="67"/>
      <c r="I2049" s="67" t="s">
        <v>1518</v>
      </c>
      <c r="J2049" s="36">
        <v>8</v>
      </c>
    </row>
    <row r="2050" spans="1:10" x14ac:dyDescent="0.25">
      <c r="A2050" s="67"/>
      <c r="B2050" s="67"/>
      <c r="C2050" s="67"/>
      <c r="D2050" s="67"/>
      <c r="E2050" s="67" t="s">
        <v>383</v>
      </c>
      <c r="F2050" s="68">
        <v>41608</v>
      </c>
      <c r="G2050" s="67" t="s">
        <v>1519</v>
      </c>
      <c r="H2050" s="67"/>
      <c r="I2050" s="67" t="s">
        <v>1520</v>
      </c>
      <c r="J2050" s="36">
        <v>8</v>
      </c>
    </row>
    <row r="2051" spans="1:10" x14ac:dyDescent="0.25">
      <c r="A2051" s="67"/>
      <c r="B2051" s="67"/>
      <c r="C2051" s="67"/>
      <c r="D2051" s="67"/>
      <c r="E2051" s="67" t="s">
        <v>383</v>
      </c>
      <c r="F2051" s="68">
        <v>41639</v>
      </c>
      <c r="G2051" s="67" t="s">
        <v>1628</v>
      </c>
      <c r="H2051" s="67"/>
      <c r="I2051" s="67" t="s">
        <v>1629</v>
      </c>
      <c r="J2051" s="36">
        <v>8</v>
      </c>
    </row>
    <row r="2052" spans="1:10" x14ac:dyDescent="0.25">
      <c r="A2052" s="67"/>
      <c r="B2052" s="67"/>
      <c r="C2052" s="67"/>
      <c r="D2052" s="67"/>
      <c r="E2052" s="67" t="s">
        <v>383</v>
      </c>
      <c r="F2052" s="68">
        <v>41698</v>
      </c>
      <c r="G2052" s="67" t="s">
        <v>1575</v>
      </c>
      <c r="H2052" s="67"/>
      <c r="I2052" s="67" t="s">
        <v>1576</v>
      </c>
      <c r="J2052" s="36">
        <v>8</v>
      </c>
    </row>
    <row r="2053" spans="1:10" x14ac:dyDescent="0.25">
      <c r="A2053" s="67"/>
      <c r="B2053" s="67"/>
      <c r="C2053" s="67"/>
      <c r="D2053" s="67"/>
      <c r="E2053" s="67" t="s">
        <v>383</v>
      </c>
      <c r="F2053" s="68">
        <v>41759</v>
      </c>
      <c r="G2053" s="67" t="s">
        <v>1521</v>
      </c>
      <c r="H2053" s="67"/>
      <c r="I2053" s="67" t="s">
        <v>1522</v>
      </c>
      <c r="J2053" s="36">
        <v>16</v>
      </c>
    </row>
    <row r="2054" spans="1:10" x14ac:dyDescent="0.25">
      <c r="A2054" s="67"/>
      <c r="B2054" s="67"/>
      <c r="C2054" s="67"/>
      <c r="D2054" s="67"/>
      <c r="E2054" s="67" t="s">
        <v>383</v>
      </c>
      <c r="F2054" s="68">
        <v>41851</v>
      </c>
      <c r="G2054" s="67" t="s">
        <v>1780</v>
      </c>
      <c r="H2054" s="67"/>
      <c r="I2054" s="67" t="s">
        <v>1781</v>
      </c>
      <c r="J2054" s="36">
        <v>8</v>
      </c>
    </row>
    <row r="2055" spans="1:10" x14ac:dyDescent="0.25">
      <c r="A2055" s="67"/>
      <c r="B2055" s="67"/>
      <c r="C2055" s="67"/>
      <c r="D2055" s="67"/>
      <c r="E2055" s="67" t="s">
        <v>383</v>
      </c>
      <c r="F2055" s="68">
        <v>41943</v>
      </c>
      <c r="G2055" s="67" t="s">
        <v>1644</v>
      </c>
      <c r="H2055" s="67"/>
      <c r="I2055" s="67" t="s">
        <v>1645</v>
      </c>
      <c r="J2055" s="36">
        <v>8</v>
      </c>
    </row>
    <row r="2056" spans="1:10" x14ac:dyDescent="0.25">
      <c r="A2056" s="67"/>
      <c r="B2056" s="67"/>
      <c r="C2056" s="67"/>
      <c r="D2056" s="67"/>
      <c r="E2056" s="67" t="s">
        <v>383</v>
      </c>
      <c r="F2056" s="68">
        <v>42004</v>
      </c>
      <c r="G2056" s="67" t="s">
        <v>1648</v>
      </c>
      <c r="H2056" s="67"/>
      <c r="I2056" s="67" t="s">
        <v>1649</v>
      </c>
      <c r="J2056" s="36">
        <v>40</v>
      </c>
    </row>
    <row r="2057" spans="1:10" x14ac:dyDescent="0.25">
      <c r="A2057" s="67"/>
      <c r="B2057" s="67"/>
      <c r="C2057" s="67"/>
      <c r="D2057" s="67"/>
      <c r="E2057" s="67" t="s">
        <v>383</v>
      </c>
      <c r="F2057" s="68">
        <v>42063</v>
      </c>
      <c r="G2057" s="67" t="s">
        <v>1549</v>
      </c>
      <c r="H2057" s="67"/>
      <c r="I2057" s="67" t="s">
        <v>1550</v>
      </c>
      <c r="J2057" s="36">
        <v>8</v>
      </c>
    </row>
    <row r="2058" spans="1:10" x14ac:dyDescent="0.25">
      <c r="A2058" s="67"/>
      <c r="B2058" s="67"/>
      <c r="C2058" s="67"/>
      <c r="D2058" s="67"/>
      <c r="E2058" s="67" t="s">
        <v>426</v>
      </c>
      <c r="F2058" s="68">
        <v>42086</v>
      </c>
      <c r="G2058" s="67" t="s">
        <v>570</v>
      </c>
      <c r="H2058" s="67" t="s">
        <v>2972</v>
      </c>
      <c r="I2058" s="67" t="s">
        <v>2973</v>
      </c>
      <c r="J2058" s="36">
        <v>-110.62</v>
      </c>
    </row>
    <row r="2059" spans="1:10" x14ac:dyDescent="0.25">
      <c r="A2059" s="67"/>
      <c r="B2059" s="67"/>
      <c r="C2059" s="67"/>
      <c r="D2059" s="67"/>
      <c r="E2059" s="67" t="s">
        <v>383</v>
      </c>
      <c r="F2059" s="68">
        <v>42094</v>
      </c>
      <c r="G2059" s="67" t="s">
        <v>898</v>
      </c>
      <c r="H2059" s="67"/>
      <c r="I2059" s="67" t="s">
        <v>899</v>
      </c>
      <c r="J2059" s="36">
        <v>16</v>
      </c>
    </row>
    <row r="2060" spans="1:10" x14ac:dyDescent="0.25">
      <c r="A2060" s="67"/>
      <c r="B2060" s="67"/>
      <c r="C2060" s="67"/>
      <c r="D2060" s="67"/>
      <c r="E2060" s="67" t="s">
        <v>426</v>
      </c>
      <c r="F2060" s="68">
        <v>42122</v>
      </c>
      <c r="G2060" s="67" t="s">
        <v>570</v>
      </c>
      <c r="H2060" s="67" t="s">
        <v>2972</v>
      </c>
      <c r="I2060" s="67" t="s">
        <v>2974</v>
      </c>
      <c r="J2060" s="36">
        <v>-900.11</v>
      </c>
    </row>
    <row r="2061" spans="1:10" x14ac:dyDescent="0.25">
      <c r="A2061" s="67"/>
      <c r="B2061" s="67"/>
      <c r="C2061" s="67"/>
      <c r="D2061" s="67"/>
      <c r="E2061" s="67" t="s">
        <v>383</v>
      </c>
      <c r="F2061" s="68">
        <v>42124</v>
      </c>
      <c r="G2061" s="67" t="s">
        <v>1523</v>
      </c>
      <c r="H2061" s="67"/>
      <c r="I2061" s="67" t="s">
        <v>1524</v>
      </c>
      <c r="J2061" s="36">
        <v>8</v>
      </c>
    </row>
    <row r="2062" spans="1:10" x14ac:dyDescent="0.25">
      <c r="A2062" s="67"/>
      <c r="B2062" s="67"/>
      <c r="C2062" s="67"/>
      <c r="D2062" s="67"/>
      <c r="E2062" s="67" t="s">
        <v>383</v>
      </c>
      <c r="F2062" s="68">
        <v>42146</v>
      </c>
      <c r="G2062" s="67" t="s">
        <v>2975</v>
      </c>
      <c r="H2062" s="67"/>
      <c r="I2062" s="67" t="s">
        <v>2976</v>
      </c>
      <c r="J2062" s="36">
        <v>75</v>
      </c>
    </row>
    <row r="2063" spans="1:10" x14ac:dyDescent="0.25">
      <c r="A2063" s="67"/>
      <c r="B2063" s="67"/>
      <c r="C2063" s="67"/>
      <c r="D2063" s="67"/>
      <c r="E2063" s="67" t="s">
        <v>383</v>
      </c>
      <c r="F2063" s="68">
        <v>42155</v>
      </c>
      <c r="G2063" s="67" t="s">
        <v>1650</v>
      </c>
      <c r="H2063" s="67"/>
      <c r="I2063" s="67" t="s">
        <v>1651</v>
      </c>
      <c r="J2063" s="36">
        <v>28</v>
      </c>
    </row>
    <row r="2064" spans="1:10" x14ac:dyDescent="0.25">
      <c r="A2064" s="67"/>
      <c r="B2064" s="67"/>
      <c r="C2064" s="67"/>
      <c r="D2064" s="67"/>
      <c r="E2064" s="67" t="s">
        <v>383</v>
      </c>
      <c r="F2064" s="68">
        <v>42216</v>
      </c>
      <c r="G2064" s="67" t="s">
        <v>1655</v>
      </c>
      <c r="H2064" s="67"/>
      <c r="I2064" s="67" t="s">
        <v>1656</v>
      </c>
      <c r="J2064" s="36">
        <v>8</v>
      </c>
    </row>
    <row r="2065" spans="1:10" x14ac:dyDescent="0.25">
      <c r="A2065" s="67"/>
      <c r="B2065" s="67"/>
      <c r="C2065" s="67"/>
      <c r="D2065" s="67"/>
      <c r="E2065" s="67" t="s">
        <v>383</v>
      </c>
      <c r="F2065" s="68">
        <v>42247</v>
      </c>
      <c r="G2065" s="67" t="s">
        <v>1658</v>
      </c>
      <c r="H2065" s="67"/>
      <c r="I2065" s="67" t="s">
        <v>1659</v>
      </c>
      <c r="J2065" s="36">
        <v>40</v>
      </c>
    </row>
    <row r="2066" spans="1:10" x14ac:dyDescent="0.25">
      <c r="A2066" s="67"/>
      <c r="B2066" s="67"/>
      <c r="C2066" s="67"/>
      <c r="D2066" s="67"/>
      <c r="E2066" s="67" t="s">
        <v>383</v>
      </c>
      <c r="F2066" s="68">
        <v>42321</v>
      </c>
      <c r="G2066" s="67" t="s">
        <v>651</v>
      </c>
      <c r="H2066" s="67"/>
      <c r="I2066" s="67" t="s">
        <v>2977</v>
      </c>
      <c r="J2066" s="36">
        <v>480</v>
      </c>
    </row>
    <row r="2067" spans="1:10" x14ac:dyDescent="0.25">
      <c r="A2067" s="67"/>
      <c r="B2067" s="67"/>
      <c r="C2067" s="67"/>
      <c r="D2067" s="67"/>
      <c r="E2067" s="67" t="s">
        <v>383</v>
      </c>
      <c r="F2067" s="68">
        <v>42411</v>
      </c>
      <c r="G2067" s="67" t="s">
        <v>2978</v>
      </c>
      <c r="H2067" s="67"/>
      <c r="I2067" s="67" t="s">
        <v>2979</v>
      </c>
      <c r="J2067" s="36">
        <v>-12.7</v>
      </c>
    </row>
    <row r="2068" spans="1:10" x14ac:dyDescent="0.25">
      <c r="A2068" s="67"/>
      <c r="B2068" s="67"/>
      <c r="C2068" s="67"/>
      <c r="D2068" s="67"/>
      <c r="E2068" s="67" t="s">
        <v>450</v>
      </c>
      <c r="F2068" s="68">
        <v>42411</v>
      </c>
      <c r="G2068" s="67"/>
      <c r="H2068" s="67" t="s">
        <v>2980</v>
      </c>
      <c r="I2068" s="67" t="s">
        <v>2981</v>
      </c>
      <c r="J2068" s="36">
        <v>-28.72</v>
      </c>
    </row>
    <row r="2069" spans="1:10" x14ac:dyDescent="0.25">
      <c r="A2069" s="67"/>
      <c r="B2069" s="67"/>
      <c r="C2069" s="67"/>
      <c r="D2069" s="67"/>
      <c r="E2069" s="67" t="s">
        <v>383</v>
      </c>
      <c r="F2069" s="68">
        <v>42429</v>
      </c>
      <c r="G2069" s="67" t="s">
        <v>1464</v>
      </c>
      <c r="H2069" s="67"/>
      <c r="I2069" s="67" t="s">
        <v>1465</v>
      </c>
      <c r="J2069" s="36">
        <v>8</v>
      </c>
    </row>
    <row r="2070" spans="1:10" x14ac:dyDescent="0.25">
      <c r="A2070" s="67"/>
      <c r="B2070" s="67"/>
      <c r="C2070" s="67"/>
      <c r="D2070" s="67"/>
      <c r="E2070" s="67" t="s">
        <v>426</v>
      </c>
      <c r="F2070" s="68">
        <v>42446</v>
      </c>
      <c r="G2070" s="67"/>
      <c r="H2070" s="67" t="s">
        <v>568</v>
      </c>
      <c r="I2070" s="67" t="s">
        <v>2982</v>
      </c>
      <c r="J2070" s="36">
        <v>-8.84</v>
      </c>
    </row>
    <row r="2071" spans="1:10" x14ac:dyDescent="0.25">
      <c r="A2071" s="67"/>
      <c r="B2071" s="67"/>
      <c r="C2071" s="67"/>
      <c r="D2071" s="67"/>
      <c r="E2071" s="67" t="s">
        <v>383</v>
      </c>
      <c r="F2071" s="68">
        <v>42490</v>
      </c>
      <c r="G2071" s="67" t="s">
        <v>1666</v>
      </c>
      <c r="H2071" s="67"/>
      <c r="I2071" s="67" t="s">
        <v>1667</v>
      </c>
      <c r="J2071" s="36">
        <v>8</v>
      </c>
    </row>
    <row r="2072" spans="1:10" x14ac:dyDescent="0.25">
      <c r="A2072" s="67"/>
      <c r="B2072" s="67"/>
      <c r="C2072" s="67"/>
      <c r="D2072" s="67"/>
      <c r="E2072" s="67" t="s">
        <v>383</v>
      </c>
      <c r="F2072" s="68">
        <v>42507</v>
      </c>
      <c r="G2072" s="67" t="s">
        <v>2540</v>
      </c>
      <c r="H2072" s="67"/>
      <c r="I2072" s="67" t="s">
        <v>2983</v>
      </c>
      <c r="J2072" s="36">
        <v>-67.5</v>
      </c>
    </row>
    <row r="2073" spans="1:10" x14ac:dyDescent="0.25">
      <c r="A2073" s="67"/>
      <c r="B2073" s="67"/>
      <c r="C2073" s="67"/>
      <c r="D2073" s="67"/>
      <c r="E2073" s="67" t="s">
        <v>426</v>
      </c>
      <c r="F2073" s="68">
        <v>42541</v>
      </c>
      <c r="G2073" s="67"/>
      <c r="H2073" s="67" t="s">
        <v>568</v>
      </c>
      <c r="I2073" s="67" t="s">
        <v>2984</v>
      </c>
      <c r="J2073" s="36">
        <v>-9.92</v>
      </c>
    </row>
    <row r="2074" spans="1:10" x14ac:dyDescent="0.25">
      <c r="A2074" s="67"/>
      <c r="B2074" s="67"/>
      <c r="C2074" s="67"/>
      <c r="D2074" s="67"/>
      <c r="E2074" s="67" t="s">
        <v>383</v>
      </c>
      <c r="F2074" s="68">
        <v>42582</v>
      </c>
      <c r="G2074" s="67" t="s">
        <v>1830</v>
      </c>
      <c r="H2074" s="67"/>
      <c r="I2074" s="67" t="s">
        <v>1831</v>
      </c>
      <c r="J2074" s="36">
        <v>8</v>
      </c>
    </row>
    <row r="2075" spans="1:10" x14ac:dyDescent="0.25">
      <c r="A2075" s="67"/>
      <c r="B2075" s="67"/>
      <c r="C2075" s="67"/>
      <c r="D2075" s="67"/>
      <c r="E2075" s="67" t="s">
        <v>390</v>
      </c>
      <c r="F2075" s="68">
        <v>42804</v>
      </c>
      <c r="G2075" s="67"/>
      <c r="H2075" s="67" t="s">
        <v>2985</v>
      </c>
      <c r="I2075" s="67" t="s">
        <v>2986</v>
      </c>
      <c r="J2075" s="36">
        <v>-500</v>
      </c>
    </row>
    <row r="2076" spans="1:10" x14ac:dyDescent="0.25">
      <c r="A2076" s="67"/>
      <c r="B2076" s="67"/>
      <c r="C2076" s="67"/>
      <c r="D2076" s="67"/>
      <c r="E2076" s="67" t="s">
        <v>383</v>
      </c>
      <c r="F2076" s="68">
        <v>42825</v>
      </c>
      <c r="G2076" s="67" t="s">
        <v>1588</v>
      </c>
      <c r="H2076" s="67"/>
      <c r="I2076" s="67" t="s">
        <v>1589</v>
      </c>
      <c r="J2076" s="36">
        <v>46</v>
      </c>
    </row>
    <row r="2077" spans="1:10" x14ac:dyDescent="0.25">
      <c r="A2077" s="67"/>
      <c r="B2077" s="67"/>
      <c r="C2077" s="67"/>
      <c r="D2077" s="67"/>
      <c r="E2077" s="67" t="s">
        <v>390</v>
      </c>
      <c r="F2077" s="68">
        <v>43278</v>
      </c>
      <c r="G2077" s="67" t="s">
        <v>2987</v>
      </c>
      <c r="H2077" s="67" t="s">
        <v>2988</v>
      </c>
      <c r="I2077" s="67" t="s">
        <v>2989</v>
      </c>
      <c r="J2077" s="36">
        <v>-498</v>
      </c>
    </row>
    <row r="2078" spans="1:10" ht="15.75" thickBot="1" x14ac:dyDescent="0.3">
      <c r="A2078" s="67"/>
      <c r="B2078" s="67"/>
      <c r="C2078" s="67"/>
      <c r="D2078" s="67"/>
      <c r="E2078" s="67" t="s">
        <v>390</v>
      </c>
      <c r="F2078" s="68">
        <v>43278</v>
      </c>
      <c r="G2078" s="67" t="s">
        <v>2990</v>
      </c>
      <c r="H2078" s="67" t="s">
        <v>2988</v>
      </c>
      <c r="I2078" s="67" t="s">
        <v>2991</v>
      </c>
      <c r="J2078" s="37">
        <v>-157</v>
      </c>
    </row>
    <row r="2079" spans="1:10" x14ac:dyDescent="0.25">
      <c r="A2079" s="67"/>
      <c r="B2079" s="67"/>
      <c r="C2079" s="67" t="s">
        <v>2992</v>
      </c>
      <c r="D2079" s="67"/>
      <c r="E2079" s="67"/>
      <c r="F2079" s="68"/>
      <c r="G2079" s="67"/>
      <c r="H2079" s="67"/>
      <c r="I2079" s="67"/>
      <c r="J2079" s="36">
        <f>ROUND(SUM(J2039:J2078),5)</f>
        <v>-538.41</v>
      </c>
    </row>
    <row r="2080" spans="1:10" x14ac:dyDescent="0.25">
      <c r="A2080" s="64"/>
      <c r="B2080" s="64"/>
      <c r="C2080" s="64" t="s">
        <v>2993</v>
      </c>
      <c r="D2080" s="64"/>
      <c r="E2080" s="64"/>
      <c r="F2080" s="65"/>
      <c r="G2080" s="64"/>
      <c r="H2080" s="64"/>
      <c r="I2080" s="64"/>
      <c r="J2080" s="57"/>
    </row>
    <row r="2081" spans="1:10" x14ac:dyDescent="0.25">
      <c r="A2081" s="67"/>
      <c r="B2081" s="67"/>
      <c r="C2081" s="67"/>
      <c r="D2081" s="67"/>
      <c r="E2081" s="67" t="s">
        <v>383</v>
      </c>
      <c r="F2081" s="68">
        <v>42370</v>
      </c>
      <c r="G2081" s="67" t="s">
        <v>1462</v>
      </c>
      <c r="H2081" s="67"/>
      <c r="I2081" s="67" t="s">
        <v>1463</v>
      </c>
      <c r="J2081" s="36">
        <v>500</v>
      </c>
    </row>
    <row r="2082" spans="1:10" x14ac:dyDescent="0.25">
      <c r="A2082" s="67"/>
      <c r="B2082" s="67"/>
      <c r="C2082" s="67"/>
      <c r="D2082" s="67"/>
      <c r="E2082" s="67" t="s">
        <v>426</v>
      </c>
      <c r="F2082" s="68">
        <v>42432</v>
      </c>
      <c r="G2082" s="67"/>
      <c r="H2082" s="67" t="s">
        <v>2994</v>
      </c>
      <c r="I2082" s="67" t="s">
        <v>2995</v>
      </c>
      <c r="J2082" s="36">
        <v>-311</v>
      </c>
    </row>
    <row r="2083" spans="1:10" x14ac:dyDescent="0.25">
      <c r="A2083" s="67"/>
      <c r="B2083" s="67"/>
      <c r="C2083" s="67"/>
      <c r="D2083" s="67"/>
      <c r="E2083" s="67" t="s">
        <v>390</v>
      </c>
      <c r="F2083" s="68">
        <v>42917</v>
      </c>
      <c r="G2083" s="67" t="s">
        <v>2996</v>
      </c>
      <c r="H2083" s="67" t="s">
        <v>2997</v>
      </c>
      <c r="I2083" s="67" t="s">
        <v>2998</v>
      </c>
      <c r="J2083" s="36">
        <v>-490</v>
      </c>
    </row>
    <row r="2084" spans="1:10" x14ac:dyDescent="0.25">
      <c r="A2084" s="67"/>
      <c r="B2084" s="67"/>
      <c r="C2084" s="67"/>
      <c r="D2084" s="67"/>
      <c r="E2084" s="67" t="s">
        <v>390</v>
      </c>
      <c r="F2084" s="68">
        <v>43158</v>
      </c>
      <c r="G2084" s="67" t="s">
        <v>2999</v>
      </c>
      <c r="H2084" s="67" t="s">
        <v>3000</v>
      </c>
      <c r="I2084" s="67" t="s">
        <v>1327</v>
      </c>
      <c r="J2084" s="36">
        <v>-100</v>
      </c>
    </row>
    <row r="2085" spans="1:10" x14ac:dyDescent="0.25">
      <c r="A2085" s="67"/>
      <c r="B2085" s="67"/>
      <c r="C2085" s="67"/>
      <c r="D2085" s="67"/>
      <c r="E2085" s="67" t="s">
        <v>390</v>
      </c>
      <c r="F2085" s="68">
        <v>43158</v>
      </c>
      <c r="G2085" s="67" t="s">
        <v>2999</v>
      </c>
      <c r="H2085" s="67" t="s">
        <v>3000</v>
      </c>
      <c r="I2085" s="67" t="s">
        <v>3001</v>
      </c>
      <c r="J2085" s="36">
        <v>-100</v>
      </c>
    </row>
    <row r="2086" spans="1:10" x14ac:dyDescent="0.25">
      <c r="A2086" s="67"/>
      <c r="B2086" s="67"/>
      <c r="C2086" s="67"/>
      <c r="D2086" s="67"/>
      <c r="E2086" s="67" t="s">
        <v>390</v>
      </c>
      <c r="F2086" s="68">
        <v>43158</v>
      </c>
      <c r="G2086" s="67" t="s">
        <v>2999</v>
      </c>
      <c r="H2086" s="67" t="s">
        <v>3000</v>
      </c>
      <c r="I2086" s="67" t="s">
        <v>3002</v>
      </c>
      <c r="J2086" s="36">
        <v>-100</v>
      </c>
    </row>
    <row r="2087" spans="1:10" x14ac:dyDescent="0.25">
      <c r="A2087" s="67"/>
      <c r="B2087" s="67"/>
      <c r="C2087" s="67"/>
      <c r="D2087" s="67"/>
      <c r="E2087" s="67" t="s">
        <v>390</v>
      </c>
      <c r="F2087" s="68">
        <v>43158</v>
      </c>
      <c r="G2087" s="67" t="s">
        <v>2999</v>
      </c>
      <c r="H2087" s="67" t="s">
        <v>3000</v>
      </c>
      <c r="I2087" s="67" t="s">
        <v>3003</v>
      </c>
      <c r="J2087" s="36">
        <v>-197</v>
      </c>
    </row>
    <row r="2088" spans="1:10" x14ac:dyDescent="0.25">
      <c r="A2088" s="67"/>
      <c r="B2088" s="67"/>
      <c r="C2088" s="67"/>
      <c r="D2088" s="67"/>
      <c r="E2088" s="67" t="s">
        <v>383</v>
      </c>
      <c r="F2088" s="68">
        <v>43190</v>
      </c>
      <c r="G2088" s="67" t="s">
        <v>3004</v>
      </c>
      <c r="H2088" s="67"/>
      <c r="I2088" s="67" t="s">
        <v>3005</v>
      </c>
      <c r="J2088" s="36">
        <v>1000</v>
      </c>
    </row>
    <row r="2089" spans="1:10" ht="15.75" thickBot="1" x14ac:dyDescent="0.3">
      <c r="A2089" s="67"/>
      <c r="B2089" s="67"/>
      <c r="C2089" s="67"/>
      <c r="D2089" s="67"/>
      <c r="E2089" s="67" t="s">
        <v>390</v>
      </c>
      <c r="F2089" s="68">
        <v>43251</v>
      </c>
      <c r="G2089" s="67" t="s">
        <v>3006</v>
      </c>
      <c r="H2089" s="67" t="s">
        <v>3000</v>
      </c>
      <c r="I2089" s="67" t="s">
        <v>3007</v>
      </c>
      <c r="J2089" s="37">
        <v>-202</v>
      </c>
    </row>
    <row r="2090" spans="1:10" x14ac:dyDescent="0.25">
      <c r="A2090" s="67"/>
      <c r="B2090" s="67"/>
      <c r="C2090" s="67" t="s">
        <v>3008</v>
      </c>
      <c r="D2090" s="67"/>
      <c r="E2090" s="67"/>
      <c r="F2090" s="68"/>
      <c r="G2090" s="67"/>
      <c r="H2090" s="67"/>
      <c r="I2090" s="67"/>
      <c r="J2090" s="36">
        <f>ROUND(SUM(J2080:J2089),5)</f>
        <v>0</v>
      </c>
    </row>
    <row r="2091" spans="1:10" x14ac:dyDescent="0.25">
      <c r="A2091" s="64"/>
      <c r="B2091" s="64"/>
      <c r="C2091" s="64" t="s">
        <v>3009</v>
      </c>
      <c r="D2091" s="64"/>
      <c r="E2091" s="64"/>
      <c r="F2091" s="65"/>
      <c r="G2091" s="64"/>
      <c r="H2091" s="64"/>
      <c r="I2091" s="64"/>
      <c r="J2091" s="57"/>
    </row>
    <row r="2092" spans="1:10" x14ac:dyDescent="0.25">
      <c r="A2092" s="67"/>
      <c r="B2092" s="67"/>
      <c r="C2092" s="67"/>
      <c r="D2092" s="67"/>
      <c r="E2092" s="67" t="s">
        <v>383</v>
      </c>
      <c r="F2092" s="68">
        <v>40574</v>
      </c>
      <c r="G2092" s="67" t="s">
        <v>1500</v>
      </c>
      <c r="H2092" s="67"/>
      <c r="I2092" s="67" t="s">
        <v>1501</v>
      </c>
      <c r="J2092" s="36">
        <v>20</v>
      </c>
    </row>
    <row r="2093" spans="1:10" x14ac:dyDescent="0.25">
      <c r="A2093" s="67"/>
      <c r="B2093" s="67"/>
      <c r="C2093" s="67"/>
      <c r="D2093" s="67"/>
      <c r="E2093" s="67" t="s">
        <v>383</v>
      </c>
      <c r="F2093" s="68">
        <v>40574</v>
      </c>
      <c r="G2093" s="67" t="s">
        <v>1561</v>
      </c>
      <c r="H2093" s="67"/>
      <c r="I2093" s="67" t="s">
        <v>1562</v>
      </c>
      <c r="J2093" s="36">
        <v>-10</v>
      </c>
    </row>
    <row r="2094" spans="1:10" x14ac:dyDescent="0.25">
      <c r="A2094" s="67"/>
      <c r="B2094" s="67"/>
      <c r="C2094" s="67"/>
      <c r="D2094" s="67"/>
      <c r="E2094" s="67" t="s">
        <v>383</v>
      </c>
      <c r="F2094" s="68">
        <v>40877</v>
      </c>
      <c r="G2094" s="67" t="s">
        <v>894</v>
      </c>
      <c r="H2094" s="67"/>
      <c r="I2094" s="67" t="s">
        <v>895</v>
      </c>
      <c r="J2094" s="36">
        <v>20</v>
      </c>
    </row>
    <row r="2095" spans="1:10" x14ac:dyDescent="0.25">
      <c r="A2095" s="67"/>
      <c r="B2095" s="67"/>
      <c r="C2095" s="67"/>
      <c r="D2095" s="67"/>
      <c r="E2095" s="67" t="s">
        <v>383</v>
      </c>
      <c r="F2095" s="68">
        <v>41425</v>
      </c>
      <c r="G2095" s="67" t="s">
        <v>1490</v>
      </c>
      <c r="H2095" s="67"/>
      <c r="I2095" s="67" t="s">
        <v>1491</v>
      </c>
      <c r="J2095" s="36">
        <v>20</v>
      </c>
    </row>
    <row r="2096" spans="1:10" x14ac:dyDescent="0.25">
      <c r="A2096" s="67"/>
      <c r="B2096" s="67"/>
      <c r="C2096" s="67"/>
      <c r="D2096" s="67"/>
      <c r="E2096" s="67" t="s">
        <v>383</v>
      </c>
      <c r="F2096" s="68">
        <v>42370</v>
      </c>
      <c r="G2096" s="67" t="s">
        <v>1462</v>
      </c>
      <c r="H2096" s="67"/>
      <c r="I2096" s="67" t="s">
        <v>1463</v>
      </c>
      <c r="J2096" s="36">
        <v>450</v>
      </c>
    </row>
    <row r="2097" spans="1:10" x14ac:dyDescent="0.25">
      <c r="A2097" s="67"/>
      <c r="B2097" s="67"/>
      <c r="C2097" s="67"/>
      <c r="D2097" s="67"/>
      <c r="E2097" s="67" t="s">
        <v>383</v>
      </c>
      <c r="F2097" s="68">
        <v>42613</v>
      </c>
      <c r="G2097" s="67" t="s">
        <v>1482</v>
      </c>
      <c r="H2097" s="67"/>
      <c r="I2097" s="67" t="s">
        <v>1483</v>
      </c>
      <c r="J2097" s="36">
        <v>20</v>
      </c>
    </row>
    <row r="2098" spans="1:10" ht="15.75" thickBot="1" x14ac:dyDescent="0.3">
      <c r="A2098" s="67"/>
      <c r="B2098" s="67"/>
      <c r="C2098" s="67"/>
      <c r="D2098" s="67"/>
      <c r="E2098" s="67" t="s">
        <v>383</v>
      </c>
      <c r="F2098" s="68">
        <v>43221</v>
      </c>
      <c r="G2098" s="67" t="s">
        <v>1510</v>
      </c>
      <c r="H2098" s="67"/>
      <c r="I2098" s="67"/>
      <c r="J2098" s="37">
        <v>-520</v>
      </c>
    </row>
    <row r="2099" spans="1:10" x14ac:dyDescent="0.25">
      <c r="A2099" s="67"/>
      <c r="B2099" s="67"/>
      <c r="C2099" s="67" t="s">
        <v>3010</v>
      </c>
      <c r="D2099" s="67"/>
      <c r="E2099" s="67"/>
      <c r="F2099" s="68"/>
      <c r="G2099" s="67"/>
      <c r="H2099" s="67"/>
      <c r="I2099" s="67"/>
      <c r="J2099" s="36">
        <f>ROUND(SUM(J2091:J2098),5)</f>
        <v>0</v>
      </c>
    </row>
    <row r="2100" spans="1:10" x14ac:dyDescent="0.25">
      <c r="A2100" s="64"/>
      <c r="B2100" s="64"/>
      <c r="C2100" s="64" t="s">
        <v>3011</v>
      </c>
      <c r="D2100" s="64"/>
      <c r="E2100" s="64"/>
      <c r="F2100" s="65"/>
      <c r="G2100" s="64"/>
      <c r="H2100" s="64"/>
      <c r="I2100" s="64"/>
      <c r="J2100" s="57"/>
    </row>
    <row r="2101" spans="1:10" ht="15.75" thickBot="1" x14ac:dyDescent="0.3">
      <c r="A2101" s="63"/>
      <c r="B2101" s="63"/>
      <c r="C2101" s="63"/>
      <c r="D2101" s="67"/>
      <c r="E2101" s="67" t="s">
        <v>383</v>
      </c>
      <c r="F2101" s="68">
        <v>42370</v>
      </c>
      <c r="G2101" s="67" t="s">
        <v>1462</v>
      </c>
      <c r="H2101" s="67"/>
      <c r="I2101" s="67" t="s">
        <v>1463</v>
      </c>
      <c r="J2101" s="37">
        <v>500</v>
      </c>
    </row>
    <row r="2102" spans="1:10" x14ac:dyDescent="0.25">
      <c r="A2102" s="67"/>
      <c r="B2102" s="67"/>
      <c r="C2102" s="67" t="s">
        <v>3012</v>
      </c>
      <c r="D2102" s="67"/>
      <c r="E2102" s="67"/>
      <c r="F2102" s="68"/>
      <c r="G2102" s="67"/>
      <c r="H2102" s="67"/>
      <c r="I2102" s="67"/>
      <c r="J2102" s="36">
        <f>ROUND(SUM(J2100:J2101),5)</f>
        <v>500</v>
      </c>
    </row>
    <row r="2103" spans="1:10" x14ac:dyDescent="0.25">
      <c r="A2103" s="64"/>
      <c r="B2103" s="64"/>
      <c r="C2103" s="64" t="s">
        <v>3013</v>
      </c>
      <c r="D2103" s="64"/>
      <c r="E2103" s="64"/>
      <c r="F2103" s="65"/>
      <c r="G2103" s="64"/>
      <c r="H2103" s="64"/>
      <c r="I2103" s="64"/>
      <c r="J2103" s="57"/>
    </row>
    <row r="2104" spans="1:10" x14ac:dyDescent="0.25">
      <c r="A2104" s="67"/>
      <c r="B2104" s="67"/>
      <c r="C2104" s="67"/>
      <c r="D2104" s="67"/>
      <c r="E2104" s="67" t="s">
        <v>383</v>
      </c>
      <c r="F2104" s="68">
        <v>41425</v>
      </c>
      <c r="G2104" s="67" t="s">
        <v>1490</v>
      </c>
      <c r="H2104" s="67"/>
      <c r="I2104" s="67" t="s">
        <v>1491</v>
      </c>
      <c r="J2104" s="36">
        <v>24</v>
      </c>
    </row>
    <row r="2105" spans="1:10" x14ac:dyDescent="0.25">
      <c r="A2105" s="67"/>
      <c r="B2105" s="67"/>
      <c r="C2105" s="67"/>
      <c r="D2105" s="67"/>
      <c r="E2105" s="67" t="s">
        <v>383</v>
      </c>
      <c r="F2105" s="68">
        <v>41608</v>
      </c>
      <c r="G2105" s="67" t="s">
        <v>1519</v>
      </c>
      <c r="H2105" s="67"/>
      <c r="I2105" s="67" t="s">
        <v>1520</v>
      </c>
      <c r="J2105" s="36">
        <v>8</v>
      </c>
    </row>
    <row r="2106" spans="1:10" x14ac:dyDescent="0.25">
      <c r="A2106" s="67"/>
      <c r="B2106" s="67"/>
      <c r="C2106" s="67"/>
      <c r="D2106" s="67"/>
      <c r="E2106" s="67" t="s">
        <v>383</v>
      </c>
      <c r="F2106" s="68">
        <v>41790</v>
      </c>
      <c r="G2106" s="67" t="s">
        <v>1116</v>
      </c>
      <c r="H2106" s="67"/>
      <c r="I2106" s="67" t="s">
        <v>1117</v>
      </c>
      <c r="J2106" s="36">
        <v>8</v>
      </c>
    </row>
    <row r="2107" spans="1:10" x14ac:dyDescent="0.25">
      <c r="A2107" s="67"/>
      <c r="B2107" s="67"/>
      <c r="C2107" s="67"/>
      <c r="D2107" s="67"/>
      <c r="E2107" s="67" t="s">
        <v>383</v>
      </c>
      <c r="F2107" s="68">
        <v>42825</v>
      </c>
      <c r="G2107" s="67" t="s">
        <v>1588</v>
      </c>
      <c r="H2107" s="67"/>
      <c r="I2107" s="67" t="s">
        <v>1589</v>
      </c>
      <c r="J2107" s="36">
        <v>8</v>
      </c>
    </row>
    <row r="2108" spans="1:10" ht="15.75" thickBot="1" x14ac:dyDescent="0.3">
      <c r="A2108" s="67"/>
      <c r="B2108" s="67"/>
      <c r="C2108" s="67"/>
      <c r="D2108" s="67"/>
      <c r="E2108" s="67" t="s">
        <v>383</v>
      </c>
      <c r="F2108" s="68">
        <v>43221</v>
      </c>
      <c r="G2108" s="67" t="s">
        <v>1510</v>
      </c>
      <c r="H2108" s="67"/>
      <c r="I2108" s="67"/>
      <c r="J2108" s="37">
        <v>-48</v>
      </c>
    </row>
    <row r="2109" spans="1:10" x14ac:dyDescent="0.25">
      <c r="A2109" s="67"/>
      <c r="B2109" s="67"/>
      <c r="C2109" s="67" t="s">
        <v>3014</v>
      </c>
      <c r="D2109" s="67"/>
      <c r="E2109" s="67"/>
      <c r="F2109" s="68"/>
      <c r="G2109" s="67"/>
      <c r="H2109" s="67"/>
      <c r="I2109" s="67"/>
      <c r="J2109" s="36">
        <f>ROUND(SUM(J2103:J2108),5)</f>
        <v>0</v>
      </c>
    </row>
    <row r="2110" spans="1:10" x14ac:dyDescent="0.25">
      <c r="A2110" s="64"/>
      <c r="B2110" s="64"/>
      <c r="C2110" s="64" t="s">
        <v>3015</v>
      </c>
      <c r="D2110" s="64"/>
      <c r="E2110" s="64"/>
      <c r="F2110" s="65"/>
      <c r="G2110" s="64"/>
      <c r="H2110" s="64"/>
      <c r="I2110" s="64"/>
      <c r="J2110" s="57"/>
    </row>
    <row r="2111" spans="1:10" x14ac:dyDescent="0.25">
      <c r="A2111" s="67"/>
      <c r="B2111" s="67"/>
      <c r="C2111" s="67"/>
      <c r="D2111" s="67"/>
      <c r="E2111" s="67" t="s">
        <v>383</v>
      </c>
      <c r="F2111" s="68">
        <v>41152</v>
      </c>
      <c r="G2111" s="67" t="s">
        <v>1565</v>
      </c>
      <c r="H2111" s="67"/>
      <c r="I2111" s="67" t="s">
        <v>1566</v>
      </c>
      <c r="J2111" s="36">
        <v>8</v>
      </c>
    </row>
    <row r="2112" spans="1:10" x14ac:dyDescent="0.25">
      <c r="A2112" s="67"/>
      <c r="B2112" s="67"/>
      <c r="C2112" s="67"/>
      <c r="D2112" s="67"/>
      <c r="E2112" s="67" t="s">
        <v>383</v>
      </c>
      <c r="F2112" s="68">
        <v>41364</v>
      </c>
      <c r="G2112" s="67" t="s">
        <v>1624</v>
      </c>
      <c r="H2112" s="67"/>
      <c r="I2112" s="67" t="s">
        <v>1625</v>
      </c>
      <c r="J2112" s="36">
        <v>8</v>
      </c>
    </row>
    <row r="2113" spans="1:10" x14ac:dyDescent="0.25">
      <c r="A2113" s="67"/>
      <c r="B2113" s="67"/>
      <c r="C2113" s="67"/>
      <c r="D2113" s="67"/>
      <c r="E2113" s="67" t="s">
        <v>383</v>
      </c>
      <c r="F2113" s="68">
        <v>41425</v>
      </c>
      <c r="G2113" s="67" t="s">
        <v>2426</v>
      </c>
      <c r="H2113" s="67"/>
      <c r="I2113" s="67"/>
      <c r="J2113" s="36">
        <v>240</v>
      </c>
    </row>
    <row r="2114" spans="1:10" x14ac:dyDescent="0.25">
      <c r="A2114" s="67"/>
      <c r="B2114" s="67"/>
      <c r="C2114" s="67"/>
      <c r="D2114" s="67"/>
      <c r="E2114" s="67" t="s">
        <v>383</v>
      </c>
      <c r="F2114" s="68">
        <v>41608</v>
      </c>
      <c r="G2114" s="67" t="s">
        <v>1519</v>
      </c>
      <c r="H2114" s="67"/>
      <c r="I2114" s="67" t="s">
        <v>1520</v>
      </c>
      <c r="J2114" s="36">
        <v>8</v>
      </c>
    </row>
    <row r="2115" spans="1:10" x14ac:dyDescent="0.25">
      <c r="A2115" s="67"/>
      <c r="B2115" s="67"/>
      <c r="C2115" s="67"/>
      <c r="D2115" s="67"/>
      <c r="E2115" s="67" t="s">
        <v>383</v>
      </c>
      <c r="F2115" s="68">
        <v>41670</v>
      </c>
      <c r="G2115" s="67" t="s">
        <v>1573</v>
      </c>
      <c r="H2115" s="67"/>
      <c r="I2115" s="67" t="s">
        <v>1574</v>
      </c>
      <c r="J2115" s="36">
        <v>8</v>
      </c>
    </row>
    <row r="2116" spans="1:10" ht="15.75" thickBot="1" x14ac:dyDescent="0.3">
      <c r="A2116" s="67"/>
      <c r="B2116" s="67"/>
      <c r="C2116" s="67"/>
      <c r="D2116" s="67"/>
      <c r="E2116" s="67" t="s">
        <v>383</v>
      </c>
      <c r="F2116" s="68">
        <v>42810</v>
      </c>
      <c r="G2116" s="67" t="s">
        <v>1472</v>
      </c>
      <c r="H2116" s="67"/>
      <c r="I2116" s="67" t="s">
        <v>1473</v>
      </c>
      <c r="J2116" s="37">
        <v>-272</v>
      </c>
    </row>
    <row r="2117" spans="1:10" x14ac:dyDescent="0.25">
      <c r="A2117" s="67"/>
      <c r="B2117" s="67"/>
      <c r="C2117" s="67" t="s">
        <v>3016</v>
      </c>
      <c r="D2117" s="67"/>
      <c r="E2117" s="67"/>
      <c r="F2117" s="68"/>
      <c r="G2117" s="67"/>
      <c r="H2117" s="67"/>
      <c r="I2117" s="67"/>
      <c r="J2117" s="36">
        <f>ROUND(SUM(J2110:J2116),5)</f>
        <v>0</v>
      </c>
    </row>
    <row r="2118" spans="1:10" x14ac:dyDescent="0.25">
      <c r="A2118" s="64"/>
      <c r="B2118" s="64"/>
      <c r="C2118" s="64" t="s">
        <v>3017</v>
      </c>
      <c r="D2118" s="64"/>
      <c r="E2118" s="64"/>
      <c r="F2118" s="65"/>
      <c r="G2118" s="64"/>
      <c r="H2118" s="64"/>
      <c r="I2118" s="64"/>
      <c r="J2118" s="57"/>
    </row>
    <row r="2119" spans="1:10" x14ac:dyDescent="0.25">
      <c r="A2119" s="67"/>
      <c r="B2119" s="67"/>
      <c r="C2119" s="67"/>
      <c r="D2119" s="67"/>
      <c r="E2119" s="67" t="s">
        <v>423</v>
      </c>
      <c r="F2119" s="68">
        <v>42677</v>
      </c>
      <c r="G2119" s="67"/>
      <c r="H2119" s="67" t="s">
        <v>3018</v>
      </c>
      <c r="I2119" s="67" t="s">
        <v>3019</v>
      </c>
      <c r="J2119" s="36">
        <v>300</v>
      </c>
    </row>
    <row r="2120" spans="1:10" x14ac:dyDescent="0.25">
      <c r="A2120" s="67"/>
      <c r="B2120" s="67"/>
      <c r="C2120" s="67"/>
      <c r="D2120" s="67"/>
      <c r="E2120" s="67" t="s">
        <v>423</v>
      </c>
      <c r="F2120" s="68">
        <v>42677</v>
      </c>
      <c r="G2120" s="67"/>
      <c r="H2120" s="67"/>
      <c r="I2120" s="67" t="s">
        <v>425</v>
      </c>
      <c r="J2120" s="36">
        <v>-12</v>
      </c>
    </row>
    <row r="2121" spans="1:10" x14ac:dyDescent="0.25">
      <c r="A2121" s="67"/>
      <c r="B2121" s="67"/>
      <c r="C2121" s="67"/>
      <c r="D2121" s="67"/>
      <c r="E2121" s="67" t="s">
        <v>426</v>
      </c>
      <c r="F2121" s="68">
        <v>42793</v>
      </c>
      <c r="G2121" s="67"/>
      <c r="H2121" s="67" t="s">
        <v>3020</v>
      </c>
      <c r="I2121" s="67" t="s">
        <v>3021</v>
      </c>
      <c r="J2121" s="36">
        <v>-21.08</v>
      </c>
    </row>
    <row r="2122" spans="1:10" x14ac:dyDescent="0.25">
      <c r="A2122" s="67"/>
      <c r="B2122" s="67"/>
      <c r="C2122" s="67"/>
      <c r="D2122" s="67"/>
      <c r="E2122" s="67" t="s">
        <v>390</v>
      </c>
      <c r="F2122" s="68">
        <v>42816</v>
      </c>
      <c r="G2122" s="67"/>
      <c r="H2122" s="67" t="s">
        <v>3020</v>
      </c>
      <c r="I2122" s="67" t="s">
        <v>3022</v>
      </c>
      <c r="J2122" s="36">
        <v>-105.39</v>
      </c>
    </row>
    <row r="2123" spans="1:10" x14ac:dyDescent="0.25">
      <c r="A2123" s="67"/>
      <c r="B2123" s="67"/>
      <c r="C2123" s="67"/>
      <c r="D2123" s="67"/>
      <c r="E2123" s="67" t="s">
        <v>390</v>
      </c>
      <c r="F2123" s="68">
        <v>42867</v>
      </c>
      <c r="G2123" s="67"/>
      <c r="H2123" s="67" t="s">
        <v>3020</v>
      </c>
      <c r="I2123" s="67" t="s">
        <v>3023</v>
      </c>
      <c r="J2123" s="36">
        <v>-30.99</v>
      </c>
    </row>
    <row r="2124" spans="1:10" x14ac:dyDescent="0.25">
      <c r="A2124" s="67"/>
      <c r="B2124" s="67"/>
      <c r="C2124" s="67"/>
      <c r="D2124" s="67"/>
      <c r="E2124" s="67" t="s">
        <v>390</v>
      </c>
      <c r="F2124" s="68">
        <v>42894</v>
      </c>
      <c r="G2124" s="67"/>
      <c r="H2124" s="67" t="s">
        <v>3020</v>
      </c>
      <c r="I2124" s="67" t="s">
        <v>3024</v>
      </c>
      <c r="J2124" s="36">
        <v>-40.33</v>
      </c>
    </row>
    <row r="2125" spans="1:10" x14ac:dyDescent="0.25">
      <c r="A2125" s="67"/>
      <c r="B2125" s="67"/>
      <c r="C2125" s="67"/>
      <c r="D2125" s="67"/>
      <c r="E2125" s="67" t="s">
        <v>390</v>
      </c>
      <c r="F2125" s="68">
        <v>42925</v>
      </c>
      <c r="G2125" s="67" t="s">
        <v>3025</v>
      </c>
      <c r="H2125" s="67" t="s">
        <v>3020</v>
      </c>
      <c r="I2125" s="67" t="s">
        <v>3026</v>
      </c>
      <c r="J2125" s="36">
        <v>-102.06</v>
      </c>
    </row>
    <row r="2126" spans="1:10" x14ac:dyDescent="0.25">
      <c r="A2126" s="67"/>
      <c r="B2126" s="67"/>
      <c r="C2126" s="67"/>
      <c r="D2126" s="67"/>
      <c r="E2126" s="67" t="s">
        <v>390</v>
      </c>
      <c r="F2126" s="68">
        <v>42973</v>
      </c>
      <c r="G2126" s="67" t="s">
        <v>3027</v>
      </c>
      <c r="H2126" s="67" t="s">
        <v>3020</v>
      </c>
      <c r="I2126" s="67" t="s">
        <v>3028</v>
      </c>
      <c r="J2126" s="36">
        <v>-42.46</v>
      </c>
    </row>
    <row r="2127" spans="1:10" x14ac:dyDescent="0.25">
      <c r="A2127" s="67"/>
      <c r="B2127" s="67"/>
      <c r="C2127" s="67"/>
      <c r="D2127" s="67"/>
      <c r="E2127" s="67" t="s">
        <v>390</v>
      </c>
      <c r="F2127" s="68">
        <v>43009</v>
      </c>
      <c r="G2127" s="67" t="s">
        <v>3029</v>
      </c>
      <c r="H2127" s="67" t="s">
        <v>3020</v>
      </c>
      <c r="I2127" s="67" t="s">
        <v>3030</v>
      </c>
      <c r="J2127" s="36">
        <v>-55.25</v>
      </c>
    </row>
    <row r="2128" spans="1:10" x14ac:dyDescent="0.25">
      <c r="A2128" s="67"/>
      <c r="B2128" s="67"/>
      <c r="C2128" s="67"/>
      <c r="D2128" s="67"/>
      <c r="E2128" s="67" t="s">
        <v>423</v>
      </c>
      <c r="F2128" s="68">
        <v>43039</v>
      </c>
      <c r="G2128" s="67"/>
      <c r="H2128" s="67"/>
      <c r="I2128" s="67" t="s">
        <v>3031</v>
      </c>
      <c r="J2128" s="36">
        <v>500</v>
      </c>
    </row>
    <row r="2129" spans="1:10" x14ac:dyDescent="0.25">
      <c r="A2129" s="67"/>
      <c r="B2129" s="67"/>
      <c r="C2129" s="67"/>
      <c r="D2129" s="67"/>
      <c r="E2129" s="67" t="s">
        <v>423</v>
      </c>
      <c r="F2129" s="68">
        <v>43039</v>
      </c>
      <c r="G2129" s="67"/>
      <c r="H2129" s="67"/>
      <c r="I2129" s="67" t="s">
        <v>3032</v>
      </c>
      <c r="J2129" s="36">
        <v>-18.8</v>
      </c>
    </row>
    <row r="2130" spans="1:10" x14ac:dyDescent="0.25">
      <c r="A2130" s="67"/>
      <c r="B2130" s="67"/>
      <c r="C2130" s="67"/>
      <c r="D2130" s="67"/>
      <c r="E2130" s="67" t="s">
        <v>390</v>
      </c>
      <c r="F2130" s="68">
        <v>43131</v>
      </c>
      <c r="G2130" s="67" t="s">
        <v>3033</v>
      </c>
      <c r="H2130" s="67" t="s">
        <v>3020</v>
      </c>
      <c r="I2130" s="67" t="s">
        <v>3034</v>
      </c>
      <c r="J2130" s="36">
        <v>-54.38</v>
      </c>
    </row>
    <row r="2131" spans="1:10" x14ac:dyDescent="0.25">
      <c r="A2131" s="67"/>
      <c r="B2131" s="67"/>
      <c r="C2131" s="67"/>
      <c r="D2131" s="67"/>
      <c r="E2131" s="67" t="s">
        <v>390</v>
      </c>
      <c r="F2131" s="68">
        <v>43201</v>
      </c>
      <c r="G2131" s="67" t="s">
        <v>3035</v>
      </c>
      <c r="H2131" s="67" t="s">
        <v>3020</v>
      </c>
      <c r="I2131" s="67" t="s">
        <v>3036</v>
      </c>
      <c r="J2131" s="36">
        <v>-38.75</v>
      </c>
    </row>
    <row r="2132" spans="1:10" x14ac:dyDescent="0.25">
      <c r="A2132" s="67"/>
      <c r="B2132" s="67"/>
      <c r="C2132" s="67"/>
      <c r="D2132" s="67"/>
      <c r="E2132" s="67" t="s">
        <v>390</v>
      </c>
      <c r="F2132" s="68">
        <v>43358</v>
      </c>
      <c r="G2132" s="67" t="s">
        <v>3037</v>
      </c>
      <c r="H2132" s="67" t="s">
        <v>3020</v>
      </c>
      <c r="I2132" s="67" t="s">
        <v>3038</v>
      </c>
      <c r="J2132" s="36">
        <v>-23.53</v>
      </c>
    </row>
    <row r="2133" spans="1:10" ht="15.75" thickBot="1" x14ac:dyDescent="0.3">
      <c r="A2133" s="67"/>
      <c r="B2133" s="67"/>
      <c r="C2133" s="67"/>
      <c r="D2133" s="67"/>
      <c r="E2133" s="67" t="s">
        <v>390</v>
      </c>
      <c r="F2133" s="68">
        <v>43696</v>
      </c>
      <c r="G2133" s="67" t="s">
        <v>3039</v>
      </c>
      <c r="H2133" s="67" t="s">
        <v>3020</v>
      </c>
      <c r="I2133" s="67" t="s">
        <v>3040</v>
      </c>
      <c r="J2133" s="37">
        <v>-92.27</v>
      </c>
    </row>
    <row r="2134" spans="1:10" x14ac:dyDescent="0.25">
      <c r="A2134" s="67"/>
      <c r="B2134" s="67"/>
      <c r="C2134" s="67" t="s">
        <v>3041</v>
      </c>
      <c r="D2134" s="67"/>
      <c r="E2134" s="67"/>
      <c r="F2134" s="68"/>
      <c r="G2134" s="67"/>
      <c r="H2134" s="67"/>
      <c r="I2134" s="67"/>
      <c r="J2134" s="36">
        <f>ROUND(SUM(J2118:J2133),5)</f>
        <v>162.71</v>
      </c>
    </row>
    <row r="2135" spans="1:10" x14ac:dyDescent="0.25">
      <c r="A2135" s="64"/>
      <c r="B2135" s="64"/>
      <c r="C2135" s="64" t="s">
        <v>3042</v>
      </c>
      <c r="D2135" s="64"/>
      <c r="E2135" s="64"/>
      <c r="F2135" s="65"/>
      <c r="G2135" s="64"/>
      <c r="H2135" s="64"/>
      <c r="I2135" s="64"/>
      <c r="J2135" s="57"/>
    </row>
    <row r="2136" spans="1:10" x14ac:dyDescent="0.25">
      <c r="A2136" s="67"/>
      <c r="B2136" s="67"/>
      <c r="C2136" s="67"/>
      <c r="D2136" s="67"/>
      <c r="E2136" s="67" t="s">
        <v>383</v>
      </c>
      <c r="F2136" s="68">
        <v>41333</v>
      </c>
      <c r="G2136" s="67" t="s">
        <v>1571</v>
      </c>
      <c r="H2136" s="67"/>
      <c r="I2136" s="67" t="s">
        <v>1572</v>
      </c>
      <c r="J2136" s="36">
        <v>20</v>
      </c>
    </row>
    <row r="2137" spans="1:10" x14ac:dyDescent="0.25">
      <c r="A2137" s="67"/>
      <c r="B2137" s="67"/>
      <c r="C2137" s="67"/>
      <c r="D2137" s="67"/>
      <c r="E2137" s="67" t="s">
        <v>383</v>
      </c>
      <c r="F2137" s="68">
        <v>41364</v>
      </c>
      <c r="G2137" s="67" t="s">
        <v>1624</v>
      </c>
      <c r="H2137" s="67"/>
      <c r="I2137" s="67" t="s">
        <v>1625</v>
      </c>
      <c r="J2137" s="36">
        <v>20</v>
      </c>
    </row>
    <row r="2138" spans="1:10" x14ac:dyDescent="0.25">
      <c r="A2138" s="67"/>
      <c r="B2138" s="67"/>
      <c r="C2138" s="67"/>
      <c r="D2138" s="67"/>
      <c r="E2138" s="67" t="s">
        <v>383</v>
      </c>
      <c r="F2138" s="68">
        <v>41943</v>
      </c>
      <c r="G2138" s="67" t="s">
        <v>1644</v>
      </c>
      <c r="H2138" s="67"/>
      <c r="I2138" s="67" t="s">
        <v>1645</v>
      </c>
      <c r="J2138" s="36">
        <v>20</v>
      </c>
    </row>
    <row r="2139" spans="1:10" x14ac:dyDescent="0.25">
      <c r="A2139" s="67"/>
      <c r="B2139" s="67"/>
      <c r="C2139" s="67"/>
      <c r="D2139" s="67"/>
      <c r="E2139" s="67" t="s">
        <v>383</v>
      </c>
      <c r="F2139" s="68">
        <v>41973</v>
      </c>
      <c r="G2139" s="67" t="s">
        <v>1646</v>
      </c>
      <c r="H2139" s="67"/>
      <c r="I2139" s="67" t="s">
        <v>1647</v>
      </c>
      <c r="J2139" s="36">
        <v>20</v>
      </c>
    </row>
    <row r="2140" spans="1:10" x14ac:dyDescent="0.25">
      <c r="A2140" s="67"/>
      <c r="B2140" s="67"/>
      <c r="C2140" s="67"/>
      <c r="D2140" s="67"/>
      <c r="E2140" s="67" t="s">
        <v>383</v>
      </c>
      <c r="F2140" s="68">
        <v>42035</v>
      </c>
      <c r="G2140" s="67" t="s">
        <v>1579</v>
      </c>
      <c r="H2140" s="67"/>
      <c r="I2140" s="67" t="s">
        <v>1580</v>
      </c>
      <c r="J2140" s="36">
        <v>20</v>
      </c>
    </row>
    <row r="2141" spans="1:10" x14ac:dyDescent="0.25">
      <c r="A2141" s="67"/>
      <c r="B2141" s="67"/>
      <c r="C2141" s="67"/>
      <c r="D2141" s="67"/>
      <c r="E2141" s="67" t="s">
        <v>383</v>
      </c>
      <c r="F2141" s="68">
        <v>42370</v>
      </c>
      <c r="G2141" s="67" t="s">
        <v>1462</v>
      </c>
      <c r="H2141" s="67"/>
      <c r="I2141" s="67" t="s">
        <v>1463</v>
      </c>
      <c r="J2141" s="36">
        <v>400</v>
      </c>
    </row>
    <row r="2142" spans="1:10" ht="15.75" thickBot="1" x14ac:dyDescent="0.3">
      <c r="A2142" s="67"/>
      <c r="B2142" s="67"/>
      <c r="C2142" s="67"/>
      <c r="D2142" s="67"/>
      <c r="E2142" s="67" t="s">
        <v>390</v>
      </c>
      <c r="F2142" s="68">
        <v>43278</v>
      </c>
      <c r="G2142" s="67" t="s">
        <v>3043</v>
      </c>
      <c r="H2142" s="67" t="s">
        <v>344</v>
      </c>
      <c r="I2142" s="67" t="s">
        <v>3044</v>
      </c>
      <c r="J2142" s="37">
        <v>-606.61</v>
      </c>
    </row>
    <row r="2143" spans="1:10" x14ac:dyDescent="0.25">
      <c r="A2143" s="67"/>
      <c r="B2143" s="67"/>
      <c r="C2143" s="67" t="s">
        <v>3045</v>
      </c>
      <c r="D2143" s="67"/>
      <c r="E2143" s="67"/>
      <c r="F2143" s="68"/>
      <c r="G2143" s="67"/>
      <c r="H2143" s="67"/>
      <c r="I2143" s="67"/>
      <c r="J2143" s="36">
        <f>ROUND(SUM(J2135:J2142),5)</f>
        <v>-106.61</v>
      </c>
    </row>
    <row r="2144" spans="1:10" x14ac:dyDescent="0.25">
      <c r="A2144" s="64"/>
      <c r="B2144" s="64"/>
      <c r="C2144" s="64" t="s">
        <v>3046</v>
      </c>
      <c r="D2144" s="64"/>
      <c r="E2144" s="64"/>
      <c r="F2144" s="65"/>
      <c r="G2144" s="64"/>
      <c r="H2144" s="64"/>
      <c r="I2144" s="64"/>
      <c r="J2144" s="57"/>
    </row>
    <row r="2145" spans="1:10" x14ac:dyDescent="0.25">
      <c r="A2145" s="67"/>
      <c r="B2145" s="67"/>
      <c r="C2145" s="67"/>
      <c r="D2145" s="67"/>
      <c r="E2145" s="67" t="s">
        <v>383</v>
      </c>
      <c r="F2145" s="68">
        <v>42155</v>
      </c>
      <c r="G2145" s="67" t="s">
        <v>1650</v>
      </c>
      <c r="H2145" s="67"/>
      <c r="I2145" s="67" t="s">
        <v>1651</v>
      </c>
      <c r="J2145" s="36">
        <v>38</v>
      </c>
    </row>
    <row r="2146" spans="1:10" x14ac:dyDescent="0.25">
      <c r="A2146" s="67"/>
      <c r="B2146" s="67"/>
      <c r="C2146" s="67"/>
      <c r="D2146" s="67"/>
      <c r="E2146" s="67" t="s">
        <v>383</v>
      </c>
      <c r="F2146" s="68">
        <v>42370</v>
      </c>
      <c r="G2146" s="67" t="s">
        <v>1462</v>
      </c>
      <c r="H2146" s="67"/>
      <c r="I2146" s="67" t="s">
        <v>1463</v>
      </c>
      <c r="J2146" s="36">
        <v>462</v>
      </c>
    </row>
    <row r="2147" spans="1:10" x14ac:dyDescent="0.25">
      <c r="A2147" s="67"/>
      <c r="B2147" s="67"/>
      <c r="C2147" s="67"/>
      <c r="D2147" s="67"/>
      <c r="E2147" s="67" t="s">
        <v>423</v>
      </c>
      <c r="F2147" s="68">
        <v>43708</v>
      </c>
      <c r="G2147" s="67"/>
      <c r="H2147" s="67"/>
      <c r="I2147" s="67" t="s">
        <v>3047</v>
      </c>
      <c r="J2147" s="36">
        <v>2095.08</v>
      </c>
    </row>
    <row r="2148" spans="1:10" ht="15.75" thickBot="1" x14ac:dyDescent="0.3">
      <c r="A2148" s="67"/>
      <c r="B2148" s="67"/>
      <c r="C2148" s="67"/>
      <c r="D2148" s="67"/>
      <c r="E2148" s="67" t="s">
        <v>423</v>
      </c>
      <c r="F2148" s="68">
        <v>43708</v>
      </c>
      <c r="G2148" s="67"/>
      <c r="H2148" s="67"/>
      <c r="I2148" s="67" t="s">
        <v>3048</v>
      </c>
      <c r="J2148" s="37">
        <v>-92.56</v>
      </c>
    </row>
    <row r="2149" spans="1:10" x14ac:dyDescent="0.25">
      <c r="A2149" s="67"/>
      <c r="B2149" s="67"/>
      <c r="C2149" s="67" t="s">
        <v>3049</v>
      </c>
      <c r="D2149" s="67"/>
      <c r="E2149" s="67"/>
      <c r="F2149" s="68"/>
      <c r="G2149" s="67"/>
      <c r="H2149" s="67"/>
      <c r="I2149" s="67"/>
      <c r="J2149" s="36">
        <f>ROUND(SUM(J2144:J2148),5)</f>
        <v>2502.52</v>
      </c>
    </row>
    <row r="2150" spans="1:10" x14ac:dyDescent="0.25">
      <c r="A2150" s="64"/>
      <c r="B2150" s="64"/>
      <c r="C2150" s="64" t="s">
        <v>3050</v>
      </c>
      <c r="D2150" s="64"/>
      <c r="E2150" s="64"/>
      <c r="F2150" s="65"/>
      <c r="G2150" s="64"/>
      <c r="H2150" s="64"/>
      <c r="I2150" s="64"/>
      <c r="J2150" s="57"/>
    </row>
    <row r="2151" spans="1:10" x14ac:dyDescent="0.25">
      <c r="A2151" s="67"/>
      <c r="B2151" s="67"/>
      <c r="C2151" s="67"/>
      <c r="D2151" s="67"/>
      <c r="E2151" s="67" t="s">
        <v>383</v>
      </c>
      <c r="F2151" s="68">
        <v>40574</v>
      </c>
      <c r="G2151" s="67" t="s">
        <v>1500</v>
      </c>
      <c r="H2151" s="67"/>
      <c r="I2151" s="67" t="s">
        <v>1501</v>
      </c>
      <c r="J2151" s="36">
        <v>480</v>
      </c>
    </row>
    <row r="2152" spans="1:10" x14ac:dyDescent="0.25">
      <c r="A2152" s="67"/>
      <c r="B2152" s="67"/>
      <c r="C2152" s="67"/>
      <c r="D2152" s="67"/>
      <c r="E2152" s="67" t="s">
        <v>383</v>
      </c>
      <c r="F2152" s="68">
        <v>40633</v>
      </c>
      <c r="G2152" s="67" t="s">
        <v>384</v>
      </c>
      <c r="H2152" s="67"/>
      <c r="I2152" s="67" t="s">
        <v>385</v>
      </c>
      <c r="J2152" s="36">
        <v>40</v>
      </c>
    </row>
    <row r="2153" spans="1:10" x14ac:dyDescent="0.25">
      <c r="A2153" s="67"/>
      <c r="B2153" s="67"/>
      <c r="C2153" s="67"/>
      <c r="D2153" s="67"/>
      <c r="E2153" s="67" t="s">
        <v>383</v>
      </c>
      <c r="F2153" s="68">
        <v>40663</v>
      </c>
      <c r="G2153" s="67" t="s">
        <v>1612</v>
      </c>
      <c r="H2153" s="67"/>
      <c r="I2153" s="67" t="s">
        <v>1613</v>
      </c>
      <c r="J2153" s="36">
        <v>60</v>
      </c>
    </row>
    <row r="2154" spans="1:10" x14ac:dyDescent="0.25">
      <c r="A2154" s="67"/>
      <c r="B2154" s="67"/>
      <c r="C2154" s="67"/>
      <c r="D2154" s="67"/>
      <c r="E2154" s="67" t="s">
        <v>383</v>
      </c>
      <c r="F2154" s="68">
        <v>40694</v>
      </c>
      <c r="G2154" s="67" t="s">
        <v>1614</v>
      </c>
      <c r="H2154" s="67"/>
      <c r="I2154" s="67" t="s">
        <v>1615</v>
      </c>
      <c r="J2154" s="36">
        <v>40</v>
      </c>
    </row>
    <row r="2155" spans="1:10" x14ac:dyDescent="0.25">
      <c r="A2155" s="67"/>
      <c r="B2155" s="67"/>
      <c r="C2155" s="67"/>
      <c r="D2155" s="67"/>
      <c r="E2155" s="67" t="s">
        <v>383</v>
      </c>
      <c r="F2155" s="68">
        <v>40724</v>
      </c>
      <c r="G2155" s="67" t="s">
        <v>1496</v>
      </c>
      <c r="H2155" s="67"/>
      <c r="I2155" s="67" t="s">
        <v>1497</v>
      </c>
      <c r="J2155" s="36">
        <v>20</v>
      </c>
    </row>
    <row r="2156" spans="1:10" x14ac:dyDescent="0.25">
      <c r="A2156" s="67"/>
      <c r="B2156" s="67"/>
      <c r="C2156" s="67"/>
      <c r="D2156" s="67"/>
      <c r="E2156" s="67" t="s">
        <v>383</v>
      </c>
      <c r="F2156" s="68">
        <v>40724</v>
      </c>
      <c r="G2156" s="67" t="s">
        <v>1706</v>
      </c>
      <c r="H2156" s="67"/>
      <c r="I2156" s="67" t="s">
        <v>1707</v>
      </c>
      <c r="J2156" s="36">
        <v>40</v>
      </c>
    </row>
    <row r="2157" spans="1:10" x14ac:dyDescent="0.25">
      <c r="A2157" s="67"/>
      <c r="B2157" s="67"/>
      <c r="C2157" s="67"/>
      <c r="D2157" s="67"/>
      <c r="E2157" s="67" t="s">
        <v>383</v>
      </c>
      <c r="F2157" s="68">
        <v>40755</v>
      </c>
      <c r="G2157" s="67" t="s">
        <v>1563</v>
      </c>
      <c r="H2157" s="67"/>
      <c r="I2157" s="67" t="s">
        <v>1564</v>
      </c>
      <c r="J2157" s="36">
        <v>20</v>
      </c>
    </row>
    <row r="2158" spans="1:10" x14ac:dyDescent="0.25">
      <c r="A2158" s="67"/>
      <c r="B2158" s="67"/>
      <c r="C2158" s="67"/>
      <c r="D2158" s="67"/>
      <c r="E2158" s="67" t="s">
        <v>383</v>
      </c>
      <c r="F2158" s="68">
        <v>40877</v>
      </c>
      <c r="G2158" s="67" t="s">
        <v>894</v>
      </c>
      <c r="H2158" s="67"/>
      <c r="I2158" s="67" t="s">
        <v>895</v>
      </c>
      <c r="J2158" s="36">
        <v>180</v>
      </c>
    </row>
    <row r="2159" spans="1:10" x14ac:dyDescent="0.25">
      <c r="A2159" s="67"/>
      <c r="B2159" s="67"/>
      <c r="C2159" s="67"/>
      <c r="D2159" s="67"/>
      <c r="E2159" s="67" t="s">
        <v>383</v>
      </c>
      <c r="F2159" s="68">
        <v>40908</v>
      </c>
      <c r="G2159" s="67" t="s">
        <v>1618</v>
      </c>
      <c r="H2159" s="67"/>
      <c r="I2159" s="67" t="s">
        <v>1619</v>
      </c>
      <c r="J2159" s="36">
        <v>60</v>
      </c>
    </row>
    <row r="2160" spans="1:10" x14ac:dyDescent="0.25">
      <c r="A2160" s="67"/>
      <c r="B2160" s="67"/>
      <c r="C2160" s="67"/>
      <c r="D2160" s="67"/>
      <c r="E2160" s="67" t="s">
        <v>383</v>
      </c>
      <c r="F2160" s="68">
        <v>40939</v>
      </c>
      <c r="G2160" s="67" t="s">
        <v>1539</v>
      </c>
      <c r="H2160" s="67"/>
      <c r="I2160" s="67" t="s">
        <v>1540</v>
      </c>
      <c r="J2160" s="36">
        <v>20</v>
      </c>
    </row>
    <row r="2161" spans="1:10" x14ac:dyDescent="0.25">
      <c r="A2161" s="67"/>
      <c r="B2161" s="67"/>
      <c r="C2161" s="67"/>
      <c r="D2161" s="67"/>
      <c r="E2161" s="67" t="s">
        <v>383</v>
      </c>
      <c r="F2161" s="68">
        <v>40999</v>
      </c>
      <c r="G2161" s="67" t="s">
        <v>702</v>
      </c>
      <c r="H2161" s="67"/>
      <c r="I2161" s="67" t="s">
        <v>703</v>
      </c>
      <c r="J2161" s="36">
        <v>20</v>
      </c>
    </row>
    <row r="2162" spans="1:10" x14ac:dyDescent="0.25">
      <c r="A2162" s="67"/>
      <c r="B2162" s="67"/>
      <c r="C2162" s="67"/>
      <c r="D2162" s="67"/>
      <c r="E2162" s="67" t="s">
        <v>383</v>
      </c>
      <c r="F2162" s="68">
        <v>41029</v>
      </c>
      <c r="G2162" s="67" t="s">
        <v>896</v>
      </c>
      <c r="H2162" s="67"/>
      <c r="I2162" s="67" t="s">
        <v>897</v>
      </c>
      <c r="J2162" s="36">
        <v>20</v>
      </c>
    </row>
    <row r="2163" spans="1:10" x14ac:dyDescent="0.25">
      <c r="A2163" s="67"/>
      <c r="B2163" s="67"/>
      <c r="C2163" s="67"/>
      <c r="D2163" s="67"/>
      <c r="E2163" s="67" t="s">
        <v>383</v>
      </c>
      <c r="F2163" s="68">
        <v>41060</v>
      </c>
      <c r="G2163" s="67" t="s">
        <v>1486</v>
      </c>
      <c r="H2163" s="67"/>
      <c r="I2163" s="67" t="s">
        <v>1487</v>
      </c>
      <c r="J2163" s="36">
        <v>20</v>
      </c>
    </row>
    <row r="2164" spans="1:10" x14ac:dyDescent="0.25">
      <c r="A2164" s="67"/>
      <c r="B2164" s="67"/>
      <c r="C2164" s="67"/>
      <c r="D2164" s="67"/>
      <c r="E2164" s="67" t="s">
        <v>383</v>
      </c>
      <c r="F2164" s="68">
        <v>41121</v>
      </c>
      <c r="G2164" s="67" t="s">
        <v>1513</v>
      </c>
      <c r="H2164" s="67"/>
      <c r="I2164" s="67" t="s">
        <v>1514</v>
      </c>
      <c r="J2164" s="36">
        <v>180</v>
      </c>
    </row>
    <row r="2165" spans="1:10" x14ac:dyDescent="0.25">
      <c r="A2165" s="67"/>
      <c r="B2165" s="67"/>
      <c r="C2165" s="67"/>
      <c r="D2165" s="67"/>
      <c r="E2165" s="67" t="s">
        <v>383</v>
      </c>
      <c r="F2165" s="68">
        <v>41152</v>
      </c>
      <c r="G2165" s="67" t="s">
        <v>1565</v>
      </c>
      <c r="H2165" s="67"/>
      <c r="I2165" s="67" t="s">
        <v>1566</v>
      </c>
      <c r="J2165" s="36">
        <v>40</v>
      </c>
    </row>
    <row r="2166" spans="1:10" x14ac:dyDescent="0.25">
      <c r="A2166" s="67"/>
      <c r="B2166" s="67"/>
      <c r="C2166" s="67"/>
      <c r="D2166" s="67"/>
      <c r="E2166" s="67" t="s">
        <v>383</v>
      </c>
      <c r="F2166" s="68">
        <v>41182</v>
      </c>
      <c r="G2166" s="67" t="s">
        <v>1506</v>
      </c>
      <c r="H2166" s="67"/>
      <c r="I2166" s="67" t="s">
        <v>1507</v>
      </c>
      <c r="J2166" s="36">
        <v>40</v>
      </c>
    </row>
    <row r="2167" spans="1:10" x14ac:dyDescent="0.25">
      <c r="A2167" s="67"/>
      <c r="B2167" s="67"/>
      <c r="C2167" s="67"/>
      <c r="D2167" s="67"/>
      <c r="E2167" s="67" t="s">
        <v>383</v>
      </c>
      <c r="F2167" s="68">
        <v>41213</v>
      </c>
      <c r="G2167" s="67" t="s">
        <v>1569</v>
      </c>
      <c r="H2167" s="67"/>
      <c r="I2167" s="67" t="s">
        <v>1570</v>
      </c>
      <c r="J2167" s="36">
        <v>20</v>
      </c>
    </row>
    <row r="2168" spans="1:10" x14ac:dyDescent="0.25">
      <c r="A2168" s="67"/>
      <c r="B2168" s="67"/>
      <c r="C2168" s="67"/>
      <c r="D2168" s="67"/>
      <c r="E2168" s="67" t="s">
        <v>383</v>
      </c>
      <c r="F2168" s="68">
        <v>41243</v>
      </c>
      <c r="G2168" s="67" t="s">
        <v>1734</v>
      </c>
      <c r="H2168" s="67"/>
      <c r="I2168" s="67" t="s">
        <v>1735</v>
      </c>
      <c r="J2168" s="36">
        <v>20</v>
      </c>
    </row>
    <row r="2169" spans="1:10" x14ac:dyDescent="0.25">
      <c r="A2169" s="67"/>
      <c r="B2169" s="67"/>
      <c r="C2169" s="67"/>
      <c r="D2169" s="67"/>
      <c r="E2169" s="67" t="s">
        <v>383</v>
      </c>
      <c r="F2169" s="68">
        <v>41274</v>
      </c>
      <c r="G2169" s="67" t="s">
        <v>1541</v>
      </c>
      <c r="H2169" s="67"/>
      <c r="I2169" s="67" t="s">
        <v>1542</v>
      </c>
      <c r="J2169" s="36">
        <v>20</v>
      </c>
    </row>
    <row r="2170" spans="1:10" x14ac:dyDescent="0.25">
      <c r="A2170" s="67"/>
      <c r="B2170" s="67"/>
      <c r="C2170" s="67"/>
      <c r="D2170" s="67"/>
      <c r="E2170" s="67" t="s">
        <v>383</v>
      </c>
      <c r="F2170" s="68">
        <v>41305</v>
      </c>
      <c r="G2170" s="67" t="s">
        <v>1488</v>
      </c>
      <c r="H2170" s="67"/>
      <c r="I2170" s="67" t="s">
        <v>1489</v>
      </c>
      <c r="J2170" s="36">
        <v>20</v>
      </c>
    </row>
    <row r="2171" spans="1:10" x14ac:dyDescent="0.25">
      <c r="A2171" s="67"/>
      <c r="B2171" s="67"/>
      <c r="C2171" s="67"/>
      <c r="D2171" s="67"/>
      <c r="E2171" s="67" t="s">
        <v>383</v>
      </c>
      <c r="F2171" s="68">
        <v>41333</v>
      </c>
      <c r="G2171" s="67" t="s">
        <v>1571</v>
      </c>
      <c r="H2171" s="67"/>
      <c r="I2171" s="67" t="s">
        <v>1572</v>
      </c>
      <c r="J2171" s="36">
        <v>40</v>
      </c>
    </row>
    <row r="2172" spans="1:10" x14ac:dyDescent="0.25">
      <c r="A2172" s="67"/>
      <c r="B2172" s="67"/>
      <c r="C2172" s="67"/>
      <c r="D2172" s="67"/>
      <c r="E2172" s="67" t="s">
        <v>383</v>
      </c>
      <c r="F2172" s="68">
        <v>41364</v>
      </c>
      <c r="G2172" s="67" t="s">
        <v>1624</v>
      </c>
      <c r="H2172" s="67"/>
      <c r="I2172" s="67" t="s">
        <v>1625</v>
      </c>
      <c r="J2172" s="36">
        <v>40</v>
      </c>
    </row>
    <row r="2173" spans="1:10" x14ac:dyDescent="0.25">
      <c r="A2173" s="67"/>
      <c r="B2173" s="67"/>
      <c r="C2173" s="67"/>
      <c r="D2173" s="67"/>
      <c r="E2173" s="67" t="s">
        <v>383</v>
      </c>
      <c r="F2173" s="68">
        <v>41394</v>
      </c>
      <c r="G2173" s="67" t="s">
        <v>1515</v>
      </c>
      <c r="H2173" s="67"/>
      <c r="I2173" s="67" t="s">
        <v>1516</v>
      </c>
      <c r="J2173" s="36">
        <v>40</v>
      </c>
    </row>
    <row r="2174" spans="1:10" x14ac:dyDescent="0.25">
      <c r="A2174" s="67"/>
      <c r="B2174" s="67"/>
      <c r="C2174" s="67"/>
      <c r="D2174" s="67"/>
      <c r="E2174" s="67" t="s">
        <v>383</v>
      </c>
      <c r="F2174" s="68">
        <v>41425</v>
      </c>
      <c r="G2174" s="67" t="s">
        <v>1490</v>
      </c>
      <c r="H2174" s="67"/>
      <c r="I2174" s="67" t="s">
        <v>1491</v>
      </c>
      <c r="J2174" s="36">
        <v>20</v>
      </c>
    </row>
    <row r="2175" spans="1:10" x14ac:dyDescent="0.25">
      <c r="A2175" s="67"/>
      <c r="B2175" s="67"/>
      <c r="C2175" s="67"/>
      <c r="D2175" s="67"/>
      <c r="E2175" s="67" t="s">
        <v>383</v>
      </c>
      <c r="F2175" s="68">
        <v>41455</v>
      </c>
      <c r="G2175" s="67" t="s">
        <v>1750</v>
      </c>
      <c r="H2175" s="67"/>
      <c r="I2175" s="67" t="s">
        <v>1751</v>
      </c>
      <c r="J2175" s="36">
        <v>20</v>
      </c>
    </row>
    <row r="2176" spans="1:10" x14ac:dyDescent="0.25">
      <c r="A2176" s="67"/>
      <c r="B2176" s="67"/>
      <c r="C2176" s="67"/>
      <c r="D2176" s="67"/>
      <c r="E2176" s="67" t="s">
        <v>383</v>
      </c>
      <c r="F2176" s="68">
        <v>41486</v>
      </c>
      <c r="G2176" s="67" t="s">
        <v>1517</v>
      </c>
      <c r="H2176" s="67"/>
      <c r="I2176" s="67" t="s">
        <v>1518</v>
      </c>
      <c r="J2176" s="36">
        <v>60</v>
      </c>
    </row>
    <row r="2177" spans="1:10" x14ac:dyDescent="0.25">
      <c r="A2177" s="67"/>
      <c r="B2177" s="67"/>
      <c r="C2177" s="67"/>
      <c r="D2177" s="67"/>
      <c r="E2177" s="67" t="s">
        <v>383</v>
      </c>
      <c r="F2177" s="68">
        <v>41517</v>
      </c>
      <c r="G2177" s="67" t="s">
        <v>1508</v>
      </c>
      <c r="H2177" s="67"/>
      <c r="I2177" s="67" t="s">
        <v>1509</v>
      </c>
      <c r="J2177" s="36">
        <v>60</v>
      </c>
    </row>
    <row r="2178" spans="1:10" x14ac:dyDescent="0.25">
      <c r="A2178" s="67"/>
      <c r="B2178" s="67"/>
      <c r="C2178" s="67"/>
      <c r="D2178" s="67"/>
      <c r="E2178" s="67" t="s">
        <v>383</v>
      </c>
      <c r="F2178" s="68">
        <v>41547</v>
      </c>
      <c r="G2178" s="67" t="s">
        <v>1543</v>
      </c>
      <c r="H2178" s="67"/>
      <c r="I2178" s="67" t="s">
        <v>1544</v>
      </c>
      <c r="J2178" s="36">
        <v>38</v>
      </c>
    </row>
    <row r="2179" spans="1:10" x14ac:dyDescent="0.25">
      <c r="A2179" s="67"/>
      <c r="B2179" s="67"/>
      <c r="C2179" s="67"/>
      <c r="D2179" s="67"/>
      <c r="E2179" s="67" t="s">
        <v>383</v>
      </c>
      <c r="F2179" s="68">
        <v>41578</v>
      </c>
      <c r="G2179" s="67" t="s">
        <v>421</v>
      </c>
      <c r="H2179" s="67"/>
      <c r="I2179" s="67" t="s">
        <v>422</v>
      </c>
      <c r="J2179" s="36">
        <v>98</v>
      </c>
    </row>
    <row r="2180" spans="1:10" x14ac:dyDescent="0.25">
      <c r="A2180" s="67"/>
      <c r="B2180" s="67"/>
      <c r="C2180" s="67"/>
      <c r="D2180" s="67"/>
      <c r="E2180" s="67" t="s">
        <v>383</v>
      </c>
      <c r="F2180" s="68">
        <v>41698</v>
      </c>
      <c r="G2180" s="67" t="s">
        <v>1575</v>
      </c>
      <c r="H2180" s="67"/>
      <c r="I2180" s="67" t="s">
        <v>1576</v>
      </c>
      <c r="J2180" s="36">
        <v>40</v>
      </c>
    </row>
    <row r="2181" spans="1:10" x14ac:dyDescent="0.25">
      <c r="A2181" s="67"/>
      <c r="B2181" s="67"/>
      <c r="C2181" s="67"/>
      <c r="D2181" s="67"/>
      <c r="E2181" s="67" t="s">
        <v>383</v>
      </c>
      <c r="F2181" s="68">
        <v>41729</v>
      </c>
      <c r="G2181" s="67" t="s">
        <v>1478</v>
      </c>
      <c r="H2181" s="67"/>
      <c r="I2181" s="67" t="s">
        <v>1479</v>
      </c>
      <c r="J2181" s="36">
        <v>20</v>
      </c>
    </row>
    <row r="2182" spans="1:10" x14ac:dyDescent="0.25">
      <c r="A2182" s="67"/>
      <c r="B2182" s="67"/>
      <c r="C2182" s="67"/>
      <c r="D2182" s="67"/>
      <c r="E2182" s="67" t="s">
        <v>383</v>
      </c>
      <c r="F2182" s="68">
        <v>41759</v>
      </c>
      <c r="G2182" s="67" t="s">
        <v>1521</v>
      </c>
      <c r="H2182" s="67"/>
      <c r="I2182" s="67" t="s">
        <v>1522</v>
      </c>
      <c r="J2182" s="36">
        <v>20</v>
      </c>
    </row>
    <row r="2183" spans="1:10" x14ac:dyDescent="0.25">
      <c r="A2183" s="67"/>
      <c r="B2183" s="67"/>
      <c r="C2183" s="67"/>
      <c r="D2183" s="67"/>
      <c r="E2183" s="67" t="s">
        <v>383</v>
      </c>
      <c r="F2183" s="68">
        <v>41820</v>
      </c>
      <c r="G2183" s="67" t="s">
        <v>1638</v>
      </c>
      <c r="H2183" s="67"/>
      <c r="I2183" s="67" t="s">
        <v>1639</v>
      </c>
      <c r="J2183" s="36">
        <v>20</v>
      </c>
    </row>
    <row r="2184" spans="1:10" x14ac:dyDescent="0.25">
      <c r="A2184" s="67"/>
      <c r="B2184" s="67"/>
      <c r="C2184" s="67"/>
      <c r="D2184" s="67"/>
      <c r="E2184" s="67" t="s">
        <v>383</v>
      </c>
      <c r="F2184" s="68">
        <v>41851</v>
      </c>
      <c r="G2184" s="67" t="s">
        <v>1780</v>
      </c>
      <c r="H2184" s="67"/>
      <c r="I2184" s="67" t="s">
        <v>1781</v>
      </c>
      <c r="J2184" s="36">
        <v>140</v>
      </c>
    </row>
    <row r="2185" spans="1:10" x14ac:dyDescent="0.25">
      <c r="A2185" s="67"/>
      <c r="B2185" s="67"/>
      <c r="C2185" s="67"/>
      <c r="D2185" s="67"/>
      <c r="E2185" s="67" t="s">
        <v>383</v>
      </c>
      <c r="F2185" s="68">
        <v>41882</v>
      </c>
      <c r="G2185" s="67" t="s">
        <v>1492</v>
      </c>
      <c r="H2185" s="67"/>
      <c r="I2185" s="67" t="s">
        <v>1493</v>
      </c>
      <c r="J2185" s="36">
        <v>60</v>
      </c>
    </row>
    <row r="2186" spans="1:10" x14ac:dyDescent="0.25">
      <c r="A2186" s="67"/>
      <c r="B2186" s="67"/>
      <c r="C2186" s="67"/>
      <c r="D2186" s="67"/>
      <c r="E2186" s="67" t="s">
        <v>383</v>
      </c>
      <c r="F2186" s="68">
        <v>41912</v>
      </c>
      <c r="G2186" s="67" t="s">
        <v>1642</v>
      </c>
      <c r="H2186" s="67"/>
      <c r="I2186" s="67" t="s">
        <v>1643</v>
      </c>
      <c r="J2186" s="36">
        <v>60</v>
      </c>
    </row>
    <row r="2187" spans="1:10" x14ac:dyDescent="0.25">
      <c r="A2187" s="67"/>
      <c r="B2187" s="67"/>
      <c r="C2187" s="67"/>
      <c r="D2187" s="67"/>
      <c r="E2187" s="67" t="s">
        <v>383</v>
      </c>
      <c r="F2187" s="68">
        <v>41973</v>
      </c>
      <c r="G2187" s="67" t="s">
        <v>1646</v>
      </c>
      <c r="H2187" s="67"/>
      <c r="I2187" s="67" t="s">
        <v>1647</v>
      </c>
      <c r="J2187" s="36">
        <v>40</v>
      </c>
    </row>
    <row r="2188" spans="1:10" x14ac:dyDescent="0.25">
      <c r="A2188" s="67"/>
      <c r="B2188" s="67"/>
      <c r="C2188" s="67"/>
      <c r="D2188" s="67"/>
      <c r="E2188" s="67" t="s">
        <v>383</v>
      </c>
      <c r="F2188" s="68">
        <v>42035</v>
      </c>
      <c r="G2188" s="67" t="s">
        <v>1579</v>
      </c>
      <c r="H2188" s="67"/>
      <c r="I2188" s="67" t="s">
        <v>1580</v>
      </c>
      <c r="J2188" s="36">
        <v>60</v>
      </c>
    </row>
    <row r="2189" spans="1:10" x14ac:dyDescent="0.25">
      <c r="A2189" s="67"/>
      <c r="B2189" s="67"/>
      <c r="C2189" s="67"/>
      <c r="D2189" s="67"/>
      <c r="E2189" s="67" t="s">
        <v>383</v>
      </c>
      <c r="F2189" s="68">
        <v>42063</v>
      </c>
      <c r="G2189" s="67" t="s">
        <v>1549</v>
      </c>
      <c r="H2189" s="67"/>
      <c r="I2189" s="67" t="s">
        <v>1550</v>
      </c>
      <c r="J2189" s="36">
        <v>20</v>
      </c>
    </row>
    <row r="2190" spans="1:10" x14ac:dyDescent="0.25">
      <c r="A2190" s="67"/>
      <c r="B2190" s="67"/>
      <c r="C2190" s="67"/>
      <c r="D2190" s="67"/>
      <c r="E2190" s="67" t="s">
        <v>383</v>
      </c>
      <c r="F2190" s="68">
        <v>42094</v>
      </c>
      <c r="G2190" s="67" t="s">
        <v>898</v>
      </c>
      <c r="H2190" s="67"/>
      <c r="I2190" s="67" t="s">
        <v>899</v>
      </c>
      <c r="J2190" s="36">
        <v>40</v>
      </c>
    </row>
    <row r="2191" spans="1:10" x14ac:dyDescent="0.25">
      <c r="A2191" s="67"/>
      <c r="B2191" s="67"/>
      <c r="C2191" s="67"/>
      <c r="D2191" s="67"/>
      <c r="E2191" s="67" t="s">
        <v>383</v>
      </c>
      <c r="F2191" s="68">
        <v>42124</v>
      </c>
      <c r="G2191" s="67" t="s">
        <v>1523</v>
      </c>
      <c r="H2191" s="67"/>
      <c r="I2191" s="67" t="s">
        <v>1524</v>
      </c>
      <c r="J2191" s="36">
        <v>20</v>
      </c>
    </row>
    <row r="2192" spans="1:10" x14ac:dyDescent="0.25">
      <c r="A2192" s="67"/>
      <c r="B2192" s="67"/>
      <c r="C2192" s="67"/>
      <c r="D2192" s="67"/>
      <c r="E2192" s="67" t="s">
        <v>383</v>
      </c>
      <c r="F2192" s="68">
        <v>42185</v>
      </c>
      <c r="G2192" s="67" t="s">
        <v>900</v>
      </c>
      <c r="H2192" s="67"/>
      <c r="I2192" s="67" t="s">
        <v>901</v>
      </c>
      <c r="J2192" s="36">
        <v>20</v>
      </c>
    </row>
    <row r="2193" spans="1:10" x14ac:dyDescent="0.25">
      <c r="A2193" s="67"/>
      <c r="B2193" s="67"/>
      <c r="C2193" s="67"/>
      <c r="D2193" s="67"/>
      <c r="E2193" s="67" t="s">
        <v>383</v>
      </c>
      <c r="F2193" s="68">
        <v>42214</v>
      </c>
      <c r="G2193" s="67" t="s">
        <v>1653</v>
      </c>
      <c r="H2193" s="67"/>
      <c r="I2193" s="67" t="s">
        <v>1654</v>
      </c>
      <c r="J2193" s="36">
        <v>-75</v>
      </c>
    </row>
    <row r="2194" spans="1:10" x14ac:dyDescent="0.25">
      <c r="A2194" s="67"/>
      <c r="B2194" s="67"/>
      <c r="C2194" s="67"/>
      <c r="D2194" s="67"/>
      <c r="E2194" s="67" t="s">
        <v>383</v>
      </c>
      <c r="F2194" s="68">
        <v>42216</v>
      </c>
      <c r="G2194" s="67" t="s">
        <v>1655</v>
      </c>
      <c r="H2194" s="67"/>
      <c r="I2194" s="67" t="s">
        <v>1656</v>
      </c>
      <c r="J2194" s="36">
        <v>40</v>
      </c>
    </row>
    <row r="2195" spans="1:10" x14ac:dyDescent="0.25">
      <c r="A2195" s="67"/>
      <c r="B2195" s="67"/>
      <c r="C2195" s="67"/>
      <c r="D2195" s="67"/>
      <c r="E2195" s="67" t="s">
        <v>383</v>
      </c>
      <c r="F2195" s="68">
        <v>42247</v>
      </c>
      <c r="G2195" s="67" t="s">
        <v>1658</v>
      </c>
      <c r="H2195" s="67"/>
      <c r="I2195" s="67" t="s">
        <v>1659</v>
      </c>
      <c r="J2195" s="36">
        <v>78</v>
      </c>
    </row>
    <row r="2196" spans="1:10" x14ac:dyDescent="0.25">
      <c r="A2196" s="67"/>
      <c r="B2196" s="67"/>
      <c r="C2196" s="67"/>
      <c r="D2196" s="67"/>
      <c r="E2196" s="67" t="s">
        <v>383</v>
      </c>
      <c r="F2196" s="68">
        <v>42277</v>
      </c>
      <c r="G2196" s="67" t="s">
        <v>991</v>
      </c>
      <c r="H2196" s="67"/>
      <c r="I2196" s="67" t="s">
        <v>992</v>
      </c>
      <c r="J2196" s="36">
        <v>80</v>
      </c>
    </row>
    <row r="2197" spans="1:10" x14ac:dyDescent="0.25">
      <c r="A2197" s="67"/>
      <c r="B2197" s="67"/>
      <c r="C2197" s="67"/>
      <c r="D2197" s="67"/>
      <c r="E2197" s="67" t="s">
        <v>438</v>
      </c>
      <c r="F2197" s="68">
        <v>42320</v>
      </c>
      <c r="G2197" s="67" t="s">
        <v>2822</v>
      </c>
      <c r="H2197" s="67" t="s">
        <v>273</v>
      </c>
      <c r="I2197" s="67" t="s">
        <v>3051</v>
      </c>
      <c r="J2197" s="36">
        <v>500</v>
      </c>
    </row>
    <row r="2198" spans="1:10" x14ac:dyDescent="0.25">
      <c r="A2198" s="67"/>
      <c r="B2198" s="67"/>
      <c r="C2198" s="67"/>
      <c r="D2198" s="67"/>
      <c r="E2198" s="67" t="s">
        <v>426</v>
      </c>
      <c r="F2198" s="68">
        <v>42338</v>
      </c>
      <c r="G2198" s="67"/>
      <c r="H2198" s="67" t="s">
        <v>3052</v>
      </c>
      <c r="I2198" s="67" t="s">
        <v>3053</v>
      </c>
      <c r="J2198" s="36">
        <v>-500</v>
      </c>
    </row>
    <row r="2199" spans="1:10" x14ac:dyDescent="0.25">
      <c r="A2199" s="67"/>
      <c r="B2199" s="67"/>
      <c r="C2199" s="67"/>
      <c r="D2199" s="67"/>
      <c r="E2199" s="67" t="s">
        <v>426</v>
      </c>
      <c r="F2199" s="68">
        <v>42359</v>
      </c>
      <c r="G2199" s="67"/>
      <c r="H2199" s="67" t="s">
        <v>3052</v>
      </c>
      <c r="I2199" s="67" t="s">
        <v>3053</v>
      </c>
      <c r="J2199" s="36">
        <v>-500</v>
      </c>
    </row>
    <row r="2200" spans="1:10" x14ac:dyDescent="0.25">
      <c r="A2200" s="67"/>
      <c r="B2200" s="67"/>
      <c r="C2200" s="67"/>
      <c r="D2200" s="67"/>
      <c r="E2200" s="67" t="s">
        <v>423</v>
      </c>
      <c r="F2200" s="68">
        <v>42369</v>
      </c>
      <c r="G2200" s="67"/>
      <c r="H2200" s="67" t="s">
        <v>3052</v>
      </c>
      <c r="I2200" s="67" t="s">
        <v>3054</v>
      </c>
      <c r="J2200" s="36">
        <v>500</v>
      </c>
    </row>
    <row r="2201" spans="1:10" x14ac:dyDescent="0.25">
      <c r="A2201" s="67"/>
      <c r="B2201" s="67"/>
      <c r="C2201" s="67"/>
      <c r="D2201" s="67"/>
      <c r="E2201" s="67" t="s">
        <v>383</v>
      </c>
      <c r="F2201" s="68">
        <v>42369</v>
      </c>
      <c r="G2201" s="67" t="s">
        <v>1663</v>
      </c>
      <c r="H2201" s="67"/>
      <c r="I2201" s="67" t="s">
        <v>1664</v>
      </c>
      <c r="J2201" s="36">
        <v>20</v>
      </c>
    </row>
    <row r="2202" spans="1:10" x14ac:dyDescent="0.25">
      <c r="A2202" s="67"/>
      <c r="B2202" s="67"/>
      <c r="C2202" s="67"/>
      <c r="D2202" s="67"/>
      <c r="E2202" s="67" t="s">
        <v>426</v>
      </c>
      <c r="F2202" s="68">
        <v>42394</v>
      </c>
      <c r="G2202" s="67"/>
      <c r="H2202" s="67" t="s">
        <v>3055</v>
      </c>
      <c r="I2202" s="67" t="s">
        <v>3056</v>
      </c>
      <c r="J2202" s="36">
        <v>-406</v>
      </c>
    </row>
    <row r="2203" spans="1:10" x14ac:dyDescent="0.25">
      <c r="A2203" s="67"/>
      <c r="B2203" s="67"/>
      <c r="C2203" s="67"/>
      <c r="D2203" s="67"/>
      <c r="E2203" s="67" t="s">
        <v>426</v>
      </c>
      <c r="F2203" s="68">
        <v>42394</v>
      </c>
      <c r="G2203" s="67"/>
      <c r="H2203" s="67" t="s">
        <v>3055</v>
      </c>
      <c r="I2203" s="67" t="s">
        <v>2492</v>
      </c>
      <c r="J2203" s="36">
        <v>-89.94</v>
      </c>
    </row>
    <row r="2204" spans="1:10" x14ac:dyDescent="0.25">
      <c r="A2204" s="67"/>
      <c r="B2204" s="67"/>
      <c r="C2204" s="67"/>
      <c r="D2204" s="67"/>
      <c r="E2204" s="67" t="s">
        <v>383</v>
      </c>
      <c r="F2204" s="68">
        <v>42429</v>
      </c>
      <c r="G2204" s="67" t="s">
        <v>1464</v>
      </c>
      <c r="H2204" s="67"/>
      <c r="I2204" s="67" t="s">
        <v>1465</v>
      </c>
      <c r="J2204" s="36">
        <v>40</v>
      </c>
    </row>
    <row r="2205" spans="1:10" x14ac:dyDescent="0.25">
      <c r="A2205" s="67"/>
      <c r="B2205" s="67"/>
      <c r="C2205" s="67"/>
      <c r="D2205" s="67"/>
      <c r="E2205" s="67" t="s">
        <v>383</v>
      </c>
      <c r="F2205" s="68">
        <v>42431</v>
      </c>
      <c r="G2205" s="67" t="s">
        <v>2917</v>
      </c>
      <c r="H2205" s="67" t="s">
        <v>273</v>
      </c>
      <c r="I2205" s="67" t="s">
        <v>2918</v>
      </c>
      <c r="J2205" s="36">
        <v>1500</v>
      </c>
    </row>
    <row r="2206" spans="1:10" x14ac:dyDescent="0.25">
      <c r="A2206" s="67"/>
      <c r="B2206" s="67"/>
      <c r="C2206" s="67"/>
      <c r="D2206" s="67"/>
      <c r="E2206" s="67" t="s">
        <v>383</v>
      </c>
      <c r="F2206" s="68">
        <v>42460</v>
      </c>
      <c r="G2206" s="67" t="s">
        <v>1466</v>
      </c>
      <c r="H2206" s="67"/>
      <c r="I2206" s="67" t="s">
        <v>1467</v>
      </c>
      <c r="J2206" s="36">
        <v>20</v>
      </c>
    </row>
    <row r="2207" spans="1:10" x14ac:dyDescent="0.25">
      <c r="A2207" s="67"/>
      <c r="B2207" s="67"/>
      <c r="C2207" s="67"/>
      <c r="D2207" s="67"/>
      <c r="E2207" s="67" t="s">
        <v>426</v>
      </c>
      <c r="F2207" s="68">
        <v>42487</v>
      </c>
      <c r="G2207" s="67"/>
      <c r="H2207" s="67" t="s">
        <v>3052</v>
      </c>
      <c r="I2207" s="67" t="s">
        <v>3057</v>
      </c>
      <c r="J2207" s="36">
        <v>-414.31</v>
      </c>
    </row>
    <row r="2208" spans="1:10" x14ac:dyDescent="0.25">
      <c r="A2208" s="67"/>
      <c r="B2208" s="67"/>
      <c r="C2208" s="67"/>
      <c r="D2208" s="67"/>
      <c r="E2208" s="67" t="s">
        <v>383</v>
      </c>
      <c r="F2208" s="68">
        <v>42490</v>
      </c>
      <c r="G2208" s="67" t="s">
        <v>1666</v>
      </c>
      <c r="H2208" s="67"/>
      <c r="I2208" s="67" t="s">
        <v>1667</v>
      </c>
      <c r="J2208" s="36">
        <v>40</v>
      </c>
    </row>
    <row r="2209" spans="1:10" x14ac:dyDescent="0.25">
      <c r="A2209" s="67"/>
      <c r="B2209" s="67"/>
      <c r="C2209" s="67"/>
      <c r="D2209" s="67"/>
      <c r="E2209" s="67" t="s">
        <v>383</v>
      </c>
      <c r="F2209" s="68">
        <v>42551</v>
      </c>
      <c r="G2209" s="67" t="s">
        <v>1669</v>
      </c>
      <c r="H2209" s="67"/>
      <c r="I2209" s="67" t="s">
        <v>1670</v>
      </c>
      <c r="J2209" s="36">
        <v>20</v>
      </c>
    </row>
    <row r="2210" spans="1:10" x14ac:dyDescent="0.25">
      <c r="A2210" s="67"/>
      <c r="B2210" s="67"/>
      <c r="C2210" s="67"/>
      <c r="D2210" s="67"/>
      <c r="E2210" s="67" t="s">
        <v>383</v>
      </c>
      <c r="F2210" s="68">
        <v>42582</v>
      </c>
      <c r="G2210" s="67" t="s">
        <v>1830</v>
      </c>
      <c r="H2210" s="67"/>
      <c r="I2210" s="67" t="s">
        <v>1831</v>
      </c>
      <c r="J2210" s="36">
        <v>78</v>
      </c>
    </row>
    <row r="2211" spans="1:10" x14ac:dyDescent="0.25">
      <c r="A2211" s="67"/>
      <c r="B2211" s="67"/>
      <c r="C2211" s="67"/>
      <c r="D2211" s="67"/>
      <c r="E2211" s="67" t="s">
        <v>383</v>
      </c>
      <c r="F2211" s="68">
        <v>42613</v>
      </c>
      <c r="G2211" s="67" t="s">
        <v>1482</v>
      </c>
      <c r="H2211" s="67"/>
      <c r="I2211" s="67" t="s">
        <v>1483</v>
      </c>
      <c r="J2211" s="36">
        <v>40</v>
      </c>
    </row>
    <row r="2212" spans="1:10" x14ac:dyDescent="0.25">
      <c r="A2212" s="67"/>
      <c r="B2212" s="67"/>
      <c r="C2212" s="67"/>
      <c r="D2212" s="67"/>
      <c r="E2212" s="67" t="s">
        <v>383</v>
      </c>
      <c r="F2212" s="68">
        <v>42643</v>
      </c>
      <c r="G2212" s="67" t="s">
        <v>1581</v>
      </c>
      <c r="H2212" s="67"/>
      <c r="I2212" s="67" t="s">
        <v>1582</v>
      </c>
      <c r="J2212" s="36">
        <v>60</v>
      </c>
    </row>
    <row r="2213" spans="1:10" x14ac:dyDescent="0.25">
      <c r="A2213" s="67"/>
      <c r="B2213" s="67"/>
      <c r="C2213" s="67"/>
      <c r="D2213" s="67"/>
      <c r="E2213" s="67" t="s">
        <v>426</v>
      </c>
      <c r="F2213" s="68">
        <v>42646</v>
      </c>
      <c r="G2213" s="67"/>
      <c r="H2213" s="67" t="s">
        <v>3052</v>
      </c>
      <c r="I2213" s="67" t="s">
        <v>3058</v>
      </c>
      <c r="J2213" s="36">
        <v>-192.43</v>
      </c>
    </row>
    <row r="2214" spans="1:10" x14ac:dyDescent="0.25">
      <c r="A2214" s="67"/>
      <c r="B2214" s="67"/>
      <c r="C2214" s="67"/>
      <c r="D2214" s="67"/>
      <c r="E2214" s="67" t="s">
        <v>426</v>
      </c>
      <c r="F2214" s="68">
        <v>42646</v>
      </c>
      <c r="G2214" s="67"/>
      <c r="H2214" s="67" t="s">
        <v>3052</v>
      </c>
      <c r="I2214" s="67" t="s">
        <v>2492</v>
      </c>
      <c r="J2214" s="36">
        <v>-89.94</v>
      </c>
    </row>
    <row r="2215" spans="1:10" x14ac:dyDescent="0.25">
      <c r="A2215" s="67"/>
      <c r="B2215" s="67"/>
      <c r="C2215" s="67"/>
      <c r="D2215" s="67"/>
      <c r="E2215" s="67" t="s">
        <v>383</v>
      </c>
      <c r="F2215" s="68">
        <v>42675</v>
      </c>
      <c r="G2215" s="67" t="s">
        <v>1835</v>
      </c>
      <c r="H2215" s="67"/>
      <c r="I2215" s="67" t="s">
        <v>1836</v>
      </c>
      <c r="J2215" s="36">
        <v>40</v>
      </c>
    </row>
    <row r="2216" spans="1:10" x14ac:dyDescent="0.25">
      <c r="A2216" s="67"/>
      <c r="B2216" s="67"/>
      <c r="C2216" s="67"/>
      <c r="D2216" s="67"/>
      <c r="E2216" s="67" t="s">
        <v>383</v>
      </c>
      <c r="F2216" s="68">
        <v>42766</v>
      </c>
      <c r="G2216" s="67" t="s">
        <v>1586</v>
      </c>
      <c r="H2216" s="67"/>
      <c r="I2216" s="67" t="s">
        <v>1587</v>
      </c>
      <c r="J2216" s="36">
        <v>20</v>
      </c>
    </row>
    <row r="2217" spans="1:10" x14ac:dyDescent="0.25">
      <c r="A2217" s="67"/>
      <c r="B2217" s="67"/>
      <c r="C2217" s="67"/>
      <c r="D2217" s="67"/>
      <c r="E2217" s="67" t="s">
        <v>383</v>
      </c>
      <c r="F2217" s="68">
        <v>42788</v>
      </c>
      <c r="G2217" s="67" t="s">
        <v>2919</v>
      </c>
      <c r="H2217" s="67" t="s">
        <v>273</v>
      </c>
      <c r="I2217" s="67" t="s">
        <v>2920</v>
      </c>
      <c r="J2217" s="36">
        <v>1500</v>
      </c>
    </row>
    <row r="2218" spans="1:10" x14ac:dyDescent="0.25">
      <c r="A2218" s="67"/>
      <c r="B2218" s="67"/>
      <c r="C2218" s="67"/>
      <c r="D2218" s="67"/>
      <c r="E2218" s="67" t="s">
        <v>426</v>
      </c>
      <c r="F2218" s="68">
        <v>42793</v>
      </c>
      <c r="G2218" s="67"/>
      <c r="H2218" s="67" t="s">
        <v>3052</v>
      </c>
      <c r="I2218" s="67" t="s">
        <v>3059</v>
      </c>
      <c r="J2218" s="36">
        <v>-250</v>
      </c>
    </row>
    <row r="2219" spans="1:10" x14ac:dyDescent="0.25">
      <c r="A2219" s="67"/>
      <c r="B2219" s="67"/>
      <c r="C2219" s="67"/>
      <c r="D2219" s="67"/>
      <c r="E2219" s="67" t="s">
        <v>383</v>
      </c>
      <c r="F2219" s="68">
        <v>42794</v>
      </c>
      <c r="G2219" s="67" t="s">
        <v>1551</v>
      </c>
      <c r="H2219" s="67"/>
      <c r="I2219" s="67" t="s">
        <v>1465</v>
      </c>
      <c r="J2219" s="36">
        <v>60</v>
      </c>
    </row>
    <row r="2220" spans="1:10" x14ac:dyDescent="0.25">
      <c r="A2220" s="67"/>
      <c r="B2220" s="67"/>
      <c r="C2220" s="67"/>
      <c r="D2220" s="67"/>
      <c r="E2220" s="67" t="s">
        <v>383</v>
      </c>
      <c r="F2220" s="68">
        <v>42825</v>
      </c>
      <c r="G2220" s="67" t="s">
        <v>1588</v>
      </c>
      <c r="H2220" s="67"/>
      <c r="I2220" s="67" t="s">
        <v>1589</v>
      </c>
      <c r="J2220" s="36">
        <v>200</v>
      </c>
    </row>
    <row r="2221" spans="1:10" x14ac:dyDescent="0.25">
      <c r="A2221" s="67"/>
      <c r="B2221" s="67"/>
      <c r="C2221" s="67"/>
      <c r="D2221" s="67"/>
      <c r="E2221" s="67" t="s">
        <v>383</v>
      </c>
      <c r="F2221" s="68">
        <v>42855</v>
      </c>
      <c r="G2221" s="67" t="s">
        <v>1474</v>
      </c>
      <c r="H2221" s="67"/>
      <c r="I2221" s="67" t="s">
        <v>1475</v>
      </c>
      <c r="J2221" s="36">
        <v>20</v>
      </c>
    </row>
    <row r="2222" spans="1:10" x14ac:dyDescent="0.25">
      <c r="A2222" s="67"/>
      <c r="B2222" s="67"/>
      <c r="C2222" s="67"/>
      <c r="D2222" s="67"/>
      <c r="E2222" s="67" t="s">
        <v>390</v>
      </c>
      <c r="F2222" s="68">
        <v>42856</v>
      </c>
      <c r="G2222" s="67"/>
      <c r="H2222" s="67" t="s">
        <v>3052</v>
      </c>
      <c r="I2222" s="67" t="s">
        <v>3060</v>
      </c>
      <c r="J2222" s="36">
        <v>-715.64</v>
      </c>
    </row>
    <row r="2223" spans="1:10" x14ac:dyDescent="0.25">
      <c r="A2223" s="67"/>
      <c r="B2223" s="67"/>
      <c r="C2223" s="67"/>
      <c r="D2223" s="67"/>
      <c r="E2223" s="67" t="s">
        <v>383</v>
      </c>
      <c r="F2223" s="68">
        <v>42886</v>
      </c>
      <c r="G2223" s="67" t="s">
        <v>1545</v>
      </c>
      <c r="H2223" s="67"/>
      <c r="I2223" s="67" t="s">
        <v>1546</v>
      </c>
      <c r="J2223" s="36">
        <v>58</v>
      </c>
    </row>
    <row r="2224" spans="1:10" x14ac:dyDescent="0.25">
      <c r="A2224" s="67"/>
      <c r="B2224" s="67"/>
      <c r="C2224" s="67"/>
      <c r="D2224" s="67"/>
      <c r="E2224" s="67" t="s">
        <v>438</v>
      </c>
      <c r="F2224" s="68">
        <v>43140</v>
      </c>
      <c r="G2224" s="67" t="s">
        <v>3061</v>
      </c>
      <c r="H2224" s="67" t="s">
        <v>273</v>
      </c>
      <c r="I2224" s="67" t="s">
        <v>3062</v>
      </c>
      <c r="J2224" s="36">
        <v>3000</v>
      </c>
    </row>
    <row r="2225" spans="1:10" x14ac:dyDescent="0.25">
      <c r="A2225" s="67"/>
      <c r="B2225" s="67"/>
      <c r="C2225" s="67"/>
      <c r="D2225" s="67"/>
      <c r="E2225" s="67" t="s">
        <v>390</v>
      </c>
      <c r="F2225" s="68">
        <v>43265</v>
      </c>
      <c r="G2225" s="67" t="s">
        <v>3063</v>
      </c>
      <c r="H2225" s="67" t="s">
        <v>3052</v>
      </c>
      <c r="I2225" s="67" t="s">
        <v>3064</v>
      </c>
      <c r="J2225" s="36">
        <v>-559.97</v>
      </c>
    </row>
    <row r="2226" spans="1:10" x14ac:dyDescent="0.25">
      <c r="A2226" s="67"/>
      <c r="B2226" s="67"/>
      <c r="C2226" s="67"/>
      <c r="D2226" s="67"/>
      <c r="E2226" s="67" t="s">
        <v>383</v>
      </c>
      <c r="F2226" s="68">
        <v>43281</v>
      </c>
      <c r="G2226" s="67" t="s">
        <v>1915</v>
      </c>
      <c r="H2226" s="67"/>
      <c r="I2226" s="67" t="s">
        <v>1916</v>
      </c>
      <c r="J2226" s="36">
        <v>40</v>
      </c>
    </row>
    <row r="2227" spans="1:10" x14ac:dyDescent="0.25">
      <c r="A2227" s="67"/>
      <c r="B2227" s="67"/>
      <c r="C2227" s="67"/>
      <c r="D2227" s="67"/>
      <c r="E2227" s="67" t="s">
        <v>423</v>
      </c>
      <c r="F2227" s="68">
        <v>43312</v>
      </c>
      <c r="G2227" s="67"/>
      <c r="H2227" s="67"/>
      <c r="I2227" s="67" t="s">
        <v>3065</v>
      </c>
      <c r="J2227" s="36">
        <v>500</v>
      </c>
    </row>
    <row r="2228" spans="1:10" x14ac:dyDescent="0.25">
      <c r="A2228" s="67"/>
      <c r="B2228" s="67"/>
      <c r="C2228" s="67"/>
      <c r="D2228" s="67"/>
      <c r="E2228" s="67" t="s">
        <v>390</v>
      </c>
      <c r="F2228" s="68">
        <v>43404</v>
      </c>
      <c r="G2228" s="67" t="s">
        <v>3066</v>
      </c>
      <c r="H2228" s="67" t="s">
        <v>3052</v>
      </c>
      <c r="I2228" s="67" t="s">
        <v>3067</v>
      </c>
      <c r="J2228" s="36">
        <v>-177.22</v>
      </c>
    </row>
    <row r="2229" spans="1:10" x14ac:dyDescent="0.25">
      <c r="A2229" s="67"/>
      <c r="B2229" s="67"/>
      <c r="C2229" s="67"/>
      <c r="D2229" s="67"/>
      <c r="E2229" s="67" t="s">
        <v>390</v>
      </c>
      <c r="F2229" s="68">
        <v>43516</v>
      </c>
      <c r="G2229" s="67" t="s">
        <v>3068</v>
      </c>
      <c r="H2229" s="67" t="s">
        <v>3052</v>
      </c>
      <c r="I2229" s="67" t="s">
        <v>3069</v>
      </c>
      <c r="J2229" s="36">
        <v>-363.61</v>
      </c>
    </row>
    <row r="2230" spans="1:10" x14ac:dyDescent="0.25">
      <c r="A2230" s="67"/>
      <c r="B2230" s="67"/>
      <c r="C2230" s="67"/>
      <c r="D2230" s="67"/>
      <c r="E2230" s="67" t="s">
        <v>438</v>
      </c>
      <c r="F2230" s="68">
        <v>43537</v>
      </c>
      <c r="G2230" s="67" t="s">
        <v>3070</v>
      </c>
      <c r="H2230" s="67" t="s">
        <v>273</v>
      </c>
      <c r="I2230" s="67" t="s">
        <v>3071</v>
      </c>
      <c r="J2230" s="36">
        <v>3000</v>
      </c>
    </row>
    <row r="2231" spans="1:10" x14ac:dyDescent="0.25">
      <c r="A2231" s="67"/>
      <c r="B2231" s="67"/>
      <c r="C2231" s="67"/>
      <c r="D2231" s="67"/>
      <c r="E2231" s="67" t="s">
        <v>390</v>
      </c>
      <c r="F2231" s="68">
        <v>43552</v>
      </c>
      <c r="G2231" s="67" t="s">
        <v>3072</v>
      </c>
      <c r="H2231" s="67" t="s">
        <v>3052</v>
      </c>
      <c r="I2231" s="67" t="s">
        <v>3073</v>
      </c>
      <c r="J2231" s="36">
        <v>-352.27</v>
      </c>
    </row>
    <row r="2232" spans="1:10" x14ac:dyDescent="0.25">
      <c r="A2232" s="67"/>
      <c r="B2232" s="67"/>
      <c r="C2232" s="67"/>
      <c r="D2232" s="67"/>
      <c r="E2232" s="67" t="s">
        <v>390</v>
      </c>
      <c r="F2232" s="68">
        <v>43585</v>
      </c>
      <c r="G2232" s="67" t="s">
        <v>3074</v>
      </c>
      <c r="H2232" s="67" t="s">
        <v>3052</v>
      </c>
      <c r="I2232" s="67" t="s">
        <v>3073</v>
      </c>
      <c r="J2232" s="36">
        <v>-465.66</v>
      </c>
    </row>
    <row r="2233" spans="1:10" x14ac:dyDescent="0.25">
      <c r="A2233" s="67"/>
      <c r="B2233" s="67"/>
      <c r="C2233" s="67"/>
      <c r="D2233" s="67"/>
      <c r="E2233" s="67" t="s">
        <v>390</v>
      </c>
      <c r="F2233" s="68">
        <v>43616</v>
      </c>
      <c r="G2233" s="67" t="s">
        <v>3075</v>
      </c>
      <c r="H2233" s="67" t="s">
        <v>3052</v>
      </c>
      <c r="I2233" s="67" t="s">
        <v>3076</v>
      </c>
      <c r="J2233" s="36">
        <v>-396.19</v>
      </c>
    </row>
    <row r="2234" spans="1:10" x14ac:dyDescent="0.25">
      <c r="A2234" s="67"/>
      <c r="B2234" s="67"/>
      <c r="C2234" s="67"/>
      <c r="D2234" s="67"/>
      <c r="E2234" s="67" t="s">
        <v>390</v>
      </c>
      <c r="F2234" s="68">
        <v>43616</v>
      </c>
      <c r="G2234" s="67" t="s">
        <v>3077</v>
      </c>
      <c r="H2234" s="67" t="s">
        <v>3078</v>
      </c>
      <c r="I2234" s="67" t="s">
        <v>3079</v>
      </c>
      <c r="J2234" s="36">
        <v>-818.78</v>
      </c>
    </row>
    <row r="2235" spans="1:10" x14ac:dyDescent="0.25">
      <c r="A2235" s="67"/>
      <c r="B2235" s="67"/>
      <c r="C2235" s="67"/>
      <c r="D2235" s="67"/>
      <c r="E2235" s="67" t="s">
        <v>390</v>
      </c>
      <c r="F2235" s="68">
        <v>43647</v>
      </c>
      <c r="G2235" s="67" t="s">
        <v>3080</v>
      </c>
      <c r="H2235" s="67" t="s">
        <v>3081</v>
      </c>
      <c r="I2235" s="67" t="s">
        <v>3082</v>
      </c>
      <c r="J2235" s="36">
        <v>-365.07</v>
      </c>
    </row>
    <row r="2236" spans="1:10" ht="15.75" thickBot="1" x14ac:dyDescent="0.3">
      <c r="A2236" s="67"/>
      <c r="B2236" s="67"/>
      <c r="C2236" s="67"/>
      <c r="D2236" s="67"/>
      <c r="E2236" s="67" t="s">
        <v>390</v>
      </c>
      <c r="F2236" s="68">
        <v>43739</v>
      </c>
      <c r="G2236" s="67" t="s">
        <v>3083</v>
      </c>
      <c r="H2236" s="67" t="s">
        <v>3052</v>
      </c>
      <c r="I2236" s="67" t="s">
        <v>3084</v>
      </c>
      <c r="J2236" s="37">
        <v>-449.7</v>
      </c>
    </row>
    <row r="2237" spans="1:10" x14ac:dyDescent="0.25">
      <c r="A2237" s="67"/>
      <c r="B2237" s="67"/>
      <c r="C2237" s="67" t="s">
        <v>3085</v>
      </c>
      <c r="D2237" s="67"/>
      <c r="E2237" s="67"/>
      <c r="F2237" s="68"/>
      <c r="G2237" s="67"/>
      <c r="H2237" s="67"/>
      <c r="I2237" s="67"/>
      <c r="J2237" s="36">
        <f>ROUND(SUM(J2150:J2236),5)</f>
        <v>6608.27</v>
      </c>
    </row>
    <row r="2238" spans="1:10" x14ac:dyDescent="0.25">
      <c r="A2238" s="64"/>
      <c r="B2238" s="64"/>
      <c r="C2238" s="64" t="s">
        <v>3086</v>
      </c>
      <c r="D2238" s="64"/>
      <c r="E2238" s="64"/>
      <c r="F2238" s="65"/>
      <c r="G2238" s="64"/>
      <c r="H2238" s="64"/>
      <c r="I2238" s="64"/>
      <c r="J2238" s="57"/>
    </row>
    <row r="2239" spans="1:10" x14ac:dyDescent="0.25">
      <c r="A2239" s="67"/>
      <c r="B2239" s="67"/>
      <c r="C2239" s="67"/>
      <c r="D2239" s="67"/>
      <c r="E2239" s="67" t="s">
        <v>383</v>
      </c>
      <c r="F2239" s="68">
        <v>43233</v>
      </c>
      <c r="G2239" s="67" t="s">
        <v>718</v>
      </c>
      <c r="H2239" s="67"/>
      <c r="I2239" s="67" t="s">
        <v>3087</v>
      </c>
      <c r="J2239" s="36">
        <v>500</v>
      </c>
    </row>
    <row r="2240" spans="1:10" ht="15.75" thickBot="1" x14ac:dyDescent="0.3">
      <c r="A2240" s="67"/>
      <c r="B2240" s="67"/>
      <c r="C2240" s="67"/>
      <c r="D2240" s="67"/>
      <c r="E2240" s="67" t="s">
        <v>390</v>
      </c>
      <c r="F2240" s="68">
        <v>43325</v>
      </c>
      <c r="G2240" s="67" t="s">
        <v>3088</v>
      </c>
      <c r="H2240" s="67" t="s">
        <v>3089</v>
      </c>
      <c r="I2240" s="67" t="s">
        <v>3090</v>
      </c>
      <c r="J2240" s="37">
        <v>-275.44</v>
      </c>
    </row>
    <row r="2241" spans="1:10" x14ac:dyDescent="0.25">
      <c r="A2241" s="67"/>
      <c r="B2241" s="67"/>
      <c r="C2241" s="67" t="s">
        <v>3091</v>
      </c>
      <c r="D2241" s="67"/>
      <c r="E2241" s="67"/>
      <c r="F2241" s="68"/>
      <c r="G2241" s="67"/>
      <c r="H2241" s="67"/>
      <c r="I2241" s="67"/>
      <c r="J2241" s="36">
        <f>ROUND(SUM(J2238:J2240),5)</f>
        <v>224.56</v>
      </c>
    </row>
    <row r="2242" spans="1:10" x14ac:dyDescent="0.25">
      <c r="A2242" s="64"/>
      <c r="B2242" s="64"/>
      <c r="C2242" s="64" t="s">
        <v>3092</v>
      </c>
      <c r="D2242" s="64"/>
      <c r="E2242" s="64"/>
      <c r="F2242" s="65"/>
      <c r="G2242" s="64"/>
      <c r="H2242" s="64"/>
      <c r="I2242" s="64"/>
      <c r="J2242" s="57"/>
    </row>
    <row r="2243" spans="1:10" x14ac:dyDescent="0.25">
      <c r="A2243" s="67"/>
      <c r="B2243" s="67"/>
      <c r="C2243" s="67"/>
      <c r="D2243" s="67"/>
      <c r="E2243" s="67" t="s">
        <v>383</v>
      </c>
      <c r="F2243" s="68">
        <v>41029</v>
      </c>
      <c r="G2243" s="67" t="s">
        <v>896</v>
      </c>
      <c r="H2243" s="67"/>
      <c r="I2243" s="67" t="s">
        <v>897</v>
      </c>
      <c r="J2243" s="36">
        <v>20</v>
      </c>
    </row>
    <row r="2244" spans="1:10" x14ac:dyDescent="0.25">
      <c r="A2244" s="67"/>
      <c r="B2244" s="67"/>
      <c r="C2244" s="67"/>
      <c r="D2244" s="67"/>
      <c r="E2244" s="67" t="s">
        <v>383</v>
      </c>
      <c r="F2244" s="68">
        <v>42185</v>
      </c>
      <c r="G2244" s="67" t="s">
        <v>900</v>
      </c>
      <c r="H2244" s="67"/>
      <c r="I2244" s="67" t="s">
        <v>901</v>
      </c>
      <c r="J2244" s="36">
        <v>20</v>
      </c>
    </row>
    <row r="2245" spans="1:10" ht="15.75" thickBot="1" x14ac:dyDescent="0.3">
      <c r="A2245" s="67"/>
      <c r="B2245" s="67"/>
      <c r="C2245" s="67"/>
      <c r="D2245" s="67"/>
      <c r="E2245" s="67" t="s">
        <v>383</v>
      </c>
      <c r="F2245" s="68">
        <v>42460</v>
      </c>
      <c r="G2245" s="67" t="s">
        <v>1466</v>
      </c>
      <c r="H2245" s="67"/>
      <c r="I2245" s="67" t="s">
        <v>1467</v>
      </c>
      <c r="J2245" s="37">
        <v>20</v>
      </c>
    </row>
    <row r="2246" spans="1:10" x14ac:dyDescent="0.25">
      <c r="A2246" s="67"/>
      <c r="B2246" s="67"/>
      <c r="C2246" s="67" t="s">
        <v>3093</v>
      </c>
      <c r="D2246" s="67"/>
      <c r="E2246" s="67"/>
      <c r="F2246" s="68"/>
      <c r="G2246" s="67"/>
      <c r="H2246" s="67"/>
      <c r="I2246" s="67"/>
      <c r="J2246" s="36">
        <f>ROUND(SUM(J2242:J2245),5)</f>
        <v>60</v>
      </c>
    </row>
    <row r="2247" spans="1:10" x14ac:dyDescent="0.25">
      <c r="A2247" s="64"/>
      <c r="B2247" s="64"/>
      <c r="C2247" s="64" t="s">
        <v>3094</v>
      </c>
      <c r="D2247" s="64"/>
      <c r="E2247" s="64"/>
      <c r="F2247" s="65"/>
      <c r="G2247" s="64"/>
      <c r="H2247" s="64"/>
      <c r="I2247" s="64"/>
      <c r="J2247" s="57"/>
    </row>
    <row r="2248" spans="1:10" x14ac:dyDescent="0.25">
      <c r="A2248" s="67"/>
      <c r="B2248" s="67"/>
      <c r="C2248" s="67"/>
      <c r="D2248" s="67"/>
      <c r="E2248" s="67" t="s">
        <v>383</v>
      </c>
      <c r="F2248" s="68">
        <v>40877</v>
      </c>
      <c r="G2248" s="67" t="s">
        <v>894</v>
      </c>
      <c r="H2248" s="67"/>
      <c r="I2248" s="67" t="s">
        <v>895</v>
      </c>
      <c r="J2248" s="36">
        <v>20</v>
      </c>
    </row>
    <row r="2249" spans="1:10" x14ac:dyDescent="0.25">
      <c r="A2249" s="67"/>
      <c r="B2249" s="67"/>
      <c r="C2249" s="67"/>
      <c r="D2249" s="67"/>
      <c r="E2249" s="67" t="s">
        <v>383</v>
      </c>
      <c r="F2249" s="68">
        <v>40999</v>
      </c>
      <c r="G2249" s="67" t="s">
        <v>702</v>
      </c>
      <c r="H2249" s="67"/>
      <c r="I2249" s="67" t="s">
        <v>703</v>
      </c>
      <c r="J2249" s="36">
        <v>20</v>
      </c>
    </row>
    <row r="2250" spans="1:10" x14ac:dyDescent="0.25">
      <c r="A2250" s="67"/>
      <c r="B2250" s="67"/>
      <c r="C2250" s="67"/>
      <c r="D2250" s="67"/>
      <c r="E2250" s="67" t="s">
        <v>383</v>
      </c>
      <c r="F2250" s="68">
        <v>41121</v>
      </c>
      <c r="G2250" s="67" t="s">
        <v>1513</v>
      </c>
      <c r="H2250" s="67"/>
      <c r="I2250" s="67" t="s">
        <v>1514</v>
      </c>
      <c r="J2250" s="36">
        <v>8</v>
      </c>
    </row>
    <row r="2251" spans="1:10" x14ac:dyDescent="0.25">
      <c r="A2251" s="67"/>
      <c r="B2251" s="67"/>
      <c r="C2251" s="67"/>
      <c r="D2251" s="67"/>
      <c r="E2251" s="67" t="s">
        <v>383</v>
      </c>
      <c r="F2251" s="68">
        <v>41182</v>
      </c>
      <c r="G2251" s="67" t="s">
        <v>1506</v>
      </c>
      <c r="H2251" s="67"/>
      <c r="I2251" s="67" t="s">
        <v>1507</v>
      </c>
      <c r="J2251" s="36">
        <v>40</v>
      </c>
    </row>
    <row r="2252" spans="1:10" x14ac:dyDescent="0.25">
      <c r="A2252" s="67"/>
      <c r="B2252" s="67"/>
      <c r="C2252" s="67"/>
      <c r="D2252" s="67"/>
      <c r="E2252" s="67" t="s">
        <v>383</v>
      </c>
      <c r="F2252" s="68">
        <v>41305</v>
      </c>
      <c r="G2252" s="67" t="s">
        <v>1488</v>
      </c>
      <c r="H2252" s="67"/>
      <c r="I2252" s="67" t="s">
        <v>1489</v>
      </c>
      <c r="J2252" s="36">
        <v>8</v>
      </c>
    </row>
    <row r="2253" spans="1:10" x14ac:dyDescent="0.25">
      <c r="A2253" s="67"/>
      <c r="B2253" s="67"/>
      <c r="C2253" s="67"/>
      <c r="D2253" s="67"/>
      <c r="E2253" s="67" t="s">
        <v>383</v>
      </c>
      <c r="F2253" s="68">
        <v>41333</v>
      </c>
      <c r="G2253" s="67" t="s">
        <v>1571</v>
      </c>
      <c r="H2253" s="67"/>
      <c r="I2253" s="67" t="s">
        <v>1572</v>
      </c>
      <c r="J2253" s="36">
        <v>8</v>
      </c>
    </row>
    <row r="2254" spans="1:10" x14ac:dyDescent="0.25">
      <c r="A2254" s="67"/>
      <c r="B2254" s="67"/>
      <c r="C2254" s="67"/>
      <c r="D2254" s="67"/>
      <c r="E2254" s="67" t="s">
        <v>383</v>
      </c>
      <c r="F2254" s="68">
        <v>41425</v>
      </c>
      <c r="G2254" s="67" t="s">
        <v>1490</v>
      </c>
      <c r="H2254" s="67"/>
      <c r="I2254" s="67" t="s">
        <v>1491</v>
      </c>
      <c r="J2254" s="36">
        <v>36</v>
      </c>
    </row>
    <row r="2255" spans="1:10" x14ac:dyDescent="0.25">
      <c r="A2255" s="67"/>
      <c r="B2255" s="67"/>
      <c r="C2255" s="67"/>
      <c r="D2255" s="67"/>
      <c r="E2255" s="67" t="s">
        <v>383</v>
      </c>
      <c r="F2255" s="68">
        <v>41608</v>
      </c>
      <c r="G2255" s="67" t="s">
        <v>1519</v>
      </c>
      <c r="H2255" s="67"/>
      <c r="I2255" s="67" t="s">
        <v>1520</v>
      </c>
      <c r="J2255" s="36">
        <v>38</v>
      </c>
    </row>
    <row r="2256" spans="1:10" x14ac:dyDescent="0.25">
      <c r="A2256" s="67"/>
      <c r="B2256" s="67"/>
      <c r="C2256" s="67"/>
      <c r="D2256" s="67"/>
      <c r="E2256" s="67" t="s">
        <v>383</v>
      </c>
      <c r="F2256" s="68">
        <v>41639</v>
      </c>
      <c r="G2256" s="67" t="s">
        <v>1628</v>
      </c>
      <c r="H2256" s="67"/>
      <c r="I2256" s="67" t="s">
        <v>1629</v>
      </c>
      <c r="J2256" s="36">
        <v>8</v>
      </c>
    </row>
    <row r="2257" spans="1:10" x14ac:dyDescent="0.25">
      <c r="A2257" s="67"/>
      <c r="B2257" s="67"/>
      <c r="C2257" s="67"/>
      <c r="D2257" s="67"/>
      <c r="E2257" s="67" t="s">
        <v>383</v>
      </c>
      <c r="F2257" s="68">
        <v>42063</v>
      </c>
      <c r="G2257" s="67" t="s">
        <v>1549</v>
      </c>
      <c r="H2257" s="67"/>
      <c r="I2257" s="67" t="s">
        <v>1550</v>
      </c>
      <c r="J2257" s="36">
        <v>20</v>
      </c>
    </row>
    <row r="2258" spans="1:10" x14ac:dyDescent="0.25">
      <c r="A2258" s="67"/>
      <c r="B2258" s="67"/>
      <c r="C2258" s="67"/>
      <c r="D2258" s="67"/>
      <c r="E2258" s="67" t="s">
        <v>383</v>
      </c>
      <c r="F2258" s="68">
        <v>42155</v>
      </c>
      <c r="G2258" s="67" t="s">
        <v>1650</v>
      </c>
      <c r="H2258" s="67"/>
      <c r="I2258" s="67" t="s">
        <v>1651</v>
      </c>
      <c r="J2258" s="36">
        <v>88</v>
      </c>
    </row>
    <row r="2259" spans="1:10" x14ac:dyDescent="0.25">
      <c r="A2259" s="67"/>
      <c r="B2259" s="67"/>
      <c r="C2259" s="67"/>
      <c r="D2259" s="67"/>
      <c r="E2259" s="67" t="s">
        <v>426</v>
      </c>
      <c r="F2259" s="68">
        <v>42226</v>
      </c>
      <c r="G2259" s="67" t="s">
        <v>570</v>
      </c>
      <c r="H2259" s="67" t="s">
        <v>1351</v>
      </c>
      <c r="I2259" s="67" t="s">
        <v>3095</v>
      </c>
      <c r="J2259" s="36">
        <v>-95.33</v>
      </c>
    </row>
    <row r="2260" spans="1:10" x14ac:dyDescent="0.25">
      <c r="A2260" s="67"/>
      <c r="B2260" s="67"/>
      <c r="C2260" s="67"/>
      <c r="D2260" s="67"/>
      <c r="E2260" s="67" t="s">
        <v>390</v>
      </c>
      <c r="F2260" s="68">
        <v>42369</v>
      </c>
      <c r="G2260" s="67"/>
      <c r="H2260" s="67" t="s">
        <v>371</v>
      </c>
      <c r="I2260" s="67" t="s">
        <v>3096</v>
      </c>
      <c r="J2260" s="36">
        <v>-190</v>
      </c>
    </row>
    <row r="2261" spans="1:10" x14ac:dyDescent="0.25">
      <c r="A2261" s="67"/>
      <c r="B2261" s="67"/>
      <c r="C2261" s="67"/>
      <c r="D2261" s="67"/>
      <c r="E2261" s="67" t="s">
        <v>383</v>
      </c>
      <c r="F2261" s="68">
        <v>42370</v>
      </c>
      <c r="G2261" s="67" t="s">
        <v>1462</v>
      </c>
      <c r="H2261" s="67"/>
      <c r="I2261" s="67" t="s">
        <v>1463</v>
      </c>
      <c r="J2261" s="36">
        <v>491.33</v>
      </c>
    </row>
    <row r="2262" spans="1:10" x14ac:dyDescent="0.25">
      <c r="A2262" s="67"/>
      <c r="B2262" s="67"/>
      <c r="C2262" s="67"/>
      <c r="D2262" s="67"/>
      <c r="E2262" s="67" t="s">
        <v>426</v>
      </c>
      <c r="F2262" s="68">
        <v>42481</v>
      </c>
      <c r="G2262" s="67"/>
      <c r="H2262" s="67" t="s">
        <v>1351</v>
      </c>
      <c r="I2262" s="67" t="s">
        <v>3097</v>
      </c>
      <c r="J2262" s="36">
        <v>-31</v>
      </c>
    </row>
    <row r="2263" spans="1:10" x14ac:dyDescent="0.25">
      <c r="A2263" s="67"/>
      <c r="B2263" s="67"/>
      <c r="C2263" s="67"/>
      <c r="D2263" s="67"/>
      <c r="E2263" s="67" t="s">
        <v>383</v>
      </c>
      <c r="F2263" s="68">
        <v>42855</v>
      </c>
      <c r="G2263" s="67" t="s">
        <v>1474</v>
      </c>
      <c r="H2263" s="67"/>
      <c r="I2263" s="67" t="s">
        <v>1475</v>
      </c>
      <c r="J2263" s="36">
        <v>8</v>
      </c>
    </row>
    <row r="2264" spans="1:10" x14ac:dyDescent="0.25">
      <c r="A2264" s="67"/>
      <c r="B2264" s="67"/>
      <c r="C2264" s="67"/>
      <c r="D2264" s="67"/>
      <c r="E2264" s="67" t="s">
        <v>390</v>
      </c>
      <c r="F2264" s="68">
        <v>43188</v>
      </c>
      <c r="G2264" s="67" t="s">
        <v>3098</v>
      </c>
      <c r="H2264" s="67" t="s">
        <v>371</v>
      </c>
      <c r="I2264" s="67" t="s">
        <v>3099</v>
      </c>
      <c r="J2264" s="36">
        <v>-123.39</v>
      </c>
    </row>
    <row r="2265" spans="1:10" ht="15.75" thickBot="1" x14ac:dyDescent="0.3">
      <c r="A2265" s="67"/>
      <c r="B2265" s="67"/>
      <c r="C2265" s="67"/>
      <c r="D2265" s="67"/>
      <c r="E2265" s="67" t="s">
        <v>390</v>
      </c>
      <c r="F2265" s="68">
        <v>43751</v>
      </c>
      <c r="G2265" s="67" t="s">
        <v>3100</v>
      </c>
      <c r="H2265" s="67" t="s">
        <v>371</v>
      </c>
      <c r="I2265" s="67" t="s">
        <v>3101</v>
      </c>
      <c r="J2265" s="37">
        <v>-67.17</v>
      </c>
    </row>
    <row r="2266" spans="1:10" x14ac:dyDescent="0.25">
      <c r="A2266" s="67"/>
      <c r="B2266" s="67"/>
      <c r="C2266" s="67" t="s">
        <v>3102</v>
      </c>
      <c r="D2266" s="67"/>
      <c r="E2266" s="67"/>
      <c r="F2266" s="68"/>
      <c r="G2266" s="67"/>
      <c r="H2266" s="67"/>
      <c r="I2266" s="67"/>
      <c r="J2266" s="36">
        <f>ROUND(SUM(J2247:J2265),5)</f>
        <v>286.44</v>
      </c>
    </row>
    <row r="2267" spans="1:10" x14ac:dyDescent="0.25">
      <c r="A2267" s="64"/>
      <c r="B2267" s="64"/>
      <c r="C2267" s="64" t="s">
        <v>3103</v>
      </c>
      <c r="D2267" s="64"/>
      <c r="E2267" s="64"/>
      <c r="F2267" s="65"/>
      <c r="G2267" s="64"/>
      <c r="H2267" s="64"/>
      <c r="I2267" s="64"/>
      <c r="J2267" s="57"/>
    </row>
    <row r="2268" spans="1:10" x14ac:dyDescent="0.25">
      <c r="A2268" s="67"/>
      <c r="B2268" s="67"/>
      <c r="C2268" s="67"/>
      <c r="D2268" s="67"/>
      <c r="E2268" s="67" t="s">
        <v>383</v>
      </c>
      <c r="F2268" s="68">
        <v>40543</v>
      </c>
      <c r="G2268" s="67" t="s">
        <v>1604</v>
      </c>
      <c r="H2268" s="67"/>
      <c r="I2268" s="67" t="s">
        <v>1605</v>
      </c>
      <c r="J2268" s="36">
        <v>973.24</v>
      </c>
    </row>
    <row r="2269" spans="1:10" x14ac:dyDescent="0.25">
      <c r="A2269" s="67"/>
      <c r="B2269" s="67"/>
      <c r="C2269" s="67"/>
      <c r="D2269" s="67"/>
      <c r="E2269" s="67" t="s">
        <v>383</v>
      </c>
      <c r="F2269" s="68">
        <v>40574</v>
      </c>
      <c r="G2269" s="67" t="s">
        <v>1608</v>
      </c>
      <c r="H2269" s="67"/>
      <c r="I2269" s="67" t="s">
        <v>1609</v>
      </c>
      <c r="J2269" s="36">
        <v>-973.24</v>
      </c>
    </row>
    <row r="2270" spans="1:10" x14ac:dyDescent="0.25">
      <c r="A2270" s="67"/>
      <c r="B2270" s="67"/>
      <c r="C2270" s="67"/>
      <c r="D2270" s="67"/>
      <c r="E2270" s="67" t="s">
        <v>383</v>
      </c>
      <c r="F2270" s="68">
        <v>41121</v>
      </c>
      <c r="G2270" s="67" t="s">
        <v>1513</v>
      </c>
      <c r="H2270" s="67"/>
      <c r="I2270" s="67" t="s">
        <v>1514</v>
      </c>
      <c r="J2270" s="36">
        <v>40</v>
      </c>
    </row>
    <row r="2271" spans="1:10" x14ac:dyDescent="0.25">
      <c r="A2271" s="67"/>
      <c r="B2271" s="67"/>
      <c r="C2271" s="67"/>
      <c r="D2271" s="67"/>
      <c r="E2271" s="67" t="s">
        <v>383</v>
      </c>
      <c r="F2271" s="68">
        <v>41182</v>
      </c>
      <c r="G2271" s="67" t="s">
        <v>1506</v>
      </c>
      <c r="H2271" s="67"/>
      <c r="I2271" s="67" t="s">
        <v>1507</v>
      </c>
      <c r="J2271" s="36">
        <v>20</v>
      </c>
    </row>
    <row r="2272" spans="1:10" x14ac:dyDescent="0.25">
      <c r="A2272" s="67"/>
      <c r="B2272" s="67"/>
      <c r="C2272" s="67"/>
      <c r="D2272" s="67"/>
      <c r="E2272" s="67" t="s">
        <v>383</v>
      </c>
      <c r="F2272" s="68">
        <v>41333</v>
      </c>
      <c r="G2272" s="67" t="s">
        <v>1571</v>
      </c>
      <c r="H2272" s="67"/>
      <c r="I2272" s="67" t="s">
        <v>1572</v>
      </c>
      <c r="J2272" s="36">
        <v>20</v>
      </c>
    </row>
    <row r="2273" spans="1:10" x14ac:dyDescent="0.25">
      <c r="A2273" s="67"/>
      <c r="B2273" s="67"/>
      <c r="C2273" s="67"/>
      <c r="D2273" s="67"/>
      <c r="E2273" s="67" t="s">
        <v>383</v>
      </c>
      <c r="F2273" s="68">
        <v>41455</v>
      </c>
      <c r="G2273" s="67" t="s">
        <v>1750</v>
      </c>
      <c r="H2273" s="67"/>
      <c r="I2273" s="67" t="s">
        <v>1751</v>
      </c>
      <c r="J2273" s="36">
        <v>268</v>
      </c>
    </row>
    <row r="2274" spans="1:10" x14ac:dyDescent="0.25">
      <c r="A2274" s="67"/>
      <c r="B2274" s="67"/>
      <c r="C2274" s="67"/>
      <c r="D2274" s="67"/>
      <c r="E2274" s="67" t="s">
        <v>383</v>
      </c>
      <c r="F2274" s="68">
        <v>41547</v>
      </c>
      <c r="G2274" s="67" t="s">
        <v>1543</v>
      </c>
      <c r="H2274" s="67"/>
      <c r="I2274" s="67" t="s">
        <v>1544</v>
      </c>
      <c r="J2274" s="36">
        <v>20</v>
      </c>
    </row>
    <row r="2275" spans="1:10" x14ac:dyDescent="0.25">
      <c r="A2275" s="67"/>
      <c r="B2275" s="67"/>
      <c r="C2275" s="67"/>
      <c r="D2275" s="67"/>
      <c r="E2275" s="67" t="s">
        <v>383</v>
      </c>
      <c r="F2275" s="68">
        <v>41729</v>
      </c>
      <c r="G2275" s="67" t="s">
        <v>1478</v>
      </c>
      <c r="H2275" s="67"/>
      <c r="I2275" s="67" t="s">
        <v>1479</v>
      </c>
      <c r="J2275" s="36">
        <v>20</v>
      </c>
    </row>
    <row r="2276" spans="1:10" x14ac:dyDescent="0.25">
      <c r="A2276" s="67"/>
      <c r="B2276" s="67"/>
      <c r="C2276" s="67"/>
      <c r="D2276" s="67"/>
      <c r="E2276" s="67" t="s">
        <v>383</v>
      </c>
      <c r="F2276" s="68">
        <v>41759</v>
      </c>
      <c r="G2276" s="67" t="s">
        <v>1521</v>
      </c>
      <c r="H2276" s="67"/>
      <c r="I2276" s="67" t="s">
        <v>1522</v>
      </c>
      <c r="J2276" s="36">
        <v>20</v>
      </c>
    </row>
    <row r="2277" spans="1:10" x14ac:dyDescent="0.25">
      <c r="A2277" s="67"/>
      <c r="B2277" s="67"/>
      <c r="C2277" s="67"/>
      <c r="D2277" s="67"/>
      <c r="E2277" s="67" t="s">
        <v>383</v>
      </c>
      <c r="F2277" s="68">
        <v>42094</v>
      </c>
      <c r="G2277" s="67" t="s">
        <v>898</v>
      </c>
      <c r="H2277" s="67"/>
      <c r="I2277" s="67" t="s">
        <v>899</v>
      </c>
      <c r="J2277" s="36">
        <v>200</v>
      </c>
    </row>
    <row r="2278" spans="1:10" x14ac:dyDescent="0.25">
      <c r="A2278" s="67"/>
      <c r="B2278" s="67"/>
      <c r="C2278" s="67"/>
      <c r="D2278" s="67"/>
      <c r="E2278" s="67" t="s">
        <v>383</v>
      </c>
      <c r="F2278" s="68">
        <v>42185</v>
      </c>
      <c r="G2278" s="67" t="s">
        <v>900</v>
      </c>
      <c r="H2278" s="67"/>
      <c r="I2278" s="67" t="s">
        <v>901</v>
      </c>
      <c r="J2278" s="36">
        <v>20</v>
      </c>
    </row>
    <row r="2279" spans="1:10" x14ac:dyDescent="0.25">
      <c r="A2279" s="67"/>
      <c r="B2279" s="67"/>
      <c r="C2279" s="67"/>
      <c r="D2279" s="67"/>
      <c r="E2279" s="67" t="s">
        <v>383</v>
      </c>
      <c r="F2279" s="68">
        <v>42460</v>
      </c>
      <c r="G2279" s="67" t="s">
        <v>1466</v>
      </c>
      <c r="H2279" s="67"/>
      <c r="I2279" s="67" t="s">
        <v>1467</v>
      </c>
      <c r="J2279" s="36">
        <v>40</v>
      </c>
    </row>
    <row r="2280" spans="1:10" x14ac:dyDescent="0.25">
      <c r="A2280" s="67"/>
      <c r="B2280" s="67"/>
      <c r="C2280" s="67"/>
      <c r="D2280" s="67"/>
      <c r="E2280" s="67" t="s">
        <v>383</v>
      </c>
      <c r="F2280" s="68">
        <v>42767</v>
      </c>
      <c r="G2280" s="67" t="s">
        <v>1009</v>
      </c>
      <c r="H2280" s="67"/>
      <c r="I2280" s="67" t="s">
        <v>1556</v>
      </c>
      <c r="J2280" s="36">
        <v>-668</v>
      </c>
    </row>
    <row r="2281" spans="1:10" x14ac:dyDescent="0.25">
      <c r="A2281" s="67"/>
      <c r="B2281" s="67"/>
      <c r="C2281" s="67"/>
      <c r="D2281" s="67"/>
      <c r="E2281" s="67" t="s">
        <v>383</v>
      </c>
      <c r="F2281" s="68">
        <v>42886</v>
      </c>
      <c r="G2281" s="67" t="s">
        <v>1545</v>
      </c>
      <c r="H2281" s="67"/>
      <c r="I2281" s="67" t="s">
        <v>1546</v>
      </c>
      <c r="J2281" s="36">
        <v>20</v>
      </c>
    </row>
    <row r="2282" spans="1:10" x14ac:dyDescent="0.25">
      <c r="A2282" s="67"/>
      <c r="B2282" s="67"/>
      <c r="C2282" s="67"/>
      <c r="D2282" s="67"/>
      <c r="E2282" s="67" t="s">
        <v>383</v>
      </c>
      <c r="F2282" s="68">
        <v>43070</v>
      </c>
      <c r="G2282" s="67" t="s">
        <v>3104</v>
      </c>
      <c r="H2282" s="67"/>
      <c r="I2282" s="67" t="s">
        <v>3105</v>
      </c>
      <c r="J2282" s="36">
        <v>500</v>
      </c>
    </row>
    <row r="2283" spans="1:10" ht="15.75" thickBot="1" x14ac:dyDescent="0.3">
      <c r="A2283" s="67"/>
      <c r="B2283" s="67"/>
      <c r="C2283" s="67"/>
      <c r="D2283" s="67"/>
      <c r="E2283" s="67" t="s">
        <v>383</v>
      </c>
      <c r="F2283" s="68">
        <v>43221</v>
      </c>
      <c r="G2283" s="67" t="s">
        <v>1510</v>
      </c>
      <c r="H2283" s="67"/>
      <c r="I2283" s="67"/>
      <c r="J2283" s="37">
        <v>-520</v>
      </c>
    </row>
    <row r="2284" spans="1:10" x14ac:dyDescent="0.25">
      <c r="A2284" s="67"/>
      <c r="B2284" s="67"/>
      <c r="C2284" s="67" t="s">
        <v>3106</v>
      </c>
      <c r="D2284" s="67"/>
      <c r="E2284" s="67"/>
      <c r="F2284" s="68"/>
      <c r="G2284" s="67"/>
      <c r="H2284" s="67"/>
      <c r="I2284" s="67"/>
      <c r="J2284" s="36">
        <f>ROUND(SUM(J2267:J2283),5)</f>
        <v>0</v>
      </c>
    </row>
    <row r="2285" spans="1:10" x14ac:dyDescent="0.25">
      <c r="A2285" s="64"/>
      <c r="B2285" s="64"/>
      <c r="C2285" s="64" t="s">
        <v>3107</v>
      </c>
      <c r="D2285" s="64"/>
      <c r="E2285" s="64"/>
      <c r="F2285" s="65"/>
      <c r="G2285" s="64"/>
      <c r="H2285" s="64"/>
      <c r="I2285" s="64"/>
      <c r="J2285" s="57"/>
    </row>
    <row r="2286" spans="1:10" x14ac:dyDescent="0.25">
      <c r="A2286" s="67"/>
      <c r="B2286" s="67"/>
      <c r="C2286" s="67"/>
      <c r="D2286" s="67"/>
      <c r="E2286" s="67" t="s">
        <v>383</v>
      </c>
      <c r="F2286" s="68">
        <v>40179</v>
      </c>
      <c r="G2286" s="67" t="s">
        <v>2379</v>
      </c>
      <c r="H2286" s="67"/>
      <c r="I2286" s="67" t="s">
        <v>2380</v>
      </c>
      <c r="J2286" s="36">
        <v>2164.5</v>
      </c>
    </row>
    <row r="2287" spans="1:10" x14ac:dyDescent="0.25">
      <c r="A2287" s="67"/>
      <c r="B2287" s="67"/>
      <c r="C2287" s="67"/>
      <c r="D2287" s="67"/>
      <c r="E2287" s="67" t="s">
        <v>383</v>
      </c>
      <c r="F2287" s="68">
        <v>40209</v>
      </c>
      <c r="G2287" s="67" t="s">
        <v>2456</v>
      </c>
      <c r="H2287" s="67"/>
      <c r="I2287" s="67" t="s">
        <v>2457</v>
      </c>
      <c r="J2287" s="36">
        <v>20</v>
      </c>
    </row>
    <row r="2288" spans="1:10" x14ac:dyDescent="0.25">
      <c r="A2288" s="67"/>
      <c r="B2288" s="67"/>
      <c r="C2288" s="67"/>
      <c r="D2288" s="67"/>
      <c r="E2288" s="67" t="s">
        <v>383</v>
      </c>
      <c r="F2288" s="68">
        <v>40209</v>
      </c>
      <c r="G2288" s="67" t="s">
        <v>2381</v>
      </c>
      <c r="H2288" s="67"/>
      <c r="I2288" s="67" t="s">
        <v>2382</v>
      </c>
      <c r="J2288" s="36">
        <v>-586.95000000000005</v>
      </c>
    </row>
    <row r="2289" spans="1:10" x14ac:dyDescent="0.25">
      <c r="A2289" s="67"/>
      <c r="B2289" s="67"/>
      <c r="C2289" s="67"/>
      <c r="D2289" s="67"/>
      <c r="E2289" s="67" t="s">
        <v>383</v>
      </c>
      <c r="F2289" s="68">
        <v>40237</v>
      </c>
      <c r="G2289" s="67" t="s">
        <v>2383</v>
      </c>
      <c r="H2289" s="67"/>
      <c r="I2289" s="67" t="s">
        <v>2384</v>
      </c>
      <c r="J2289" s="36">
        <v>40</v>
      </c>
    </row>
    <row r="2290" spans="1:10" x14ac:dyDescent="0.25">
      <c r="A2290" s="67"/>
      <c r="B2290" s="67"/>
      <c r="C2290" s="67"/>
      <c r="D2290" s="67"/>
      <c r="E2290" s="67" t="s">
        <v>383</v>
      </c>
      <c r="F2290" s="68">
        <v>40268</v>
      </c>
      <c r="G2290" s="67" t="s">
        <v>2458</v>
      </c>
      <c r="H2290" s="67"/>
      <c r="I2290" s="67" t="s">
        <v>2459</v>
      </c>
      <c r="J2290" s="36">
        <v>20</v>
      </c>
    </row>
    <row r="2291" spans="1:10" x14ac:dyDescent="0.25">
      <c r="A2291" s="67"/>
      <c r="B2291" s="67"/>
      <c r="C2291" s="67"/>
      <c r="D2291" s="67"/>
      <c r="E2291" s="67" t="s">
        <v>383</v>
      </c>
      <c r="F2291" s="68">
        <v>40329</v>
      </c>
      <c r="G2291" s="67" t="s">
        <v>2391</v>
      </c>
      <c r="H2291" s="67"/>
      <c r="I2291" s="67" t="s">
        <v>2392</v>
      </c>
      <c r="J2291" s="36">
        <v>20</v>
      </c>
    </row>
    <row r="2292" spans="1:10" x14ac:dyDescent="0.25">
      <c r="A2292" s="67"/>
      <c r="B2292" s="67"/>
      <c r="C2292" s="67"/>
      <c r="D2292" s="67"/>
      <c r="E2292" s="67" t="s">
        <v>383</v>
      </c>
      <c r="F2292" s="68">
        <v>40359</v>
      </c>
      <c r="G2292" s="67" t="s">
        <v>3108</v>
      </c>
      <c r="H2292" s="67"/>
      <c r="I2292" s="67" t="s">
        <v>3109</v>
      </c>
      <c r="J2292" s="36">
        <v>80</v>
      </c>
    </row>
    <row r="2293" spans="1:10" x14ac:dyDescent="0.25">
      <c r="A2293" s="67"/>
      <c r="B2293" s="67"/>
      <c r="C2293" s="67"/>
      <c r="D2293" s="67"/>
      <c r="E2293" s="67" t="s">
        <v>383</v>
      </c>
      <c r="F2293" s="68">
        <v>40390</v>
      </c>
      <c r="G2293" s="67" t="s">
        <v>2460</v>
      </c>
      <c r="H2293" s="67"/>
      <c r="I2293" s="67" t="s">
        <v>2461</v>
      </c>
      <c r="J2293" s="36">
        <v>20</v>
      </c>
    </row>
    <row r="2294" spans="1:10" x14ac:dyDescent="0.25">
      <c r="A2294" s="67"/>
      <c r="B2294" s="67"/>
      <c r="C2294" s="67"/>
      <c r="D2294" s="67"/>
      <c r="E2294" s="67" t="s">
        <v>383</v>
      </c>
      <c r="F2294" s="68">
        <v>40421</v>
      </c>
      <c r="G2294" s="67" t="s">
        <v>3110</v>
      </c>
      <c r="H2294" s="67"/>
      <c r="I2294" s="67" t="s">
        <v>3111</v>
      </c>
      <c r="J2294" s="36">
        <v>20</v>
      </c>
    </row>
    <row r="2295" spans="1:10" x14ac:dyDescent="0.25">
      <c r="A2295" s="67"/>
      <c r="B2295" s="67"/>
      <c r="C2295" s="67"/>
      <c r="D2295" s="67"/>
      <c r="E2295" s="67" t="s">
        <v>383</v>
      </c>
      <c r="F2295" s="68">
        <v>40482</v>
      </c>
      <c r="G2295" s="67" t="s">
        <v>3112</v>
      </c>
      <c r="H2295" s="67"/>
      <c r="I2295" s="67" t="s">
        <v>3113</v>
      </c>
      <c r="J2295" s="36">
        <v>20</v>
      </c>
    </row>
    <row r="2296" spans="1:10" x14ac:dyDescent="0.25">
      <c r="A2296" s="67"/>
      <c r="B2296" s="67"/>
      <c r="C2296" s="67"/>
      <c r="D2296" s="67"/>
      <c r="E2296" s="67" t="s">
        <v>383</v>
      </c>
      <c r="F2296" s="68">
        <v>40512</v>
      </c>
      <c r="G2296" s="67" t="s">
        <v>2464</v>
      </c>
      <c r="H2296" s="67"/>
      <c r="I2296" s="67" t="s">
        <v>2465</v>
      </c>
      <c r="J2296" s="36">
        <v>20</v>
      </c>
    </row>
    <row r="2297" spans="1:10" x14ac:dyDescent="0.25">
      <c r="A2297" s="67"/>
      <c r="B2297" s="67"/>
      <c r="C2297" s="67"/>
      <c r="D2297" s="67"/>
      <c r="E2297" s="67" t="s">
        <v>383</v>
      </c>
      <c r="F2297" s="68">
        <v>40512</v>
      </c>
      <c r="G2297" s="67" t="s">
        <v>1600</v>
      </c>
      <c r="H2297" s="67"/>
      <c r="I2297" s="67" t="s">
        <v>1601</v>
      </c>
      <c r="J2297" s="36">
        <v>1942.14</v>
      </c>
    </row>
    <row r="2298" spans="1:10" x14ac:dyDescent="0.25">
      <c r="A2298" s="67"/>
      <c r="B2298" s="67"/>
      <c r="C2298" s="67"/>
      <c r="D2298" s="67"/>
      <c r="E2298" s="67" t="s">
        <v>383</v>
      </c>
      <c r="F2298" s="68">
        <v>40574</v>
      </c>
      <c r="G2298" s="67" t="s">
        <v>1561</v>
      </c>
      <c r="H2298" s="67"/>
      <c r="I2298" s="67" t="s">
        <v>1562</v>
      </c>
      <c r="J2298" s="36">
        <v>-1912.17</v>
      </c>
    </row>
    <row r="2299" spans="1:10" x14ac:dyDescent="0.25">
      <c r="A2299" s="67"/>
      <c r="B2299" s="67"/>
      <c r="C2299" s="67"/>
      <c r="D2299" s="67"/>
      <c r="E2299" s="67" t="s">
        <v>383</v>
      </c>
      <c r="F2299" s="68">
        <v>40602</v>
      </c>
      <c r="G2299" s="67" t="s">
        <v>1202</v>
      </c>
      <c r="H2299" s="67"/>
      <c r="I2299" s="67" t="s">
        <v>1203</v>
      </c>
      <c r="J2299" s="36">
        <v>20</v>
      </c>
    </row>
    <row r="2300" spans="1:10" x14ac:dyDescent="0.25">
      <c r="A2300" s="67"/>
      <c r="B2300" s="67"/>
      <c r="C2300" s="67"/>
      <c r="D2300" s="67"/>
      <c r="E2300" s="67" t="s">
        <v>383</v>
      </c>
      <c r="F2300" s="68">
        <v>40694</v>
      </c>
      <c r="G2300" s="67" t="s">
        <v>1614</v>
      </c>
      <c r="H2300" s="67"/>
      <c r="I2300" s="67" t="s">
        <v>1615</v>
      </c>
      <c r="J2300" s="36">
        <v>20</v>
      </c>
    </row>
    <row r="2301" spans="1:10" x14ac:dyDescent="0.25">
      <c r="A2301" s="67"/>
      <c r="B2301" s="67"/>
      <c r="C2301" s="67"/>
      <c r="D2301" s="67"/>
      <c r="E2301" s="67" t="s">
        <v>383</v>
      </c>
      <c r="F2301" s="68">
        <v>40694</v>
      </c>
      <c r="G2301" s="67" t="s">
        <v>1704</v>
      </c>
      <c r="H2301" s="67"/>
      <c r="I2301" s="67" t="s">
        <v>1705</v>
      </c>
      <c r="J2301" s="36">
        <v>-61.33</v>
      </c>
    </row>
    <row r="2302" spans="1:10" x14ac:dyDescent="0.25">
      <c r="A2302" s="67"/>
      <c r="B2302" s="67"/>
      <c r="C2302" s="67"/>
      <c r="D2302" s="67"/>
      <c r="E2302" s="67" t="s">
        <v>383</v>
      </c>
      <c r="F2302" s="68">
        <v>40724</v>
      </c>
      <c r="G2302" s="67" t="s">
        <v>1496</v>
      </c>
      <c r="H2302" s="67"/>
      <c r="I2302" s="67" t="s">
        <v>1497</v>
      </c>
      <c r="J2302" s="36">
        <v>80</v>
      </c>
    </row>
    <row r="2303" spans="1:10" x14ac:dyDescent="0.25">
      <c r="A2303" s="67"/>
      <c r="B2303" s="67"/>
      <c r="C2303" s="67"/>
      <c r="D2303" s="67"/>
      <c r="E2303" s="67" t="s">
        <v>383</v>
      </c>
      <c r="F2303" s="68">
        <v>40724</v>
      </c>
      <c r="G2303" s="67" t="s">
        <v>1706</v>
      </c>
      <c r="H2303" s="67"/>
      <c r="I2303" s="67" t="s">
        <v>1707</v>
      </c>
      <c r="J2303" s="36">
        <v>20</v>
      </c>
    </row>
    <row r="2304" spans="1:10" x14ac:dyDescent="0.25">
      <c r="A2304" s="67"/>
      <c r="B2304" s="67"/>
      <c r="C2304" s="67"/>
      <c r="D2304" s="67"/>
      <c r="E2304" s="67" t="s">
        <v>383</v>
      </c>
      <c r="F2304" s="68">
        <v>40755</v>
      </c>
      <c r="G2304" s="67" t="s">
        <v>1563</v>
      </c>
      <c r="H2304" s="67"/>
      <c r="I2304" s="67" t="s">
        <v>1564</v>
      </c>
      <c r="J2304" s="36">
        <v>20</v>
      </c>
    </row>
    <row r="2305" spans="1:10" x14ac:dyDescent="0.25">
      <c r="A2305" s="67"/>
      <c r="B2305" s="67"/>
      <c r="C2305" s="67"/>
      <c r="D2305" s="67"/>
      <c r="E2305" s="67" t="s">
        <v>383</v>
      </c>
      <c r="F2305" s="68">
        <v>40877</v>
      </c>
      <c r="G2305" s="67" t="s">
        <v>894</v>
      </c>
      <c r="H2305" s="67"/>
      <c r="I2305" s="67" t="s">
        <v>895</v>
      </c>
      <c r="J2305" s="36">
        <v>80</v>
      </c>
    </row>
    <row r="2306" spans="1:10" x14ac:dyDescent="0.25">
      <c r="A2306" s="67"/>
      <c r="B2306" s="67"/>
      <c r="C2306" s="67"/>
      <c r="D2306" s="67"/>
      <c r="E2306" s="67" t="s">
        <v>383</v>
      </c>
      <c r="F2306" s="68">
        <v>40877</v>
      </c>
      <c r="G2306" s="67" t="s">
        <v>1616</v>
      </c>
      <c r="H2306" s="67"/>
      <c r="I2306" s="67" t="s">
        <v>1617</v>
      </c>
      <c r="J2306" s="36">
        <v>-87.28</v>
      </c>
    </row>
    <row r="2307" spans="1:10" x14ac:dyDescent="0.25">
      <c r="A2307" s="67"/>
      <c r="B2307" s="67"/>
      <c r="C2307" s="67"/>
      <c r="D2307" s="67"/>
      <c r="E2307" s="67" t="s">
        <v>383</v>
      </c>
      <c r="F2307" s="68">
        <v>40908</v>
      </c>
      <c r="G2307" s="67" t="s">
        <v>1618</v>
      </c>
      <c r="H2307" s="67"/>
      <c r="I2307" s="67" t="s">
        <v>1619</v>
      </c>
      <c r="J2307" s="36">
        <v>40</v>
      </c>
    </row>
    <row r="2308" spans="1:10" x14ac:dyDescent="0.25">
      <c r="A2308" s="67"/>
      <c r="B2308" s="67"/>
      <c r="C2308" s="67"/>
      <c r="D2308" s="67"/>
      <c r="E2308" s="67" t="s">
        <v>383</v>
      </c>
      <c r="F2308" s="68">
        <v>40939</v>
      </c>
      <c r="G2308" s="67" t="s">
        <v>1539</v>
      </c>
      <c r="H2308" s="67"/>
      <c r="I2308" s="67" t="s">
        <v>1540</v>
      </c>
      <c r="J2308" s="36">
        <v>40</v>
      </c>
    </row>
    <row r="2309" spans="1:10" x14ac:dyDescent="0.25">
      <c r="A2309" s="67"/>
      <c r="B2309" s="67"/>
      <c r="C2309" s="67"/>
      <c r="D2309" s="67"/>
      <c r="E2309" s="67" t="s">
        <v>383</v>
      </c>
      <c r="F2309" s="68">
        <v>40968</v>
      </c>
      <c r="G2309" s="67" t="s">
        <v>1622</v>
      </c>
      <c r="H2309" s="67"/>
      <c r="I2309" s="67" t="s">
        <v>1623</v>
      </c>
      <c r="J2309" s="36">
        <v>60</v>
      </c>
    </row>
    <row r="2310" spans="1:10" x14ac:dyDescent="0.25">
      <c r="A2310" s="67"/>
      <c r="B2310" s="67"/>
      <c r="C2310" s="67"/>
      <c r="D2310" s="67"/>
      <c r="E2310" s="67" t="s">
        <v>383</v>
      </c>
      <c r="F2310" s="68">
        <v>41029</v>
      </c>
      <c r="G2310" s="67" t="s">
        <v>896</v>
      </c>
      <c r="H2310" s="67"/>
      <c r="I2310" s="67" t="s">
        <v>897</v>
      </c>
      <c r="J2310" s="36">
        <v>40</v>
      </c>
    </row>
    <row r="2311" spans="1:10" x14ac:dyDescent="0.25">
      <c r="A2311" s="67"/>
      <c r="B2311" s="67"/>
      <c r="C2311" s="67"/>
      <c r="D2311" s="67"/>
      <c r="E2311" s="67" t="s">
        <v>383</v>
      </c>
      <c r="F2311" s="68">
        <v>41060</v>
      </c>
      <c r="G2311" s="67" t="s">
        <v>1486</v>
      </c>
      <c r="H2311" s="67"/>
      <c r="I2311" s="67" t="s">
        <v>1487</v>
      </c>
      <c r="J2311" s="36">
        <v>40</v>
      </c>
    </row>
    <row r="2312" spans="1:10" x14ac:dyDescent="0.25">
      <c r="A2312" s="67"/>
      <c r="B2312" s="67"/>
      <c r="C2312" s="67"/>
      <c r="D2312" s="67"/>
      <c r="E2312" s="67" t="s">
        <v>383</v>
      </c>
      <c r="F2312" s="68">
        <v>41121</v>
      </c>
      <c r="G2312" s="67" t="s">
        <v>1513</v>
      </c>
      <c r="H2312" s="67"/>
      <c r="I2312" s="67" t="s">
        <v>1514</v>
      </c>
      <c r="J2312" s="36">
        <v>80</v>
      </c>
    </row>
    <row r="2313" spans="1:10" x14ac:dyDescent="0.25">
      <c r="A2313" s="67"/>
      <c r="B2313" s="67"/>
      <c r="C2313" s="67"/>
      <c r="D2313" s="67"/>
      <c r="E2313" s="67" t="s">
        <v>383</v>
      </c>
      <c r="F2313" s="68">
        <v>41182</v>
      </c>
      <c r="G2313" s="67" t="s">
        <v>1506</v>
      </c>
      <c r="H2313" s="67"/>
      <c r="I2313" s="67" t="s">
        <v>1507</v>
      </c>
      <c r="J2313" s="36">
        <v>40</v>
      </c>
    </row>
    <row r="2314" spans="1:10" x14ac:dyDescent="0.25">
      <c r="A2314" s="67"/>
      <c r="B2314" s="67"/>
      <c r="C2314" s="67"/>
      <c r="D2314" s="67"/>
      <c r="E2314" s="67" t="s">
        <v>383</v>
      </c>
      <c r="F2314" s="68">
        <v>41243</v>
      </c>
      <c r="G2314" s="67" t="s">
        <v>1734</v>
      </c>
      <c r="H2314" s="67"/>
      <c r="I2314" s="67" t="s">
        <v>1735</v>
      </c>
      <c r="J2314" s="36">
        <v>60</v>
      </c>
    </row>
    <row r="2315" spans="1:10" x14ac:dyDescent="0.25">
      <c r="A2315" s="67"/>
      <c r="B2315" s="67"/>
      <c r="C2315" s="67"/>
      <c r="D2315" s="67"/>
      <c r="E2315" s="67" t="s">
        <v>383</v>
      </c>
      <c r="F2315" s="68">
        <v>41274</v>
      </c>
      <c r="G2315" s="67" t="s">
        <v>1541</v>
      </c>
      <c r="H2315" s="67"/>
      <c r="I2315" s="67" t="s">
        <v>1542</v>
      </c>
      <c r="J2315" s="36">
        <v>60</v>
      </c>
    </row>
    <row r="2316" spans="1:10" x14ac:dyDescent="0.25">
      <c r="A2316" s="67"/>
      <c r="B2316" s="67"/>
      <c r="C2316" s="67"/>
      <c r="D2316" s="67"/>
      <c r="E2316" s="67" t="s">
        <v>383</v>
      </c>
      <c r="F2316" s="68">
        <v>41274</v>
      </c>
      <c r="G2316" s="67" t="s">
        <v>1740</v>
      </c>
      <c r="H2316" s="67"/>
      <c r="I2316" s="67" t="s">
        <v>1741</v>
      </c>
      <c r="J2316" s="36">
        <v>-2670.45</v>
      </c>
    </row>
    <row r="2317" spans="1:10" x14ac:dyDescent="0.25">
      <c r="A2317" s="67"/>
      <c r="B2317" s="67"/>
      <c r="C2317" s="67"/>
      <c r="D2317" s="67"/>
      <c r="E2317" s="67" t="s">
        <v>383</v>
      </c>
      <c r="F2317" s="68">
        <v>41305</v>
      </c>
      <c r="G2317" s="67" t="s">
        <v>1488</v>
      </c>
      <c r="H2317" s="67"/>
      <c r="I2317" s="67" t="s">
        <v>1489</v>
      </c>
      <c r="J2317" s="36">
        <v>100</v>
      </c>
    </row>
    <row r="2318" spans="1:10" x14ac:dyDescent="0.25">
      <c r="A2318" s="67"/>
      <c r="B2318" s="67"/>
      <c r="C2318" s="67"/>
      <c r="D2318" s="67"/>
      <c r="E2318" s="67" t="s">
        <v>383</v>
      </c>
      <c r="F2318" s="68">
        <v>41333</v>
      </c>
      <c r="G2318" s="67" t="s">
        <v>1571</v>
      </c>
      <c r="H2318" s="67"/>
      <c r="I2318" s="67" t="s">
        <v>1572</v>
      </c>
      <c r="J2318" s="36">
        <v>60</v>
      </c>
    </row>
    <row r="2319" spans="1:10" x14ac:dyDescent="0.25">
      <c r="A2319" s="67"/>
      <c r="B2319" s="67"/>
      <c r="C2319" s="67"/>
      <c r="D2319" s="67"/>
      <c r="E2319" s="67" t="s">
        <v>383</v>
      </c>
      <c r="F2319" s="68">
        <v>41364</v>
      </c>
      <c r="G2319" s="67" t="s">
        <v>1624</v>
      </c>
      <c r="H2319" s="67"/>
      <c r="I2319" s="67" t="s">
        <v>1625</v>
      </c>
      <c r="J2319" s="36">
        <v>60</v>
      </c>
    </row>
    <row r="2320" spans="1:10" x14ac:dyDescent="0.25">
      <c r="A2320" s="67"/>
      <c r="B2320" s="67"/>
      <c r="C2320" s="67"/>
      <c r="D2320" s="67"/>
      <c r="E2320" s="67" t="s">
        <v>383</v>
      </c>
      <c r="F2320" s="68">
        <v>41394</v>
      </c>
      <c r="G2320" s="67" t="s">
        <v>1515</v>
      </c>
      <c r="H2320" s="67"/>
      <c r="I2320" s="67" t="s">
        <v>1516</v>
      </c>
      <c r="J2320" s="36">
        <v>20</v>
      </c>
    </row>
    <row r="2321" spans="1:10" x14ac:dyDescent="0.25">
      <c r="A2321" s="67"/>
      <c r="B2321" s="67"/>
      <c r="C2321" s="67"/>
      <c r="D2321" s="67"/>
      <c r="E2321" s="67" t="s">
        <v>383</v>
      </c>
      <c r="F2321" s="68">
        <v>41455</v>
      </c>
      <c r="G2321" s="67" t="s">
        <v>1750</v>
      </c>
      <c r="H2321" s="67"/>
      <c r="I2321" s="67" t="s">
        <v>1751</v>
      </c>
      <c r="J2321" s="36">
        <v>20</v>
      </c>
    </row>
    <row r="2322" spans="1:10" x14ac:dyDescent="0.25">
      <c r="A2322" s="67"/>
      <c r="B2322" s="67"/>
      <c r="C2322" s="67"/>
      <c r="D2322" s="67"/>
      <c r="E2322" s="67" t="s">
        <v>383</v>
      </c>
      <c r="F2322" s="68">
        <v>41455</v>
      </c>
      <c r="G2322" s="67" t="s">
        <v>2822</v>
      </c>
      <c r="H2322" s="67"/>
      <c r="I2322" s="67"/>
      <c r="J2322" s="36">
        <v>1980.86</v>
      </c>
    </row>
    <row r="2323" spans="1:10" x14ac:dyDescent="0.25">
      <c r="A2323" s="67"/>
      <c r="B2323" s="67"/>
      <c r="C2323" s="67"/>
      <c r="D2323" s="67"/>
      <c r="E2323" s="67" t="s">
        <v>383</v>
      </c>
      <c r="F2323" s="68">
        <v>41486</v>
      </c>
      <c r="G2323" s="67" t="s">
        <v>1517</v>
      </c>
      <c r="H2323" s="67"/>
      <c r="I2323" s="67" t="s">
        <v>1518</v>
      </c>
      <c r="J2323" s="36">
        <v>40</v>
      </c>
    </row>
    <row r="2324" spans="1:10" x14ac:dyDescent="0.25">
      <c r="A2324" s="67"/>
      <c r="B2324" s="67"/>
      <c r="C2324" s="67"/>
      <c r="D2324" s="67"/>
      <c r="E2324" s="67" t="s">
        <v>383</v>
      </c>
      <c r="F2324" s="68">
        <v>41517</v>
      </c>
      <c r="G2324" s="67" t="s">
        <v>1508</v>
      </c>
      <c r="H2324" s="67"/>
      <c r="I2324" s="67" t="s">
        <v>1509</v>
      </c>
      <c r="J2324" s="36">
        <v>80</v>
      </c>
    </row>
    <row r="2325" spans="1:10" x14ac:dyDescent="0.25">
      <c r="A2325" s="67"/>
      <c r="B2325" s="67"/>
      <c r="C2325" s="67"/>
      <c r="D2325" s="67"/>
      <c r="E2325" s="67" t="s">
        <v>383</v>
      </c>
      <c r="F2325" s="68">
        <v>41547</v>
      </c>
      <c r="G2325" s="67" t="s">
        <v>1543</v>
      </c>
      <c r="H2325" s="67"/>
      <c r="I2325" s="67" t="s">
        <v>1544</v>
      </c>
      <c r="J2325" s="36">
        <v>40</v>
      </c>
    </row>
    <row r="2326" spans="1:10" x14ac:dyDescent="0.25">
      <c r="A2326" s="67"/>
      <c r="B2326" s="67"/>
      <c r="C2326" s="67"/>
      <c r="D2326" s="67"/>
      <c r="E2326" s="67" t="s">
        <v>383</v>
      </c>
      <c r="F2326" s="68">
        <v>41547</v>
      </c>
      <c r="G2326" s="67" t="s">
        <v>1756</v>
      </c>
      <c r="H2326" s="67"/>
      <c r="I2326" s="67" t="s">
        <v>1757</v>
      </c>
      <c r="J2326" s="36">
        <v>-72</v>
      </c>
    </row>
    <row r="2327" spans="1:10" x14ac:dyDescent="0.25">
      <c r="A2327" s="67"/>
      <c r="B2327" s="67"/>
      <c r="C2327" s="67"/>
      <c r="D2327" s="67"/>
      <c r="E2327" s="67" t="s">
        <v>383</v>
      </c>
      <c r="F2327" s="68">
        <v>41578</v>
      </c>
      <c r="G2327" s="67" t="s">
        <v>421</v>
      </c>
      <c r="H2327" s="67"/>
      <c r="I2327" s="67" t="s">
        <v>422</v>
      </c>
      <c r="J2327" s="36">
        <v>40</v>
      </c>
    </row>
    <row r="2328" spans="1:10" x14ac:dyDescent="0.25">
      <c r="A2328" s="67"/>
      <c r="B2328" s="67"/>
      <c r="C2328" s="67"/>
      <c r="D2328" s="67"/>
      <c r="E2328" s="67" t="s">
        <v>383</v>
      </c>
      <c r="F2328" s="68">
        <v>41608</v>
      </c>
      <c r="G2328" s="67" t="s">
        <v>1519</v>
      </c>
      <c r="H2328" s="67"/>
      <c r="I2328" s="67" t="s">
        <v>1520</v>
      </c>
      <c r="J2328" s="36">
        <v>80</v>
      </c>
    </row>
    <row r="2329" spans="1:10" x14ac:dyDescent="0.25">
      <c r="A2329" s="67"/>
      <c r="B2329" s="67"/>
      <c r="C2329" s="67"/>
      <c r="D2329" s="67"/>
      <c r="E2329" s="67" t="s">
        <v>383</v>
      </c>
      <c r="F2329" s="68">
        <v>41639</v>
      </c>
      <c r="G2329" s="67" t="s">
        <v>1628</v>
      </c>
      <c r="H2329" s="67"/>
      <c r="I2329" s="67" t="s">
        <v>1629</v>
      </c>
      <c r="J2329" s="36">
        <v>78</v>
      </c>
    </row>
    <row r="2330" spans="1:10" x14ac:dyDescent="0.25">
      <c r="A2330" s="67"/>
      <c r="B2330" s="67"/>
      <c r="C2330" s="67"/>
      <c r="D2330" s="67"/>
      <c r="E2330" s="67" t="s">
        <v>383</v>
      </c>
      <c r="F2330" s="68">
        <v>41670</v>
      </c>
      <c r="G2330" s="67" t="s">
        <v>1573</v>
      </c>
      <c r="H2330" s="67"/>
      <c r="I2330" s="67" t="s">
        <v>1574</v>
      </c>
      <c r="J2330" s="36">
        <v>40</v>
      </c>
    </row>
    <row r="2331" spans="1:10" x14ac:dyDescent="0.25">
      <c r="A2331" s="67"/>
      <c r="B2331" s="67"/>
      <c r="C2331" s="67"/>
      <c r="D2331" s="67"/>
      <c r="E2331" s="67" t="s">
        <v>383</v>
      </c>
      <c r="F2331" s="68">
        <v>41698</v>
      </c>
      <c r="G2331" s="67" t="s">
        <v>1575</v>
      </c>
      <c r="H2331" s="67"/>
      <c r="I2331" s="67" t="s">
        <v>1576</v>
      </c>
      <c r="J2331" s="36">
        <v>158</v>
      </c>
    </row>
    <row r="2332" spans="1:10" x14ac:dyDescent="0.25">
      <c r="A2332" s="67"/>
      <c r="B2332" s="67"/>
      <c r="C2332" s="67"/>
      <c r="D2332" s="67"/>
      <c r="E2332" s="67" t="s">
        <v>426</v>
      </c>
      <c r="F2332" s="68">
        <v>41722</v>
      </c>
      <c r="G2332" s="67"/>
      <c r="H2332" s="67" t="s">
        <v>3114</v>
      </c>
      <c r="I2332" s="67" t="s">
        <v>3115</v>
      </c>
      <c r="J2332" s="36">
        <v>-72</v>
      </c>
    </row>
    <row r="2333" spans="1:10" x14ac:dyDescent="0.25">
      <c r="A2333" s="67"/>
      <c r="B2333" s="67"/>
      <c r="C2333" s="67"/>
      <c r="D2333" s="67"/>
      <c r="E2333" s="67" t="s">
        <v>383</v>
      </c>
      <c r="F2333" s="68">
        <v>41729</v>
      </c>
      <c r="G2333" s="67" t="s">
        <v>1478</v>
      </c>
      <c r="H2333" s="67"/>
      <c r="I2333" s="67" t="s">
        <v>1479</v>
      </c>
      <c r="J2333" s="36">
        <v>60</v>
      </c>
    </row>
    <row r="2334" spans="1:10" x14ac:dyDescent="0.25">
      <c r="A2334" s="67"/>
      <c r="B2334" s="67"/>
      <c r="C2334" s="67"/>
      <c r="D2334" s="67"/>
      <c r="E2334" s="67" t="s">
        <v>383</v>
      </c>
      <c r="F2334" s="68">
        <v>41759</v>
      </c>
      <c r="G2334" s="67" t="s">
        <v>1521</v>
      </c>
      <c r="H2334" s="67"/>
      <c r="I2334" s="67" t="s">
        <v>1522</v>
      </c>
      <c r="J2334" s="36">
        <v>58</v>
      </c>
    </row>
    <row r="2335" spans="1:10" x14ac:dyDescent="0.25">
      <c r="A2335" s="67"/>
      <c r="B2335" s="67"/>
      <c r="C2335" s="67"/>
      <c r="D2335" s="67"/>
      <c r="E2335" s="67" t="s">
        <v>383</v>
      </c>
      <c r="F2335" s="68">
        <v>41813</v>
      </c>
      <c r="G2335" s="67" t="s">
        <v>3116</v>
      </c>
      <c r="H2335" s="67" t="s">
        <v>3117</v>
      </c>
      <c r="I2335" s="67"/>
      <c r="J2335" s="36">
        <v>1941.45</v>
      </c>
    </row>
    <row r="2336" spans="1:10" x14ac:dyDescent="0.25">
      <c r="A2336" s="67"/>
      <c r="B2336" s="67"/>
      <c r="C2336" s="67"/>
      <c r="D2336" s="67"/>
      <c r="E2336" s="67" t="s">
        <v>383</v>
      </c>
      <c r="F2336" s="68">
        <v>41820</v>
      </c>
      <c r="G2336" s="67" t="s">
        <v>1638</v>
      </c>
      <c r="H2336" s="67"/>
      <c r="I2336" s="67" t="s">
        <v>1639</v>
      </c>
      <c r="J2336" s="36">
        <v>158</v>
      </c>
    </row>
    <row r="2337" spans="1:10" x14ac:dyDescent="0.25">
      <c r="A2337" s="67"/>
      <c r="B2337" s="67"/>
      <c r="C2337" s="67"/>
      <c r="D2337" s="67"/>
      <c r="E2337" s="67" t="s">
        <v>426</v>
      </c>
      <c r="F2337" s="68">
        <v>41841</v>
      </c>
      <c r="G2337" s="67"/>
      <c r="H2337" s="67" t="s">
        <v>3114</v>
      </c>
      <c r="I2337" s="67" t="s">
        <v>3118</v>
      </c>
      <c r="J2337" s="36">
        <v>-500</v>
      </c>
    </row>
    <row r="2338" spans="1:10" x14ac:dyDescent="0.25">
      <c r="A2338" s="67"/>
      <c r="B2338" s="67"/>
      <c r="C2338" s="67"/>
      <c r="D2338" s="67"/>
      <c r="E2338" s="67" t="s">
        <v>383</v>
      </c>
      <c r="F2338" s="68">
        <v>41851</v>
      </c>
      <c r="G2338" s="67" t="s">
        <v>1780</v>
      </c>
      <c r="H2338" s="67"/>
      <c r="I2338" s="67" t="s">
        <v>1781</v>
      </c>
      <c r="J2338" s="36">
        <v>60</v>
      </c>
    </row>
    <row r="2339" spans="1:10" x14ac:dyDescent="0.25">
      <c r="A2339" s="67"/>
      <c r="B2339" s="67"/>
      <c r="C2339" s="67"/>
      <c r="D2339" s="67"/>
      <c r="E2339" s="67" t="s">
        <v>383</v>
      </c>
      <c r="F2339" s="68">
        <v>41862</v>
      </c>
      <c r="G2339" s="67" t="s">
        <v>3119</v>
      </c>
      <c r="H2339" s="67"/>
      <c r="I2339" s="67" t="s">
        <v>3120</v>
      </c>
      <c r="J2339" s="36">
        <v>-15</v>
      </c>
    </row>
    <row r="2340" spans="1:10" x14ac:dyDescent="0.25">
      <c r="A2340" s="67"/>
      <c r="B2340" s="67"/>
      <c r="C2340" s="67"/>
      <c r="D2340" s="67"/>
      <c r="E2340" s="67" t="s">
        <v>426</v>
      </c>
      <c r="F2340" s="68">
        <v>41862</v>
      </c>
      <c r="G2340" s="67"/>
      <c r="H2340" s="67" t="s">
        <v>568</v>
      </c>
      <c r="I2340" s="67" t="s">
        <v>3121</v>
      </c>
      <c r="J2340" s="36">
        <v>-10.83</v>
      </c>
    </row>
    <row r="2341" spans="1:10" x14ac:dyDescent="0.25">
      <c r="A2341" s="67"/>
      <c r="B2341" s="67"/>
      <c r="C2341" s="67"/>
      <c r="D2341" s="67"/>
      <c r="E2341" s="67" t="s">
        <v>383</v>
      </c>
      <c r="F2341" s="68">
        <v>41882</v>
      </c>
      <c r="G2341" s="67" t="s">
        <v>1492</v>
      </c>
      <c r="H2341" s="67"/>
      <c r="I2341" s="67" t="s">
        <v>1493</v>
      </c>
      <c r="J2341" s="36">
        <v>358</v>
      </c>
    </row>
    <row r="2342" spans="1:10" x14ac:dyDescent="0.25">
      <c r="A2342" s="67"/>
      <c r="B2342" s="67"/>
      <c r="C2342" s="67"/>
      <c r="D2342" s="67"/>
      <c r="E2342" s="67" t="s">
        <v>426</v>
      </c>
      <c r="F2342" s="68">
        <v>41904</v>
      </c>
      <c r="G2342" s="67"/>
      <c r="H2342" s="67" t="s">
        <v>3114</v>
      </c>
      <c r="I2342" s="67" t="s">
        <v>3122</v>
      </c>
      <c r="J2342" s="36">
        <v>-72</v>
      </c>
    </row>
    <row r="2343" spans="1:10" x14ac:dyDescent="0.25">
      <c r="A2343" s="67"/>
      <c r="B2343" s="67"/>
      <c r="C2343" s="67"/>
      <c r="D2343" s="67"/>
      <c r="E2343" s="67" t="s">
        <v>383</v>
      </c>
      <c r="F2343" s="68">
        <v>41912</v>
      </c>
      <c r="G2343" s="67" t="s">
        <v>1642</v>
      </c>
      <c r="H2343" s="67"/>
      <c r="I2343" s="67" t="s">
        <v>1643</v>
      </c>
      <c r="J2343" s="36">
        <v>180</v>
      </c>
    </row>
    <row r="2344" spans="1:10" x14ac:dyDescent="0.25">
      <c r="A2344" s="67"/>
      <c r="B2344" s="67"/>
      <c r="C2344" s="67"/>
      <c r="D2344" s="67"/>
      <c r="E2344" s="67" t="s">
        <v>426</v>
      </c>
      <c r="F2344" s="68">
        <v>41932</v>
      </c>
      <c r="G2344" s="67"/>
      <c r="H2344" s="67" t="s">
        <v>3114</v>
      </c>
      <c r="I2344" s="67" t="s">
        <v>3123</v>
      </c>
      <c r="J2344" s="36">
        <v>-500</v>
      </c>
    </row>
    <row r="2345" spans="1:10" x14ac:dyDescent="0.25">
      <c r="A2345" s="67"/>
      <c r="B2345" s="67"/>
      <c r="C2345" s="67"/>
      <c r="D2345" s="67"/>
      <c r="E2345" s="67" t="s">
        <v>383</v>
      </c>
      <c r="F2345" s="68">
        <v>41943</v>
      </c>
      <c r="G2345" s="67" t="s">
        <v>1644</v>
      </c>
      <c r="H2345" s="67"/>
      <c r="I2345" s="67" t="s">
        <v>1645</v>
      </c>
      <c r="J2345" s="36">
        <v>40</v>
      </c>
    </row>
    <row r="2346" spans="1:10" x14ac:dyDescent="0.25">
      <c r="A2346" s="67"/>
      <c r="B2346" s="67"/>
      <c r="C2346" s="67"/>
      <c r="D2346" s="67"/>
      <c r="E2346" s="67" t="s">
        <v>383</v>
      </c>
      <c r="F2346" s="68">
        <v>41973</v>
      </c>
      <c r="G2346" s="67" t="s">
        <v>1646</v>
      </c>
      <c r="H2346" s="67"/>
      <c r="I2346" s="67" t="s">
        <v>1647</v>
      </c>
      <c r="J2346" s="36">
        <v>58</v>
      </c>
    </row>
    <row r="2347" spans="1:10" x14ac:dyDescent="0.25">
      <c r="A2347" s="67"/>
      <c r="B2347" s="67"/>
      <c r="C2347" s="67"/>
      <c r="D2347" s="67"/>
      <c r="E2347" s="67" t="s">
        <v>383</v>
      </c>
      <c r="F2347" s="68">
        <v>42004</v>
      </c>
      <c r="G2347" s="67" t="s">
        <v>1648</v>
      </c>
      <c r="H2347" s="67"/>
      <c r="I2347" s="67" t="s">
        <v>1649</v>
      </c>
      <c r="J2347" s="36">
        <v>118</v>
      </c>
    </row>
    <row r="2348" spans="1:10" x14ac:dyDescent="0.25">
      <c r="A2348" s="67"/>
      <c r="B2348" s="67"/>
      <c r="C2348" s="67"/>
      <c r="D2348" s="67"/>
      <c r="E2348" s="67" t="s">
        <v>426</v>
      </c>
      <c r="F2348" s="68">
        <v>42004</v>
      </c>
      <c r="G2348" s="67"/>
      <c r="H2348" s="67" t="s">
        <v>3114</v>
      </c>
      <c r="I2348" s="67" t="s">
        <v>3123</v>
      </c>
      <c r="J2348" s="36">
        <v>-500</v>
      </c>
    </row>
    <row r="2349" spans="1:10" x14ac:dyDescent="0.25">
      <c r="A2349" s="67"/>
      <c r="B2349" s="67"/>
      <c r="C2349" s="67"/>
      <c r="D2349" s="67"/>
      <c r="E2349" s="67" t="s">
        <v>383</v>
      </c>
      <c r="F2349" s="68">
        <v>42004</v>
      </c>
      <c r="G2349" s="67" t="s">
        <v>2591</v>
      </c>
      <c r="H2349" s="67"/>
      <c r="I2349" s="67" t="s">
        <v>2592</v>
      </c>
      <c r="J2349" s="36">
        <v>52754</v>
      </c>
    </row>
    <row r="2350" spans="1:10" x14ac:dyDescent="0.25">
      <c r="A2350" s="67"/>
      <c r="B2350" s="67"/>
      <c r="C2350" s="67"/>
      <c r="D2350" s="67"/>
      <c r="E2350" s="67" t="s">
        <v>383</v>
      </c>
      <c r="F2350" s="68">
        <v>42035</v>
      </c>
      <c r="G2350" s="67" t="s">
        <v>1579</v>
      </c>
      <c r="H2350" s="67"/>
      <c r="I2350" s="67" t="s">
        <v>1580</v>
      </c>
      <c r="J2350" s="36">
        <v>20</v>
      </c>
    </row>
    <row r="2351" spans="1:10" x14ac:dyDescent="0.25">
      <c r="A2351" s="67"/>
      <c r="B2351" s="67"/>
      <c r="C2351" s="67"/>
      <c r="D2351" s="67"/>
      <c r="E2351" s="67" t="s">
        <v>426</v>
      </c>
      <c r="F2351" s="68">
        <v>42037</v>
      </c>
      <c r="G2351" s="67"/>
      <c r="H2351" s="67" t="s">
        <v>3114</v>
      </c>
      <c r="I2351" s="67" t="s">
        <v>3124</v>
      </c>
      <c r="J2351" s="36">
        <v>-500</v>
      </c>
    </row>
    <row r="2352" spans="1:10" x14ac:dyDescent="0.25">
      <c r="A2352" s="67"/>
      <c r="B2352" s="67"/>
      <c r="C2352" s="67"/>
      <c r="D2352" s="67"/>
      <c r="E2352" s="67" t="s">
        <v>383</v>
      </c>
      <c r="F2352" s="68">
        <v>42063</v>
      </c>
      <c r="G2352" s="67" t="s">
        <v>1549</v>
      </c>
      <c r="H2352" s="67"/>
      <c r="I2352" s="67" t="s">
        <v>1550</v>
      </c>
      <c r="J2352" s="36">
        <v>40</v>
      </c>
    </row>
    <row r="2353" spans="1:10" x14ac:dyDescent="0.25">
      <c r="A2353" s="67"/>
      <c r="B2353" s="67"/>
      <c r="C2353" s="67"/>
      <c r="D2353" s="67"/>
      <c r="E2353" s="67" t="s">
        <v>383</v>
      </c>
      <c r="F2353" s="68">
        <v>42094</v>
      </c>
      <c r="G2353" s="67" t="s">
        <v>898</v>
      </c>
      <c r="H2353" s="67"/>
      <c r="I2353" s="67" t="s">
        <v>899</v>
      </c>
      <c r="J2353" s="36">
        <v>20</v>
      </c>
    </row>
    <row r="2354" spans="1:10" x14ac:dyDescent="0.25">
      <c r="A2354" s="67"/>
      <c r="B2354" s="67"/>
      <c r="C2354" s="67"/>
      <c r="D2354" s="67"/>
      <c r="E2354" s="67" t="s">
        <v>426</v>
      </c>
      <c r="F2354" s="68">
        <v>42100</v>
      </c>
      <c r="G2354" s="67"/>
      <c r="H2354" s="67" t="s">
        <v>3114</v>
      </c>
      <c r="I2354" s="67" t="s">
        <v>3125</v>
      </c>
      <c r="J2354" s="36">
        <v>-89.94</v>
      </c>
    </row>
    <row r="2355" spans="1:10" x14ac:dyDescent="0.25">
      <c r="A2355" s="67"/>
      <c r="B2355" s="67"/>
      <c r="C2355" s="67"/>
      <c r="D2355" s="67"/>
      <c r="E2355" s="67" t="s">
        <v>426</v>
      </c>
      <c r="F2355" s="68">
        <v>42107</v>
      </c>
      <c r="G2355" s="67"/>
      <c r="H2355" s="67" t="s">
        <v>2594</v>
      </c>
      <c r="I2355" s="67" t="s">
        <v>2595</v>
      </c>
      <c r="J2355" s="36">
        <v>-964.4</v>
      </c>
    </row>
    <row r="2356" spans="1:10" x14ac:dyDescent="0.25">
      <c r="A2356" s="67"/>
      <c r="B2356" s="67"/>
      <c r="C2356" s="67"/>
      <c r="D2356" s="67"/>
      <c r="E2356" s="67" t="s">
        <v>383</v>
      </c>
      <c r="F2356" s="68">
        <v>42124</v>
      </c>
      <c r="G2356" s="67" t="s">
        <v>1523</v>
      </c>
      <c r="H2356" s="67"/>
      <c r="I2356" s="67" t="s">
        <v>1524</v>
      </c>
      <c r="J2356" s="36">
        <v>98</v>
      </c>
    </row>
    <row r="2357" spans="1:10" x14ac:dyDescent="0.25">
      <c r="A2357" s="67"/>
      <c r="B2357" s="67"/>
      <c r="C2357" s="67"/>
      <c r="D2357" s="67"/>
      <c r="E2357" s="67" t="s">
        <v>426</v>
      </c>
      <c r="F2357" s="68">
        <v>42150</v>
      </c>
      <c r="G2357" s="67"/>
      <c r="H2357" s="67" t="s">
        <v>3114</v>
      </c>
      <c r="I2357" s="67" t="s">
        <v>3126</v>
      </c>
      <c r="J2357" s="36">
        <v>-120</v>
      </c>
    </row>
    <row r="2358" spans="1:10" x14ac:dyDescent="0.25">
      <c r="A2358" s="67"/>
      <c r="B2358" s="67"/>
      <c r="C2358" s="67"/>
      <c r="D2358" s="67"/>
      <c r="E2358" s="67" t="s">
        <v>383</v>
      </c>
      <c r="F2358" s="68">
        <v>42155</v>
      </c>
      <c r="G2358" s="67" t="s">
        <v>1650</v>
      </c>
      <c r="H2358" s="67"/>
      <c r="I2358" s="67" t="s">
        <v>1651</v>
      </c>
      <c r="J2358" s="36">
        <v>20</v>
      </c>
    </row>
    <row r="2359" spans="1:10" x14ac:dyDescent="0.25">
      <c r="A2359" s="67"/>
      <c r="B2359" s="67"/>
      <c r="C2359" s="67"/>
      <c r="D2359" s="67"/>
      <c r="E2359" s="67" t="s">
        <v>383</v>
      </c>
      <c r="F2359" s="68">
        <v>42185</v>
      </c>
      <c r="G2359" s="67" t="s">
        <v>900</v>
      </c>
      <c r="H2359" s="67"/>
      <c r="I2359" s="67" t="s">
        <v>901</v>
      </c>
      <c r="J2359" s="36">
        <v>40</v>
      </c>
    </row>
    <row r="2360" spans="1:10" x14ac:dyDescent="0.25">
      <c r="A2360" s="67"/>
      <c r="B2360" s="67"/>
      <c r="C2360" s="67"/>
      <c r="D2360" s="67"/>
      <c r="E2360" s="67" t="s">
        <v>383</v>
      </c>
      <c r="F2360" s="68">
        <v>42214</v>
      </c>
      <c r="G2360" s="67" t="s">
        <v>1653</v>
      </c>
      <c r="H2360" s="67"/>
      <c r="I2360" s="67" t="s">
        <v>1654</v>
      </c>
      <c r="J2360" s="36">
        <v>-75</v>
      </c>
    </row>
    <row r="2361" spans="1:10" x14ac:dyDescent="0.25">
      <c r="A2361" s="67"/>
      <c r="B2361" s="67"/>
      <c r="C2361" s="67"/>
      <c r="D2361" s="67"/>
      <c r="E2361" s="67" t="s">
        <v>383</v>
      </c>
      <c r="F2361" s="68">
        <v>42216</v>
      </c>
      <c r="G2361" s="67" t="s">
        <v>1655</v>
      </c>
      <c r="H2361" s="67"/>
      <c r="I2361" s="67" t="s">
        <v>1656</v>
      </c>
      <c r="J2361" s="36">
        <v>38</v>
      </c>
    </row>
    <row r="2362" spans="1:10" x14ac:dyDescent="0.25">
      <c r="A2362" s="67"/>
      <c r="B2362" s="67"/>
      <c r="C2362" s="67"/>
      <c r="D2362" s="67"/>
      <c r="E2362" s="67" t="s">
        <v>426</v>
      </c>
      <c r="F2362" s="68">
        <v>42233</v>
      </c>
      <c r="G2362" s="67"/>
      <c r="H2362" s="67" t="s">
        <v>3114</v>
      </c>
      <c r="I2362" s="67" t="s">
        <v>3127</v>
      </c>
      <c r="J2362" s="36">
        <v>-272.2</v>
      </c>
    </row>
    <row r="2363" spans="1:10" x14ac:dyDescent="0.25">
      <c r="A2363" s="67"/>
      <c r="B2363" s="67"/>
      <c r="C2363" s="67"/>
      <c r="D2363" s="67"/>
      <c r="E2363" s="67" t="s">
        <v>383</v>
      </c>
      <c r="F2363" s="68">
        <v>42247</v>
      </c>
      <c r="G2363" s="67" t="s">
        <v>1658</v>
      </c>
      <c r="H2363" s="67"/>
      <c r="I2363" s="67" t="s">
        <v>1659</v>
      </c>
      <c r="J2363" s="36">
        <v>80</v>
      </c>
    </row>
    <row r="2364" spans="1:10" x14ac:dyDescent="0.25">
      <c r="A2364" s="67"/>
      <c r="B2364" s="67"/>
      <c r="C2364" s="67"/>
      <c r="D2364" s="67"/>
      <c r="E2364" s="67" t="s">
        <v>426</v>
      </c>
      <c r="F2364" s="68">
        <v>42261</v>
      </c>
      <c r="G2364" s="67"/>
      <c r="H2364" s="67" t="s">
        <v>3114</v>
      </c>
      <c r="I2364" s="67" t="s">
        <v>3128</v>
      </c>
      <c r="J2364" s="36">
        <v>-179.99</v>
      </c>
    </row>
    <row r="2365" spans="1:10" x14ac:dyDescent="0.25">
      <c r="A2365" s="67"/>
      <c r="B2365" s="67"/>
      <c r="C2365" s="67"/>
      <c r="D2365" s="67"/>
      <c r="E2365" s="67" t="s">
        <v>383</v>
      </c>
      <c r="F2365" s="68">
        <v>42264</v>
      </c>
      <c r="G2365" s="67" t="s">
        <v>2055</v>
      </c>
      <c r="H2365" s="67"/>
      <c r="I2365" s="67" t="s">
        <v>2056</v>
      </c>
      <c r="J2365" s="36">
        <v>-750</v>
      </c>
    </row>
    <row r="2366" spans="1:10" x14ac:dyDescent="0.25">
      <c r="A2366" s="67"/>
      <c r="B2366" s="67"/>
      <c r="C2366" s="67"/>
      <c r="D2366" s="67"/>
      <c r="E2366" s="67" t="s">
        <v>426</v>
      </c>
      <c r="F2366" s="68">
        <v>42265</v>
      </c>
      <c r="G2366" s="67"/>
      <c r="H2366" s="67" t="s">
        <v>3114</v>
      </c>
      <c r="I2366" s="67" t="s">
        <v>2492</v>
      </c>
      <c r="J2366" s="36">
        <v>-89.94</v>
      </c>
    </row>
    <row r="2367" spans="1:10" x14ac:dyDescent="0.25">
      <c r="A2367" s="67"/>
      <c r="B2367" s="67"/>
      <c r="C2367" s="67"/>
      <c r="D2367" s="67"/>
      <c r="E2367" s="67" t="s">
        <v>383</v>
      </c>
      <c r="F2367" s="68">
        <v>42277</v>
      </c>
      <c r="G2367" s="67" t="s">
        <v>991</v>
      </c>
      <c r="H2367" s="67"/>
      <c r="I2367" s="67" t="s">
        <v>992</v>
      </c>
      <c r="J2367" s="36">
        <v>20</v>
      </c>
    </row>
    <row r="2368" spans="1:10" x14ac:dyDescent="0.25">
      <c r="A2368" s="67"/>
      <c r="B2368" s="67"/>
      <c r="C2368" s="67"/>
      <c r="D2368" s="67"/>
      <c r="E2368" s="67" t="s">
        <v>426</v>
      </c>
      <c r="F2368" s="68">
        <v>42290</v>
      </c>
      <c r="G2368" s="67"/>
      <c r="H2368" s="67" t="s">
        <v>3114</v>
      </c>
      <c r="I2368" s="67" t="s">
        <v>3129</v>
      </c>
      <c r="J2368" s="36">
        <v>-767.24</v>
      </c>
    </row>
    <row r="2369" spans="1:10" x14ac:dyDescent="0.25">
      <c r="A2369" s="67"/>
      <c r="B2369" s="67"/>
      <c r="C2369" s="67"/>
      <c r="D2369" s="67"/>
      <c r="E2369" s="67" t="s">
        <v>383</v>
      </c>
      <c r="F2369" s="68">
        <v>42308</v>
      </c>
      <c r="G2369" s="67" t="s">
        <v>1460</v>
      </c>
      <c r="H2369" s="67"/>
      <c r="I2369" s="67" t="s">
        <v>1461</v>
      </c>
      <c r="J2369" s="36">
        <v>80</v>
      </c>
    </row>
    <row r="2370" spans="1:10" x14ac:dyDescent="0.25">
      <c r="A2370" s="67"/>
      <c r="B2370" s="67"/>
      <c r="C2370" s="67"/>
      <c r="D2370" s="67"/>
      <c r="E2370" s="67" t="s">
        <v>426</v>
      </c>
      <c r="F2370" s="68">
        <v>42327</v>
      </c>
      <c r="G2370" s="67"/>
      <c r="H2370" s="67" t="s">
        <v>3114</v>
      </c>
      <c r="I2370" s="67" t="s">
        <v>3130</v>
      </c>
      <c r="J2370" s="36">
        <v>-156.97999999999999</v>
      </c>
    </row>
    <row r="2371" spans="1:10" x14ac:dyDescent="0.25">
      <c r="A2371" s="67"/>
      <c r="B2371" s="67"/>
      <c r="C2371" s="67"/>
      <c r="D2371" s="67"/>
      <c r="E2371" s="67" t="s">
        <v>426</v>
      </c>
      <c r="F2371" s="68">
        <v>42338</v>
      </c>
      <c r="G2371" s="67"/>
      <c r="H2371" s="67" t="s">
        <v>3114</v>
      </c>
      <c r="I2371" s="67" t="s">
        <v>3131</v>
      </c>
      <c r="J2371" s="36">
        <v>-1259.94</v>
      </c>
    </row>
    <row r="2372" spans="1:10" x14ac:dyDescent="0.25">
      <c r="A2372" s="67"/>
      <c r="B2372" s="67"/>
      <c r="C2372" s="67"/>
      <c r="D2372" s="67"/>
      <c r="E2372" s="67" t="s">
        <v>383</v>
      </c>
      <c r="F2372" s="68">
        <v>42338</v>
      </c>
      <c r="G2372" s="67" t="s">
        <v>1525</v>
      </c>
      <c r="H2372" s="67"/>
      <c r="I2372" s="67" t="s">
        <v>1526</v>
      </c>
      <c r="J2372" s="36">
        <v>20</v>
      </c>
    </row>
    <row r="2373" spans="1:10" x14ac:dyDescent="0.25">
      <c r="A2373" s="67"/>
      <c r="B2373" s="67"/>
      <c r="C2373" s="67"/>
      <c r="D2373" s="67"/>
      <c r="E2373" s="67" t="s">
        <v>383</v>
      </c>
      <c r="F2373" s="68">
        <v>42369</v>
      </c>
      <c r="G2373" s="67" t="s">
        <v>1663</v>
      </c>
      <c r="H2373" s="67"/>
      <c r="I2373" s="67" t="s">
        <v>1664</v>
      </c>
      <c r="J2373" s="36">
        <v>96</v>
      </c>
    </row>
    <row r="2374" spans="1:10" x14ac:dyDescent="0.25">
      <c r="A2374" s="67"/>
      <c r="B2374" s="67"/>
      <c r="C2374" s="67"/>
      <c r="D2374" s="67"/>
      <c r="E2374" s="67" t="s">
        <v>426</v>
      </c>
      <c r="F2374" s="68">
        <v>42408</v>
      </c>
      <c r="G2374" s="67"/>
      <c r="H2374" s="67" t="s">
        <v>3114</v>
      </c>
      <c r="I2374" s="67" t="s">
        <v>3132</v>
      </c>
      <c r="J2374" s="36">
        <v>-100</v>
      </c>
    </row>
    <row r="2375" spans="1:10" x14ac:dyDescent="0.25">
      <c r="A2375" s="67"/>
      <c r="B2375" s="67"/>
      <c r="C2375" s="67"/>
      <c r="D2375" s="67"/>
      <c r="E2375" s="67" t="s">
        <v>426</v>
      </c>
      <c r="F2375" s="68">
        <v>42450</v>
      </c>
      <c r="G2375" s="67"/>
      <c r="H2375" s="67" t="s">
        <v>3114</v>
      </c>
      <c r="I2375" s="67" t="s">
        <v>3133</v>
      </c>
      <c r="J2375" s="36">
        <v>-189.94</v>
      </c>
    </row>
    <row r="2376" spans="1:10" x14ac:dyDescent="0.25">
      <c r="A2376" s="67"/>
      <c r="B2376" s="67"/>
      <c r="C2376" s="67"/>
      <c r="D2376" s="67"/>
      <c r="E2376" s="67" t="s">
        <v>383</v>
      </c>
      <c r="F2376" s="68">
        <v>42460</v>
      </c>
      <c r="G2376" s="67" t="s">
        <v>1466</v>
      </c>
      <c r="H2376" s="67"/>
      <c r="I2376" s="67" t="s">
        <v>1467</v>
      </c>
      <c r="J2376" s="36">
        <v>20</v>
      </c>
    </row>
    <row r="2377" spans="1:10" x14ac:dyDescent="0.25">
      <c r="A2377" s="67"/>
      <c r="B2377" s="67"/>
      <c r="C2377" s="67"/>
      <c r="D2377" s="67"/>
      <c r="E2377" s="67" t="s">
        <v>423</v>
      </c>
      <c r="F2377" s="68">
        <v>42474</v>
      </c>
      <c r="G2377" s="67"/>
      <c r="H2377" s="67" t="s">
        <v>3134</v>
      </c>
      <c r="I2377" s="67" t="s">
        <v>2358</v>
      </c>
      <c r="J2377" s="36">
        <v>100</v>
      </c>
    </row>
    <row r="2378" spans="1:10" x14ac:dyDescent="0.25">
      <c r="A2378" s="67"/>
      <c r="B2378" s="67"/>
      <c r="C2378" s="67"/>
      <c r="D2378" s="67"/>
      <c r="E2378" s="67" t="s">
        <v>423</v>
      </c>
      <c r="F2378" s="68">
        <v>42474</v>
      </c>
      <c r="G2378" s="67"/>
      <c r="H2378" s="67"/>
      <c r="I2378" s="67" t="s">
        <v>431</v>
      </c>
      <c r="J2378" s="36">
        <v>-2.77</v>
      </c>
    </row>
    <row r="2379" spans="1:10" x14ac:dyDescent="0.25">
      <c r="A2379" s="67"/>
      <c r="B2379" s="67"/>
      <c r="C2379" s="67"/>
      <c r="D2379" s="67"/>
      <c r="E2379" s="67" t="s">
        <v>426</v>
      </c>
      <c r="F2379" s="68">
        <v>42478</v>
      </c>
      <c r="G2379" s="67"/>
      <c r="H2379" s="67" t="s">
        <v>3114</v>
      </c>
      <c r="I2379" s="67" t="s">
        <v>3135</v>
      </c>
      <c r="J2379" s="36">
        <v>-126.76</v>
      </c>
    </row>
    <row r="2380" spans="1:10" x14ac:dyDescent="0.25">
      <c r="A2380" s="67"/>
      <c r="B2380" s="67"/>
      <c r="C2380" s="67"/>
      <c r="D2380" s="67"/>
      <c r="E2380" s="67" t="s">
        <v>383</v>
      </c>
      <c r="F2380" s="68">
        <v>42490</v>
      </c>
      <c r="G2380" s="67" t="s">
        <v>1666</v>
      </c>
      <c r="H2380" s="67"/>
      <c r="I2380" s="67" t="s">
        <v>1667</v>
      </c>
      <c r="J2380" s="36">
        <v>40</v>
      </c>
    </row>
    <row r="2381" spans="1:10" x14ac:dyDescent="0.25">
      <c r="A2381" s="67"/>
      <c r="B2381" s="67"/>
      <c r="C2381" s="67"/>
      <c r="D2381" s="67"/>
      <c r="E2381" s="67" t="s">
        <v>426</v>
      </c>
      <c r="F2381" s="68">
        <v>42541</v>
      </c>
      <c r="G2381" s="67"/>
      <c r="H2381" s="67" t="s">
        <v>3114</v>
      </c>
      <c r="I2381" s="67" t="s">
        <v>3136</v>
      </c>
      <c r="J2381" s="36">
        <v>-100</v>
      </c>
    </row>
    <row r="2382" spans="1:10" x14ac:dyDescent="0.25">
      <c r="A2382" s="67"/>
      <c r="B2382" s="67"/>
      <c r="C2382" s="67"/>
      <c r="D2382" s="67"/>
      <c r="E2382" s="67" t="s">
        <v>426</v>
      </c>
      <c r="F2382" s="68">
        <v>42541</v>
      </c>
      <c r="G2382" s="67"/>
      <c r="H2382" s="67" t="s">
        <v>3114</v>
      </c>
      <c r="I2382" s="67" t="s">
        <v>3137</v>
      </c>
      <c r="J2382" s="36">
        <v>-101.43</v>
      </c>
    </row>
    <row r="2383" spans="1:10" x14ac:dyDescent="0.25">
      <c r="A2383" s="67"/>
      <c r="B2383" s="67"/>
      <c r="C2383" s="67"/>
      <c r="D2383" s="67"/>
      <c r="E2383" s="67" t="s">
        <v>383</v>
      </c>
      <c r="F2383" s="68">
        <v>42551</v>
      </c>
      <c r="G2383" s="67" t="s">
        <v>1669</v>
      </c>
      <c r="H2383" s="67"/>
      <c r="I2383" s="67" t="s">
        <v>1670</v>
      </c>
      <c r="J2383" s="36">
        <v>278</v>
      </c>
    </row>
    <row r="2384" spans="1:10" x14ac:dyDescent="0.25">
      <c r="A2384" s="67"/>
      <c r="B2384" s="67"/>
      <c r="C2384" s="67"/>
      <c r="D2384" s="67"/>
      <c r="E2384" s="67" t="s">
        <v>426</v>
      </c>
      <c r="F2384" s="68">
        <v>42576</v>
      </c>
      <c r="G2384" s="67"/>
      <c r="H2384" s="67" t="s">
        <v>3138</v>
      </c>
      <c r="I2384" s="67" t="s">
        <v>3139</v>
      </c>
      <c r="J2384" s="36">
        <v>-1610.25</v>
      </c>
    </row>
    <row r="2385" spans="1:10" x14ac:dyDescent="0.25">
      <c r="A2385" s="67"/>
      <c r="B2385" s="67"/>
      <c r="C2385" s="67"/>
      <c r="D2385" s="67"/>
      <c r="E2385" s="67" t="s">
        <v>426</v>
      </c>
      <c r="F2385" s="68">
        <v>42576</v>
      </c>
      <c r="G2385" s="67"/>
      <c r="H2385" s="67" t="s">
        <v>3140</v>
      </c>
      <c r="I2385" s="67" t="s">
        <v>3141</v>
      </c>
      <c r="J2385" s="36">
        <v>-717.25</v>
      </c>
    </row>
    <row r="2386" spans="1:10" x14ac:dyDescent="0.25">
      <c r="A2386" s="67"/>
      <c r="B2386" s="67"/>
      <c r="C2386" s="67"/>
      <c r="D2386" s="67"/>
      <c r="E2386" s="67" t="s">
        <v>383</v>
      </c>
      <c r="F2386" s="68">
        <v>42582</v>
      </c>
      <c r="G2386" s="67" t="s">
        <v>1830</v>
      </c>
      <c r="H2386" s="67"/>
      <c r="I2386" s="67" t="s">
        <v>1831</v>
      </c>
      <c r="J2386" s="36">
        <v>20</v>
      </c>
    </row>
    <row r="2387" spans="1:10" x14ac:dyDescent="0.25">
      <c r="A2387" s="67"/>
      <c r="B2387" s="67"/>
      <c r="C2387" s="67"/>
      <c r="D2387" s="67"/>
      <c r="E2387" s="67" t="s">
        <v>426</v>
      </c>
      <c r="F2387" s="68">
        <v>42590</v>
      </c>
      <c r="G2387" s="67"/>
      <c r="H2387" s="67" t="s">
        <v>3114</v>
      </c>
      <c r="I2387" s="67" t="s">
        <v>3142</v>
      </c>
      <c r="J2387" s="36">
        <v>-224.48</v>
      </c>
    </row>
    <row r="2388" spans="1:10" x14ac:dyDescent="0.25">
      <c r="A2388" s="67"/>
      <c r="B2388" s="67"/>
      <c r="C2388" s="67"/>
      <c r="D2388" s="67"/>
      <c r="E2388" s="67" t="s">
        <v>383</v>
      </c>
      <c r="F2388" s="68">
        <v>42613</v>
      </c>
      <c r="G2388" s="67" t="s">
        <v>1482</v>
      </c>
      <c r="H2388" s="67"/>
      <c r="I2388" s="67" t="s">
        <v>1483</v>
      </c>
      <c r="J2388" s="36">
        <v>416</v>
      </c>
    </row>
    <row r="2389" spans="1:10" x14ac:dyDescent="0.25">
      <c r="A2389" s="67"/>
      <c r="B2389" s="67"/>
      <c r="C2389" s="67"/>
      <c r="D2389" s="67"/>
      <c r="E2389" s="67" t="s">
        <v>426</v>
      </c>
      <c r="F2389" s="68">
        <v>42632</v>
      </c>
      <c r="G2389" s="67"/>
      <c r="H2389" s="67" t="s">
        <v>3114</v>
      </c>
      <c r="I2389" s="67" t="s">
        <v>3143</v>
      </c>
      <c r="J2389" s="36">
        <v>-89.94</v>
      </c>
    </row>
    <row r="2390" spans="1:10" x14ac:dyDescent="0.25">
      <c r="A2390" s="67"/>
      <c r="B2390" s="67"/>
      <c r="C2390" s="67"/>
      <c r="D2390" s="67"/>
      <c r="E2390" s="67" t="s">
        <v>426</v>
      </c>
      <c r="F2390" s="68">
        <v>42639</v>
      </c>
      <c r="G2390" s="67"/>
      <c r="H2390" s="67" t="s">
        <v>3114</v>
      </c>
      <c r="I2390" s="67" t="s">
        <v>3144</v>
      </c>
      <c r="J2390" s="36">
        <v>-100</v>
      </c>
    </row>
    <row r="2391" spans="1:10" x14ac:dyDescent="0.25">
      <c r="A2391" s="67"/>
      <c r="B2391" s="67"/>
      <c r="C2391" s="67"/>
      <c r="D2391" s="67"/>
      <c r="E2391" s="67" t="s">
        <v>383</v>
      </c>
      <c r="F2391" s="68">
        <v>42643</v>
      </c>
      <c r="G2391" s="67" t="s">
        <v>1581</v>
      </c>
      <c r="H2391" s="67"/>
      <c r="I2391" s="67" t="s">
        <v>1582</v>
      </c>
      <c r="J2391" s="36">
        <v>80</v>
      </c>
    </row>
    <row r="2392" spans="1:10" x14ac:dyDescent="0.25">
      <c r="A2392" s="67"/>
      <c r="B2392" s="67"/>
      <c r="C2392" s="67"/>
      <c r="D2392" s="67"/>
      <c r="E2392" s="67" t="s">
        <v>383</v>
      </c>
      <c r="F2392" s="68">
        <v>42675</v>
      </c>
      <c r="G2392" s="67" t="s">
        <v>1835</v>
      </c>
      <c r="H2392" s="67"/>
      <c r="I2392" s="67" t="s">
        <v>1836</v>
      </c>
      <c r="J2392" s="36">
        <v>200</v>
      </c>
    </row>
    <row r="2393" spans="1:10" x14ac:dyDescent="0.25">
      <c r="A2393" s="67"/>
      <c r="B2393" s="67"/>
      <c r="C2393" s="67"/>
      <c r="D2393" s="67"/>
      <c r="E2393" s="67" t="s">
        <v>426</v>
      </c>
      <c r="F2393" s="68">
        <v>42695</v>
      </c>
      <c r="G2393" s="67"/>
      <c r="H2393" s="67" t="s">
        <v>3114</v>
      </c>
      <c r="I2393" s="67" t="s">
        <v>3145</v>
      </c>
      <c r="J2393" s="36">
        <v>-120</v>
      </c>
    </row>
    <row r="2394" spans="1:10" x14ac:dyDescent="0.25">
      <c r="A2394" s="67"/>
      <c r="B2394" s="67"/>
      <c r="C2394" s="67"/>
      <c r="D2394" s="67"/>
      <c r="E2394" s="67" t="s">
        <v>383</v>
      </c>
      <c r="F2394" s="68">
        <v>42704</v>
      </c>
      <c r="G2394" s="67" t="s">
        <v>1468</v>
      </c>
      <c r="H2394" s="67"/>
      <c r="I2394" s="67" t="s">
        <v>1469</v>
      </c>
      <c r="J2394" s="36">
        <v>60</v>
      </c>
    </row>
    <row r="2395" spans="1:10" x14ac:dyDescent="0.25">
      <c r="A2395" s="67"/>
      <c r="B2395" s="67"/>
      <c r="C2395" s="67"/>
      <c r="D2395" s="67"/>
      <c r="E2395" s="67" t="s">
        <v>426</v>
      </c>
      <c r="F2395" s="68">
        <v>42712</v>
      </c>
      <c r="G2395" s="67"/>
      <c r="H2395" s="67" t="s">
        <v>3114</v>
      </c>
      <c r="I2395" s="67" t="s">
        <v>3146</v>
      </c>
      <c r="J2395" s="36">
        <v>-63.28</v>
      </c>
    </row>
    <row r="2396" spans="1:10" x14ac:dyDescent="0.25">
      <c r="A2396" s="67"/>
      <c r="B2396" s="67"/>
      <c r="C2396" s="67"/>
      <c r="D2396" s="67"/>
      <c r="E2396" s="67" t="s">
        <v>383</v>
      </c>
      <c r="F2396" s="68">
        <v>42735</v>
      </c>
      <c r="G2396" s="67" t="s">
        <v>1470</v>
      </c>
      <c r="H2396" s="67"/>
      <c r="I2396" s="67" t="s">
        <v>1471</v>
      </c>
      <c r="J2396" s="36">
        <v>58</v>
      </c>
    </row>
    <row r="2397" spans="1:10" x14ac:dyDescent="0.25">
      <c r="A2397" s="67"/>
      <c r="B2397" s="67"/>
      <c r="C2397" s="67"/>
      <c r="D2397" s="67"/>
      <c r="E2397" s="67" t="s">
        <v>383</v>
      </c>
      <c r="F2397" s="68">
        <v>42735</v>
      </c>
      <c r="G2397" s="67" t="s">
        <v>1840</v>
      </c>
      <c r="H2397" s="67"/>
      <c r="I2397" s="67" t="s">
        <v>3147</v>
      </c>
      <c r="J2397" s="36">
        <v>2858</v>
      </c>
    </row>
    <row r="2398" spans="1:10" x14ac:dyDescent="0.25">
      <c r="A2398" s="67"/>
      <c r="B2398" s="67"/>
      <c r="C2398" s="67"/>
      <c r="D2398" s="67"/>
      <c r="E2398" s="67" t="s">
        <v>383</v>
      </c>
      <c r="F2398" s="68">
        <v>42735</v>
      </c>
      <c r="G2398" s="67" t="s">
        <v>1840</v>
      </c>
      <c r="H2398" s="67"/>
      <c r="I2398" s="67" t="s">
        <v>3148</v>
      </c>
      <c r="J2398" s="36">
        <v>-723.26</v>
      </c>
    </row>
    <row r="2399" spans="1:10" x14ac:dyDescent="0.25">
      <c r="A2399" s="67"/>
      <c r="B2399" s="67"/>
      <c r="C2399" s="67"/>
      <c r="D2399" s="67"/>
      <c r="E2399" s="67" t="s">
        <v>383</v>
      </c>
      <c r="F2399" s="68">
        <v>42758</v>
      </c>
      <c r="G2399" s="67" t="s">
        <v>1842</v>
      </c>
      <c r="H2399" s="67"/>
      <c r="I2399" s="67" t="s">
        <v>1843</v>
      </c>
      <c r="J2399" s="36">
        <v>-250</v>
      </c>
    </row>
    <row r="2400" spans="1:10" x14ac:dyDescent="0.25">
      <c r="A2400" s="67"/>
      <c r="B2400" s="67"/>
      <c r="C2400" s="67"/>
      <c r="D2400" s="67"/>
      <c r="E2400" s="67" t="s">
        <v>383</v>
      </c>
      <c r="F2400" s="68">
        <v>42766</v>
      </c>
      <c r="G2400" s="67" t="s">
        <v>1586</v>
      </c>
      <c r="H2400" s="67"/>
      <c r="I2400" s="67" t="s">
        <v>1587</v>
      </c>
      <c r="J2400" s="36">
        <v>78</v>
      </c>
    </row>
    <row r="2401" spans="1:10" x14ac:dyDescent="0.25">
      <c r="A2401" s="67"/>
      <c r="B2401" s="67"/>
      <c r="C2401" s="67"/>
      <c r="D2401" s="67"/>
      <c r="E2401" s="67" t="s">
        <v>383</v>
      </c>
      <c r="F2401" s="68">
        <v>42767</v>
      </c>
      <c r="G2401" s="67" t="s">
        <v>598</v>
      </c>
      <c r="H2401" s="67"/>
      <c r="I2401" s="67" t="s">
        <v>3149</v>
      </c>
      <c r="J2401" s="36">
        <v>-19000</v>
      </c>
    </row>
    <row r="2402" spans="1:10" x14ac:dyDescent="0.25">
      <c r="A2402" s="67"/>
      <c r="B2402" s="67"/>
      <c r="C2402" s="67"/>
      <c r="D2402" s="67"/>
      <c r="E2402" s="67" t="s">
        <v>390</v>
      </c>
      <c r="F2402" s="68">
        <v>42816</v>
      </c>
      <c r="G2402" s="67"/>
      <c r="H2402" s="67" t="s">
        <v>3114</v>
      </c>
      <c r="I2402" s="67" t="s">
        <v>3150</v>
      </c>
      <c r="J2402" s="36">
        <v>-89.94</v>
      </c>
    </row>
    <row r="2403" spans="1:10" x14ac:dyDescent="0.25">
      <c r="A2403" s="67"/>
      <c r="B2403" s="67"/>
      <c r="C2403" s="67"/>
      <c r="D2403" s="67"/>
      <c r="E2403" s="67" t="s">
        <v>383</v>
      </c>
      <c r="F2403" s="68">
        <v>42825</v>
      </c>
      <c r="G2403" s="67" t="s">
        <v>1588</v>
      </c>
      <c r="H2403" s="67"/>
      <c r="I2403" s="67" t="s">
        <v>1589</v>
      </c>
      <c r="J2403" s="36">
        <v>58</v>
      </c>
    </row>
    <row r="2404" spans="1:10" x14ac:dyDescent="0.25">
      <c r="A2404" s="67"/>
      <c r="B2404" s="67"/>
      <c r="C2404" s="67"/>
      <c r="D2404" s="67"/>
      <c r="E2404" s="67" t="s">
        <v>383</v>
      </c>
      <c r="F2404" s="68">
        <v>42855</v>
      </c>
      <c r="G2404" s="67" t="s">
        <v>1474</v>
      </c>
      <c r="H2404" s="67"/>
      <c r="I2404" s="67" t="s">
        <v>1475</v>
      </c>
      <c r="J2404" s="36">
        <v>3538</v>
      </c>
    </row>
    <row r="2405" spans="1:10" x14ac:dyDescent="0.25">
      <c r="A2405" s="67"/>
      <c r="B2405" s="67"/>
      <c r="C2405" s="67"/>
      <c r="D2405" s="67"/>
      <c r="E2405" s="67" t="s">
        <v>390</v>
      </c>
      <c r="F2405" s="68">
        <v>42860</v>
      </c>
      <c r="G2405" s="67"/>
      <c r="H2405" s="67" t="s">
        <v>3114</v>
      </c>
      <c r="I2405" s="67" t="s">
        <v>3151</v>
      </c>
      <c r="J2405" s="36">
        <v>-2663.09</v>
      </c>
    </row>
    <row r="2406" spans="1:10" x14ac:dyDescent="0.25">
      <c r="A2406" s="67"/>
      <c r="B2406" s="67"/>
      <c r="C2406" s="67"/>
      <c r="D2406" s="67"/>
      <c r="E2406" s="67" t="s">
        <v>383</v>
      </c>
      <c r="F2406" s="68">
        <v>42886</v>
      </c>
      <c r="G2406" s="67" t="s">
        <v>1545</v>
      </c>
      <c r="H2406" s="67"/>
      <c r="I2406" s="67" t="s">
        <v>1546</v>
      </c>
      <c r="J2406" s="36">
        <v>38</v>
      </c>
    </row>
    <row r="2407" spans="1:10" x14ac:dyDescent="0.25">
      <c r="A2407" s="67"/>
      <c r="B2407" s="67"/>
      <c r="C2407" s="67"/>
      <c r="D2407" s="67"/>
      <c r="E2407" s="67" t="s">
        <v>390</v>
      </c>
      <c r="F2407" s="68">
        <v>42908</v>
      </c>
      <c r="G2407" s="67" t="s">
        <v>3152</v>
      </c>
      <c r="H2407" s="67" t="s">
        <v>3114</v>
      </c>
      <c r="I2407" s="67" t="s">
        <v>3153</v>
      </c>
      <c r="J2407" s="36">
        <v>-350</v>
      </c>
    </row>
    <row r="2408" spans="1:10" x14ac:dyDescent="0.25">
      <c r="A2408" s="67"/>
      <c r="B2408" s="67"/>
      <c r="C2408" s="67"/>
      <c r="D2408" s="67"/>
      <c r="E2408" s="67" t="s">
        <v>390</v>
      </c>
      <c r="F2408" s="68">
        <v>43007</v>
      </c>
      <c r="G2408" s="67" t="s">
        <v>3154</v>
      </c>
      <c r="H2408" s="67" t="s">
        <v>3114</v>
      </c>
      <c r="I2408" s="67" t="s">
        <v>3155</v>
      </c>
      <c r="J2408" s="36">
        <v>-47.96</v>
      </c>
    </row>
    <row r="2409" spans="1:10" x14ac:dyDescent="0.25">
      <c r="A2409" s="67"/>
      <c r="B2409" s="67"/>
      <c r="C2409" s="67"/>
      <c r="D2409" s="67"/>
      <c r="E2409" s="67" t="s">
        <v>390</v>
      </c>
      <c r="F2409" s="68">
        <v>43187</v>
      </c>
      <c r="G2409" s="67" t="s">
        <v>3156</v>
      </c>
      <c r="H2409" s="67" t="s">
        <v>3114</v>
      </c>
      <c r="I2409" s="67" t="s">
        <v>3157</v>
      </c>
      <c r="J2409" s="36">
        <v>-182.8</v>
      </c>
    </row>
    <row r="2410" spans="1:10" x14ac:dyDescent="0.25">
      <c r="A2410" s="67"/>
      <c r="B2410" s="67"/>
      <c r="C2410" s="67"/>
      <c r="D2410" s="67"/>
      <c r="E2410" s="67" t="s">
        <v>390</v>
      </c>
      <c r="F2410" s="68">
        <v>43187</v>
      </c>
      <c r="G2410" s="67" t="s">
        <v>3158</v>
      </c>
      <c r="H2410" s="67" t="s">
        <v>3114</v>
      </c>
      <c r="I2410" s="67" t="s">
        <v>3159</v>
      </c>
      <c r="J2410" s="36">
        <v>-89.94</v>
      </c>
    </row>
    <row r="2411" spans="1:10" x14ac:dyDescent="0.25">
      <c r="A2411" s="67"/>
      <c r="B2411" s="67"/>
      <c r="C2411" s="67"/>
      <c r="D2411" s="67"/>
      <c r="E2411" s="67" t="s">
        <v>390</v>
      </c>
      <c r="F2411" s="68">
        <v>43189</v>
      </c>
      <c r="G2411" s="67" t="s">
        <v>3160</v>
      </c>
      <c r="H2411" s="67" t="s">
        <v>3161</v>
      </c>
      <c r="I2411" s="67" t="s">
        <v>3162</v>
      </c>
      <c r="J2411" s="36">
        <v>-63.46</v>
      </c>
    </row>
    <row r="2412" spans="1:10" x14ac:dyDescent="0.25">
      <c r="A2412" s="67"/>
      <c r="B2412" s="67"/>
      <c r="C2412" s="67"/>
      <c r="D2412" s="67"/>
      <c r="E2412" s="67" t="s">
        <v>390</v>
      </c>
      <c r="F2412" s="68">
        <v>43216</v>
      </c>
      <c r="G2412" s="67" t="s">
        <v>3163</v>
      </c>
      <c r="H2412" s="67" t="s">
        <v>3164</v>
      </c>
      <c r="I2412" s="67" t="s">
        <v>3165</v>
      </c>
      <c r="J2412" s="36">
        <v>-86</v>
      </c>
    </row>
    <row r="2413" spans="1:10" x14ac:dyDescent="0.25">
      <c r="A2413" s="67"/>
      <c r="B2413" s="67"/>
      <c r="C2413" s="67"/>
      <c r="D2413" s="67"/>
      <c r="E2413" s="67" t="s">
        <v>383</v>
      </c>
      <c r="F2413" s="68">
        <v>43281</v>
      </c>
      <c r="G2413" s="67" t="s">
        <v>1915</v>
      </c>
      <c r="H2413" s="67"/>
      <c r="I2413" s="67" t="s">
        <v>1916</v>
      </c>
      <c r="J2413" s="36">
        <v>40</v>
      </c>
    </row>
    <row r="2414" spans="1:10" x14ac:dyDescent="0.25">
      <c r="A2414" s="67"/>
      <c r="B2414" s="67"/>
      <c r="C2414" s="67"/>
      <c r="D2414" s="67"/>
      <c r="E2414" s="67" t="s">
        <v>390</v>
      </c>
      <c r="F2414" s="68">
        <v>43307</v>
      </c>
      <c r="G2414" s="67" t="s">
        <v>3166</v>
      </c>
      <c r="H2414" s="67" t="s">
        <v>3114</v>
      </c>
      <c r="I2414" s="67" t="s">
        <v>3167</v>
      </c>
      <c r="J2414" s="36">
        <v>-1060</v>
      </c>
    </row>
    <row r="2415" spans="1:10" x14ac:dyDescent="0.25">
      <c r="A2415" s="67"/>
      <c r="B2415" s="67"/>
      <c r="C2415" s="67"/>
      <c r="D2415" s="67"/>
      <c r="E2415" s="67" t="s">
        <v>390</v>
      </c>
      <c r="F2415" s="68">
        <v>43342</v>
      </c>
      <c r="G2415" s="67" t="s">
        <v>3168</v>
      </c>
      <c r="H2415" s="67" t="s">
        <v>362</v>
      </c>
      <c r="I2415" s="67" t="s">
        <v>3169</v>
      </c>
      <c r="J2415" s="36">
        <v>-1650</v>
      </c>
    </row>
    <row r="2416" spans="1:10" x14ac:dyDescent="0.25">
      <c r="A2416" s="67"/>
      <c r="B2416" s="67"/>
      <c r="C2416" s="67"/>
      <c r="D2416" s="67"/>
      <c r="E2416" s="67" t="s">
        <v>390</v>
      </c>
      <c r="F2416" s="68">
        <v>43374</v>
      </c>
      <c r="G2416" s="67" t="s">
        <v>3170</v>
      </c>
      <c r="H2416" s="67" t="s">
        <v>3114</v>
      </c>
      <c r="I2416" s="67" t="s">
        <v>3171</v>
      </c>
      <c r="J2416" s="36">
        <v>-89.94</v>
      </c>
    </row>
    <row r="2417" spans="1:10" x14ac:dyDescent="0.25">
      <c r="A2417" s="67"/>
      <c r="B2417" s="67"/>
      <c r="C2417" s="67"/>
      <c r="D2417" s="67"/>
      <c r="E2417" s="67" t="s">
        <v>390</v>
      </c>
      <c r="F2417" s="68">
        <v>43434</v>
      </c>
      <c r="G2417" s="67" t="s">
        <v>3172</v>
      </c>
      <c r="H2417" s="67" t="s">
        <v>3114</v>
      </c>
      <c r="I2417" s="67" t="s">
        <v>3173</v>
      </c>
      <c r="J2417" s="36">
        <v>-794.72</v>
      </c>
    </row>
    <row r="2418" spans="1:10" x14ac:dyDescent="0.25">
      <c r="A2418" s="67"/>
      <c r="B2418" s="67"/>
      <c r="C2418" s="67"/>
      <c r="D2418" s="67"/>
      <c r="E2418" s="67" t="s">
        <v>390</v>
      </c>
      <c r="F2418" s="68">
        <v>43434</v>
      </c>
      <c r="G2418" s="67" t="s">
        <v>3174</v>
      </c>
      <c r="H2418" s="67" t="s">
        <v>3164</v>
      </c>
      <c r="I2418" s="67" t="s">
        <v>3165</v>
      </c>
      <c r="J2418" s="36">
        <v>-147.35</v>
      </c>
    </row>
    <row r="2419" spans="1:10" x14ac:dyDescent="0.25">
      <c r="A2419" s="67"/>
      <c r="B2419" s="67"/>
      <c r="C2419" s="67"/>
      <c r="D2419" s="67"/>
      <c r="E2419" s="67" t="s">
        <v>390</v>
      </c>
      <c r="F2419" s="68">
        <v>43522</v>
      </c>
      <c r="G2419" s="67" t="s">
        <v>3175</v>
      </c>
      <c r="H2419" s="67" t="s">
        <v>3176</v>
      </c>
      <c r="I2419" s="67" t="s">
        <v>3177</v>
      </c>
      <c r="J2419" s="36">
        <v>-1455.44</v>
      </c>
    </row>
    <row r="2420" spans="1:10" x14ac:dyDescent="0.25">
      <c r="A2420" s="67"/>
      <c r="B2420" s="67"/>
      <c r="C2420" s="67"/>
      <c r="D2420" s="67"/>
      <c r="E2420" s="67" t="s">
        <v>390</v>
      </c>
      <c r="F2420" s="68">
        <v>43552</v>
      </c>
      <c r="G2420" s="67" t="s">
        <v>3178</v>
      </c>
      <c r="H2420" s="67" t="s">
        <v>3114</v>
      </c>
      <c r="I2420" s="67" t="s">
        <v>3179</v>
      </c>
      <c r="J2420" s="36">
        <v>-89.94</v>
      </c>
    </row>
    <row r="2421" spans="1:10" x14ac:dyDescent="0.25">
      <c r="A2421" s="67"/>
      <c r="B2421" s="67"/>
      <c r="C2421" s="67"/>
      <c r="D2421" s="67"/>
      <c r="E2421" s="67" t="s">
        <v>390</v>
      </c>
      <c r="F2421" s="68">
        <v>43585</v>
      </c>
      <c r="G2421" s="67" t="s">
        <v>3180</v>
      </c>
      <c r="H2421" s="67" t="s">
        <v>3164</v>
      </c>
      <c r="I2421" s="67" t="s">
        <v>3181</v>
      </c>
      <c r="J2421" s="36">
        <v>-89.21</v>
      </c>
    </row>
    <row r="2422" spans="1:10" x14ac:dyDescent="0.25">
      <c r="A2422" s="67"/>
      <c r="B2422" s="67"/>
      <c r="C2422" s="67"/>
      <c r="D2422" s="67"/>
      <c r="E2422" s="67" t="s">
        <v>390</v>
      </c>
      <c r="F2422" s="68">
        <v>43613</v>
      </c>
      <c r="G2422" s="67" t="s">
        <v>3182</v>
      </c>
      <c r="H2422" s="67" t="s">
        <v>362</v>
      </c>
      <c r="I2422" s="67" t="s">
        <v>3169</v>
      </c>
      <c r="J2422" s="36">
        <v>-3526.21</v>
      </c>
    </row>
    <row r="2423" spans="1:10" x14ac:dyDescent="0.25">
      <c r="A2423" s="67"/>
      <c r="B2423" s="67"/>
      <c r="C2423" s="67"/>
      <c r="D2423" s="67"/>
      <c r="E2423" s="67" t="s">
        <v>390</v>
      </c>
      <c r="F2423" s="68">
        <v>43616</v>
      </c>
      <c r="G2423" s="67" t="s">
        <v>3183</v>
      </c>
      <c r="H2423" s="67" t="s">
        <v>3184</v>
      </c>
      <c r="I2423" s="67" t="s">
        <v>3185</v>
      </c>
      <c r="J2423" s="36">
        <v>-8443.25</v>
      </c>
    </row>
    <row r="2424" spans="1:10" ht="15.75" thickBot="1" x14ac:dyDescent="0.3">
      <c r="A2424" s="67"/>
      <c r="B2424" s="67"/>
      <c r="C2424" s="67"/>
      <c r="D2424" s="67"/>
      <c r="E2424" s="67" t="s">
        <v>390</v>
      </c>
      <c r="F2424" s="68">
        <v>43760</v>
      </c>
      <c r="G2424" s="67" t="s">
        <v>3186</v>
      </c>
      <c r="H2424" s="67" t="s">
        <v>362</v>
      </c>
      <c r="I2424" s="67" t="s">
        <v>3187</v>
      </c>
      <c r="J2424" s="37">
        <v>-999</v>
      </c>
    </row>
    <row r="2425" spans="1:10" x14ac:dyDescent="0.25">
      <c r="A2425" s="67"/>
      <c r="B2425" s="67"/>
      <c r="C2425" s="67" t="s">
        <v>3188</v>
      </c>
      <c r="D2425" s="67"/>
      <c r="E2425" s="67"/>
      <c r="F2425" s="68"/>
      <c r="G2425" s="67"/>
      <c r="H2425" s="67"/>
      <c r="I2425" s="67"/>
      <c r="J2425" s="36">
        <f>ROUND(SUM(J2285:J2424),5)</f>
        <v>14379.7</v>
      </c>
    </row>
    <row r="2426" spans="1:10" x14ac:dyDescent="0.25">
      <c r="A2426" s="64"/>
      <c r="B2426" s="64"/>
      <c r="C2426" s="64" t="s">
        <v>3189</v>
      </c>
      <c r="D2426" s="64"/>
      <c r="E2426" s="64"/>
      <c r="F2426" s="65"/>
      <c r="G2426" s="64"/>
      <c r="H2426" s="64"/>
      <c r="I2426" s="64"/>
      <c r="J2426" s="57"/>
    </row>
    <row r="2427" spans="1:10" x14ac:dyDescent="0.25">
      <c r="A2427" s="67"/>
      <c r="B2427" s="67"/>
      <c r="C2427" s="67"/>
      <c r="D2427" s="67"/>
      <c r="E2427" s="67" t="s">
        <v>383</v>
      </c>
      <c r="F2427" s="68">
        <v>41455</v>
      </c>
      <c r="G2427" s="67" t="s">
        <v>1750</v>
      </c>
      <c r="H2427" s="67"/>
      <c r="I2427" s="67" t="s">
        <v>1751</v>
      </c>
      <c r="J2427" s="36">
        <v>20</v>
      </c>
    </row>
    <row r="2428" spans="1:10" x14ac:dyDescent="0.25">
      <c r="A2428" s="67"/>
      <c r="B2428" s="67"/>
      <c r="C2428" s="67"/>
      <c r="D2428" s="67"/>
      <c r="E2428" s="67" t="s">
        <v>383</v>
      </c>
      <c r="F2428" s="68">
        <v>41639</v>
      </c>
      <c r="G2428" s="67" t="s">
        <v>1630</v>
      </c>
      <c r="H2428" s="67"/>
      <c r="I2428" s="67" t="s">
        <v>1631</v>
      </c>
      <c r="J2428" s="36">
        <v>170.27</v>
      </c>
    </row>
    <row r="2429" spans="1:10" x14ac:dyDescent="0.25">
      <c r="A2429" s="67"/>
      <c r="B2429" s="67"/>
      <c r="C2429" s="67"/>
      <c r="D2429" s="67"/>
      <c r="E2429" s="67" t="s">
        <v>383</v>
      </c>
      <c r="F2429" s="68">
        <v>41670</v>
      </c>
      <c r="G2429" s="67" t="s">
        <v>1573</v>
      </c>
      <c r="H2429" s="67"/>
      <c r="I2429" s="67" t="s">
        <v>1574</v>
      </c>
      <c r="J2429" s="36">
        <v>20</v>
      </c>
    </row>
    <row r="2430" spans="1:10" x14ac:dyDescent="0.25">
      <c r="A2430" s="67"/>
      <c r="B2430" s="67"/>
      <c r="C2430" s="67"/>
      <c r="D2430" s="67"/>
      <c r="E2430" s="67" t="s">
        <v>383</v>
      </c>
      <c r="F2430" s="68">
        <v>41702</v>
      </c>
      <c r="G2430" s="67" t="s">
        <v>2471</v>
      </c>
      <c r="H2430" s="67"/>
      <c r="I2430" s="67"/>
      <c r="J2430" s="36">
        <v>-189.4</v>
      </c>
    </row>
    <row r="2431" spans="1:10" x14ac:dyDescent="0.25">
      <c r="A2431" s="67"/>
      <c r="B2431" s="67"/>
      <c r="C2431" s="67"/>
      <c r="D2431" s="67"/>
      <c r="E2431" s="67" t="s">
        <v>383</v>
      </c>
      <c r="F2431" s="68">
        <v>41729</v>
      </c>
      <c r="G2431" s="67" t="s">
        <v>1478</v>
      </c>
      <c r="H2431" s="67"/>
      <c r="I2431" s="67" t="s">
        <v>1479</v>
      </c>
      <c r="J2431" s="36">
        <v>20</v>
      </c>
    </row>
    <row r="2432" spans="1:10" x14ac:dyDescent="0.25">
      <c r="A2432" s="67"/>
      <c r="B2432" s="67"/>
      <c r="C2432" s="67"/>
      <c r="D2432" s="67"/>
      <c r="E2432" s="67" t="s">
        <v>423</v>
      </c>
      <c r="F2432" s="68">
        <v>41780</v>
      </c>
      <c r="G2432" s="67" t="s">
        <v>3190</v>
      </c>
      <c r="H2432" s="67"/>
      <c r="I2432" s="67" t="s">
        <v>3191</v>
      </c>
      <c r="J2432" s="36">
        <v>171.57</v>
      </c>
    </row>
    <row r="2433" spans="1:10" x14ac:dyDescent="0.25">
      <c r="A2433" s="67"/>
      <c r="B2433" s="67"/>
      <c r="C2433" s="67"/>
      <c r="D2433" s="67"/>
      <c r="E2433" s="67" t="s">
        <v>383</v>
      </c>
      <c r="F2433" s="68">
        <v>41799</v>
      </c>
      <c r="G2433" s="67" t="s">
        <v>3192</v>
      </c>
      <c r="H2433" s="67"/>
      <c r="I2433" s="67" t="s">
        <v>3193</v>
      </c>
      <c r="J2433" s="36">
        <v>189.4</v>
      </c>
    </row>
    <row r="2434" spans="1:10" x14ac:dyDescent="0.25">
      <c r="A2434" s="67"/>
      <c r="B2434" s="67"/>
      <c r="C2434" s="67"/>
      <c r="D2434" s="67"/>
      <c r="E2434" s="67" t="s">
        <v>426</v>
      </c>
      <c r="F2434" s="68">
        <v>41878</v>
      </c>
      <c r="G2434" s="67"/>
      <c r="H2434" s="67" t="s">
        <v>3194</v>
      </c>
      <c r="I2434" s="67" t="s">
        <v>3195</v>
      </c>
      <c r="J2434" s="36">
        <v>-346.48</v>
      </c>
    </row>
    <row r="2435" spans="1:10" x14ac:dyDescent="0.25">
      <c r="A2435" s="67"/>
      <c r="B2435" s="67"/>
      <c r="C2435" s="67"/>
      <c r="D2435" s="67"/>
      <c r="E2435" s="67" t="s">
        <v>383</v>
      </c>
      <c r="F2435" s="68">
        <v>42035</v>
      </c>
      <c r="G2435" s="67" t="s">
        <v>1579</v>
      </c>
      <c r="H2435" s="67"/>
      <c r="I2435" s="67" t="s">
        <v>1580</v>
      </c>
      <c r="J2435" s="36">
        <v>38</v>
      </c>
    </row>
    <row r="2436" spans="1:10" x14ac:dyDescent="0.25">
      <c r="A2436" s="67"/>
      <c r="B2436" s="67"/>
      <c r="C2436" s="67"/>
      <c r="D2436" s="67"/>
      <c r="E2436" s="67" t="s">
        <v>383</v>
      </c>
      <c r="F2436" s="68">
        <v>42704</v>
      </c>
      <c r="G2436" s="67" t="s">
        <v>1468</v>
      </c>
      <c r="H2436" s="67"/>
      <c r="I2436" s="67" t="s">
        <v>1469</v>
      </c>
      <c r="J2436" s="36">
        <v>20</v>
      </c>
    </row>
    <row r="2437" spans="1:10" ht="15.75" thickBot="1" x14ac:dyDescent="0.3">
      <c r="A2437" s="67"/>
      <c r="B2437" s="67"/>
      <c r="C2437" s="67"/>
      <c r="D2437" s="67"/>
      <c r="E2437" s="67" t="s">
        <v>383</v>
      </c>
      <c r="F2437" s="68">
        <v>43221</v>
      </c>
      <c r="G2437" s="67" t="s">
        <v>1510</v>
      </c>
      <c r="H2437" s="67"/>
      <c r="I2437" s="67"/>
      <c r="J2437" s="37">
        <v>-113.36</v>
      </c>
    </row>
    <row r="2438" spans="1:10" x14ac:dyDescent="0.25">
      <c r="A2438" s="67"/>
      <c r="B2438" s="67"/>
      <c r="C2438" s="67" t="s">
        <v>3196</v>
      </c>
      <c r="D2438" s="67"/>
      <c r="E2438" s="67"/>
      <c r="F2438" s="68"/>
      <c r="G2438" s="67"/>
      <c r="H2438" s="67"/>
      <c r="I2438" s="67"/>
      <c r="J2438" s="36">
        <f>ROUND(SUM(J2426:J2437),5)</f>
        <v>0</v>
      </c>
    </row>
    <row r="2439" spans="1:10" x14ac:dyDescent="0.25">
      <c r="A2439" s="64"/>
      <c r="B2439" s="64"/>
      <c r="C2439" s="64" t="s">
        <v>3197</v>
      </c>
      <c r="D2439" s="64"/>
      <c r="E2439" s="64"/>
      <c r="F2439" s="65"/>
      <c r="G2439" s="64"/>
      <c r="H2439" s="64"/>
      <c r="I2439" s="64"/>
      <c r="J2439" s="57"/>
    </row>
    <row r="2440" spans="1:10" x14ac:dyDescent="0.25">
      <c r="A2440" s="67"/>
      <c r="B2440" s="67"/>
      <c r="C2440" s="67"/>
      <c r="D2440" s="67"/>
      <c r="E2440" s="67" t="s">
        <v>383</v>
      </c>
      <c r="F2440" s="68">
        <v>40999</v>
      </c>
      <c r="G2440" s="67" t="s">
        <v>702</v>
      </c>
      <c r="H2440" s="67"/>
      <c r="I2440" s="67" t="s">
        <v>703</v>
      </c>
      <c r="J2440" s="36">
        <v>20</v>
      </c>
    </row>
    <row r="2441" spans="1:10" x14ac:dyDescent="0.25">
      <c r="A2441" s="67"/>
      <c r="B2441" s="67"/>
      <c r="C2441" s="67"/>
      <c r="D2441" s="67"/>
      <c r="E2441" s="67" t="s">
        <v>383</v>
      </c>
      <c r="F2441" s="68">
        <v>41121</v>
      </c>
      <c r="G2441" s="67" t="s">
        <v>1513</v>
      </c>
      <c r="H2441" s="67"/>
      <c r="I2441" s="67" t="s">
        <v>1514</v>
      </c>
      <c r="J2441" s="36">
        <v>40</v>
      </c>
    </row>
    <row r="2442" spans="1:10" x14ac:dyDescent="0.25">
      <c r="A2442" s="67"/>
      <c r="B2442" s="67"/>
      <c r="C2442" s="67"/>
      <c r="D2442" s="67"/>
      <c r="E2442" s="67" t="s">
        <v>383</v>
      </c>
      <c r="F2442" s="68">
        <v>41182</v>
      </c>
      <c r="G2442" s="67" t="s">
        <v>1506</v>
      </c>
      <c r="H2442" s="67"/>
      <c r="I2442" s="67" t="s">
        <v>1507</v>
      </c>
      <c r="J2442" s="36">
        <v>20</v>
      </c>
    </row>
    <row r="2443" spans="1:10" x14ac:dyDescent="0.25">
      <c r="A2443" s="67"/>
      <c r="B2443" s="67"/>
      <c r="C2443" s="67"/>
      <c r="D2443" s="67"/>
      <c r="E2443" s="67" t="s">
        <v>383</v>
      </c>
      <c r="F2443" s="68">
        <v>41243</v>
      </c>
      <c r="G2443" s="67" t="s">
        <v>1734</v>
      </c>
      <c r="H2443" s="67"/>
      <c r="I2443" s="67" t="s">
        <v>1735</v>
      </c>
      <c r="J2443" s="36">
        <v>20</v>
      </c>
    </row>
    <row r="2444" spans="1:10" x14ac:dyDescent="0.25">
      <c r="A2444" s="67"/>
      <c r="B2444" s="67"/>
      <c r="C2444" s="67"/>
      <c r="D2444" s="67"/>
      <c r="E2444" s="67" t="s">
        <v>383</v>
      </c>
      <c r="F2444" s="68">
        <v>41305</v>
      </c>
      <c r="G2444" s="67" t="s">
        <v>1488</v>
      </c>
      <c r="H2444" s="67"/>
      <c r="I2444" s="67" t="s">
        <v>1489</v>
      </c>
      <c r="J2444" s="36">
        <v>40</v>
      </c>
    </row>
    <row r="2445" spans="1:10" x14ac:dyDescent="0.25">
      <c r="A2445" s="67"/>
      <c r="B2445" s="67"/>
      <c r="C2445" s="67"/>
      <c r="D2445" s="67"/>
      <c r="E2445" s="67" t="s">
        <v>383</v>
      </c>
      <c r="F2445" s="68">
        <v>41333</v>
      </c>
      <c r="G2445" s="67" t="s">
        <v>1571</v>
      </c>
      <c r="H2445" s="67"/>
      <c r="I2445" s="67" t="s">
        <v>1572</v>
      </c>
      <c r="J2445" s="36">
        <v>20</v>
      </c>
    </row>
    <row r="2446" spans="1:10" x14ac:dyDescent="0.25">
      <c r="A2446" s="67"/>
      <c r="B2446" s="67"/>
      <c r="C2446" s="67"/>
      <c r="D2446" s="67"/>
      <c r="E2446" s="67" t="s">
        <v>383</v>
      </c>
      <c r="F2446" s="68">
        <v>41517</v>
      </c>
      <c r="G2446" s="67" t="s">
        <v>1508</v>
      </c>
      <c r="H2446" s="67"/>
      <c r="I2446" s="67" t="s">
        <v>1509</v>
      </c>
      <c r="J2446" s="36">
        <v>58</v>
      </c>
    </row>
    <row r="2447" spans="1:10" x14ac:dyDescent="0.25">
      <c r="A2447" s="67"/>
      <c r="B2447" s="67"/>
      <c r="C2447" s="67"/>
      <c r="D2447" s="67"/>
      <c r="E2447" s="67" t="s">
        <v>383</v>
      </c>
      <c r="F2447" s="68">
        <v>41578</v>
      </c>
      <c r="G2447" s="67" t="s">
        <v>421</v>
      </c>
      <c r="H2447" s="67"/>
      <c r="I2447" s="67" t="s">
        <v>422</v>
      </c>
      <c r="J2447" s="36">
        <v>20</v>
      </c>
    </row>
    <row r="2448" spans="1:10" x14ac:dyDescent="0.25">
      <c r="A2448" s="67"/>
      <c r="B2448" s="67"/>
      <c r="C2448" s="67"/>
      <c r="D2448" s="67"/>
      <c r="E2448" s="67" t="s">
        <v>383</v>
      </c>
      <c r="F2448" s="68">
        <v>41670</v>
      </c>
      <c r="G2448" s="67" t="s">
        <v>1573</v>
      </c>
      <c r="H2448" s="67"/>
      <c r="I2448" s="67" t="s">
        <v>1574</v>
      </c>
      <c r="J2448" s="36">
        <v>20</v>
      </c>
    </row>
    <row r="2449" spans="1:10" x14ac:dyDescent="0.25">
      <c r="A2449" s="67"/>
      <c r="B2449" s="67"/>
      <c r="C2449" s="67"/>
      <c r="D2449" s="67"/>
      <c r="E2449" s="67" t="s">
        <v>383</v>
      </c>
      <c r="F2449" s="68">
        <v>41759</v>
      </c>
      <c r="G2449" s="67" t="s">
        <v>1521</v>
      </c>
      <c r="H2449" s="67"/>
      <c r="I2449" s="67" t="s">
        <v>1522</v>
      </c>
      <c r="J2449" s="36">
        <v>20</v>
      </c>
    </row>
    <row r="2450" spans="1:10" x14ac:dyDescent="0.25">
      <c r="A2450" s="67"/>
      <c r="B2450" s="67"/>
      <c r="C2450" s="67"/>
      <c r="D2450" s="67"/>
      <c r="E2450" s="67" t="s">
        <v>383</v>
      </c>
      <c r="F2450" s="68">
        <v>42035</v>
      </c>
      <c r="G2450" s="67" t="s">
        <v>1579</v>
      </c>
      <c r="H2450" s="67"/>
      <c r="I2450" s="67" t="s">
        <v>1580</v>
      </c>
      <c r="J2450" s="36">
        <v>20</v>
      </c>
    </row>
    <row r="2451" spans="1:10" x14ac:dyDescent="0.25">
      <c r="A2451" s="67"/>
      <c r="B2451" s="67"/>
      <c r="C2451" s="67"/>
      <c r="D2451" s="67"/>
      <c r="E2451" s="67" t="s">
        <v>383</v>
      </c>
      <c r="F2451" s="68">
        <v>42216</v>
      </c>
      <c r="G2451" s="67" t="s">
        <v>1655</v>
      </c>
      <c r="H2451" s="67"/>
      <c r="I2451" s="67" t="s">
        <v>1656</v>
      </c>
      <c r="J2451" s="36">
        <v>40</v>
      </c>
    </row>
    <row r="2452" spans="1:10" x14ac:dyDescent="0.25">
      <c r="A2452" s="67"/>
      <c r="B2452" s="67"/>
      <c r="C2452" s="67"/>
      <c r="D2452" s="67"/>
      <c r="E2452" s="67" t="s">
        <v>383</v>
      </c>
      <c r="F2452" s="68">
        <v>42308</v>
      </c>
      <c r="G2452" s="67" t="s">
        <v>1460</v>
      </c>
      <c r="H2452" s="67"/>
      <c r="I2452" s="67" t="s">
        <v>1461</v>
      </c>
      <c r="J2452" s="36">
        <v>38</v>
      </c>
    </row>
    <row r="2453" spans="1:10" x14ac:dyDescent="0.25">
      <c r="A2453" s="67"/>
      <c r="B2453" s="67"/>
      <c r="C2453" s="67"/>
      <c r="D2453" s="67"/>
      <c r="E2453" s="67" t="s">
        <v>383</v>
      </c>
      <c r="F2453" s="68">
        <v>42370</v>
      </c>
      <c r="G2453" s="67" t="s">
        <v>1462</v>
      </c>
      <c r="H2453" s="67"/>
      <c r="I2453" s="67" t="s">
        <v>1463</v>
      </c>
      <c r="J2453" s="36">
        <v>124</v>
      </c>
    </row>
    <row r="2454" spans="1:10" x14ac:dyDescent="0.25">
      <c r="A2454" s="67"/>
      <c r="B2454" s="67"/>
      <c r="C2454" s="67"/>
      <c r="D2454" s="67"/>
      <c r="E2454" s="67" t="s">
        <v>383</v>
      </c>
      <c r="F2454" s="68">
        <v>42521</v>
      </c>
      <c r="G2454" s="67" t="s">
        <v>1480</v>
      </c>
      <c r="H2454" s="67"/>
      <c r="I2454" s="67" t="s">
        <v>1481</v>
      </c>
      <c r="J2454" s="36">
        <v>20</v>
      </c>
    </row>
    <row r="2455" spans="1:10" x14ac:dyDescent="0.25">
      <c r="A2455" s="67"/>
      <c r="B2455" s="67"/>
      <c r="C2455" s="67"/>
      <c r="D2455" s="67"/>
      <c r="E2455" s="67" t="s">
        <v>383</v>
      </c>
      <c r="F2455" s="68">
        <v>42613</v>
      </c>
      <c r="G2455" s="67" t="s">
        <v>1482</v>
      </c>
      <c r="H2455" s="67"/>
      <c r="I2455" s="67" t="s">
        <v>1483</v>
      </c>
      <c r="J2455" s="36">
        <v>20</v>
      </c>
    </row>
    <row r="2456" spans="1:10" x14ac:dyDescent="0.25">
      <c r="A2456" s="67"/>
      <c r="B2456" s="67"/>
      <c r="C2456" s="67"/>
      <c r="D2456" s="67"/>
      <c r="E2456" s="67" t="s">
        <v>383</v>
      </c>
      <c r="F2456" s="68">
        <v>42643</v>
      </c>
      <c r="G2456" s="67" t="s">
        <v>1581</v>
      </c>
      <c r="H2456" s="67"/>
      <c r="I2456" s="67" t="s">
        <v>1582</v>
      </c>
      <c r="J2456" s="36">
        <v>20</v>
      </c>
    </row>
    <row r="2457" spans="1:10" x14ac:dyDescent="0.25">
      <c r="A2457" s="67"/>
      <c r="B2457" s="67"/>
      <c r="C2457" s="67"/>
      <c r="D2457" s="67"/>
      <c r="E2457" s="67" t="s">
        <v>383</v>
      </c>
      <c r="F2457" s="68">
        <v>42766</v>
      </c>
      <c r="G2457" s="67" t="s">
        <v>1586</v>
      </c>
      <c r="H2457" s="67"/>
      <c r="I2457" s="67" t="s">
        <v>1587</v>
      </c>
      <c r="J2457" s="36">
        <v>20</v>
      </c>
    </row>
    <row r="2458" spans="1:10" x14ac:dyDescent="0.25">
      <c r="A2458" s="67"/>
      <c r="B2458" s="67"/>
      <c r="C2458" s="67"/>
      <c r="D2458" s="67"/>
      <c r="E2458" s="67" t="s">
        <v>383</v>
      </c>
      <c r="F2458" s="68">
        <v>43221</v>
      </c>
      <c r="G2458" s="67" t="s">
        <v>1510</v>
      </c>
      <c r="H2458" s="67"/>
      <c r="I2458" s="67"/>
      <c r="J2458" s="36">
        <v>-580</v>
      </c>
    </row>
    <row r="2459" spans="1:10" ht="15.75" thickBot="1" x14ac:dyDescent="0.3">
      <c r="A2459" s="67"/>
      <c r="B2459" s="67"/>
      <c r="C2459" s="67"/>
      <c r="D2459" s="67"/>
      <c r="E2459" s="67" t="s">
        <v>383</v>
      </c>
      <c r="F2459" s="68">
        <v>43272</v>
      </c>
      <c r="G2459" s="67" t="s">
        <v>718</v>
      </c>
      <c r="H2459" s="67"/>
      <c r="I2459" s="67" t="s">
        <v>3198</v>
      </c>
      <c r="J2459" s="37">
        <v>500</v>
      </c>
    </row>
    <row r="2460" spans="1:10" x14ac:dyDescent="0.25">
      <c r="A2460" s="67"/>
      <c r="B2460" s="67"/>
      <c r="C2460" s="67" t="s">
        <v>3199</v>
      </c>
      <c r="D2460" s="67"/>
      <c r="E2460" s="67"/>
      <c r="F2460" s="68"/>
      <c r="G2460" s="67"/>
      <c r="H2460" s="67"/>
      <c r="I2460" s="67"/>
      <c r="J2460" s="36">
        <f>ROUND(SUM(J2439:J2459),5)</f>
        <v>500</v>
      </c>
    </row>
    <row r="2461" spans="1:10" x14ac:dyDescent="0.25">
      <c r="A2461" s="64"/>
      <c r="B2461" s="64"/>
      <c r="C2461" s="64" t="s">
        <v>3200</v>
      </c>
      <c r="D2461" s="64"/>
      <c r="E2461" s="64"/>
      <c r="F2461" s="65"/>
      <c r="G2461" s="64"/>
      <c r="H2461" s="64"/>
      <c r="I2461" s="64"/>
      <c r="J2461" s="57"/>
    </row>
    <row r="2462" spans="1:10" x14ac:dyDescent="0.25">
      <c r="A2462" s="67"/>
      <c r="B2462" s="67"/>
      <c r="C2462" s="67"/>
      <c r="D2462" s="67"/>
      <c r="E2462" s="67" t="s">
        <v>383</v>
      </c>
      <c r="F2462" s="68">
        <v>43159</v>
      </c>
      <c r="G2462" s="67" t="s">
        <v>3201</v>
      </c>
      <c r="H2462" s="67"/>
      <c r="I2462" s="67" t="s">
        <v>3202</v>
      </c>
      <c r="J2462" s="36">
        <v>500</v>
      </c>
    </row>
    <row r="2463" spans="1:10" x14ac:dyDescent="0.25">
      <c r="A2463" s="67"/>
      <c r="B2463" s="67"/>
      <c r="C2463" s="67"/>
      <c r="D2463" s="67"/>
      <c r="E2463" s="67" t="s">
        <v>390</v>
      </c>
      <c r="F2463" s="68">
        <v>43172</v>
      </c>
      <c r="G2463" s="67" t="s">
        <v>3203</v>
      </c>
      <c r="H2463" s="67" t="s">
        <v>3204</v>
      </c>
      <c r="I2463" s="67" t="s">
        <v>3205</v>
      </c>
      <c r="J2463" s="36">
        <v>-259</v>
      </c>
    </row>
    <row r="2464" spans="1:10" ht="15.75" thickBot="1" x14ac:dyDescent="0.3">
      <c r="A2464" s="67"/>
      <c r="B2464" s="67"/>
      <c r="C2464" s="67"/>
      <c r="D2464" s="67"/>
      <c r="E2464" s="67" t="s">
        <v>390</v>
      </c>
      <c r="F2464" s="68">
        <v>43251</v>
      </c>
      <c r="G2464" s="67" t="s">
        <v>3206</v>
      </c>
      <c r="H2464" s="67" t="s">
        <v>3204</v>
      </c>
      <c r="I2464" s="67" t="s">
        <v>3205</v>
      </c>
      <c r="J2464" s="37">
        <v>-241</v>
      </c>
    </row>
    <row r="2465" spans="1:10" x14ac:dyDescent="0.25">
      <c r="A2465" s="67"/>
      <c r="B2465" s="67"/>
      <c r="C2465" s="67" t="s">
        <v>3207</v>
      </c>
      <c r="D2465" s="67"/>
      <c r="E2465" s="67"/>
      <c r="F2465" s="68"/>
      <c r="G2465" s="67"/>
      <c r="H2465" s="67"/>
      <c r="I2465" s="67"/>
      <c r="J2465" s="36">
        <f>ROUND(SUM(J2461:J2464),5)</f>
        <v>0</v>
      </c>
    </row>
    <row r="2466" spans="1:10" x14ac:dyDescent="0.25">
      <c r="A2466" s="64"/>
      <c r="B2466" s="64"/>
      <c r="C2466" s="64" t="s">
        <v>3208</v>
      </c>
      <c r="D2466" s="64"/>
      <c r="E2466" s="64"/>
      <c r="F2466" s="65"/>
      <c r="G2466" s="64"/>
      <c r="H2466" s="64"/>
      <c r="I2466" s="64"/>
      <c r="J2466" s="57"/>
    </row>
    <row r="2467" spans="1:10" x14ac:dyDescent="0.25">
      <c r="A2467" s="67"/>
      <c r="B2467" s="67"/>
      <c r="C2467" s="67"/>
      <c r="D2467" s="67"/>
      <c r="E2467" s="67" t="s">
        <v>383</v>
      </c>
      <c r="F2467" s="68">
        <v>42277</v>
      </c>
      <c r="G2467" s="67" t="s">
        <v>991</v>
      </c>
      <c r="H2467" s="67"/>
      <c r="I2467" s="67" t="s">
        <v>992</v>
      </c>
      <c r="J2467" s="36">
        <v>20</v>
      </c>
    </row>
    <row r="2468" spans="1:10" x14ac:dyDescent="0.25">
      <c r="A2468" s="67"/>
      <c r="B2468" s="67"/>
      <c r="C2468" s="67"/>
      <c r="D2468" s="67"/>
      <c r="E2468" s="67" t="s">
        <v>383</v>
      </c>
      <c r="F2468" s="68">
        <v>42370</v>
      </c>
      <c r="G2468" s="67" t="s">
        <v>1462</v>
      </c>
      <c r="H2468" s="67"/>
      <c r="I2468" s="67" t="s">
        <v>1463</v>
      </c>
      <c r="J2468" s="36">
        <v>480</v>
      </c>
    </row>
    <row r="2469" spans="1:10" x14ac:dyDescent="0.25">
      <c r="A2469" s="67"/>
      <c r="B2469" s="67"/>
      <c r="C2469" s="67"/>
      <c r="D2469" s="67"/>
      <c r="E2469" s="67" t="s">
        <v>426</v>
      </c>
      <c r="F2469" s="68">
        <v>42514</v>
      </c>
      <c r="G2469" s="67" t="s">
        <v>570</v>
      </c>
      <c r="H2469" s="67" t="s">
        <v>2844</v>
      </c>
      <c r="I2469" s="67" t="s">
        <v>2854</v>
      </c>
      <c r="J2469" s="36">
        <v>-350</v>
      </c>
    </row>
    <row r="2470" spans="1:10" x14ac:dyDescent="0.25">
      <c r="A2470" s="67"/>
      <c r="B2470" s="67"/>
      <c r="C2470" s="67"/>
      <c r="D2470" s="67"/>
      <c r="E2470" s="67" t="s">
        <v>390</v>
      </c>
      <c r="F2470" s="68">
        <v>42899</v>
      </c>
      <c r="G2470" s="67" t="s">
        <v>3209</v>
      </c>
      <c r="H2470" s="67" t="s">
        <v>2439</v>
      </c>
      <c r="I2470" s="67" t="s">
        <v>3210</v>
      </c>
      <c r="J2470" s="36">
        <v>-800</v>
      </c>
    </row>
    <row r="2471" spans="1:10" x14ac:dyDescent="0.25">
      <c r="A2471" s="67"/>
      <c r="B2471" s="67"/>
      <c r="C2471" s="67"/>
      <c r="D2471" s="67"/>
      <c r="E2471" s="67" t="s">
        <v>423</v>
      </c>
      <c r="F2471" s="68">
        <v>43585</v>
      </c>
      <c r="G2471" s="67"/>
      <c r="H2471" s="67"/>
      <c r="I2471" s="67" t="s">
        <v>3211</v>
      </c>
      <c r="J2471" s="36">
        <v>1000</v>
      </c>
    </row>
    <row r="2472" spans="1:10" ht="15.75" thickBot="1" x14ac:dyDescent="0.3">
      <c r="A2472" s="67"/>
      <c r="B2472" s="67"/>
      <c r="C2472" s="67"/>
      <c r="D2472" s="67"/>
      <c r="E2472" s="67" t="s">
        <v>423</v>
      </c>
      <c r="F2472" s="68">
        <v>43585</v>
      </c>
      <c r="G2472" s="67"/>
      <c r="H2472" s="67"/>
      <c r="I2472" s="67" t="s">
        <v>3212</v>
      </c>
      <c r="J2472" s="37">
        <v>-37.299999999999997</v>
      </c>
    </row>
    <row r="2473" spans="1:10" x14ac:dyDescent="0.25">
      <c r="A2473" s="67"/>
      <c r="B2473" s="67"/>
      <c r="C2473" s="67" t="s">
        <v>3213</v>
      </c>
      <c r="D2473" s="67"/>
      <c r="E2473" s="67"/>
      <c r="F2473" s="68"/>
      <c r="G2473" s="67"/>
      <c r="H2473" s="67"/>
      <c r="I2473" s="67"/>
      <c r="J2473" s="36">
        <f>ROUND(SUM(J2466:J2472),5)</f>
        <v>312.7</v>
      </c>
    </row>
    <row r="2474" spans="1:10" x14ac:dyDescent="0.25">
      <c r="A2474" s="64"/>
      <c r="B2474" s="64"/>
      <c r="C2474" s="64" t="s">
        <v>3214</v>
      </c>
      <c r="D2474" s="64"/>
      <c r="E2474" s="64"/>
      <c r="F2474" s="65"/>
      <c r="G2474" s="64"/>
      <c r="H2474" s="64"/>
      <c r="I2474" s="64"/>
      <c r="J2474" s="57"/>
    </row>
    <row r="2475" spans="1:10" x14ac:dyDescent="0.25">
      <c r="A2475" s="67"/>
      <c r="B2475" s="67"/>
      <c r="C2475" s="67"/>
      <c r="D2475" s="67"/>
      <c r="E2475" s="67" t="s">
        <v>438</v>
      </c>
      <c r="F2475" s="68">
        <v>43566</v>
      </c>
      <c r="G2475" s="67" t="s">
        <v>3215</v>
      </c>
      <c r="H2475" s="67" t="s">
        <v>3216</v>
      </c>
      <c r="I2475" s="67" t="s">
        <v>3217</v>
      </c>
      <c r="J2475" s="36">
        <v>256.16000000000003</v>
      </c>
    </row>
    <row r="2476" spans="1:10" x14ac:dyDescent="0.25">
      <c r="A2476" s="67"/>
      <c r="B2476" s="67"/>
      <c r="C2476" s="67"/>
      <c r="D2476" s="67"/>
      <c r="E2476" s="67" t="s">
        <v>390</v>
      </c>
      <c r="F2476" s="68">
        <v>43595</v>
      </c>
      <c r="G2476" s="67" t="s">
        <v>3218</v>
      </c>
      <c r="H2476" s="67" t="s">
        <v>3219</v>
      </c>
      <c r="I2476" s="67" t="s">
        <v>3220</v>
      </c>
      <c r="J2476" s="36">
        <v>-212.62</v>
      </c>
    </row>
    <row r="2477" spans="1:10" x14ac:dyDescent="0.25">
      <c r="A2477" s="67"/>
      <c r="B2477" s="67"/>
      <c r="C2477" s="67"/>
      <c r="D2477" s="67"/>
      <c r="E2477" s="67" t="s">
        <v>383</v>
      </c>
      <c r="F2477" s="68">
        <v>43646</v>
      </c>
      <c r="G2477" s="67" t="s">
        <v>2062</v>
      </c>
      <c r="H2477" s="67"/>
      <c r="I2477" s="67" t="s">
        <v>3221</v>
      </c>
      <c r="J2477" s="36">
        <v>500</v>
      </c>
    </row>
    <row r="2478" spans="1:10" x14ac:dyDescent="0.25">
      <c r="A2478" s="67"/>
      <c r="B2478" s="67"/>
      <c r="C2478" s="67"/>
      <c r="D2478" s="67"/>
      <c r="E2478" s="67" t="s">
        <v>390</v>
      </c>
      <c r="F2478" s="68">
        <v>43677</v>
      </c>
      <c r="G2478" s="67" t="s">
        <v>3222</v>
      </c>
      <c r="H2478" s="67" t="s">
        <v>3223</v>
      </c>
      <c r="I2478" s="67" t="s">
        <v>2790</v>
      </c>
      <c r="J2478" s="36">
        <v>-221.13</v>
      </c>
    </row>
    <row r="2479" spans="1:10" x14ac:dyDescent="0.25">
      <c r="A2479" s="67"/>
      <c r="B2479" s="67"/>
      <c r="C2479" s="67"/>
      <c r="D2479" s="67"/>
      <c r="E2479" s="67" t="s">
        <v>383</v>
      </c>
      <c r="F2479" s="68">
        <v>43708</v>
      </c>
      <c r="G2479" s="67" t="s">
        <v>3224</v>
      </c>
      <c r="H2479" s="67"/>
      <c r="I2479" s="67" t="s">
        <v>3225</v>
      </c>
      <c r="J2479" s="36">
        <v>220.02</v>
      </c>
    </row>
    <row r="2480" spans="1:10" ht="15.75" thickBot="1" x14ac:dyDescent="0.3">
      <c r="A2480" s="67"/>
      <c r="B2480" s="67"/>
      <c r="C2480" s="67"/>
      <c r="D2480" s="67"/>
      <c r="E2480" s="67" t="s">
        <v>383</v>
      </c>
      <c r="F2480" s="68">
        <v>43708</v>
      </c>
      <c r="G2480" s="67" t="s">
        <v>3224</v>
      </c>
      <c r="H2480" s="67"/>
      <c r="I2480" s="67" t="s">
        <v>3226</v>
      </c>
      <c r="J2480" s="37">
        <v>9.17</v>
      </c>
    </row>
    <row r="2481" spans="1:10" x14ac:dyDescent="0.25">
      <c r="A2481" s="67"/>
      <c r="B2481" s="67"/>
      <c r="C2481" s="67" t="s">
        <v>3227</v>
      </c>
      <c r="D2481" s="67"/>
      <c r="E2481" s="67"/>
      <c r="F2481" s="68"/>
      <c r="G2481" s="67"/>
      <c r="H2481" s="67"/>
      <c r="I2481" s="67"/>
      <c r="J2481" s="36">
        <f>ROUND(SUM(J2474:J2480),5)</f>
        <v>551.6</v>
      </c>
    </row>
    <row r="2482" spans="1:10" x14ac:dyDescent="0.25">
      <c r="A2482" s="64"/>
      <c r="B2482" s="64"/>
      <c r="C2482" s="64" t="s">
        <v>3228</v>
      </c>
      <c r="D2482" s="64"/>
      <c r="E2482" s="64"/>
      <c r="F2482" s="65"/>
      <c r="G2482" s="64"/>
      <c r="H2482" s="64"/>
      <c r="I2482" s="64"/>
      <c r="J2482" s="57"/>
    </row>
    <row r="2483" spans="1:10" x14ac:dyDescent="0.25">
      <c r="A2483" s="67"/>
      <c r="B2483" s="67"/>
      <c r="C2483" s="67"/>
      <c r="D2483" s="67"/>
      <c r="E2483" s="67" t="s">
        <v>383</v>
      </c>
      <c r="F2483" s="68">
        <v>42035</v>
      </c>
      <c r="G2483" s="67" t="s">
        <v>1579</v>
      </c>
      <c r="H2483" s="67"/>
      <c r="I2483" s="67" t="s">
        <v>1580</v>
      </c>
      <c r="J2483" s="36">
        <v>20</v>
      </c>
    </row>
    <row r="2484" spans="1:10" x14ac:dyDescent="0.25">
      <c r="A2484" s="67"/>
      <c r="B2484" s="67"/>
      <c r="C2484" s="67"/>
      <c r="D2484" s="67"/>
      <c r="E2484" s="67" t="s">
        <v>383</v>
      </c>
      <c r="F2484" s="68">
        <v>42094</v>
      </c>
      <c r="G2484" s="67" t="s">
        <v>898</v>
      </c>
      <c r="H2484" s="67"/>
      <c r="I2484" s="67" t="s">
        <v>899</v>
      </c>
      <c r="J2484" s="36">
        <v>20</v>
      </c>
    </row>
    <row r="2485" spans="1:10" x14ac:dyDescent="0.25">
      <c r="A2485" s="67"/>
      <c r="B2485" s="67"/>
      <c r="C2485" s="67"/>
      <c r="D2485" s="67"/>
      <c r="E2485" s="67" t="s">
        <v>383</v>
      </c>
      <c r="F2485" s="68">
        <v>42370</v>
      </c>
      <c r="G2485" s="67" t="s">
        <v>1462</v>
      </c>
      <c r="H2485" s="67"/>
      <c r="I2485" s="67" t="s">
        <v>1463</v>
      </c>
      <c r="J2485" s="36">
        <v>460</v>
      </c>
    </row>
    <row r="2486" spans="1:10" x14ac:dyDescent="0.25">
      <c r="A2486" s="67"/>
      <c r="B2486" s="67"/>
      <c r="C2486" s="67"/>
      <c r="D2486" s="67"/>
      <c r="E2486" s="67" t="s">
        <v>383</v>
      </c>
      <c r="F2486" s="68">
        <v>42490</v>
      </c>
      <c r="G2486" s="67" t="s">
        <v>1666</v>
      </c>
      <c r="H2486" s="67"/>
      <c r="I2486" s="67" t="s">
        <v>1667</v>
      </c>
      <c r="J2486" s="36">
        <v>20</v>
      </c>
    </row>
    <row r="2487" spans="1:10" ht="15.75" thickBot="1" x14ac:dyDescent="0.3">
      <c r="A2487" s="67"/>
      <c r="B2487" s="67"/>
      <c r="C2487" s="67"/>
      <c r="D2487" s="67"/>
      <c r="E2487" s="67" t="s">
        <v>383</v>
      </c>
      <c r="F2487" s="68">
        <v>42521</v>
      </c>
      <c r="G2487" s="67" t="s">
        <v>1480</v>
      </c>
      <c r="H2487" s="67"/>
      <c r="I2487" s="67" t="s">
        <v>1481</v>
      </c>
      <c r="J2487" s="37">
        <v>38</v>
      </c>
    </row>
    <row r="2488" spans="1:10" x14ac:dyDescent="0.25">
      <c r="A2488" s="67"/>
      <c r="B2488" s="67"/>
      <c r="C2488" s="67" t="s">
        <v>3229</v>
      </c>
      <c r="D2488" s="67"/>
      <c r="E2488" s="67"/>
      <c r="F2488" s="68"/>
      <c r="G2488" s="67"/>
      <c r="H2488" s="67"/>
      <c r="I2488" s="67"/>
      <c r="J2488" s="36">
        <f>ROUND(SUM(J2482:J2487),5)</f>
        <v>558</v>
      </c>
    </row>
    <row r="2489" spans="1:10" x14ac:dyDescent="0.25">
      <c r="A2489" s="64"/>
      <c r="B2489" s="64"/>
      <c r="C2489" s="64" t="s">
        <v>3230</v>
      </c>
      <c r="D2489" s="64"/>
      <c r="E2489" s="64"/>
      <c r="F2489" s="65"/>
      <c r="G2489" s="64"/>
      <c r="H2489" s="64"/>
      <c r="I2489" s="64"/>
      <c r="J2489" s="57"/>
    </row>
    <row r="2490" spans="1:10" x14ac:dyDescent="0.25">
      <c r="A2490" s="67"/>
      <c r="B2490" s="67"/>
      <c r="C2490" s="67"/>
      <c r="D2490" s="67"/>
      <c r="E2490" s="67" t="s">
        <v>383</v>
      </c>
      <c r="F2490" s="68">
        <v>40574</v>
      </c>
      <c r="G2490" s="67" t="s">
        <v>1561</v>
      </c>
      <c r="H2490" s="67"/>
      <c r="I2490" s="67" t="s">
        <v>1562</v>
      </c>
      <c r="J2490" s="36">
        <v>-500</v>
      </c>
    </row>
    <row r="2491" spans="1:10" x14ac:dyDescent="0.25">
      <c r="A2491" s="67"/>
      <c r="B2491" s="67"/>
      <c r="C2491" s="67"/>
      <c r="D2491" s="67"/>
      <c r="E2491" s="67" t="s">
        <v>383</v>
      </c>
      <c r="F2491" s="68">
        <v>40602</v>
      </c>
      <c r="G2491" s="67" t="s">
        <v>1202</v>
      </c>
      <c r="H2491" s="67"/>
      <c r="I2491" s="67" t="s">
        <v>1203</v>
      </c>
      <c r="J2491" s="36">
        <v>140</v>
      </c>
    </row>
    <row r="2492" spans="1:10" x14ac:dyDescent="0.25">
      <c r="A2492" s="67"/>
      <c r="B2492" s="67"/>
      <c r="C2492" s="67"/>
      <c r="D2492" s="67"/>
      <c r="E2492" s="67" t="s">
        <v>383</v>
      </c>
      <c r="F2492" s="68">
        <v>40602</v>
      </c>
      <c r="G2492" s="67" t="s">
        <v>3231</v>
      </c>
      <c r="H2492" s="67"/>
      <c r="I2492" s="67" t="s">
        <v>3232</v>
      </c>
      <c r="J2492" s="36">
        <v>5496.63</v>
      </c>
    </row>
    <row r="2493" spans="1:10" x14ac:dyDescent="0.25">
      <c r="A2493" s="67"/>
      <c r="B2493" s="67"/>
      <c r="C2493" s="67"/>
      <c r="D2493" s="67"/>
      <c r="E2493" s="67" t="s">
        <v>383</v>
      </c>
      <c r="F2493" s="68">
        <v>40633</v>
      </c>
      <c r="G2493" s="67" t="s">
        <v>1610</v>
      </c>
      <c r="H2493" s="67"/>
      <c r="I2493" s="67" t="s">
        <v>1611</v>
      </c>
      <c r="J2493" s="36">
        <v>-447.75</v>
      </c>
    </row>
    <row r="2494" spans="1:10" x14ac:dyDescent="0.25">
      <c r="A2494" s="67"/>
      <c r="B2494" s="67"/>
      <c r="C2494" s="67"/>
      <c r="D2494" s="67"/>
      <c r="E2494" s="67" t="s">
        <v>383</v>
      </c>
      <c r="F2494" s="68">
        <v>40663</v>
      </c>
      <c r="G2494" s="67" t="s">
        <v>1612</v>
      </c>
      <c r="H2494" s="67"/>
      <c r="I2494" s="67" t="s">
        <v>1613</v>
      </c>
      <c r="J2494" s="36">
        <v>40</v>
      </c>
    </row>
    <row r="2495" spans="1:10" x14ac:dyDescent="0.25">
      <c r="A2495" s="67"/>
      <c r="B2495" s="67"/>
      <c r="C2495" s="67"/>
      <c r="D2495" s="67"/>
      <c r="E2495" s="67" t="s">
        <v>383</v>
      </c>
      <c r="F2495" s="68">
        <v>40694</v>
      </c>
      <c r="G2495" s="67" t="s">
        <v>1614</v>
      </c>
      <c r="H2495" s="67"/>
      <c r="I2495" s="67" t="s">
        <v>1615</v>
      </c>
      <c r="J2495" s="36">
        <v>120</v>
      </c>
    </row>
    <row r="2496" spans="1:10" x14ac:dyDescent="0.25">
      <c r="A2496" s="67"/>
      <c r="B2496" s="67"/>
      <c r="C2496" s="67"/>
      <c r="D2496" s="67"/>
      <c r="E2496" s="67" t="s">
        <v>383</v>
      </c>
      <c r="F2496" s="68">
        <v>40694</v>
      </c>
      <c r="G2496" s="67" t="s">
        <v>1704</v>
      </c>
      <c r="H2496" s="67"/>
      <c r="I2496" s="67" t="s">
        <v>1705</v>
      </c>
      <c r="J2496" s="36">
        <v>-20</v>
      </c>
    </row>
    <row r="2497" spans="1:10" x14ac:dyDescent="0.25">
      <c r="A2497" s="67"/>
      <c r="B2497" s="67"/>
      <c r="C2497" s="67"/>
      <c r="D2497" s="67"/>
      <c r="E2497" s="67" t="s">
        <v>383</v>
      </c>
      <c r="F2497" s="68">
        <v>40724</v>
      </c>
      <c r="G2497" s="67" t="s">
        <v>1496</v>
      </c>
      <c r="H2497" s="67"/>
      <c r="I2497" s="67" t="s">
        <v>1497</v>
      </c>
      <c r="J2497" s="36">
        <v>60</v>
      </c>
    </row>
    <row r="2498" spans="1:10" x14ac:dyDescent="0.25">
      <c r="A2498" s="67"/>
      <c r="B2498" s="67"/>
      <c r="C2498" s="67"/>
      <c r="D2498" s="67"/>
      <c r="E2498" s="67" t="s">
        <v>383</v>
      </c>
      <c r="F2498" s="68">
        <v>40724</v>
      </c>
      <c r="G2498" s="67" t="s">
        <v>2399</v>
      </c>
      <c r="H2498" s="67"/>
      <c r="I2498" s="67" t="s">
        <v>2400</v>
      </c>
      <c r="J2498" s="36">
        <v>-476.99</v>
      </c>
    </row>
    <row r="2499" spans="1:10" x14ac:dyDescent="0.25">
      <c r="A2499" s="67"/>
      <c r="B2499" s="67"/>
      <c r="C2499" s="67"/>
      <c r="D2499" s="67"/>
      <c r="E2499" s="67" t="s">
        <v>383</v>
      </c>
      <c r="F2499" s="68">
        <v>40755</v>
      </c>
      <c r="G2499" s="67" t="s">
        <v>1563</v>
      </c>
      <c r="H2499" s="67"/>
      <c r="I2499" s="67" t="s">
        <v>1564</v>
      </c>
      <c r="J2499" s="36">
        <v>60</v>
      </c>
    </row>
    <row r="2500" spans="1:10" x14ac:dyDescent="0.25">
      <c r="A2500" s="67"/>
      <c r="B2500" s="67"/>
      <c r="C2500" s="67"/>
      <c r="D2500" s="67"/>
      <c r="E2500" s="67" t="s">
        <v>383</v>
      </c>
      <c r="F2500" s="68">
        <v>40877</v>
      </c>
      <c r="G2500" s="67" t="s">
        <v>894</v>
      </c>
      <c r="H2500" s="67"/>
      <c r="I2500" s="67" t="s">
        <v>895</v>
      </c>
      <c r="J2500" s="36">
        <v>440</v>
      </c>
    </row>
    <row r="2501" spans="1:10" x14ac:dyDescent="0.25">
      <c r="A2501" s="67"/>
      <c r="B2501" s="67"/>
      <c r="C2501" s="67"/>
      <c r="D2501" s="67"/>
      <c r="E2501" s="67" t="s">
        <v>383</v>
      </c>
      <c r="F2501" s="68">
        <v>40877</v>
      </c>
      <c r="G2501" s="67" t="s">
        <v>1616</v>
      </c>
      <c r="H2501" s="67"/>
      <c r="I2501" s="67" t="s">
        <v>1617</v>
      </c>
      <c r="J2501" s="36">
        <v>-1394.26</v>
      </c>
    </row>
    <row r="2502" spans="1:10" x14ac:dyDescent="0.25">
      <c r="A2502" s="67"/>
      <c r="B2502" s="67"/>
      <c r="C2502" s="67"/>
      <c r="D2502" s="67"/>
      <c r="E2502" s="67" t="s">
        <v>383</v>
      </c>
      <c r="F2502" s="68">
        <v>40877</v>
      </c>
      <c r="G2502" s="67" t="s">
        <v>2074</v>
      </c>
      <c r="H2502" s="67"/>
      <c r="I2502" s="67" t="s">
        <v>2075</v>
      </c>
      <c r="J2502" s="36">
        <v>5000</v>
      </c>
    </row>
    <row r="2503" spans="1:10" x14ac:dyDescent="0.25">
      <c r="A2503" s="67"/>
      <c r="B2503" s="67"/>
      <c r="C2503" s="67"/>
      <c r="D2503" s="67"/>
      <c r="E2503" s="67" t="s">
        <v>383</v>
      </c>
      <c r="F2503" s="68">
        <v>40908</v>
      </c>
      <c r="G2503" s="67" t="s">
        <v>1618</v>
      </c>
      <c r="H2503" s="67"/>
      <c r="I2503" s="67" t="s">
        <v>1619</v>
      </c>
      <c r="J2503" s="36">
        <v>80</v>
      </c>
    </row>
    <row r="2504" spans="1:10" x14ac:dyDescent="0.25">
      <c r="A2504" s="67"/>
      <c r="B2504" s="67"/>
      <c r="C2504" s="67"/>
      <c r="D2504" s="67"/>
      <c r="E2504" s="67" t="s">
        <v>383</v>
      </c>
      <c r="F2504" s="68">
        <v>40908</v>
      </c>
      <c r="G2504" s="67" t="s">
        <v>1712</v>
      </c>
      <c r="H2504" s="67"/>
      <c r="I2504" s="67" t="s">
        <v>1713</v>
      </c>
      <c r="J2504" s="36">
        <v>-669.09</v>
      </c>
    </row>
    <row r="2505" spans="1:10" x14ac:dyDescent="0.25">
      <c r="A2505" s="67"/>
      <c r="B2505" s="67"/>
      <c r="C2505" s="67"/>
      <c r="D2505" s="67"/>
      <c r="E2505" s="67" t="s">
        <v>383</v>
      </c>
      <c r="F2505" s="68">
        <v>40939</v>
      </c>
      <c r="G2505" s="67" t="s">
        <v>1539</v>
      </c>
      <c r="H2505" s="67"/>
      <c r="I2505" s="67" t="s">
        <v>1540</v>
      </c>
      <c r="J2505" s="36">
        <v>60</v>
      </c>
    </row>
    <row r="2506" spans="1:10" x14ac:dyDescent="0.25">
      <c r="A2506" s="67"/>
      <c r="B2506" s="67"/>
      <c r="C2506" s="67"/>
      <c r="D2506" s="67"/>
      <c r="E2506" s="67" t="s">
        <v>383</v>
      </c>
      <c r="F2506" s="68">
        <v>40968</v>
      </c>
      <c r="G2506" s="67" t="s">
        <v>1622</v>
      </c>
      <c r="H2506" s="67"/>
      <c r="I2506" s="67" t="s">
        <v>1623</v>
      </c>
      <c r="J2506" s="36">
        <v>20</v>
      </c>
    </row>
    <row r="2507" spans="1:10" x14ac:dyDescent="0.25">
      <c r="A2507" s="67"/>
      <c r="B2507" s="67"/>
      <c r="C2507" s="67"/>
      <c r="D2507" s="67"/>
      <c r="E2507" s="67" t="s">
        <v>383</v>
      </c>
      <c r="F2507" s="68">
        <v>41029</v>
      </c>
      <c r="G2507" s="67" t="s">
        <v>896</v>
      </c>
      <c r="H2507" s="67"/>
      <c r="I2507" s="67" t="s">
        <v>897</v>
      </c>
      <c r="J2507" s="36">
        <v>40</v>
      </c>
    </row>
    <row r="2508" spans="1:10" x14ac:dyDescent="0.25">
      <c r="A2508" s="67"/>
      <c r="B2508" s="67"/>
      <c r="C2508" s="67"/>
      <c r="D2508" s="67"/>
      <c r="E2508" s="67" t="s">
        <v>383</v>
      </c>
      <c r="F2508" s="68">
        <v>41060</v>
      </c>
      <c r="G2508" s="67" t="s">
        <v>1486</v>
      </c>
      <c r="H2508" s="67"/>
      <c r="I2508" s="67" t="s">
        <v>1487</v>
      </c>
      <c r="J2508" s="36">
        <v>60</v>
      </c>
    </row>
    <row r="2509" spans="1:10" x14ac:dyDescent="0.25">
      <c r="A2509" s="67"/>
      <c r="B2509" s="67"/>
      <c r="C2509" s="67"/>
      <c r="D2509" s="67"/>
      <c r="E2509" s="67" t="s">
        <v>383</v>
      </c>
      <c r="F2509" s="68">
        <v>41121</v>
      </c>
      <c r="G2509" s="67" t="s">
        <v>1513</v>
      </c>
      <c r="H2509" s="67"/>
      <c r="I2509" s="67" t="s">
        <v>1514</v>
      </c>
      <c r="J2509" s="36">
        <v>220</v>
      </c>
    </row>
    <row r="2510" spans="1:10" x14ac:dyDescent="0.25">
      <c r="A2510" s="67"/>
      <c r="B2510" s="67"/>
      <c r="C2510" s="67"/>
      <c r="D2510" s="67"/>
      <c r="E2510" s="67" t="s">
        <v>383</v>
      </c>
      <c r="F2510" s="68">
        <v>41121</v>
      </c>
      <c r="G2510" s="67" t="s">
        <v>1722</v>
      </c>
      <c r="H2510" s="67"/>
      <c r="I2510" s="67" t="s">
        <v>1723</v>
      </c>
      <c r="J2510" s="36">
        <v>-1762.25</v>
      </c>
    </row>
    <row r="2511" spans="1:10" x14ac:dyDescent="0.25">
      <c r="A2511" s="67"/>
      <c r="B2511" s="67"/>
      <c r="C2511" s="67"/>
      <c r="D2511" s="67"/>
      <c r="E2511" s="67" t="s">
        <v>383</v>
      </c>
      <c r="F2511" s="68">
        <v>41152</v>
      </c>
      <c r="G2511" s="67" t="s">
        <v>1565</v>
      </c>
      <c r="H2511" s="67"/>
      <c r="I2511" s="67" t="s">
        <v>1566</v>
      </c>
      <c r="J2511" s="36">
        <v>140</v>
      </c>
    </row>
    <row r="2512" spans="1:10" x14ac:dyDescent="0.25">
      <c r="A2512" s="67"/>
      <c r="B2512" s="67"/>
      <c r="C2512" s="67"/>
      <c r="D2512" s="67"/>
      <c r="E2512" s="67" t="s">
        <v>383</v>
      </c>
      <c r="F2512" s="68">
        <v>41182</v>
      </c>
      <c r="G2512" s="67" t="s">
        <v>1506</v>
      </c>
      <c r="H2512" s="67"/>
      <c r="I2512" s="67" t="s">
        <v>1507</v>
      </c>
      <c r="J2512" s="36">
        <v>100</v>
      </c>
    </row>
    <row r="2513" spans="1:10" x14ac:dyDescent="0.25">
      <c r="A2513" s="67"/>
      <c r="B2513" s="67"/>
      <c r="C2513" s="67"/>
      <c r="D2513" s="67"/>
      <c r="E2513" s="67" t="s">
        <v>383</v>
      </c>
      <c r="F2513" s="68">
        <v>41182</v>
      </c>
      <c r="G2513" s="67" t="s">
        <v>1728</v>
      </c>
      <c r="H2513" s="67"/>
      <c r="I2513" s="67" t="s">
        <v>1729</v>
      </c>
      <c r="J2513" s="36">
        <v>-2000</v>
      </c>
    </row>
    <row r="2514" spans="1:10" x14ac:dyDescent="0.25">
      <c r="A2514" s="67"/>
      <c r="B2514" s="67"/>
      <c r="C2514" s="67"/>
      <c r="D2514" s="67"/>
      <c r="E2514" s="67" t="s">
        <v>383</v>
      </c>
      <c r="F2514" s="68">
        <v>41243</v>
      </c>
      <c r="G2514" s="67" t="s">
        <v>1734</v>
      </c>
      <c r="H2514" s="67"/>
      <c r="I2514" s="67" t="s">
        <v>1735</v>
      </c>
      <c r="J2514" s="36">
        <v>40</v>
      </c>
    </row>
    <row r="2515" spans="1:10" x14ac:dyDescent="0.25">
      <c r="A2515" s="67"/>
      <c r="B2515" s="67"/>
      <c r="C2515" s="67"/>
      <c r="D2515" s="67"/>
      <c r="E2515" s="67" t="s">
        <v>383</v>
      </c>
      <c r="F2515" s="68">
        <v>41274</v>
      </c>
      <c r="G2515" s="67" t="s">
        <v>1541</v>
      </c>
      <c r="H2515" s="67"/>
      <c r="I2515" s="67" t="s">
        <v>1542</v>
      </c>
      <c r="J2515" s="36">
        <v>20</v>
      </c>
    </row>
    <row r="2516" spans="1:10" x14ac:dyDescent="0.25">
      <c r="A2516" s="67"/>
      <c r="B2516" s="67"/>
      <c r="C2516" s="67"/>
      <c r="D2516" s="67"/>
      <c r="E2516" s="67" t="s">
        <v>383</v>
      </c>
      <c r="F2516" s="68">
        <v>41274</v>
      </c>
      <c r="G2516" s="67" t="s">
        <v>1740</v>
      </c>
      <c r="H2516" s="67"/>
      <c r="I2516" s="67" t="s">
        <v>1741</v>
      </c>
      <c r="J2516" s="36">
        <v>-869.4</v>
      </c>
    </row>
    <row r="2517" spans="1:10" x14ac:dyDescent="0.25">
      <c r="A2517" s="67"/>
      <c r="B2517" s="67"/>
      <c r="C2517" s="67"/>
      <c r="D2517" s="67"/>
      <c r="E2517" s="67" t="s">
        <v>383</v>
      </c>
      <c r="F2517" s="68">
        <v>41305</v>
      </c>
      <c r="G2517" s="67" t="s">
        <v>1488</v>
      </c>
      <c r="H2517" s="67"/>
      <c r="I2517" s="67" t="s">
        <v>1489</v>
      </c>
      <c r="J2517" s="36">
        <v>60</v>
      </c>
    </row>
    <row r="2518" spans="1:10" x14ac:dyDescent="0.25">
      <c r="A2518" s="67"/>
      <c r="B2518" s="67"/>
      <c r="C2518" s="67"/>
      <c r="D2518" s="67"/>
      <c r="E2518" s="67" t="s">
        <v>383</v>
      </c>
      <c r="F2518" s="68">
        <v>41425</v>
      </c>
      <c r="G2518" s="67" t="s">
        <v>1490</v>
      </c>
      <c r="H2518" s="67"/>
      <c r="I2518" s="67" t="s">
        <v>1491</v>
      </c>
      <c r="J2518" s="36">
        <v>40</v>
      </c>
    </row>
    <row r="2519" spans="1:10" x14ac:dyDescent="0.25">
      <c r="A2519" s="67"/>
      <c r="B2519" s="67"/>
      <c r="C2519" s="67"/>
      <c r="D2519" s="67"/>
      <c r="E2519" s="67" t="s">
        <v>383</v>
      </c>
      <c r="F2519" s="68">
        <v>41455</v>
      </c>
      <c r="G2519" s="67" t="s">
        <v>1750</v>
      </c>
      <c r="H2519" s="67"/>
      <c r="I2519" s="67" t="s">
        <v>1751</v>
      </c>
      <c r="J2519" s="36">
        <v>98</v>
      </c>
    </row>
    <row r="2520" spans="1:10" x14ac:dyDescent="0.25">
      <c r="A2520" s="67"/>
      <c r="B2520" s="67"/>
      <c r="C2520" s="67"/>
      <c r="D2520" s="67"/>
      <c r="E2520" s="67" t="s">
        <v>383</v>
      </c>
      <c r="F2520" s="68">
        <v>41486</v>
      </c>
      <c r="G2520" s="67" t="s">
        <v>1517</v>
      </c>
      <c r="H2520" s="67"/>
      <c r="I2520" s="67" t="s">
        <v>1518</v>
      </c>
      <c r="J2520" s="36">
        <v>120</v>
      </c>
    </row>
    <row r="2521" spans="1:10" x14ac:dyDescent="0.25">
      <c r="A2521" s="67"/>
      <c r="B2521" s="67"/>
      <c r="C2521" s="67"/>
      <c r="D2521" s="67"/>
      <c r="E2521" s="67" t="s">
        <v>383</v>
      </c>
      <c r="F2521" s="68">
        <v>41486</v>
      </c>
      <c r="G2521" s="67" t="s">
        <v>2467</v>
      </c>
      <c r="H2521" s="67"/>
      <c r="I2521" s="67" t="s">
        <v>2468</v>
      </c>
      <c r="J2521" s="36">
        <v>-500</v>
      </c>
    </row>
    <row r="2522" spans="1:10" x14ac:dyDescent="0.25">
      <c r="A2522" s="67"/>
      <c r="B2522" s="67"/>
      <c r="C2522" s="67"/>
      <c r="D2522" s="67"/>
      <c r="E2522" s="67" t="s">
        <v>383</v>
      </c>
      <c r="F2522" s="68">
        <v>41517</v>
      </c>
      <c r="G2522" s="67" t="s">
        <v>1508</v>
      </c>
      <c r="H2522" s="67"/>
      <c r="I2522" s="67" t="s">
        <v>1509</v>
      </c>
      <c r="J2522" s="36">
        <v>140</v>
      </c>
    </row>
    <row r="2523" spans="1:10" x14ac:dyDescent="0.25">
      <c r="A2523" s="67"/>
      <c r="B2523" s="67"/>
      <c r="C2523" s="67"/>
      <c r="D2523" s="67"/>
      <c r="E2523" s="67" t="s">
        <v>383</v>
      </c>
      <c r="F2523" s="68">
        <v>41547</v>
      </c>
      <c r="G2523" s="67" t="s">
        <v>1543</v>
      </c>
      <c r="H2523" s="67"/>
      <c r="I2523" s="67" t="s">
        <v>1544</v>
      </c>
      <c r="J2523" s="36">
        <v>60</v>
      </c>
    </row>
    <row r="2524" spans="1:10" x14ac:dyDescent="0.25">
      <c r="A2524" s="67"/>
      <c r="B2524" s="67"/>
      <c r="C2524" s="67"/>
      <c r="D2524" s="67"/>
      <c r="E2524" s="67" t="s">
        <v>383</v>
      </c>
      <c r="F2524" s="68">
        <v>41578</v>
      </c>
      <c r="G2524" s="67" t="s">
        <v>421</v>
      </c>
      <c r="H2524" s="67"/>
      <c r="I2524" s="67" t="s">
        <v>422</v>
      </c>
      <c r="J2524" s="36">
        <v>40</v>
      </c>
    </row>
    <row r="2525" spans="1:10" x14ac:dyDescent="0.25">
      <c r="A2525" s="67"/>
      <c r="B2525" s="67"/>
      <c r="C2525" s="67"/>
      <c r="D2525" s="67"/>
      <c r="E2525" s="67" t="s">
        <v>383</v>
      </c>
      <c r="F2525" s="68">
        <v>41639</v>
      </c>
      <c r="G2525" s="67" t="s">
        <v>1628</v>
      </c>
      <c r="H2525" s="67"/>
      <c r="I2525" s="67" t="s">
        <v>1629</v>
      </c>
      <c r="J2525" s="36">
        <v>40</v>
      </c>
    </row>
    <row r="2526" spans="1:10" x14ac:dyDescent="0.25">
      <c r="A2526" s="67"/>
      <c r="B2526" s="67"/>
      <c r="C2526" s="67"/>
      <c r="D2526" s="67"/>
      <c r="E2526" s="67" t="s">
        <v>383</v>
      </c>
      <c r="F2526" s="68">
        <v>41670</v>
      </c>
      <c r="G2526" s="67" t="s">
        <v>1573</v>
      </c>
      <c r="H2526" s="67"/>
      <c r="I2526" s="67" t="s">
        <v>1574</v>
      </c>
      <c r="J2526" s="36">
        <v>80</v>
      </c>
    </row>
    <row r="2527" spans="1:10" x14ac:dyDescent="0.25">
      <c r="A2527" s="67"/>
      <c r="B2527" s="67"/>
      <c r="C2527" s="67"/>
      <c r="D2527" s="67"/>
      <c r="E2527" s="67" t="s">
        <v>383</v>
      </c>
      <c r="F2527" s="68">
        <v>41698</v>
      </c>
      <c r="G2527" s="67" t="s">
        <v>1575</v>
      </c>
      <c r="H2527" s="67"/>
      <c r="I2527" s="67" t="s">
        <v>1576</v>
      </c>
      <c r="J2527" s="36">
        <v>40</v>
      </c>
    </row>
    <row r="2528" spans="1:10" x14ac:dyDescent="0.25">
      <c r="A2528" s="67"/>
      <c r="B2528" s="67"/>
      <c r="C2528" s="67"/>
      <c r="D2528" s="67"/>
      <c r="E2528" s="67" t="s">
        <v>383</v>
      </c>
      <c r="F2528" s="68">
        <v>41729</v>
      </c>
      <c r="G2528" s="67" t="s">
        <v>1478</v>
      </c>
      <c r="H2528" s="67"/>
      <c r="I2528" s="67" t="s">
        <v>1479</v>
      </c>
      <c r="J2528" s="36">
        <v>20</v>
      </c>
    </row>
    <row r="2529" spans="1:10" x14ac:dyDescent="0.25">
      <c r="A2529" s="67"/>
      <c r="B2529" s="67"/>
      <c r="C2529" s="67"/>
      <c r="D2529" s="67"/>
      <c r="E2529" s="67" t="s">
        <v>383</v>
      </c>
      <c r="F2529" s="68">
        <v>41759</v>
      </c>
      <c r="G2529" s="67" t="s">
        <v>1521</v>
      </c>
      <c r="H2529" s="67"/>
      <c r="I2529" s="67" t="s">
        <v>1522</v>
      </c>
      <c r="J2529" s="36">
        <v>100</v>
      </c>
    </row>
    <row r="2530" spans="1:10" x14ac:dyDescent="0.25">
      <c r="A2530" s="67"/>
      <c r="B2530" s="67"/>
      <c r="C2530" s="67"/>
      <c r="D2530" s="67"/>
      <c r="E2530" s="67" t="s">
        <v>423</v>
      </c>
      <c r="F2530" s="68">
        <v>41786</v>
      </c>
      <c r="G2530" s="67"/>
      <c r="H2530" s="67"/>
      <c r="I2530" s="67" t="s">
        <v>3233</v>
      </c>
      <c r="J2530" s="36">
        <v>316.83</v>
      </c>
    </row>
    <row r="2531" spans="1:10" x14ac:dyDescent="0.25">
      <c r="A2531" s="67"/>
      <c r="B2531" s="67"/>
      <c r="C2531" s="67"/>
      <c r="D2531" s="67"/>
      <c r="E2531" s="67" t="s">
        <v>383</v>
      </c>
      <c r="F2531" s="68">
        <v>41820</v>
      </c>
      <c r="G2531" s="67" t="s">
        <v>1638</v>
      </c>
      <c r="H2531" s="67"/>
      <c r="I2531" s="67" t="s">
        <v>1639</v>
      </c>
      <c r="J2531" s="36">
        <v>40</v>
      </c>
    </row>
    <row r="2532" spans="1:10" x14ac:dyDescent="0.25">
      <c r="A2532" s="67"/>
      <c r="B2532" s="67"/>
      <c r="C2532" s="67"/>
      <c r="D2532" s="67"/>
      <c r="E2532" s="67" t="s">
        <v>383</v>
      </c>
      <c r="F2532" s="68">
        <v>41851</v>
      </c>
      <c r="G2532" s="67" t="s">
        <v>1780</v>
      </c>
      <c r="H2532" s="67"/>
      <c r="I2532" s="67" t="s">
        <v>1781</v>
      </c>
      <c r="J2532" s="36">
        <v>20</v>
      </c>
    </row>
    <row r="2533" spans="1:10" x14ac:dyDescent="0.25">
      <c r="A2533" s="67"/>
      <c r="B2533" s="67"/>
      <c r="C2533" s="67"/>
      <c r="D2533" s="67"/>
      <c r="E2533" s="67" t="s">
        <v>383</v>
      </c>
      <c r="F2533" s="68">
        <v>41912</v>
      </c>
      <c r="G2533" s="67" t="s">
        <v>1642</v>
      </c>
      <c r="H2533" s="67"/>
      <c r="I2533" s="67" t="s">
        <v>1643</v>
      </c>
      <c r="J2533" s="36">
        <v>80</v>
      </c>
    </row>
    <row r="2534" spans="1:10" x14ac:dyDescent="0.25">
      <c r="A2534" s="67"/>
      <c r="B2534" s="67"/>
      <c r="C2534" s="67"/>
      <c r="D2534" s="67"/>
      <c r="E2534" s="67" t="s">
        <v>383</v>
      </c>
      <c r="F2534" s="68">
        <v>41943</v>
      </c>
      <c r="G2534" s="67" t="s">
        <v>1644</v>
      </c>
      <c r="H2534" s="67"/>
      <c r="I2534" s="67" t="s">
        <v>1645</v>
      </c>
      <c r="J2534" s="36">
        <v>40</v>
      </c>
    </row>
    <row r="2535" spans="1:10" x14ac:dyDescent="0.25">
      <c r="A2535" s="67"/>
      <c r="B2535" s="67"/>
      <c r="C2535" s="67"/>
      <c r="D2535" s="67"/>
      <c r="E2535" s="67" t="s">
        <v>383</v>
      </c>
      <c r="F2535" s="68">
        <v>41973</v>
      </c>
      <c r="G2535" s="67" t="s">
        <v>1646</v>
      </c>
      <c r="H2535" s="67"/>
      <c r="I2535" s="67" t="s">
        <v>1647</v>
      </c>
      <c r="J2535" s="36">
        <v>40</v>
      </c>
    </row>
    <row r="2536" spans="1:10" x14ac:dyDescent="0.25">
      <c r="A2536" s="67"/>
      <c r="B2536" s="67"/>
      <c r="C2536" s="67"/>
      <c r="D2536" s="67"/>
      <c r="E2536" s="67" t="s">
        <v>383</v>
      </c>
      <c r="F2536" s="68">
        <v>42030</v>
      </c>
      <c r="G2536" s="67" t="s">
        <v>3234</v>
      </c>
      <c r="H2536" s="67" t="s">
        <v>1163</v>
      </c>
      <c r="I2536" s="67" t="s">
        <v>3235</v>
      </c>
      <c r="J2536" s="36">
        <v>2000</v>
      </c>
    </row>
    <row r="2537" spans="1:10" x14ac:dyDescent="0.25">
      <c r="A2537" s="67"/>
      <c r="B2537" s="67"/>
      <c r="C2537" s="67"/>
      <c r="D2537" s="67"/>
      <c r="E2537" s="67" t="s">
        <v>383</v>
      </c>
      <c r="F2537" s="68">
        <v>42035</v>
      </c>
      <c r="G2537" s="67" t="s">
        <v>1579</v>
      </c>
      <c r="H2537" s="67"/>
      <c r="I2537" s="67" t="s">
        <v>1580</v>
      </c>
      <c r="J2537" s="36">
        <v>40</v>
      </c>
    </row>
    <row r="2538" spans="1:10" x14ac:dyDescent="0.25">
      <c r="A2538" s="67"/>
      <c r="B2538" s="67"/>
      <c r="C2538" s="67"/>
      <c r="D2538" s="67"/>
      <c r="E2538" s="67" t="s">
        <v>383</v>
      </c>
      <c r="F2538" s="68">
        <v>42063</v>
      </c>
      <c r="G2538" s="67" t="s">
        <v>1549</v>
      </c>
      <c r="H2538" s="67"/>
      <c r="I2538" s="67" t="s">
        <v>1550</v>
      </c>
      <c r="J2538" s="36">
        <v>20</v>
      </c>
    </row>
    <row r="2539" spans="1:10" x14ac:dyDescent="0.25">
      <c r="A2539" s="67"/>
      <c r="B2539" s="67"/>
      <c r="C2539" s="67"/>
      <c r="D2539" s="67"/>
      <c r="E2539" s="67" t="s">
        <v>383</v>
      </c>
      <c r="F2539" s="68">
        <v>42094</v>
      </c>
      <c r="G2539" s="67" t="s">
        <v>898</v>
      </c>
      <c r="H2539" s="67"/>
      <c r="I2539" s="67" t="s">
        <v>899</v>
      </c>
      <c r="J2539" s="36">
        <v>20</v>
      </c>
    </row>
    <row r="2540" spans="1:10" x14ac:dyDescent="0.25">
      <c r="A2540" s="67"/>
      <c r="B2540" s="67"/>
      <c r="C2540" s="67"/>
      <c r="D2540" s="67"/>
      <c r="E2540" s="67" t="s">
        <v>383</v>
      </c>
      <c r="F2540" s="68">
        <v>42124</v>
      </c>
      <c r="G2540" s="67" t="s">
        <v>1523</v>
      </c>
      <c r="H2540" s="67"/>
      <c r="I2540" s="67" t="s">
        <v>1524</v>
      </c>
      <c r="J2540" s="36">
        <v>20</v>
      </c>
    </row>
    <row r="2541" spans="1:10" x14ac:dyDescent="0.25">
      <c r="A2541" s="67"/>
      <c r="B2541" s="67"/>
      <c r="C2541" s="67"/>
      <c r="D2541" s="67"/>
      <c r="E2541" s="67" t="s">
        <v>383</v>
      </c>
      <c r="F2541" s="68">
        <v>42155</v>
      </c>
      <c r="G2541" s="67" t="s">
        <v>1650</v>
      </c>
      <c r="H2541" s="67"/>
      <c r="I2541" s="67" t="s">
        <v>1651</v>
      </c>
      <c r="J2541" s="36">
        <v>58</v>
      </c>
    </row>
    <row r="2542" spans="1:10" x14ac:dyDescent="0.25">
      <c r="A2542" s="67"/>
      <c r="B2542" s="67"/>
      <c r="C2542" s="67"/>
      <c r="D2542" s="67"/>
      <c r="E2542" s="67" t="s">
        <v>383</v>
      </c>
      <c r="F2542" s="68">
        <v>42185</v>
      </c>
      <c r="G2542" s="67" t="s">
        <v>900</v>
      </c>
      <c r="H2542" s="67"/>
      <c r="I2542" s="67" t="s">
        <v>901</v>
      </c>
      <c r="J2542" s="36">
        <v>80</v>
      </c>
    </row>
    <row r="2543" spans="1:10" x14ac:dyDescent="0.25">
      <c r="A2543" s="67"/>
      <c r="B2543" s="67"/>
      <c r="C2543" s="67"/>
      <c r="D2543" s="67"/>
      <c r="E2543" s="67" t="s">
        <v>383</v>
      </c>
      <c r="F2543" s="68">
        <v>42216</v>
      </c>
      <c r="G2543" s="67" t="s">
        <v>1655</v>
      </c>
      <c r="H2543" s="67"/>
      <c r="I2543" s="67" t="s">
        <v>1656</v>
      </c>
      <c r="J2543" s="36">
        <v>1118</v>
      </c>
    </row>
    <row r="2544" spans="1:10" x14ac:dyDescent="0.25">
      <c r="A2544" s="67"/>
      <c r="B2544" s="67"/>
      <c r="C2544" s="67"/>
      <c r="D2544" s="67"/>
      <c r="E2544" s="67" t="s">
        <v>383</v>
      </c>
      <c r="F2544" s="68">
        <v>42233</v>
      </c>
      <c r="G2544" s="67" t="s">
        <v>432</v>
      </c>
      <c r="H2544" s="67"/>
      <c r="I2544" s="67" t="s">
        <v>433</v>
      </c>
      <c r="J2544" s="36">
        <v>-500</v>
      </c>
    </row>
    <row r="2545" spans="1:10" x14ac:dyDescent="0.25">
      <c r="A2545" s="67"/>
      <c r="B2545" s="67"/>
      <c r="C2545" s="67"/>
      <c r="D2545" s="67"/>
      <c r="E2545" s="67" t="s">
        <v>383</v>
      </c>
      <c r="F2545" s="68">
        <v>42247</v>
      </c>
      <c r="G2545" s="67" t="s">
        <v>1658</v>
      </c>
      <c r="H2545" s="67"/>
      <c r="I2545" s="67" t="s">
        <v>1659</v>
      </c>
      <c r="J2545" s="36">
        <v>40</v>
      </c>
    </row>
    <row r="2546" spans="1:10" x14ac:dyDescent="0.25">
      <c r="A2546" s="67"/>
      <c r="B2546" s="67"/>
      <c r="C2546" s="67"/>
      <c r="D2546" s="67"/>
      <c r="E2546" s="67" t="s">
        <v>383</v>
      </c>
      <c r="F2546" s="68">
        <v>42264</v>
      </c>
      <c r="G2546" s="67" t="s">
        <v>2055</v>
      </c>
      <c r="H2546" s="67"/>
      <c r="I2546" s="67" t="s">
        <v>2056</v>
      </c>
      <c r="J2546" s="36">
        <v>-500</v>
      </c>
    </row>
    <row r="2547" spans="1:10" x14ac:dyDescent="0.25">
      <c r="A2547" s="67"/>
      <c r="B2547" s="67"/>
      <c r="C2547" s="67"/>
      <c r="D2547" s="67"/>
      <c r="E2547" s="67" t="s">
        <v>383</v>
      </c>
      <c r="F2547" s="68">
        <v>42277</v>
      </c>
      <c r="G2547" s="67" t="s">
        <v>991</v>
      </c>
      <c r="H2547" s="67"/>
      <c r="I2547" s="67" t="s">
        <v>992</v>
      </c>
      <c r="J2547" s="36">
        <v>98</v>
      </c>
    </row>
    <row r="2548" spans="1:10" x14ac:dyDescent="0.25">
      <c r="A2548" s="67"/>
      <c r="B2548" s="67"/>
      <c r="C2548" s="67"/>
      <c r="D2548" s="67"/>
      <c r="E2548" s="67" t="s">
        <v>383</v>
      </c>
      <c r="F2548" s="68">
        <v>42308</v>
      </c>
      <c r="G2548" s="67" t="s">
        <v>1460</v>
      </c>
      <c r="H2548" s="67"/>
      <c r="I2548" s="67" t="s">
        <v>1461</v>
      </c>
      <c r="J2548" s="36">
        <v>40</v>
      </c>
    </row>
    <row r="2549" spans="1:10" x14ac:dyDescent="0.25">
      <c r="A2549" s="67"/>
      <c r="B2549" s="67"/>
      <c r="C2549" s="67"/>
      <c r="D2549" s="67"/>
      <c r="E2549" s="67" t="s">
        <v>383</v>
      </c>
      <c r="F2549" s="68">
        <v>42338</v>
      </c>
      <c r="G2549" s="67" t="s">
        <v>1525</v>
      </c>
      <c r="H2549" s="67"/>
      <c r="I2549" s="67" t="s">
        <v>1526</v>
      </c>
      <c r="J2549" s="36">
        <v>20</v>
      </c>
    </row>
    <row r="2550" spans="1:10" x14ac:dyDescent="0.25">
      <c r="A2550" s="67"/>
      <c r="B2550" s="67"/>
      <c r="C2550" s="67"/>
      <c r="D2550" s="67"/>
      <c r="E2550" s="67" t="s">
        <v>383</v>
      </c>
      <c r="F2550" s="68">
        <v>42369</v>
      </c>
      <c r="G2550" s="67" t="s">
        <v>3236</v>
      </c>
      <c r="H2550" s="67"/>
      <c r="I2550" s="67" t="s">
        <v>3237</v>
      </c>
      <c r="J2550" s="36">
        <v>956.7</v>
      </c>
    </row>
    <row r="2551" spans="1:10" x14ac:dyDescent="0.25">
      <c r="A2551" s="67"/>
      <c r="B2551" s="67"/>
      <c r="C2551" s="67"/>
      <c r="D2551" s="67"/>
      <c r="E2551" s="67" t="s">
        <v>383</v>
      </c>
      <c r="F2551" s="68">
        <v>42429</v>
      </c>
      <c r="G2551" s="67" t="s">
        <v>1464</v>
      </c>
      <c r="H2551" s="67"/>
      <c r="I2551" s="67" t="s">
        <v>1465</v>
      </c>
      <c r="J2551" s="36">
        <v>20</v>
      </c>
    </row>
    <row r="2552" spans="1:10" x14ac:dyDescent="0.25">
      <c r="A2552" s="67"/>
      <c r="B2552" s="67"/>
      <c r="C2552" s="67"/>
      <c r="D2552" s="67"/>
      <c r="E2552" s="67" t="s">
        <v>383</v>
      </c>
      <c r="F2552" s="68">
        <v>42460</v>
      </c>
      <c r="G2552" s="67" t="s">
        <v>1466</v>
      </c>
      <c r="H2552" s="67"/>
      <c r="I2552" s="67" t="s">
        <v>1467</v>
      </c>
      <c r="J2552" s="36">
        <v>28</v>
      </c>
    </row>
    <row r="2553" spans="1:10" x14ac:dyDescent="0.25">
      <c r="A2553" s="67"/>
      <c r="B2553" s="67"/>
      <c r="C2553" s="67"/>
      <c r="D2553" s="67"/>
      <c r="E2553" s="67" t="s">
        <v>383</v>
      </c>
      <c r="F2553" s="68">
        <v>42490</v>
      </c>
      <c r="G2553" s="67" t="s">
        <v>1666</v>
      </c>
      <c r="H2553" s="67"/>
      <c r="I2553" s="67" t="s">
        <v>1667</v>
      </c>
      <c r="J2553" s="36">
        <v>120</v>
      </c>
    </row>
    <row r="2554" spans="1:10" x14ac:dyDescent="0.25">
      <c r="A2554" s="67"/>
      <c r="B2554" s="67"/>
      <c r="C2554" s="67"/>
      <c r="D2554" s="67"/>
      <c r="E2554" s="67" t="s">
        <v>383</v>
      </c>
      <c r="F2554" s="68">
        <v>42521</v>
      </c>
      <c r="G2554" s="67" t="s">
        <v>1480</v>
      </c>
      <c r="H2554" s="67"/>
      <c r="I2554" s="67" t="s">
        <v>1481</v>
      </c>
      <c r="J2554" s="36">
        <v>140</v>
      </c>
    </row>
    <row r="2555" spans="1:10" x14ac:dyDescent="0.25">
      <c r="A2555" s="67"/>
      <c r="B2555" s="67"/>
      <c r="C2555" s="67"/>
      <c r="D2555" s="67"/>
      <c r="E2555" s="67" t="s">
        <v>383</v>
      </c>
      <c r="F2555" s="68">
        <v>42551</v>
      </c>
      <c r="G2555" s="67" t="s">
        <v>1669</v>
      </c>
      <c r="H2555" s="67"/>
      <c r="I2555" s="67" t="s">
        <v>1670</v>
      </c>
      <c r="J2555" s="36">
        <v>220</v>
      </c>
    </row>
    <row r="2556" spans="1:10" x14ac:dyDescent="0.25">
      <c r="A2556" s="67"/>
      <c r="B2556" s="67"/>
      <c r="C2556" s="67"/>
      <c r="D2556" s="67"/>
      <c r="E2556" s="67" t="s">
        <v>383</v>
      </c>
      <c r="F2556" s="68">
        <v>42582</v>
      </c>
      <c r="G2556" s="67" t="s">
        <v>1830</v>
      </c>
      <c r="H2556" s="67"/>
      <c r="I2556" s="67" t="s">
        <v>1831</v>
      </c>
      <c r="J2556" s="36">
        <v>138</v>
      </c>
    </row>
    <row r="2557" spans="1:10" x14ac:dyDescent="0.25">
      <c r="A2557" s="67"/>
      <c r="B2557" s="67"/>
      <c r="C2557" s="67"/>
      <c r="D2557" s="67"/>
      <c r="E2557" s="67" t="s">
        <v>423</v>
      </c>
      <c r="F2557" s="68">
        <v>42597</v>
      </c>
      <c r="G2557" s="67"/>
      <c r="H2557" s="67" t="s">
        <v>3238</v>
      </c>
      <c r="I2557" s="67" t="s">
        <v>2356</v>
      </c>
      <c r="J2557" s="36">
        <v>2875.48</v>
      </c>
    </row>
    <row r="2558" spans="1:10" x14ac:dyDescent="0.25">
      <c r="A2558" s="67"/>
      <c r="B2558" s="67"/>
      <c r="C2558" s="67"/>
      <c r="D2558" s="67"/>
      <c r="E2558" s="67" t="s">
        <v>423</v>
      </c>
      <c r="F2558" s="68">
        <v>42597</v>
      </c>
      <c r="G2558" s="67"/>
      <c r="H2558" s="67" t="s">
        <v>3239</v>
      </c>
      <c r="I2558" s="67" t="s">
        <v>2356</v>
      </c>
      <c r="J2558" s="36">
        <v>784.22</v>
      </c>
    </row>
    <row r="2559" spans="1:10" x14ac:dyDescent="0.25">
      <c r="A2559" s="67"/>
      <c r="B2559" s="67"/>
      <c r="C2559" s="67"/>
      <c r="D2559" s="67"/>
      <c r="E2559" s="67" t="s">
        <v>383</v>
      </c>
      <c r="F2559" s="68">
        <v>42613</v>
      </c>
      <c r="G2559" s="67" t="s">
        <v>1482</v>
      </c>
      <c r="H2559" s="67"/>
      <c r="I2559" s="67" t="s">
        <v>1483</v>
      </c>
      <c r="J2559" s="36">
        <v>98</v>
      </c>
    </row>
    <row r="2560" spans="1:10" x14ac:dyDescent="0.25">
      <c r="A2560" s="67"/>
      <c r="B2560" s="67"/>
      <c r="C2560" s="67"/>
      <c r="D2560" s="67"/>
      <c r="E2560" s="67" t="s">
        <v>423</v>
      </c>
      <c r="F2560" s="68">
        <v>42639</v>
      </c>
      <c r="G2560" s="67"/>
      <c r="H2560" s="67" t="s">
        <v>3240</v>
      </c>
      <c r="I2560" s="67" t="s">
        <v>2358</v>
      </c>
      <c r="J2560" s="36">
        <v>787.64</v>
      </c>
    </row>
    <row r="2561" spans="1:10" x14ac:dyDescent="0.25">
      <c r="A2561" s="67"/>
      <c r="B2561" s="67"/>
      <c r="C2561" s="67"/>
      <c r="D2561" s="67"/>
      <c r="E2561" s="67" t="s">
        <v>383</v>
      </c>
      <c r="F2561" s="68">
        <v>42643</v>
      </c>
      <c r="G2561" s="67" t="s">
        <v>1581</v>
      </c>
      <c r="H2561" s="67"/>
      <c r="I2561" s="67" t="s">
        <v>1582</v>
      </c>
      <c r="J2561" s="36">
        <v>78</v>
      </c>
    </row>
    <row r="2562" spans="1:10" x14ac:dyDescent="0.25">
      <c r="A2562" s="67"/>
      <c r="B2562" s="67"/>
      <c r="C2562" s="67"/>
      <c r="D2562" s="67"/>
      <c r="E2562" s="67" t="s">
        <v>383</v>
      </c>
      <c r="F2562" s="68">
        <v>42704</v>
      </c>
      <c r="G2562" s="67" t="s">
        <v>1468</v>
      </c>
      <c r="H2562" s="67"/>
      <c r="I2562" s="67" t="s">
        <v>1469</v>
      </c>
      <c r="J2562" s="36">
        <v>78</v>
      </c>
    </row>
    <row r="2563" spans="1:10" x14ac:dyDescent="0.25">
      <c r="A2563" s="67"/>
      <c r="B2563" s="67"/>
      <c r="C2563" s="67"/>
      <c r="D2563" s="67"/>
      <c r="E2563" s="67" t="s">
        <v>383</v>
      </c>
      <c r="F2563" s="68">
        <v>42794</v>
      </c>
      <c r="G2563" s="67" t="s">
        <v>1551</v>
      </c>
      <c r="H2563" s="67"/>
      <c r="I2563" s="67" t="s">
        <v>1465</v>
      </c>
      <c r="J2563" s="36">
        <v>20</v>
      </c>
    </row>
    <row r="2564" spans="1:10" x14ac:dyDescent="0.25">
      <c r="A2564" s="67"/>
      <c r="B2564" s="67"/>
      <c r="C2564" s="67"/>
      <c r="D2564" s="67"/>
      <c r="E2564" s="67" t="s">
        <v>383</v>
      </c>
      <c r="F2564" s="68">
        <v>42825</v>
      </c>
      <c r="G2564" s="67" t="s">
        <v>1588</v>
      </c>
      <c r="H2564" s="67"/>
      <c r="I2564" s="67" t="s">
        <v>1589</v>
      </c>
      <c r="J2564" s="36">
        <v>20</v>
      </c>
    </row>
    <row r="2565" spans="1:10" x14ac:dyDescent="0.25">
      <c r="A2565" s="67"/>
      <c r="B2565" s="67"/>
      <c r="C2565" s="67"/>
      <c r="D2565" s="67"/>
      <c r="E2565" s="67" t="s">
        <v>383</v>
      </c>
      <c r="F2565" s="68">
        <v>42855</v>
      </c>
      <c r="G2565" s="67" t="s">
        <v>1474</v>
      </c>
      <c r="H2565" s="67"/>
      <c r="I2565" s="67" t="s">
        <v>1475</v>
      </c>
      <c r="J2565" s="36">
        <v>78</v>
      </c>
    </row>
    <row r="2566" spans="1:10" x14ac:dyDescent="0.25">
      <c r="A2566" s="67"/>
      <c r="B2566" s="67"/>
      <c r="C2566" s="67"/>
      <c r="D2566" s="67"/>
      <c r="E2566" s="67" t="s">
        <v>383</v>
      </c>
      <c r="F2566" s="68">
        <v>42886</v>
      </c>
      <c r="G2566" s="67" t="s">
        <v>1545</v>
      </c>
      <c r="H2566" s="67"/>
      <c r="I2566" s="67" t="s">
        <v>1546</v>
      </c>
      <c r="J2566" s="36">
        <v>196</v>
      </c>
    </row>
    <row r="2567" spans="1:10" x14ac:dyDescent="0.25">
      <c r="A2567" s="67"/>
      <c r="B2567" s="67"/>
      <c r="C2567" s="67"/>
      <c r="D2567" s="67"/>
      <c r="E2567" s="67" t="s">
        <v>390</v>
      </c>
      <c r="F2567" s="68">
        <v>42944</v>
      </c>
      <c r="G2567" s="67" t="s">
        <v>3241</v>
      </c>
      <c r="H2567" s="67" t="s">
        <v>3242</v>
      </c>
      <c r="I2567" s="67" t="s">
        <v>3243</v>
      </c>
      <c r="J2567" s="36">
        <v>-2449.6</v>
      </c>
    </row>
    <row r="2568" spans="1:10" x14ac:dyDescent="0.25">
      <c r="A2568" s="67"/>
      <c r="B2568" s="67"/>
      <c r="C2568" s="67"/>
      <c r="D2568" s="67"/>
      <c r="E2568" s="67" t="s">
        <v>390</v>
      </c>
      <c r="F2568" s="68">
        <v>42971</v>
      </c>
      <c r="G2568" s="67" t="s">
        <v>3244</v>
      </c>
      <c r="H2568" s="67" t="s">
        <v>3245</v>
      </c>
      <c r="I2568" s="67" t="s">
        <v>3246</v>
      </c>
      <c r="J2568" s="36">
        <v>-300.45999999999998</v>
      </c>
    </row>
    <row r="2569" spans="1:10" x14ac:dyDescent="0.25">
      <c r="A2569" s="67"/>
      <c r="B2569" s="67"/>
      <c r="C2569" s="67"/>
      <c r="D2569" s="67"/>
      <c r="E2569" s="67" t="s">
        <v>390</v>
      </c>
      <c r="F2569" s="68">
        <v>42973</v>
      </c>
      <c r="G2569" s="67" t="s">
        <v>3247</v>
      </c>
      <c r="H2569" s="67" t="s">
        <v>3248</v>
      </c>
      <c r="I2569" s="67" t="s">
        <v>3249</v>
      </c>
      <c r="J2569" s="36">
        <v>-599.71</v>
      </c>
    </row>
    <row r="2570" spans="1:10" x14ac:dyDescent="0.25">
      <c r="A2570" s="67"/>
      <c r="B2570" s="67"/>
      <c r="C2570" s="67"/>
      <c r="D2570" s="67"/>
      <c r="E2570" s="67" t="s">
        <v>423</v>
      </c>
      <c r="F2570" s="68">
        <v>43042</v>
      </c>
      <c r="G2570" s="67"/>
      <c r="H2570" s="67"/>
      <c r="I2570" s="67" t="s">
        <v>3250</v>
      </c>
      <c r="J2570" s="36">
        <v>2274.4299999999998</v>
      </c>
    </row>
    <row r="2571" spans="1:10" x14ac:dyDescent="0.25">
      <c r="A2571" s="67"/>
      <c r="B2571" s="67"/>
      <c r="C2571" s="67"/>
      <c r="D2571" s="67"/>
      <c r="E2571" s="67" t="s">
        <v>1425</v>
      </c>
      <c r="F2571" s="68">
        <v>43059</v>
      </c>
      <c r="G2571" s="67" t="s">
        <v>3251</v>
      </c>
      <c r="H2571" s="67" t="s">
        <v>3248</v>
      </c>
      <c r="I2571" s="67" t="s">
        <v>3252</v>
      </c>
      <c r="J2571" s="36">
        <v>9.99</v>
      </c>
    </row>
    <row r="2572" spans="1:10" x14ac:dyDescent="0.25">
      <c r="A2572" s="67"/>
      <c r="B2572" s="67"/>
      <c r="C2572" s="67"/>
      <c r="D2572" s="67"/>
      <c r="E2572" s="67" t="s">
        <v>1425</v>
      </c>
      <c r="F2572" s="68">
        <v>43059</v>
      </c>
      <c r="G2572" s="67" t="s">
        <v>3253</v>
      </c>
      <c r="H2572" s="67" t="s">
        <v>3245</v>
      </c>
      <c r="I2572" s="67" t="s">
        <v>1427</v>
      </c>
      <c r="J2572" s="36">
        <v>4.91</v>
      </c>
    </row>
    <row r="2573" spans="1:10" x14ac:dyDescent="0.25">
      <c r="A2573" s="67"/>
      <c r="B2573" s="67"/>
      <c r="C2573" s="67"/>
      <c r="D2573" s="67"/>
      <c r="E2573" s="67" t="s">
        <v>390</v>
      </c>
      <c r="F2573" s="68">
        <v>43081</v>
      </c>
      <c r="G2573" s="67" t="s">
        <v>3254</v>
      </c>
      <c r="H2573" s="67" t="s">
        <v>2965</v>
      </c>
      <c r="I2573" s="67" t="s">
        <v>3255</v>
      </c>
      <c r="J2573" s="36">
        <v>-311.32</v>
      </c>
    </row>
    <row r="2574" spans="1:10" x14ac:dyDescent="0.25">
      <c r="A2574" s="67"/>
      <c r="B2574" s="67"/>
      <c r="C2574" s="67"/>
      <c r="D2574" s="67"/>
      <c r="E2574" s="67" t="s">
        <v>390</v>
      </c>
      <c r="F2574" s="68">
        <v>43131</v>
      </c>
      <c r="G2574" s="67" t="s">
        <v>3256</v>
      </c>
      <c r="H2574" s="67" t="s">
        <v>2367</v>
      </c>
      <c r="I2574" s="67" t="s">
        <v>3257</v>
      </c>
      <c r="J2574" s="36">
        <v>-310.02</v>
      </c>
    </row>
    <row r="2575" spans="1:10" x14ac:dyDescent="0.25">
      <c r="A2575" s="67"/>
      <c r="B2575" s="67"/>
      <c r="C2575" s="67"/>
      <c r="D2575" s="67"/>
      <c r="E2575" s="67" t="s">
        <v>390</v>
      </c>
      <c r="F2575" s="68">
        <v>43203</v>
      </c>
      <c r="G2575" s="67" t="s">
        <v>3258</v>
      </c>
      <c r="H2575" s="67" t="s">
        <v>3259</v>
      </c>
      <c r="I2575" s="67" t="s">
        <v>3260</v>
      </c>
      <c r="J2575" s="36">
        <v>-3809.62</v>
      </c>
    </row>
    <row r="2576" spans="1:10" x14ac:dyDescent="0.25">
      <c r="A2576" s="67"/>
      <c r="B2576" s="67"/>
      <c r="C2576" s="67"/>
      <c r="D2576" s="67"/>
      <c r="E2576" s="67" t="s">
        <v>390</v>
      </c>
      <c r="F2576" s="68">
        <v>43312</v>
      </c>
      <c r="G2576" s="67" t="s">
        <v>3261</v>
      </c>
      <c r="H2576" s="67" t="s">
        <v>3248</v>
      </c>
      <c r="I2576" s="67" t="s">
        <v>3262</v>
      </c>
      <c r="J2576" s="36">
        <v>-340.82</v>
      </c>
    </row>
    <row r="2577" spans="1:10" x14ac:dyDescent="0.25">
      <c r="A2577" s="67"/>
      <c r="B2577" s="67"/>
      <c r="C2577" s="67"/>
      <c r="D2577" s="67"/>
      <c r="E2577" s="67" t="s">
        <v>390</v>
      </c>
      <c r="F2577" s="68">
        <v>43312</v>
      </c>
      <c r="G2577" s="67" t="s">
        <v>3261</v>
      </c>
      <c r="H2577" s="67" t="s">
        <v>3248</v>
      </c>
      <c r="I2577" s="67" t="s">
        <v>499</v>
      </c>
      <c r="J2577" s="36">
        <v>-2.98</v>
      </c>
    </row>
    <row r="2578" spans="1:10" x14ac:dyDescent="0.25">
      <c r="A2578" s="67"/>
      <c r="B2578" s="67"/>
      <c r="C2578" s="67"/>
      <c r="D2578" s="67"/>
      <c r="E2578" s="67" t="s">
        <v>390</v>
      </c>
      <c r="F2578" s="68">
        <v>43503</v>
      </c>
      <c r="G2578" s="67" t="s">
        <v>3263</v>
      </c>
      <c r="H2578" s="67" t="s">
        <v>324</v>
      </c>
      <c r="I2578" s="67" t="s">
        <v>2340</v>
      </c>
      <c r="J2578" s="36">
        <v>-26.14</v>
      </c>
    </row>
    <row r="2579" spans="1:10" x14ac:dyDescent="0.25">
      <c r="A2579" s="67"/>
      <c r="B2579" s="67"/>
      <c r="C2579" s="67"/>
      <c r="D2579" s="67"/>
      <c r="E2579" s="67" t="s">
        <v>390</v>
      </c>
      <c r="F2579" s="68">
        <v>43552</v>
      </c>
      <c r="G2579" s="67" t="s">
        <v>3264</v>
      </c>
      <c r="H2579" s="67" t="s">
        <v>324</v>
      </c>
      <c r="I2579" s="67" t="s">
        <v>2340</v>
      </c>
      <c r="J2579" s="36">
        <v>-375.79</v>
      </c>
    </row>
    <row r="2580" spans="1:10" x14ac:dyDescent="0.25">
      <c r="A2580" s="67"/>
      <c r="B2580" s="67"/>
      <c r="C2580" s="67"/>
      <c r="D2580" s="67"/>
      <c r="E2580" s="67" t="s">
        <v>390</v>
      </c>
      <c r="F2580" s="68">
        <v>43560</v>
      </c>
      <c r="G2580" s="67" t="s">
        <v>3265</v>
      </c>
      <c r="H2580" s="67" t="s">
        <v>324</v>
      </c>
      <c r="I2580" s="67" t="s">
        <v>2340</v>
      </c>
      <c r="J2580" s="36">
        <v>-55.77</v>
      </c>
    </row>
    <row r="2581" spans="1:10" x14ac:dyDescent="0.25">
      <c r="A2581" s="67"/>
      <c r="B2581" s="67"/>
      <c r="C2581" s="67"/>
      <c r="D2581" s="67"/>
      <c r="E2581" s="67" t="s">
        <v>390</v>
      </c>
      <c r="F2581" s="68">
        <v>43585</v>
      </c>
      <c r="G2581" s="67" t="s">
        <v>3266</v>
      </c>
      <c r="H2581" s="67" t="s">
        <v>324</v>
      </c>
      <c r="I2581" s="67" t="s">
        <v>2340</v>
      </c>
      <c r="J2581" s="36">
        <v>-56.38</v>
      </c>
    </row>
    <row r="2582" spans="1:10" ht="15.75" thickBot="1" x14ac:dyDescent="0.3">
      <c r="A2582" s="67"/>
      <c r="B2582" s="67"/>
      <c r="C2582" s="67"/>
      <c r="D2582" s="67"/>
      <c r="E2582" s="67" t="s">
        <v>390</v>
      </c>
      <c r="F2582" s="68">
        <v>43585</v>
      </c>
      <c r="G2582" s="67" t="s">
        <v>3267</v>
      </c>
      <c r="H2582" s="67" t="s">
        <v>324</v>
      </c>
      <c r="I2582" s="67" t="s">
        <v>2340</v>
      </c>
      <c r="J2582" s="37">
        <v>-100.99</v>
      </c>
    </row>
    <row r="2583" spans="1:10" x14ac:dyDescent="0.25">
      <c r="A2583" s="67"/>
      <c r="B2583" s="67"/>
      <c r="C2583" s="67" t="s">
        <v>3268</v>
      </c>
      <c r="D2583" s="67"/>
      <c r="E2583" s="67"/>
      <c r="F2583" s="68"/>
      <c r="G2583" s="67"/>
      <c r="H2583" s="67"/>
      <c r="I2583" s="67"/>
      <c r="J2583" s="36">
        <f>ROUND(SUM(J2489:J2582),5)</f>
        <v>7613.49</v>
      </c>
    </row>
    <row r="2584" spans="1:10" x14ac:dyDescent="0.25">
      <c r="A2584" s="64"/>
      <c r="B2584" s="64"/>
      <c r="C2584" s="64" t="s">
        <v>3269</v>
      </c>
      <c r="D2584" s="64"/>
      <c r="E2584" s="64"/>
      <c r="F2584" s="65"/>
      <c r="G2584" s="64"/>
      <c r="H2584" s="64"/>
      <c r="I2584" s="64"/>
      <c r="J2584" s="57"/>
    </row>
    <row r="2585" spans="1:10" ht="15.75" thickBot="1" x14ac:dyDescent="0.3">
      <c r="A2585" s="63"/>
      <c r="B2585" s="63"/>
      <c r="C2585" s="63"/>
      <c r="D2585" s="67"/>
      <c r="E2585" s="67" t="s">
        <v>383</v>
      </c>
      <c r="F2585" s="68">
        <v>43096</v>
      </c>
      <c r="G2585" s="67" t="s">
        <v>3270</v>
      </c>
      <c r="H2585" s="67"/>
      <c r="I2585" s="67" t="s">
        <v>3271</v>
      </c>
      <c r="J2585" s="37">
        <v>500</v>
      </c>
    </row>
    <row r="2586" spans="1:10" x14ac:dyDescent="0.25">
      <c r="A2586" s="67"/>
      <c r="B2586" s="67"/>
      <c r="C2586" s="67" t="s">
        <v>3272</v>
      </c>
      <c r="D2586" s="67"/>
      <c r="E2586" s="67"/>
      <c r="F2586" s="68"/>
      <c r="G2586" s="67"/>
      <c r="H2586" s="67"/>
      <c r="I2586" s="67"/>
      <c r="J2586" s="36">
        <f>ROUND(SUM(J2584:J2585),5)</f>
        <v>500</v>
      </c>
    </row>
    <row r="2587" spans="1:10" x14ac:dyDescent="0.25">
      <c r="A2587" s="64"/>
      <c r="B2587" s="64"/>
      <c r="C2587" s="64" t="s">
        <v>3273</v>
      </c>
      <c r="D2587" s="64"/>
      <c r="E2587" s="64"/>
      <c r="F2587" s="65"/>
      <c r="G2587" s="64"/>
      <c r="H2587" s="64"/>
      <c r="I2587" s="64"/>
      <c r="J2587" s="57"/>
    </row>
    <row r="2588" spans="1:10" x14ac:dyDescent="0.25">
      <c r="A2588" s="67"/>
      <c r="B2588" s="67"/>
      <c r="C2588" s="67"/>
      <c r="D2588" s="67"/>
      <c r="E2588" s="67" t="s">
        <v>383</v>
      </c>
      <c r="F2588" s="68">
        <v>41029</v>
      </c>
      <c r="G2588" s="67" t="s">
        <v>896</v>
      </c>
      <c r="H2588" s="67"/>
      <c r="I2588" s="67" t="s">
        <v>897</v>
      </c>
      <c r="J2588" s="36">
        <v>20</v>
      </c>
    </row>
    <row r="2589" spans="1:10" x14ac:dyDescent="0.25">
      <c r="A2589" s="67"/>
      <c r="B2589" s="67"/>
      <c r="C2589" s="67"/>
      <c r="D2589" s="67"/>
      <c r="E2589" s="67" t="s">
        <v>383</v>
      </c>
      <c r="F2589" s="68">
        <v>41394</v>
      </c>
      <c r="G2589" s="67" t="s">
        <v>1515</v>
      </c>
      <c r="H2589" s="67"/>
      <c r="I2589" s="67" t="s">
        <v>1516</v>
      </c>
      <c r="J2589" s="36">
        <v>20</v>
      </c>
    </row>
    <row r="2590" spans="1:10" x14ac:dyDescent="0.25">
      <c r="A2590" s="67"/>
      <c r="B2590" s="67"/>
      <c r="C2590" s="67"/>
      <c r="D2590" s="67"/>
      <c r="E2590" s="67" t="s">
        <v>383</v>
      </c>
      <c r="F2590" s="68">
        <v>41547</v>
      </c>
      <c r="G2590" s="67" t="s">
        <v>1543</v>
      </c>
      <c r="H2590" s="67"/>
      <c r="I2590" s="67" t="s">
        <v>1544</v>
      </c>
      <c r="J2590" s="36">
        <v>20</v>
      </c>
    </row>
    <row r="2591" spans="1:10" x14ac:dyDescent="0.25">
      <c r="A2591" s="67"/>
      <c r="B2591" s="67"/>
      <c r="C2591" s="67"/>
      <c r="D2591" s="67"/>
      <c r="E2591" s="67" t="s">
        <v>383</v>
      </c>
      <c r="F2591" s="68">
        <v>42094</v>
      </c>
      <c r="G2591" s="67" t="s">
        <v>898</v>
      </c>
      <c r="H2591" s="67"/>
      <c r="I2591" s="67" t="s">
        <v>899</v>
      </c>
      <c r="J2591" s="36">
        <v>20</v>
      </c>
    </row>
    <row r="2592" spans="1:10" x14ac:dyDescent="0.25">
      <c r="A2592" s="67"/>
      <c r="B2592" s="67"/>
      <c r="C2592" s="67"/>
      <c r="D2592" s="67"/>
      <c r="E2592" s="67" t="s">
        <v>383</v>
      </c>
      <c r="F2592" s="68">
        <v>42370</v>
      </c>
      <c r="G2592" s="67" t="s">
        <v>1462</v>
      </c>
      <c r="H2592" s="67"/>
      <c r="I2592" s="67" t="s">
        <v>1463</v>
      </c>
      <c r="J2592" s="36">
        <v>420</v>
      </c>
    </row>
    <row r="2593" spans="1:10" x14ac:dyDescent="0.25">
      <c r="A2593" s="67"/>
      <c r="B2593" s="67"/>
      <c r="C2593" s="67"/>
      <c r="D2593" s="67"/>
      <c r="E2593" s="67" t="s">
        <v>383</v>
      </c>
      <c r="F2593" s="68">
        <v>42521</v>
      </c>
      <c r="G2593" s="67" t="s">
        <v>1480</v>
      </c>
      <c r="H2593" s="67"/>
      <c r="I2593" s="67" t="s">
        <v>1481</v>
      </c>
      <c r="J2593" s="36">
        <v>20</v>
      </c>
    </row>
    <row r="2594" spans="1:10" ht="15.75" thickBot="1" x14ac:dyDescent="0.3">
      <c r="A2594" s="67"/>
      <c r="B2594" s="67"/>
      <c r="C2594" s="67"/>
      <c r="D2594" s="67"/>
      <c r="E2594" s="67" t="s">
        <v>383</v>
      </c>
      <c r="F2594" s="68">
        <v>42767</v>
      </c>
      <c r="G2594" s="67" t="s">
        <v>1009</v>
      </c>
      <c r="H2594" s="67"/>
      <c r="I2594" s="67" t="s">
        <v>1556</v>
      </c>
      <c r="J2594" s="37">
        <v>-520</v>
      </c>
    </row>
    <row r="2595" spans="1:10" x14ac:dyDescent="0.25">
      <c r="A2595" s="67"/>
      <c r="B2595" s="67"/>
      <c r="C2595" s="67" t="s">
        <v>3274</v>
      </c>
      <c r="D2595" s="67"/>
      <c r="E2595" s="67"/>
      <c r="F2595" s="68"/>
      <c r="G2595" s="67"/>
      <c r="H2595" s="67"/>
      <c r="I2595" s="67"/>
      <c r="J2595" s="36">
        <f>ROUND(SUM(J2587:J2594),5)</f>
        <v>0</v>
      </c>
    </row>
    <row r="2596" spans="1:10" x14ac:dyDescent="0.25">
      <c r="A2596" s="64"/>
      <c r="B2596" s="64"/>
      <c r="C2596" s="64" t="s">
        <v>3275</v>
      </c>
      <c r="D2596" s="64"/>
      <c r="E2596" s="64"/>
      <c r="F2596" s="65"/>
      <c r="G2596" s="64"/>
      <c r="H2596" s="64"/>
      <c r="I2596" s="64"/>
      <c r="J2596" s="57"/>
    </row>
    <row r="2597" spans="1:10" x14ac:dyDescent="0.25">
      <c r="A2597" s="67"/>
      <c r="B2597" s="67"/>
      <c r="C2597" s="67"/>
      <c r="D2597" s="67"/>
      <c r="E2597" s="67" t="s">
        <v>383</v>
      </c>
      <c r="F2597" s="68">
        <v>41455</v>
      </c>
      <c r="G2597" s="67" t="s">
        <v>1750</v>
      </c>
      <c r="H2597" s="67"/>
      <c r="I2597" s="67" t="s">
        <v>1751</v>
      </c>
      <c r="J2597" s="36">
        <v>20</v>
      </c>
    </row>
    <row r="2598" spans="1:10" x14ac:dyDescent="0.25">
      <c r="A2598" s="67"/>
      <c r="B2598" s="67"/>
      <c r="C2598" s="67"/>
      <c r="D2598" s="67"/>
      <c r="E2598" s="67" t="s">
        <v>383</v>
      </c>
      <c r="F2598" s="68">
        <v>41578</v>
      </c>
      <c r="G2598" s="67" t="s">
        <v>421</v>
      </c>
      <c r="H2598" s="67"/>
      <c r="I2598" s="67" t="s">
        <v>422</v>
      </c>
      <c r="J2598" s="36">
        <v>20</v>
      </c>
    </row>
    <row r="2599" spans="1:10" x14ac:dyDescent="0.25">
      <c r="A2599" s="67"/>
      <c r="B2599" s="67"/>
      <c r="C2599" s="67"/>
      <c r="D2599" s="67"/>
      <c r="E2599" s="67" t="s">
        <v>383</v>
      </c>
      <c r="F2599" s="68">
        <v>41729</v>
      </c>
      <c r="G2599" s="67" t="s">
        <v>1478</v>
      </c>
      <c r="H2599" s="67"/>
      <c r="I2599" s="67" t="s">
        <v>1479</v>
      </c>
      <c r="J2599" s="36">
        <v>20</v>
      </c>
    </row>
    <row r="2600" spans="1:10" x14ac:dyDescent="0.25">
      <c r="A2600" s="67"/>
      <c r="B2600" s="67"/>
      <c r="C2600" s="67"/>
      <c r="D2600" s="67"/>
      <c r="E2600" s="67" t="s">
        <v>383</v>
      </c>
      <c r="F2600" s="68">
        <v>42035</v>
      </c>
      <c r="G2600" s="67" t="s">
        <v>1579</v>
      </c>
      <c r="H2600" s="67"/>
      <c r="I2600" s="67" t="s">
        <v>1580</v>
      </c>
      <c r="J2600" s="36">
        <v>20</v>
      </c>
    </row>
    <row r="2601" spans="1:10" x14ac:dyDescent="0.25">
      <c r="A2601" s="67"/>
      <c r="B2601" s="67"/>
      <c r="C2601" s="67"/>
      <c r="D2601" s="67"/>
      <c r="E2601" s="67" t="s">
        <v>383</v>
      </c>
      <c r="F2601" s="68">
        <v>42370</v>
      </c>
      <c r="G2601" s="67" t="s">
        <v>1462</v>
      </c>
      <c r="H2601" s="67"/>
      <c r="I2601" s="67" t="s">
        <v>1463</v>
      </c>
      <c r="J2601" s="36">
        <v>420</v>
      </c>
    </row>
    <row r="2602" spans="1:10" ht="15.75" thickBot="1" x14ac:dyDescent="0.3">
      <c r="A2602" s="67"/>
      <c r="B2602" s="67"/>
      <c r="C2602" s="67"/>
      <c r="D2602" s="67"/>
      <c r="E2602" s="67" t="s">
        <v>383</v>
      </c>
      <c r="F2602" s="68">
        <v>42886</v>
      </c>
      <c r="G2602" s="67" t="s">
        <v>1545</v>
      </c>
      <c r="H2602" s="67"/>
      <c r="I2602" s="67" t="s">
        <v>1546</v>
      </c>
      <c r="J2602" s="37">
        <v>40</v>
      </c>
    </row>
    <row r="2603" spans="1:10" x14ac:dyDescent="0.25">
      <c r="A2603" s="67"/>
      <c r="B2603" s="67"/>
      <c r="C2603" s="67" t="s">
        <v>3276</v>
      </c>
      <c r="D2603" s="67"/>
      <c r="E2603" s="67"/>
      <c r="F2603" s="68"/>
      <c r="G2603" s="67"/>
      <c r="H2603" s="67"/>
      <c r="I2603" s="67"/>
      <c r="J2603" s="36">
        <f>ROUND(SUM(J2596:J2602),5)</f>
        <v>540</v>
      </c>
    </row>
    <row r="2604" spans="1:10" x14ac:dyDescent="0.25">
      <c r="A2604" s="64"/>
      <c r="B2604" s="64"/>
      <c r="C2604" s="64" t="s">
        <v>3277</v>
      </c>
      <c r="D2604" s="64"/>
      <c r="E2604" s="64"/>
      <c r="F2604" s="65"/>
      <c r="G2604" s="64"/>
      <c r="H2604" s="64"/>
      <c r="I2604" s="64"/>
      <c r="J2604" s="57"/>
    </row>
    <row r="2605" spans="1:10" x14ac:dyDescent="0.25">
      <c r="A2605" s="67"/>
      <c r="B2605" s="67"/>
      <c r="C2605" s="67"/>
      <c r="D2605" s="67"/>
      <c r="E2605" s="67" t="s">
        <v>383</v>
      </c>
      <c r="F2605" s="68">
        <v>40877</v>
      </c>
      <c r="G2605" s="67" t="s">
        <v>894</v>
      </c>
      <c r="H2605" s="67"/>
      <c r="I2605" s="67" t="s">
        <v>895</v>
      </c>
      <c r="J2605" s="36">
        <v>40</v>
      </c>
    </row>
    <row r="2606" spans="1:10" x14ac:dyDescent="0.25">
      <c r="A2606" s="67"/>
      <c r="B2606" s="67"/>
      <c r="C2606" s="67"/>
      <c r="D2606" s="67"/>
      <c r="E2606" s="67" t="s">
        <v>383</v>
      </c>
      <c r="F2606" s="68">
        <v>40968</v>
      </c>
      <c r="G2606" s="67" t="s">
        <v>1622</v>
      </c>
      <c r="H2606" s="67"/>
      <c r="I2606" s="67" t="s">
        <v>1623</v>
      </c>
      <c r="J2606" s="36">
        <v>20</v>
      </c>
    </row>
    <row r="2607" spans="1:10" x14ac:dyDescent="0.25">
      <c r="A2607" s="67"/>
      <c r="B2607" s="67"/>
      <c r="C2607" s="67"/>
      <c r="D2607" s="67"/>
      <c r="E2607" s="67" t="s">
        <v>383</v>
      </c>
      <c r="F2607" s="68">
        <v>40999</v>
      </c>
      <c r="G2607" s="67" t="s">
        <v>702</v>
      </c>
      <c r="H2607" s="67"/>
      <c r="I2607" s="67" t="s">
        <v>703</v>
      </c>
      <c r="J2607" s="36">
        <v>40</v>
      </c>
    </row>
    <row r="2608" spans="1:10" x14ac:dyDescent="0.25">
      <c r="A2608" s="67"/>
      <c r="B2608" s="67"/>
      <c r="C2608" s="67"/>
      <c r="D2608" s="67"/>
      <c r="E2608" s="67" t="s">
        <v>383</v>
      </c>
      <c r="F2608" s="68">
        <v>41029</v>
      </c>
      <c r="G2608" s="67" t="s">
        <v>896</v>
      </c>
      <c r="H2608" s="67"/>
      <c r="I2608" s="67" t="s">
        <v>897</v>
      </c>
      <c r="J2608" s="36">
        <v>26</v>
      </c>
    </row>
    <row r="2609" spans="1:10" x14ac:dyDescent="0.25">
      <c r="A2609" s="67"/>
      <c r="B2609" s="67"/>
      <c r="C2609" s="67"/>
      <c r="D2609" s="67"/>
      <c r="E2609" s="67" t="s">
        <v>383</v>
      </c>
      <c r="F2609" s="68">
        <v>41060</v>
      </c>
      <c r="G2609" s="67" t="s">
        <v>1486</v>
      </c>
      <c r="H2609" s="67"/>
      <c r="I2609" s="67" t="s">
        <v>1487</v>
      </c>
      <c r="J2609" s="36">
        <v>104</v>
      </c>
    </row>
    <row r="2610" spans="1:10" x14ac:dyDescent="0.25">
      <c r="A2610" s="67"/>
      <c r="B2610" s="67"/>
      <c r="C2610" s="67"/>
      <c r="D2610" s="67"/>
      <c r="E2610" s="67" t="s">
        <v>383</v>
      </c>
      <c r="F2610" s="68">
        <v>41121</v>
      </c>
      <c r="G2610" s="67" t="s">
        <v>1724</v>
      </c>
      <c r="H2610" s="67"/>
      <c r="I2610" s="67" t="s">
        <v>1725</v>
      </c>
      <c r="J2610" s="36">
        <v>333</v>
      </c>
    </row>
    <row r="2611" spans="1:10" x14ac:dyDescent="0.25">
      <c r="A2611" s="67"/>
      <c r="B2611" s="67"/>
      <c r="C2611" s="67"/>
      <c r="D2611" s="67"/>
      <c r="E2611" s="67" t="s">
        <v>383</v>
      </c>
      <c r="F2611" s="68">
        <v>41213</v>
      </c>
      <c r="G2611" s="67" t="s">
        <v>1569</v>
      </c>
      <c r="H2611" s="67"/>
      <c r="I2611" s="67" t="s">
        <v>1570</v>
      </c>
      <c r="J2611" s="36">
        <v>8</v>
      </c>
    </row>
    <row r="2612" spans="1:10" x14ac:dyDescent="0.25">
      <c r="A2612" s="67"/>
      <c r="B2612" s="67"/>
      <c r="C2612" s="67"/>
      <c r="D2612" s="67"/>
      <c r="E2612" s="67" t="s">
        <v>383</v>
      </c>
      <c r="F2612" s="68">
        <v>41305</v>
      </c>
      <c r="G2612" s="67" t="s">
        <v>1488</v>
      </c>
      <c r="H2612" s="67"/>
      <c r="I2612" s="67" t="s">
        <v>1489</v>
      </c>
      <c r="J2612" s="36">
        <v>20</v>
      </c>
    </row>
    <row r="2613" spans="1:10" x14ac:dyDescent="0.25">
      <c r="A2613" s="67"/>
      <c r="B2613" s="67"/>
      <c r="C2613" s="67"/>
      <c r="D2613" s="67"/>
      <c r="E2613" s="67" t="s">
        <v>383</v>
      </c>
      <c r="F2613" s="68">
        <v>41364</v>
      </c>
      <c r="G2613" s="67" t="s">
        <v>1624</v>
      </c>
      <c r="H2613" s="67"/>
      <c r="I2613" s="67" t="s">
        <v>1625</v>
      </c>
      <c r="J2613" s="36">
        <v>56</v>
      </c>
    </row>
    <row r="2614" spans="1:10" x14ac:dyDescent="0.25">
      <c r="A2614" s="67"/>
      <c r="B2614" s="67"/>
      <c r="C2614" s="67"/>
      <c r="D2614" s="67"/>
      <c r="E2614" s="67" t="s">
        <v>383</v>
      </c>
      <c r="F2614" s="68">
        <v>41425</v>
      </c>
      <c r="G2614" s="67" t="s">
        <v>1490</v>
      </c>
      <c r="H2614" s="67"/>
      <c r="I2614" s="67" t="s">
        <v>1491</v>
      </c>
      <c r="J2614" s="36">
        <v>8</v>
      </c>
    </row>
    <row r="2615" spans="1:10" x14ac:dyDescent="0.25">
      <c r="A2615" s="67"/>
      <c r="B2615" s="67"/>
      <c r="C2615" s="67"/>
      <c r="D2615" s="67"/>
      <c r="E2615" s="67" t="s">
        <v>383</v>
      </c>
      <c r="F2615" s="68">
        <v>41547</v>
      </c>
      <c r="G2615" s="67" t="s">
        <v>1543</v>
      </c>
      <c r="H2615" s="67"/>
      <c r="I2615" s="67" t="s">
        <v>1544</v>
      </c>
      <c r="J2615" s="36">
        <v>8</v>
      </c>
    </row>
    <row r="2616" spans="1:10" x14ac:dyDescent="0.25">
      <c r="A2616" s="67"/>
      <c r="B2616" s="67"/>
      <c r="C2616" s="67"/>
      <c r="D2616" s="67"/>
      <c r="E2616" s="67" t="s">
        <v>383</v>
      </c>
      <c r="F2616" s="68">
        <v>41698</v>
      </c>
      <c r="G2616" s="67" t="s">
        <v>1575</v>
      </c>
      <c r="H2616" s="67"/>
      <c r="I2616" s="67" t="s">
        <v>1576</v>
      </c>
      <c r="J2616" s="36">
        <v>8</v>
      </c>
    </row>
    <row r="2617" spans="1:10" x14ac:dyDescent="0.25">
      <c r="A2617" s="67"/>
      <c r="B2617" s="67"/>
      <c r="C2617" s="67"/>
      <c r="D2617" s="67"/>
      <c r="E2617" s="67" t="s">
        <v>383</v>
      </c>
      <c r="F2617" s="68">
        <v>41729</v>
      </c>
      <c r="G2617" s="67" t="s">
        <v>1478</v>
      </c>
      <c r="H2617" s="67"/>
      <c r="I2617" s="67" t="s">
        <v>1479</v>
      </c>
      <c r="J2617" s="36">
        <v>24</v>
      </c>
    </row>
    <row r="2618" spans="1:10" x14ac:dyDescent="0.25">
      <c r="A2618" s="67"/>
      <c r="B2618" s="67"/>
      <c r="C2618" s="67"/>
      <c r="D2618" s="67"/>
      <c r="E2618" s="67" t="s">
        <v>383</v>
      </c>
      <c r="F2618" s="68">
        <v>41759</v>
      </c>
      <c r="G2618" s="67" t="s">
        <v>1521</v>
      </c>
      <c r="H2618" s="67"/>
      <c r="I2618" s="67" t="s">
        <v>1522</v>
      </c>
      <c r="J2618" s="36">
        <v>48</v>
      </c>
    </row>
    <row r="2619" spans="1:10" x14ac:dyDescent="0.25">
      <c r="A2619" s="67"/>
      <c r="B2619" s="67"/>
      <c r="C2619" s="67"/>
      <c r="D2619" s="67"/>
      <c r="E2619" s="67" t="s">
        <v>383</v>
      </c>
      <c r="F2619" s="68">
        <v>42124</v>
      </c>
      <c r="G2619" s="67" t="s">
        <v>1523</v>
      </c>
      <c r="H2619" s="67"/>
      <c r="I2619" s="67" t="s">
        <v>1524</v>
      </c>
      <c r="J2619" s="36">
        <v>8</v>
      </c>
    </row>
    <row r="2620" spans="1:10" x14ac:dyDescent="0.25">
      <c r="A2620" s="67"/>
      <c r="B2620" s="67"/>
      <c r="C2620" s="67"/>
      <c r="D2620" s="67"/>
      <c r="E2620" s="67" t="s">
        <v>383</v>
      </c>
      <c r="F2620" s="68">
        <v>42155</v>
      </c>
      <c r="G2620" s="67" t="s">
        <v>1650</v>
      </c>
      <c r="H2620" s="67"/>
      <c r="I2620" s="67" t="s">
        <v>1651</v>
      </c>
      <c r="J2620" s="36">
        <v>8</v>
      </c>
    </row>
    <row r="2621" spans="1:10" x14ac:dyDescent="0.25">
      <c r="A2621" s="67"/>
      <c r="B2621" s="67"/>
      <c r="C2621" s="67"/>
      <c r="D2621" s="67"/>
      <c r="E2621" s="67" t="s">
        <v>383</v>
      </c>
      <c r="F2621" s="68">
        <v>42460</v>
      </c>
      <c r="G2621" s="67" t="s">
        <v>1466</v>
      </c>
      <c r="H2621" s="67"/>
      <c r="I2621" s="67" t="s">
        <v>1467</v>
      </c>
      <c r="J2621" s="36">
        <v>32</v>
      </c>
    </row>
    <row r="2622" spans="1:10" x14ac:dyDescent="0.25">
      <c r="A2622" s="67"/>
      <c r="B2622" s="67"/>
      <c r="C2622" s="67"/>
      <c r="D2622" s="67"/>
      <c r="E2622" s="67" t="s">
        <v>383</v>
      </c>
      <c r="F2622" s="68">
        <v>42490</v>
      </c>
      <c r="G2622" s="67" t="s">
        <v>1666</v>
      </c>
      <c r="H2622" s="67"/>
      <c r="I2622" s="67" t="s">
        <v>1667</v>
      </c>
      <c r="J2622" s="36">
        <v>8</v>
      </c>
    </row>
    <row r="2623" spans="1:10" x14ac:dyDescent="0.25">
      <c r="A2623" s="67"/>
      <c r="B2623" s="67"/>
      <c r="C2623" s="67"/>
      <c r="D2623" s="67"/>
      <c r="E2623" s="67" t="s">
        <v>426</v>
      </c>
      <c r="F2623" s="68">
        <v>42492</v>
      </c>
      <c r="G2623" s="67" t="s">
        <v>570</v>
      </c>
      <c r="H2623" s="67" t="s">
        <v>3278</v>
      </c>
      <c r="I2623" s="67" t="s">
        <v>3279</v>
      </c>
      <c r="J2623" s="36">
        <v>-149</v>
      </c>
    </row>
    <row r="2624" spans="1:10" x14ac:dyDescent="0.25">
      <c r="A2624" s="67"/>
      <c r="B2624" s="67"/>
      <c r="C2624" s="67"/>
      <c r="D2624" s="67"/>
      <c r="E2624" s="67" t="s">
        <v>426</v>
      </c>
      <c r="F2624" s="68">
        <v>42492</v>
      </c>
      <c r="G2624" s="67" t="s">
        <v>570</v>
      </c>
      <c r="H2624" s="67" t="s">
        <v>3278</v>
      </c>
      <c r="I2624" s="67" t="s">
        <v>3280</v>
      </c>
      <c r="J2624" s="36">
        <v>-494.18</v>
      </c>
    </row>
    <row r="2625" spans="1:10" x14ac:dyDescent="0.25">
      <c r="A2625" s="67"/>
      <c r="B2625" s="67"/>
      <c r="C2625" s="67"/>
      <c r="D2625" s="67"/>
      <c r="E2625" s="67" t="s">
        <v>426</v>
      </c>
      <c r="F2625" s="68">
        <v>42492</v>
      </c>
      <c r="G2625" s="67" t="s">
        <v>570</v>
      </c>
      <c r="H2625" s="67" t="s">
        <v>3278</v>
      </c>
      <c r="I2625" s="67" t="s">
        <v>3281</v>
      </c>
      <c r="J2625" s="36">
        <v>-160.6</v>
      </c>
    </row>
    <row r="2626" spans="1:10" x14ac:dyDescent="0.25">
      <c r="A2626" s="67"/>
      <c r="B2626" s="67"/>
      <c r="C2626" s="67"/>
      <c r="D2626" s="67"/>
      <c r="E2626" s="67" t="s">
        <v>383</v>
      </c>
      <c r="F2626" s="68">
        <v>42675</v>
      </c>
      <c r="G2626" s="67" t="s">
        <v>1835</v>
      </c>
      <c r="H2626" s="67"/>
      <c r="I2626" s="67" t="s">
        <v>1836</v>
      </c>
      <c r="J2626" s="36">
        <v>8</v>
      </c>
    </row>
    <row r="2627" spans="1:10" x14ac:dyDescent="0.25">
      <c r="A2627" s="67"/>
      <c r="B2627" s="67"/>
      <c r="C2627" s="67"/>
      <c r="D2627" s="67"/>
      <c r="E2627" s="67" t="s">
        <v>390</v>
      </c>
      <c r="F2627" s="68">
        <v>42899</v>
      </c>
      <c r="G2627" s="67" t="s">
        <v>3282</v>
      </c>
      <c r="H2627" s="67" t="s">
        <v>2439</v>
      </c>
      <c r="I2627" s="67" t="s">
        <v>3283</v>
      </c>
      <c r="J2627" s="36">
        <v>-600</v>
      </c>
    </row>
    <row r="2628" spans="1:10" x14ac:dyDescent="0.25">
      <c r="A2628" s="67"/>
      <c r="B2628" s="67"/>
      <c r="C2628" s="67"/>
      <c r="D2628" s="67"/>
      <c r="E2628" s="67" t="s">
        <v>383</v>
      </c>
      <c r="F2628" s="68">
        <v>42900</v>
      </c>
      <c r="G2628" s="67" t="s">
        <v>1044</v>
      </c>
      <c r="H2628" s="67" t="s">
        <v>3284</v>
      </c>
      <c r="I2628" s="67" t="s">
        <v>3285</v>
      </c>
      <c r="J2628" s="36">
        <v>2000</v>
      </c>
    </row>
    <row r="2629" spans="1:10" ht="15.75" thickBot="1" x14ac:dyDescent="0.3">
      <c r="A2629" s="67"/>
      <c r="B2629" s="67"/>
      <c r="C2629" s="67"/>
      <c r="D2629" s="67"/>
      <c r="E2629" s="67" t="s">
        <v>383</v>
      </c>
      <c r="F2629" s="68">
        <v>43221</v>
      </c>
      <c r="G2629" s="67" t="s">
        <v>1510</v>
      </c>
      <c r="H2629" s="67"/>
      <c r="I2629" s="67"/>
      <c r="J2629" s="37">
        <v>-1403.22</v>
      </c>
    </row>
    <row r="2630" spans="1:10" x14ac:dyDescent="0.25">
      <c r="A2630" s="67"/>
      <c r="B2630" s="67"/>
      <c r="C2630" s="67" t="s">
        <v>3286</v>
      </c>
      <c r="D2630" s="67"/>
      <c r="E2630" s="67"/>
      <c r="F2630" s="68"/>
      <c r="G2630" s="67"/>
      <c r="H2630" s="67"/>
      <c r="I2630" s="67"/>
      <c r="J2630" s="36">
        <f>ROUND(SUM(J2604:J2629),5)</f>
        <v>0</v>
      </c>
    </row>
    <row r="2631" spans="1:10" x14ac:dyDescent="0.25">
      <c r="A2631" s="64"/>
      <c r="B2631" s="64"/>
      <c r="C2631" s="64" t="s">
        <v>3287</v>
      </c>
      <c r="D2631" s="64"/>
      <c r="E2631" s="64"/>
      <c r="F2631" s="65"/>
      <c r="G2631" s="64"/>
      <c r="H2631" s="64"/>
      <c r="I2631" s="64"/>
      <c r="J2631" s="57"/>
    </row>
    <row r="2632" spans="1:10" x14ac:dyDescent="0.25">
      <c r="A2632" s="67"/>
      <c r="B2632" s="67"/>
      <c r="C2632" s="67"/>
      <c r="D2632" s="67"/>
      <c r="E2632" s="67" t="s">
        <v>383</v>
      </c>
      <c r="F2632" s="68">
        <v>40724</v>
      </c>
      <c r="G2632" s="67" t="s">
        <v>1496</v>
      </c>
      <c r="H2632" s="67"/>
      <c r="I2632" s="67" t="s">
        <v>1497</v>
      </c>
      <c r="J2632" s="36">
        <v>20</v>
      </c>
    </row>
    <row r="2633" spans="1:10" x14ac:dyDescent="0.25">
      <c r="A2633" s="67"/>
      <c r="B2633" s="67"/>
      <c r="C2633" s="67"/>
      <c r="D2633" s="67"/>
      <c r="E2633" s="67" t="s">
        <v>383</v>
      </c>
      <c r="F2633" s="68">
        <v>40877</v>
      </c>
      <c r="G2633" s="67" t="s">
        <v>894</v>
      </c>
      <c r="H2633" s="67"/>
      <c r="I2633" s="67" t="s">
        <v>895</v>
      </c>
      <c r="J2633" s="36">
        <v>20</v>
      </c>
    </row>
    <row r="2634" spans="1:10" ht="15.75" thickBot="1" x14ac:dyDescent="0.3">
      <c r="A2634" s="67"/>
      <c r="B2634" s="67"/>
      <c r="C2634" s="67"/>
      <c r="D2634" s="67"/>
      <c r="E2634" s="67" t="s">
        <v>383</v>
      </c>
      <c r="F2634" s="68">
        <v>42767</v>
      </c>
      <c r="G2634" s="67" t="s">
        <v>1009</v>
      </c>
      <c r="H2634" s="67"/>
      <c r="I2634" s="67" t="s">
        <v>1556</v>
      </c>
      <c r="J2634" s="37">
        <v>-40</v>
      </c>
    </row>
    <row r="2635" spans="1:10" x14ac:dyDescent="0.25">
      <c r="A2635" s="67"/>
      <c r="B2635" s="67"/>
      <c r="C2635" s="67" t="s">
        <v>3288</v>
      </c>
      <c r="D2635" s="67"/>
      <c r="E2635" s="67"/>
      <c r="F2635" s="68"/>
      <c r="G2635" s="67"/>
      <c r="H2635" s="67"/>
      <c r="I2635" s="67"/>
      <c r="J2635" s="36">
        <f>ROUND(SUM(J2631:J2634),5)</f>
        <v>0</v>
      </c>
    </row>
    <row r="2636" spans="1:10" x14ac:dyDescent="0.25">
      <c r="A2636" s="64"/>
      <c r="B2636" s="64"/>
      <c r="C2636" s="64" t="s">
        <v>3289</v>
      </c>
      <c r="D2636" s="64"/>
      <c r="E2636" s="64"/>
      <c r="F2636" s="65"/>
      <c r="G2636" s="64"/>
      <c r="H2636" s="64"/>
      <c r="I2636" s="64"/>
      <c r="J2636" s="57"/>
    </row>
    <row r="2637" spans="1:10" x14ac:dyDescent="0.25">
      <c r="A2637" s="67"/>
      <c r="B2637" s="67"/>
      <c r="C2637" s="67"/>
      <c r="D2637" s="67"/>
      <c r="E2637" s="67" t="s">
        <v>383</v>
      </c>
      <c r="F2637" s="68">
        <v>42216</v>
      </c>
      <c r="G2637" s="67" t="s">
        <v>1655</v>
      </c>
      <c r="H2637" s="67"/>
      <c r="I2637" s="67" t="s">
        <v>1656</v>
      </c>
      <c r="J2637" s="36">
        <v>8</v>
      </c>
    </row>
    <row r="2638" spans="1:10" x14ac:dyDescent="0.25">
      <c r="A2638" s="67"/>
      <c r="B2638" s="67"/>
      <c r="C2638" s="67"/>
      <c r="D2638" s="67"/>
      <c r="E2638" s="67" t="s">
        <v>383</v>
      </c>
      <c r="F2638" s="68">
        <v>42675</v>
      </c>
      <c r="G2638" s="67" t="s">
        <v>1835</v>
      </c>
      <c r="H2638" s="67"/>
      <c r="I2638" s="67" t="s">
        <v>1836</v>
      </c>
      <c r="J2638" s="36">
        <v>8</v>
      </c>
    </row>
    <row r="2639" spans="1:10" x14ac:dyDescent="0.25">
      <c r="A2639" s="67"/>
      <c r="B2639" s="67"/>
      <c r="C2639" s="67"/>
      <c r="D2639" s="67"/>
      <c r="E2639" s="67" t="s">
        <v>383</v>
      </c>
      <c r="F2639" s="68">
        <v>42809</v>
      </c>
      <c r="G2639" s="67" t="s">
        <v>1527</v>
      </c>
      <c r="H2639" s="67"/>
      <c r="I2639" s="67" t="s">
        <v>1528</v>
      </c>
      <c r="J2639" s="36">
        <v>-16</v>
      </c>
    </row>
    <row r="2640" spans="1:10" x14ac:dyDescent="0.25">
      <c r="A2640" s="67"/>
      <c r="B2640" s="67"/>
      <c r="C2640" s="67"/>
      <c r="D2640" s="67"/>
      <c r="E2640" s="67" t="s">
        <v>390</v>
      </c>
      <c r="F2640" s="68">
        <v>42859</v>
      </c>
      <c r="G2640" s="67"/>
      <c r="H2640" s="67" t="s">
        <v>3290</v>
      </c>
      <c r="I2640" s="67" t="s">
        <v>3291</v>
      </c>
      <c r="J2640" s="36">
        <v>-193.14</v>
      </c>
    </row>
    <row r="2641" spans="1:10" x14ac:dyDescent="0.25">
      <c r="A2641" s="67"/>
      <c r="B2641" s="67"/>
      <c r="C2641" s="67"/>
      <c r="D2641" s="67"/>
      <c r="E2641" s="67" t="s">
        <v>423</v>
      </c>
      <c r="F2641" s="68">
        <v>43039</v>
      </c>
      <c r="G2641" s="67"/>
      <c r="H2641" s="67"/>
      <c r="I2641" s="67" t="s">
        <v>3292</v>
      </c>
      <c r="J2641" s="36">
        <v>5</v>
      </c>
    </row>
    <row r="2642" spans="1:10" x14ac:dyDescent="0.25">
      <c r="A2642" s="67"/>
      <c r="B2642" s="67"/>
      <c r="C2642" s="67"/>
      <c r="D2642" s="67"/>
      <c r="E2642" s="67" t="s">
        <v>423</v>
      </c>
      <c r="F2642" s="68">
        <v>43039</v>
      </c>
      <c r="G2642" s="67"/>
      <c r="H2642" s="67"/>
      <c r="I2642" s="67" t="s">
        <v>3293</v>
      </c>
      <c r="J2642" s="36">
        <v>-0.49</v>
      </c>
    </row>
    <row r="2643" spans="1:10" x14ac:dyDescent="0.25">
      <c r="A2643" s="67"/>
      <c r="B2643" s="67"/>
      <c r="C2643" s="67"/>
      <c r="D2643" s="67"/>
      <c r="E2643" s="67" t="s">
        <v>423</v>
      </c>
      <c r="F2643" s="68">
        <v>43100</v>
      </c>
      <c r="G2643" s="67"/>
      <c r="H2643" s="67"/>
      <c r="I2643" s="67" t="s">
        <v>3294</v>
      </c>
      <c r="J2643" s="36">
        <v>12</v>
      </c>
    </row>
    <row r="2644" spans="1:10" ht="15.75" thickBot="1" x14ac:dyDescent="0.3">
      <c r="A2644" s="67"/>
      <c r="B2644" s="67"/>
      <c r="C2644" s="67"/>
      <c r="D2644" s="67"/>
      <c r="E2644" s="67" t="s">
        <v>423</v>
      </c>
      <c r="F2644" s="68">
        <v>43100</v>
      </c>
      <c r="G2644" s="67"/>
      <c r="H2644" s="67"/>
      <c r="I2644" s="67" t="s">
        <v>3295</v>
      </c>
      <c r="J2644" s="37">
        <v>-0.42</v>
      </c>
    </row>
    <row r="2645" spans="1:10" x14ac:dyDescent="0.25">
      <c r="A2645" s="67"/>
      <c r="B2645" s="67"/>
      <c r="C2645" s="67" t="s">
        <v>3296</v>
      </c>
      <c r="D2645" s="67"/>
      <c r="E2645" s="67"/>
      <c r="F2645" s="68"/>
      <c r="G2645" s="67"/>
      <c r="H2645" s="67"/>
      <c r="I2645" s="67"/>
      <c r="J2645" s="36">
        <f>ROUND(SUM(J2636:J2644),5)</f>
        <v>-177.05</v>
      </c>
    </row>
    <row r="2646" spans="1:10" x14ac:dyDescent="0.25">
      <c r="A2646" s="64"/>
      <c r="B2646" s="64"/>
      <c r="C2646" s="64" t="s">
        <v>3297</v>
      </c>
      <c r="D2646" s="64"/>
      <c r="E2646" s="64"/>
      <c r="F2646" s="65"/>
      <c r="G2646" s="64"/>
      <c r="H2646" s="64"/>
      <c r="I2646" s="64"/>
      <c r="J2646" s="57"/>
    </row>
    <row r="2647" spans="1:10" x14ac:dyDescent="0.25">
      <c r="A2647" s="67"/>
      <c r="B2647" s="67"/>
      <c r="C2647" s="67"/>
      <c r="D2647" s="67"/>
      <c r="E2647" s="67" t="s">
        <v>383</v>
      </c>
      <c r="F2647" s="68">
        <v>42035</v>
      </c>
      <c r="G2647" s="67" t="s">
        <v>1579</v>
      </c>
      <c r="H2647" s="67"/>
      <c r="I2647" s="67" t="s">
        <v>1580</v>
      </c>
      <c r="J2647" s="36">
        <v>20</v>
      </c>
    </row>
    <row r="2648" spans="1:10" x14ac:dyDescent="0.25">
      <c r="A2648" s="67"/>
      <c r="B2648" s="67"/>
      <c r="C2648" s="67"/>
      <c r="D2648" s="67"/>
      <c r="E2648" s="67" t="s">
        <v>383</v>
      </c>
      <c r="F2648" s="68">
        <v>42155</v>
      </c>
      <c r="G2648" s="67" t="s">
        <v>1650</v>
      </c>
      <c r="H2648" s="67"/>
      <c r="I2648" s="67" t="s">
        <v>1651</v>
      </c>
      <c r="J2648" s="36">
        <v>20</v>
      </c>
    </row>
    <row r="2649" spans="1:10" ht="15.75" thickBot="1" x14ac:dyDescent="0.3">
      <c r="A2649" s="67"/>
      <c r="B2649" s="67"/>
      <c r="C2649" s="67"/>
      <c r="D2649" s="67"/>
      <c r="E2649" s="67" t="s">
        <v>383</v>
      </c>
      <c r="F2649" s="68">
        <v>43221</v>
      </c>
      <c r="G2649" s="67" t="s">
        <v>1510</v>
      </c>
      <c r="H2649" s="67"/>
      <c r="I2649" s="67"/>
      <c r="J2649" s="37">
        <v>-40</v>
      </c>
    </row>
    <row r="2650" spans="1:10" x14ac:dyDescent="0.25">
      <c r="A2650" s="67"/>
      <c r="B2650" s="67"/>
      <c r="C2650" s="67" t="s">
        <v>3298</v>
      </c>
      <c r="D2650" s="67"/>
      <c r="E2650" s="67"/>
      <c r="F2650" s="68"/>
      <c r="G2650" s="67"/>
      <c r="H2650" s="67"/>
      <c r="I2650" s="67"/>
      <c r="J2650" s="36">
        <f>ROUND(SUM(J2646:J2649),5)</f>
        <v>0</v>
      </c>
    </row>
    <row r="2651" spans="1:10" x14ac:dyDescent="0.25">
      <c r="A2651" s="64"/>
      <c r="B2651" s="64"/>
      <c r="C2651" s="64" t="s">
        <v>3299</v>
      </c>
      <c r="D2651" s="64"/>
      <c r="E2651" s="64"/>
      <c r="F2651" s="65"/>
      <c r="G2651" s="64"/>
      <c r="H2651" s="64"/>
      <c r="I2651" s="64"/>
      <c r="J2651" s="57"/>
    </row>
    <row r="2652" spans="1:10" x14ac:dyDescent="0.25">
      <c r="A2652" s="67"/>
      <c r="B2652" s="67"/>
      <c r="C2652" s="67"/>
      <c r="D2652" s="67"/>
      <c r="E2652" s="67" t="s">
        <v>383</v>
      </c>
      <c r="F2652" s="68">
        <v>41213</v>
      </c>
      <c r="G2652" s="67" t="s">
        <v>1569</v>
      </c>
      <c r="H2652" s="67"/>
      <c r="I2652" s="67" t="s">
        <v>1570</v>
      </c>
      <c r="J2652" s="36">
        <v>8</v>
      </c>
    </row>
    <row r="2653" spans="1:10" x14ac:dyDescent="0.25">
      <c r="A2653" s="67"/>
      <c r="B2653" s="67"/>
      <c r="C2653" s="67"/>
      <c r="D2653" s="67"/>
      <c r="E2653" s="67" t="s">
        <v>383</v>
      </c>
      <c r="F2653" s="68">
        <v>41639</v>
      </c>
      <c r="G2653" s="67" t="s">
        <v>1628</v>
      </c>
      <c r="H2653" s="67"/>
      <c r="I2653" s="67" t="s">
        <v>1629</v>
      </c>
      <c r="J2653" s="36">
        <v>8</v>
      </c>
    </row>
    <row r="2654" spans="1:10" x14ac:dyDescent="0.25">
      <c r="A2654" s="67"/>
      <c r="B2654" s="67"/>
      <c r="C2654" s="67"/>
      <c r="D2654" s="67"/>
      <c r="E2654" s="67" t="s">
        <v>383</v>
      </c>
      <c r="F2654" s="68">
        <v>42004</v>
      </c>
      <c r="G2654" s="67" t="s">
        <v>1648</v>
      </c>
      <c r="H2654" s="67"/>
      <c r="I2654" s="67" t="s">
        <v>1649</v>
      </c>
      <c r="J2654" s="36">
        <v>20</v>
      </c>
    </row>
    <row r="2655" spans="1:10" ht="15.75" thickBot="1" x14ac:dyDescent="0.3">
      <c r="A2655" s="67"/>
      <c r="B2655" s="67"/>
      <c r="C2655" s="67"/>
      <c r="D2655" s="67"/>
      <c r="E2655" s="67" t="s">
        <v>383</v>
      </c>
      <c r="F2655" s="68">
        <v>42767</v>
      </c>
      <c r="G2655" s="67" t="s">
        <v>1009</v>
      </c>
      <c r="H2655" s="67"/>
      <c r="I2655" s="67" t="s">
        <v>1556</v>
      </c>
      <c r="J2655" s="37">
        <v>-36</v>
      </c>
    </row>
    <row r="2656" spans="1:10" x14ac:dyDescent="0.25">
      <c r="A2656" s="67"/>
      <c r="B2656" s="67"/>
      <c r="C2656" s="67" t="s">
        <v>3300</v>
      </c>
      <c r="D2656" s="67"/>
      <c r="E2656" s="67"/>
      <c r="F2656" s="68"/>
      <c r="G2656" s="67"/>
      <c r="H2656" s="67"/>
      <c r="I2656" s="67"/>
      <c r="J2656" s="36">
        <f>ROUND(SUM(J2651:J2655),5)</f>
        <v>0</v>
      </c>
    </row>
    <row r="2657" spans="1:10" x14ac:dyDescent="0.25">
      <c r="A2657" s="64"/>
      <c r="B2657" s="64"/>
      <c r="C2657" s="64" t="s">
        <v>3301</v>
      </c>
      <c r="D2657" s="64"/>
      <c r="E2657" s="64"/>
      <c r="F2657" s="65"/>
      <c r="G2657" s="64"/>
      <c r="H2657" s="64"/>
      <c r="I2657" s="64"/>
      <c r="J2657" s="57"/>
    </row>
    <row r="2658" spans="1:10" x14ac:dyDescent="0.25">
      <c r="A2658" s="67"/>
      <c r="B2658" s="67"/>
      <c r="C2658" s="67"/>
      <c r="D2658" s="67"/>
      <c r="E2658" s="67" t="s">
        <v>383</v>
      </c>
      <c r="F2658" s="68">
        <v>40329</v>
      </c>
      <c r="G2658" s="67" t="s">
        <v>2393</v>
      </c>
      <c r="H2658" s="67"/>
      <c r="I2658" s="67" t="s">
        <v>2394</v>
      </c>
      <c r="J2658" s="36">
        <v>2114.59</v>
      </c>
    </row>
    <row r="2659" spans="1:10" x14ac:dyDescent="0.25">
      <c r="A2659" s="67"/>
      <c r="B2659" s="67"/>
      <c r="C2659" s="67"/>
      <c r="D2659" s="67"/>
      <c r="E2659" s="67" t="s">
        <v>383</v>
      </c>
      <c r="F2659" s="68">
        <v>40482</v>
      </c>
      <c r="G2659" s="67" t="s">
        <v>3112</v>
      </c>
      <c r="H2659" s="67"/>
      <c r="I2659" s="67" t="s">
        <v>3113</v>
      </c>
      <c r="J2659" s="36">
        <v>40</v>
      </c>
    </row>
    <row r="2660" spans="1:10" x14ac:dyDescent="0.25">
      <c r="A2660" s="67"/>
      <c r="B2660" s="67"/>
      <c r="C2660" s="67"/>
      <c r="D2660" s="67"/>
      <c r="E2660" s="67" t="s">
        <v>383</v>
      </c>
      <c r="F2660" s="68">
        <v>40633</v>
      </c>
      <c r="G2660" s="67" t="s">
        <v>384</v>
      </c>
      <c r="H2660" s="67"/>
      <c r="I2660" s="67" t="s">
        <v>385</v>
      </c>
      <c r="J2660" s="36">
        <v>80</v>
      </c>
    </row>
    <row r="2661" spans="1:10" x14ac:dyDescent="0.25">
      <c r="A2661" s="67"/>
      <c r="B2661" s="67"/>
      <c r="C2661" s="67"/>
      <c r="D2661" s="67"/>
      <c r="E2661" s="67" t="s">
        <v>383</v>
      </c>
      <c r="F2661" s="68">
        <v>40663</v>
      </c>
      <c r="G2661" s="67" t="s">
        <v>1612</v>
      </c>
      <c r="H2661" s="67"/>
      <c r="I2661" s="67" t="s">
        <v>1613</v>
      </c>
      <c r="J2661" s="36">
        <v>40</v>
      </c>
    </row>
    <row r="2662" spans="1:10" x14ac:dyDescent="0.25">
      <c r="A2662" s="67"/>
      <c r="B2662" s="67"/>
      <c r="C2662" s="67"/>
      <c r="D2662" s="67"/>
      <c r="E2662" s="67" t="s">
        <v>383</v>
      </c>
      <c r="F2662" s="68">
        <v>40663</v>
      </c>
      <c r="G2662" s="67" t="s">
        <v>1702</v>
      </c>
      <c r="H2662" s="67"/>
      <c r="I2662" s="67" t="s">
        <v>1703</v>
      </c>
      <c r="J2662" s="36">
        <v>500</v>
      </c>
    </row>
    <row r="2663" spans="1:10" x14ac:dyDescent="0.25">
      <c r="A2663" s="67"/>
      <c r="B2663" s="67"/>
      <c r="C2663" s="67"/>
      <c r="D2663" s="67"/>
      <c r="E2663" s="67" t="s">
        <v>383</v>
      </c>
      <c r="F2663" s="68">
        <v>40694</v>
      </c>
      <c r="G2663" s="67" t="s">
        <v>1704</v>
      </c>
      <c r="H2663" s="67"/>
      <c r="I2663" s="67" t="s">
        <v>1705</v>
      </c>
      <c r="J2663" s="36">
        <v>-465.72</v>
      </c>
    </row>
    <row r="2664" spans="1:10" x14ac:dyDescent="0.25">
      <c r="A2664" s="67"/>
      <c r="B2664" s="67"/>
      <c r="C2664" s="67"/>
      <c r="D2664" s="67"/>
      <c r="E2664" s="67" t="s">
        <v>383</v>
      </c>
      <c r="F2664" s="68">
        <v>40877</v>
      </c>
      <c r="G2664" s="67" t="s">
        <v>894</v>
      </c>
      <c r="H2664" s="67"/>
      <c r="I2664" s="67" t="s">
        <v>895</v>
      </c>
      <c r="J2664" s="36">
        <v>20</v>
      </c>
    </row>
    <row r="2665" spans="1:10" x14ac:dyDescent="0.25">
      <c r="A2665" s="67"/>
      <c r="B2665" s="67"/>
      <c r="C2665" s="67"/>
      <c r="D2665" s="67"/>
      <c r="E2665" s="67" t="s">
        <v>383</v>
      </c>
      <c r="F2665" s="68">
        <v>40877</v>
      </c>
      <c r="G2665" s="67" t="s">
        <v>2074</v>
      </c>
      <c r="H2665" s="67"/>
      <c r="I2665" s="67" t="s">
        <v>2075</v>
      </c>
      <c r="J2665" s="36">
        <v>2000</v>
      </c>
    </row>
    <row r="2666" spans="1:10" x14ac:dyDescent="0.25">
      <c r="A2666" s="67"/>
      <c r="B2666" s="67"/>
      <c r="C2666" s="67"/>
      <c r="D2666" s="67"/>
      <c r="E2666" s="67" t="s">
        <v>383</v>
      </c>
      <c r="F2666" s="68">
        <v>40908</v>
      </c>
      <c r="G2666" s="67" t="s">
        <v>1618</v>
      </c>
      <c r="H2666" s="67"/>
      <c r="I2666" s="67" t="s">
        <v>1619</v>
      </c>
      <c r="J2666" s="36">
        <v>20</v>
      </c>
    </row>
    <row r="2667" spans="1:10" x14ac:dyDescent="0.25">
      <c r="A2667" s="67"/>
      <c r="B2667" s="67"/>
      <c r="C2667" s="67"/>
      <c r="D2667" s="67"/>
      <c r="E2667" s="67" t="s">
        <v>383</v>
      </c>
      <c r="F2667" s="68">
        <v>40939</v>
      </c>
      <c r="G2667" s="67" t="s">
        <v>1539</v>
      </c>
      <c r="H2667" s="67"/>
      <c r="I2667" s="67" t="s">
        <v>1540</v>
      </c>
      <c r="J2667" s="36">
        <v>20</v>
      </c>
    </row>
    <row r="2668" spans="1:10" x14ac:dyDescent="0.25">
      <c r="A2668" s="67"/>
      <c r="B2668" s="67"/>
      <c r="C2668" s="67"/>
      <c r="D2668" s="67"/>
      <c r="E2668" s="67" t="s">
        <v>383</v>
      </c>
      <c r="F2668" s="68">
        <v>40968</v>
      </c>
      <c r="G2668" s="67" t="s">
        <v>1622</v>
      </c>
      <c r="H2668" s="67"/>
      <c r="I2668" s="67" t="s">
        <v>1623</v>
      </c>
      <c r="J2668" s="36">
        <v>20</v>
      </c>
    </row>
    <row r="2669" spans="1:10" x14ac:dyDescent="0.25">
      <c r="A2669" s="67"/>
      <c r="B2669" s="67"/>
      <c r="C2669" s="67"/>
      <c r="D2669" s="67"/>
      <c r="E2669" s="67" t="s">
        <v>383</v>
      </c>
      <c r="F2669" s="68">
        <v>40999</v>
      </c>
      <c r="G2669" s="67" t="s">
        <v>702</v>
      </c>
      <c r="H2669" s="67"/>
      <c r="I2669" s="67" t="s">
        <v>703</v>
      </c>
      <c r="J2669" s="36">
        <v>60</v>
      </c>
    </row>
    <row r="2670" spans="1:10" x14ac:dyDescent="0.25">
      <c r="A2670" s="67"/>
      <c r="B2670" s="67"/>
      <c r="C2670" s="67"/>
      <c r="D2670" s="67"/>
      <c r="E2670" s="67" t="s">
        <v>383</v>
      </c>
      <c r="F2670" s="68">
        <v>41029</v>
      </c>
      <c r="G2670" s="67" t="s">
        <v>896</v>
      </c>
      <c r="H2670" s="67"/>
      <c r="I2670" s="67" t="s">
        <v>897</v>
      </c>
      <c r="J2670" s="36">
        <v>40</v>
      </c>
    </row>
    <row r="2671" spans="1:10" x14ac:dyDescent="0.25">
      <c r="A2671" s="67"/>
      <c r="B2671" s="67"/>
      <c r="C2671" s="67"/>
      <c r="D2671" s="67"/>
      <c r="E2671" s="67" t="s">
        <v>383</v>
      </c>
      <c r="F2671" s="68">
        <v>41060</v>
      </c>
      <c r="G2671" s="67" t="s">
        <v>1486</v>
      </c>
      <c r="H2671" s="67"/>
      <c r="I2671" s="67" t="s">
        <v>1487</v>
      </c>
      <c r="J2671" s="36">
        <v>40</v>
      </c>
    </row>
    <row r="2672" spans="1:10" x14ac:dyDescent="0.25">
      <c r="A2672" s="67"/>
      <c r="B2672" s="67"/>
      <c r="C2672" s="67"/>
      <c r="D2672" s="67"/>
      <c r="E2672" s="67" t="s">
        <v>383</v>
      </c>
      <c r="F2672" s="68">
        <v>41121</v>
      </c>
      <c r="G2672" s="67" t="s">
        <v>1513</v>
      </c>
      <c r="H2672" s="67"/>
      <c r="I2672" s="67" t="s">
        <v>1514</v>
      </c>
      <c r="J2672" s="36">
        <v>20</v>
      </c>
    </row>
    <row r="2673" spans="1:10" x14ac:dyDescent="0.25">
      <c r="A2673" s="67"/>
      <c r="B2673" s="67"/>
      <c r="C2673" s="67"/>
      <c r="D2673" s="67"/>
      <c r="E2673" s="67" t="s">
        <v>383</v>
      </c>
      <c r="F2673" s="68">
        <v>41121</v>
      </c>
      <c r="G2673" s="67" t="s">
        <v>1722</v>
      </c>
      <c r="H2673" s="67"/>
      <c r="I2673" s="67" t="s">
        <v>1723</v>
      </c>
      <c r="J2673" s="36">
        <v>-800</v>
      </c>
    </row>
    <row r="2674" spans="1:10" x14ac:dyDescent="0.25">
      <c r="A2674" s="67"/>
      <c r="B2674" s="67"/>
      <c r="C2674" s="67"/>
      <c r="D2674" s="67"/>
      <c r="E2674" s="67" t="s">
        <v>383</v>
      </c>
      <c r="F2674" s="68">
        <v>41182</v>
      </c>
      <c r="G2674" s="67" t="s">
        <v>1506</v>
      </c>
      <c r="H2674" s="67"/>
      <c r="I2674" s="67" t="s">
        <v>1507</v>
      </c>
      <c r="J2674" s="36">
        <v>40</v>
      </c>
    </row>
    <row r="2675" spans="1:10" x14ac:dyDescent="0.25">
      <c r="A2675" s="67"/>
      <c r="B2675" s="67"/>
      <c r="C2675" s="67"/>
      <c r="D2675" s="67"/>
      <c r="E2675" s="67" t="s">
        <v>383</v>
      </c>
      <c r="F2675" s="68">
        <v>41213</v>
      </c>
      <c r="G2675" s="67" t="s">
        <v>1569</v>
      </c>
      <c r="H2675" s="67"/>
      <c r="I2675" s="67" t="s">
        <v>1570</v>
      </c>
      <c r="J2675" s="36">
        <v>40</v>
      </c>
    </row>
    <row r="2676" spans="1:10" x14ac:dyDescent="0.25">
      <c r="A2676" s="67"/>
      <c r="B2676" s="67"/>
      <c r="C2676" s="67"/>
      <c r="D2676" s="67"/>
      <c r="E2676" s="67" t="s">
        <v>383</v>
      </c>
      <c r="F2676" s="68">
        <v>41213</v>
      </c>
      <c r="G2676" s="67" t="s">
        <v>1730</v>
      </c>
      <c r="H2676" s="67"/>
      <c r="I2676" s="67" t="s">
        <v>1731</v>
      </c>
      <c r="J2676" s="36">
        <v>-46.44</v>
      </c>
    </row>
    <row r="2677" spans="1:10" x14ac:dyDescent="0.25">
      <c r="A2677" s="67"/>
      <c r="B2677" s="67"/>
      <c r="C2677" s="67"/>
      <c r="D2677" s="67"/>
      <c r="E2677" s="67" t="s">
        <v>383</v>
      </c>
      <c r="F2677" s="68">
        <v>41213</v>
      </c>
      <c r="G2677" s="67" t="s">
        <v>1732</v>
      </c>
      <c r="H2677" s="67"/>
      <c r="I2677" s="67" t="s">
        <v>1733</v>
      </c>
      <c r="J2677" s="36">
        <v>1990</v>
      </c>
    </row>
    <row r="2678" spans="1:10" x14ac:dyDescent="0.25">
      <c r="A2678" s="67"/>
      <c r="B2678" s="67"/>
      <c r="C2678" s="67"/>
      <c r="D2678" s="67"/>
      <c r="E2678" s="67" t="s">
        <v>383</v>
      </c>
      <c r="F2678" s="68">
        <v>41243</v>
      </c>
      <c r="G2678" s="67" t="s">
        <v>1734</v>
      </c>
      <c r="H2678" s="67"/>
      <c r="I2678" s="67" t="s">
        <v>1735</v>
      </c>
      <c r="J2678" s="36">
        <v>20</v>
      </c>
    </row>
    <row r="2679" spans="1:10" x14ac:dyDescent="0.25">
      <c r="A2679" s="67"/>
      <c r="B2679" s="67"/>
      <c r="C2679" s="67"/>
      <c r="D2679" s="67"/>
      <c r="E2679" s="67" t="s">
        <v>383</v>
      </c>
      <c r="F2679" s="68">
        <v>41243</v>
      </c>
      <c r="G2679" s="67" t="s">
        <v>1736</v>
      </c>
      <c r="H2679" s="67"/>
      <c r="I2679" s="67" t="s">
        <v>1737</v>
      </c>
      <c r="J2679" s="36">
        <v>-902.87</v>
      </c>
    </row>
    <row r="2680" spans="1:10" x14ac:dyDescent="0.25">
      <c r="A2680" s="67"/>
      <c r="B2680" s="67"/>
      <c r="C2680" s="67"/>
      <c r="D2680" s="67"/>
      <c r="E2680" s="67" t="s">
        <v>383</v>
      </c>
      <c r="F2680" s="68">
        <v>41274</v>
      </c>
      <c r="G2680" s="67" t="s">
        <v>1740</v>
      </c>
      <c r="H2680" s="67"/>
      <c r="I2680" s="67" t="s">
        <v>1741</v>
      </c>
      <c r="J2680" s="36">
        <v>-454.47</v>
      </c>
    </row>
    <row r="2681" spans="1:10" x14ac:dyDescent="0.25">
      <c r="A2681" s="67"/>
      <c r="B2681" s="67"/>
      <c r="C2681" s="67"/>
      <c r="D2681" s="67"/>
      <c r="E2681" s="67" t="s">
        <v>383</v>
      </c>
      <c r="F2681" s="68">
        <v>41333</v>
      </c>
      <c r="G2681" s="67" t="s">
        <v>1571</v>
      </c>
      <c r="H2681" s="67"/>
      <c r="I2681" s="67" t="s">
        <v>1572</v>
      </c>
      <c r="J2681" s="36">
        <v>80</v>
      </c>
    </row>
    <row r="2682" spans="1:10" x14ac:dyDescent="0.25">
      <c r="A2682" s="67"/>
      <c r="B2682" s="67"/>
      <c r="C2682" s="67"/>
      <c r="D2682" s="67"/>
      <c r="E2682" s="67" t="s">
        <v>383</v>
      </c>
      <c r="F2682" s="68">
        <v>41364</v>
      </c>
      <c r="G2682" s="67" t="s">
        <v>1624</v>
      </c>
      <c r="H2682" s="67"/>
      <c r="I2682" s="67" t="s">
        <v>1625</v>
      </c>
      <c r="J2682" s="36">
        <v>60</v>
      </c>
    </row>
    <row r="2683" spans="1:10" x14ac:dyDescent="0.25">
      <c r="A2683" s="67"/>
      <c r="B2683" s="67"/>
      <c r="C2683" s="67"/>
      <c r="D2683" s="67"/>
      <c r="E2683" s="67" t="s">
        <v>383</v>
      </c>
      <c r="F2683" s="68">
        <v>41394</v>
      </c>
      <c r="G2683" s="67" t="s">
        <v>1515</v>
      </c>
      <c r="H2683" s="67"/>
      <c r="I2683" s="67" t="s">
        <v>1516</v>
      </c>
      <c r="J2683" s="36">
        <v>60</v>
      </c>
    </row>
    <row r="2684" spans="1:10" x14ac:dyDescent="0.25">
      <c r="A2684" s="67"/>
      <c r="B2684" s="67"/>
      <c r="C2684" s="67"/>
      <c r="D2684" s="67"/>
      <c r="E2684" s="67" t="s">
        <v>383</v>
      </c>
      <c r="F2684" s="68">
        <v>41394</v>
      </c>
      <c r="G2684" s="67" t="s">
        <v>1748</v>
      </c>
      <c r="H2684" s="67"/>
      <c r="I2684" s="67"/>
      <c r="J2684" s="36">
        <v>-275</v>
      </c>
    </row>
    <row r="2685" spans="1:10" x14ac:dyDescent="0.25">
      <c r="A2685" s="67"/>
      <c r="B2685" s="67"/>
      <c r="C2685" s="67"/>
      <c r="D2685" s="67"/>
      <c r="E2685" s="67" t="s">
        <v>383</v>
      </c>
      <c r="F2685" s="68">
        <v>41425</v>
      </c>
      <c r="G2685" s="67" t="s">
        <v>1749</v>
      </c>
      <c r="H2685" s="67"/>
      <c r="I2685" s="67"/>
      <c r="J2685" s="36">
        <v>-126.78</v>
      </c>
    </row>
    <row r="2686" spans="1:10" x14ac:dyDescent="0.25">
      <c r="A2686" s="67"/>
      <c r="B2686" s="67"/>
      <c r="C2686" s="67"/>
      <c r="D2686" s="67"/>
      <c r="E2686" s="67" t="s">
        <v>383</v>
      </c>
      <c r="F2686" s="68">
        <v>41455</v>
      </c>
      <c r="G2686" s="67" t="s">
        <v>1750</v>
      </c>
      <c r="H2686" s="67"/>
      <c r="I2686" s="67" t="s">
        <v>1751</v>
      </c>
      <c r="J2686" s="36">
        <v>20</v>
      </c>
    </row>
    <row r="2687" spans="1:10" x14ac:dyDescent="0.25">
      <c r="A2687" s="67"/>
      <c r="B2687" s="67"/>
      <c r="C2687" s="67"/>
      <c r="D2687" s="67"/>
      <c r="E2687" s="67" t="s">
        <v>383</v>
      </c>
      <c r="F2687" s="68">
        <v>41455</v>
      </c>
      <c r="G2687" s="67" t="s">
        <v>1626</v>
      </c>
      <c r="H2687" s="67"/>
      <c r="I2687" s="67" t="s">
        <v>1627</v>
      </c>
      <c r="J2687" s="36">
        <v>-187.07</v>
      </c>
    </row>
    <row r="2688" spans="1:10" x14ac:dyDescent="0.25">
      <c r="A2688" s="67"/>
      <c r="B2688" s="67"/>
      <c r="C2688" s="67"/>
      <c r="D2688" s="67"/>
      <c r="E2688" s="67" t="s">
        <v>383</v>
      </c>
      <c r="F2688" s="68">
        <v>41486</v>
      </c>
      <c r="G2688" s="67" t="s">
        <v>1517</v>
      </c>
      <c r="H2688" s="67"/>
      <c r="I2688" s="67" t="s">
        <v>1518</v>
      </c>
      <c r="J2688" s="36">
        <v>60</v>
      </c>
    </row>
    <row r="2689" spans="1:10" x14ac:dyDescent="0.25">
      <c r="A2689" s="67"/>
      <c r="B2689" s="67"/>
      <c r="C2689" s="67"/>
      <c r="D2689" s="67"/>
      <c r="E2689" s="67" t="s">
        <v>383</v>
      </c>
      <c r="F2689" s="68">
        <v>41517</v>
      </c>
      <c r="G2689" s="67" t="s">
        <v>1508</v>
      </c>
      <c r="H2689" s="67"/>
      <c r="I2689" s="67" t="s">
        <v>1509</v>
      </c>
      <c r="J2689" s="36">
        <v>80</v>
      </c>
    </row>
    <row r="2690" spans="1:10" x14ac:dyDescent="0.25">
      <c r="A2690" s="67"/>
      <c r="B2690" s="67"/>
      <c r="C2690" s="67"/>
      <c r="D2690" s="67"/>
      <c r="E2690" s="67" t="s">
        <v>383</v>
      </c>
      <c r="F2690" s="68">
        <v>41547</v>
      </c>
      <c r="G2690" s="67" t="s">
        <v>1543</v>
      </c>
      <c r="H2690" s="67"/>
      <c r="I2690" s="67" t="s">
        <v>1544</v>
      </c>
      <c r="J2690" s="36">
        <v>40</v>
      </c>
    </row>
    <row r="2691" spans="1:10" x14ac:dyDescent="0.25">
      <c r="A2691" s="67"/>
      <c r="B2691" s="67"/>
      <c r="C2691" s="67"/>
      <c r="D2691" s="67"/>
      <c r="E2691" s="67" t="s">
        <v>383</v>
      </c>
      <c r="F2691" s="68">
        <v>41547</v>
      </c>
      <c r="G2691" s="67" t="s">
        <v>1543</v>
      </c>
      <c r="H2691" s="67"/>
      <c r="I2691" s="67" t="s">
        <v>1544</v>
      </c>
      <c r="J2691" s="36">
        <v>18</v>
      </c>
    </row>
    <row r="2692" spans="1:10" x14ac:dyDescent="0.25">
      <c r="A2692" s="67"/>
      <c r="B2692" s="67"/>
      <c r="C2692" s="67"/>
      <c r="D2692" s="67"/>
      <c r="E2692" s="67" t="s">
        <v>383</v>
      </c>
      <c r="F2692" s="68">
        <v>41547</v>
      </c>
      <c r="G2692" s="67" t="s">
        <v>1543</v>
      </c>
      <c r="H2692" s="67"/>
      <c r="I2692" s="67" t="s">
        <v>1544</v>
      </c>
      <c r="J2692" s="36">
        <v>20</v>
      </c>
    </row>
    <row r="2693" spans="1:10" x14ac:dyDescent="0.25">
      <c r="A2693" s="67"/>
      <c r="B2693" s="67"/>
      <c r="C2693" s="67"/>
      <c r="D2693" s="67"/>
      <c r="E2693" s="67" t="s">
        <v>383</v>
      </c>
      <c r="F2693" s="68">
        <v>41547</v>
      </c>
      <c r="G2693" s="67" t="s">
        <v>1758</v>
      </c>
      <c r="H2693" s="67"/>
      <c r="I2693" s="67" t="s">
        <v>1759</v>
      </c>
      <c r="J2693" s="36">
        <v>2000</v>
      </c>
    </row>
    <row r="2694" spans="1:10" x14ac:dyDescent="0.25">
      <c r="A2694" s="67"/>
      <c r="B2694" s="67"/>
      <c r="C2694" s="67"/>
      <c r="D2694" s="67"/>
      <c r="E2694" s="67" t="s">
        <v>383</v>
      </c>
      <c r="F2694" s="68">
        <v>41578</v>
      </c>
      <c r="G2694" s="67" t="s">
        <v>421</v>
      </c>
      <c r="H2694" s="67"/>
      <c r="I2694" s="67" t="s">
        <v>422</v>
      </c>
      <c r="J2694" s="36">
        <v>20</v>
      </c>
    </row>
    <row r="2695" spans="1:10" x14ac:dyDescent="0.25">
      <c r="A2695" s="67"/>
      <c r="B2695" s="67"/>
      <c r="C2695" s="67"/>
      <c r="D2695" s="67"/>
      <c r="E2695" s="67" t="s">
        <v>383</v>
      </c>
      <c r="F2695" s="68">
        <v>41608</v>
      </c>
      <c r="G2695" s="67" t="s">
        <v>1519</v>
      </c>
      <c r="H2695" s="67"/>
      <c r="I2695" s="67" t="s">
        <v>1520</v>
      </c>
      <c r="J2695" s="36">
        <v>40</v>
      </c>
    </row>
    <row r="2696" spans="1:10" x14ac:dyDescent="0.25">
      <c r="A2696" s="67"/>
      <c r="B2696" s="67"/>
      <c r="C2696" s="67"/>
      <c r="D2696" s="67"/>
      <c r="E2696" s="67" t="s">
        <v>383</v>
      </c>
      <c r="F2696" s="68">
        <v>41639</v>
      </c>
      <c r="G2696" s="67" t="s">
        <v>1628</v>
      </c>
      <c r="H2696" s="67"/>
      <c r="I2696" s="67" t="s">
        <v>1629</v>
      </c>
      <c r="J2696" s="36">
        <v>20</v>
      </c>
    </row>
    <row r="2697" spans="1:10" x14ac:dyDescent="0.25">
      <c r="A2697" s="67"/>
      <c r="B2697" s="67"/>
      <c r="C2697" s="67"/>
      <c r="D2697" s="67"/>
      <c r="E2697" s="67" t="s">
        <v>383</v>
      </c>
      <c r="F2697" s="68">
        <v>41670</v>
      </c>
      <c r="G2697" s="67" t="s">
        <v>1573</v>
      </c>
      <c r="H2697" s="67"/>
      <c r="I2697" s="67" t="s">
        <v>1574</v>
      </c>
      <c r="J2697" s="36">
        <v>40</v>
      </c>
    </row>
    <row r="2698" spans="1:10" x14ac:dyDescent="0.25">
      <c r="A2698" s="67"/>
      <c r="B2698" s="67"/>
      <c r="C2698" s="67"/>
      <c r="D2698" s="67"/>
      <c r="E2698" s="67" t="s">
        <v>383</v>
      </c>
      <c r="F2698" s="68">
        <v>41729</v>
      </c>
      <c r="G2698" s="67" t="s">
        <v>1478</v>
      </c>
      <c r="H2698" s="67"/>
      <c r="I2698" s="67" t="s">
        <v>1479</v>
      </c>
      <c r="J2698" s="36">
        <v>40</v>
      </c>
    </row>
    <row r="2699" spans="1:10" x14ac:dyDescent="0.25">
      <c r="A2699" s="67"/>
      <c r="B2699" s="67"/>
      <c r="C2699" s="67"/>
      <c r="D2699" s="67"/>
      <c r="E2699" s="67" t="s">
        <v>383</v>
      </c>
      <c r="F2699" s="68">
        <v>41759</v>
      </c>
      <c r="G2699" s="67" t="s">
        <v>1521</v>
      </c>
      <c r="H2699" s="67"/>
      <c r="I2699" s="67" t="s">
        <v>1522</v>
      </c>
      <c r="J2699" s="36">
        <v>40</v>
      </c>
    </row>
    <row r="2700" spans="1:10" x14ac:dyDescent="0.25">
      <c r="A2700" s="67"/>
      <c r="B2700" s="67"/>
      <c r="C2700" s="67"/>
      <c r="D2700" s="67"/>
      <c r="E2700" s="67" t="s">
        <v>383</v>
      </c>
      <c r="F2700" s="68">
        <v>41790</v>
      </c>
      <c r="G2700" s="67" t="s">
        <v>1116</v>
      </c>
      <c r="H2700" s="67"/>
      <c r="I2700" s="67" t="s">
        <v>1117</v>
      </c>
      <c r="J2700" s="36">
        <v>20</v>
      </c>
    </row>
    <row r="2701" spans="1:10" x14ac:dyDescent="0.25">
      <c r="A2701" s="67"/>
      <c r="B2701" s="67"/>
      <c r="C2701" s="67"/>
      <c r="D2701" s="67"/>
      <c r="E2701" s="67" t="s">
        <v>383</v>
      </c>
      <c r="F2701" s="68">
        <v>41912</v>
      </c>
      <c r="G2701" s="67" t="s">
        <v>1642</v>
      </c>
      <c r="H2701" s="67"/>
      <c r="I2701" s="67" t="s">
        <v>1643</v>
      </c>
      <c r="J2701" s="36">
        <v>40</v>
      </c>
    </row>
    <row r="2702" spans="1:10" x14ac:dyDescent="0.25">
      <c r="A2702" s="67"/>
      <c r="B2702" s="67"/>
      <c r="C2702" s="67"/>
      <c r="D2702" s="67"/>
      <c r="E2702" s="67" t="s">
        <v>383</v>
      </c>
      <c r="F2702" s="68">
        <v>41943</v>
      </c>
      <c r="G2702" s="67" t="s">
        <v>1644</v>
      </c>
      <c r="H2702" s="67"/>
      <c r="I2702" s="67" t="s">
        <v>1645</v>
      </c>
      <c r="J2702" s="36">
        <v>20</v>
      </c>
    </row>
    <row r="2703" spans="1:10" x14ac:dyDescent="0.25">
      <c r="A2703" s="67"/>
      <c r="B2703" s="67"/>
      <c r="C2703" s="67"/>
      <c r="D2703" s="67"/>
      <c r="E2703" s="67" t="s">
        <v>383</v>
      </c>
      <c r="F2703" s="68">
        <v>42035</v>
      </c>
      <c r="G2703" s="67" t="s">
        <v>1579</v>
      </c>
      <c r="H2703" s="67"/>
      <c r="I2703" s="67" t="s">
        <v>1580</v>
      </c>
      <c r="J2703" s="36">
        <v>20</v>
      </c>
    </row>
    <row r="2704" spans="1:10" x14ac:dyDescent="0.25">
      <c r="A2704" s="67"/>
      <c r="B2704" s="67"/>
      <c r="C2704" s="67"/>
      <c r="D2704" s="67"/>
      <c r="E2704" s="67" t="s">
        <v>383</v>
      </c>
      <c r="F2704" s="68">
        <v>42094</v>
      </c>
      <c r="G2704" s="67" t="s">
        <v>898</v>
      </c>
      <c r="H2704" s="67"/>
      <c r="I2704" s="67" t="s">
        <v>899</v>
      </c>
      <c r="J2704" s="36">
        <v>38</v>
      </c>
    </row>
    <row r="2705" spans="1:10" x14ac:dyDescent="0.25">
      <c r="A2705" s="67"/>
      <c r="B2705" s="67"/>
      <c r="C2705" s="67"/>
      <c r="D2705" s="67"/>
      <c r="E2705" s="67" t="s">
        <v>383</v>
      </c>
      <c r="F2705" s="68">
        <v>42155</v>
      </c>
      <c r="G2705" s="67" t="s">
        <v>1650</v>
      </c>
      <c r="H2705" s="67"/>
      <c r="I2705" s="67" t="s">
        <v>1651</v>
      </c>
      <c r="J2705" s="36">
        <v>40</v>
      </c>
    </row>
    <row r="2706" spans="1:10" x14ac:dyDescent="0.25">
      <c r="A2706" s="67"/>
      <c r="B2706" s="67"/>
      <c r="C2706" s="67"/>
      <c r="D2706" s="67"/>
      <c r="E2706" s="67" t="s">
        <v>383</v>
      </c>
      <c r="F2706" s="68">
        <v>42185</v>
      </c>
      <c r="G2706" s="67" t="s">
        <v>900</v>
      </c>
      <c r="H2706" s="67"/>
      <c r="I2706" s="67" t="s">
        <v>901</v>
      </c>
      <c r="J2706" s="36">
        <v>20</v>
      </c>
    </row>
    <row r="2707" spans="1:10" x14ac:dyDescent="0.25">
      <c r="A2707" s="67"/>
      <c r="B2707" s="67"/>
      <c r="C2707" s="67"/>
      <c r="D2707" s="67"/>
      <c r="E2707" s="67" t="s">
        <v>383</v>
      </c>
      <c r="F2707" s="68">
        <v>42186</v>
      </c>
      <c r="G2707" s="67" t="s">
        <v>3302</v>
      </c>
      <c r="H2707" s="67" t="s">
        <v>1635</v>
      </c>
      <c r="I2707" s="67"/>
      <c r="J2707" s="36">
        <v>2000</v>
      </c>
    </row>
    <row r="2708" spans="1:10" x14ac:dyDescent="0.25">
      <c r="A2708" s="67"/>
      <c r="B2708" s="67"/>
      <c r="C2708" s="67"/>
      <c r="D2708" s="67"/>
      <c r="E2708" s="67" t="s">
        <v>383</v>
      </c>
      <c r="F2708" s="68">
        <v>42216</v>
      </c>
      <c r="G2708" s="67" t="s">
        <v>1655</v>
      </c>
      <c r="H2708" s="67"/>
      <c r="I2708" s="67" t="s">
        <v>1656</v>
      </c>
      <c r="J2708" s="36">
        <v>20</v>
      </c>
    </row>
    <row r="2709" spans="1:10" x14ac:dyDescent="0.25">
      <c r="A2709" s="67"/>
      <c r="B2709" s="67"/>
      <c r="C2709" s="67"/>
      <c r="D2709" s="67"/>
      <c r="E2709" s="67" t="s">
        <v>383</v>
      </c>
      <c r="F2709" s="68">
        <v>42277</v>
      </c>
      <c r="G2709" s="67" t="s">
        <v>991</v>
      </c>
      <c r="H2709" s="67"/>
      <c r="I2709" s="67" t="s">
        <v>992</v>
      </c>
      <c r="J2709" s="36">
        <v>58</v>
      </c>
    </row>
    <row r="2710" spans="1:10" x14ac:dyDescent="0.25">
      <c r="A2710" s="67"/>
      <c r="B2710" s="67"/>
      <c r="C2710" s="67"/>
      <c r="D2710" s="67"/>
      <c r="E2710" s="67" t="s">
        <v>383</v>
      </c>
      <c r="F2710" s="68">
        <v>42308</v>
      </c>
      <c r="G2710" s="67" t="s">
        <v>1460</v>
      </c>
      <c r="H2710" s="67"/>
      <c r="I2710" s="67" t="s">
        <v>1461</v>
      </c>
      <c r="J2710" s="36">
        <v>20</v>
      </c>
    </row>
    <row r="2711" spans="1:10" x14ac:dyDescent="0.25">
      <c r="A2711" s="67"/>
      <c r="B2711" s="67"/>
      <c r="C2711" s="67"/>
      <c r="D2711" s="67"/>
      <c r="E2711" s="67" t="s">
        <v>383</v>
      </c>
      <c r="F2711" s="68">
        <v>42338</v>
      </c>
      <c r="G2711" s="67" t="s">
        <v>1525</v>
      </c>
      <c r="H2711" s="67"/>
      <c r="I2711" s="67" t="s">
        <v>1526</v>
      </c>
      <c r="J2711" s="36">
        <v>20</v>
      </c>
    </row>
    <row r="2712" spans="1:10" x14ac:dyDescent="0.25">
      <c r="A2712" s="67"/>
      <c r="B2712" s="67"/>
      <c r="C2712" s="67"/>
      <c r="D2712" s="67"/>
      <c r="E2712" s="67" t="s">
        <v>383</v>
      </c>
      <c r="F2712" s="68">
        <v>42369</v>
      </c>
      <c r="G2712" s="67" t="s">
        <v>1663</v>
      </c>
      <c r="H2712" s="67"/>
      <c r="I2712" s="67" t="s">
        <v>1664</v>
      </c>
      <c r="J2712" s="36">
        <v>40</v>
      </c>
    </row>
    <row r="2713" spans="1:10" x14ac:dyDescent="0.25">
      <c r="A2713" s="67"/>
      <c r="B2713" s="67"/>
      <c r="C2713" s="67"/>
      <c r="D2713" s="67"/>
      <c r="E2713" s="67" t="s">
        <v>383</v>
      </c>
      <c r="F2713" s="68">
        <v>42373</v>
      </c>
      <c r="G2713" s="67" t="s">
        <v>3303</v>
      </c>
      <c r="H2713" s="67"/>
      <c r="I2713" s="67" t="s">
        <v>3304</v>
      </c>
      <c r="J2713" s="36">
        <v>-907.5</v>
      </c>
    </row>
    <row r="2714" spans="1:10" x14ac:dyDescent="0.25">
      <c r="A2714" s="67"/>
      <c r="B2714" s="67"/>
      <c r="C2714" s="67"/>
      <c r="D2714" s="67"/>
      <c r="E2714" s="67" t="s">
        <v>426</v>
      </c>
      <c r="F2714" s="68">
        <v>42408</v>
      </c>
      <c r="G2714" s="67"/>
      <c r="H2714" s="67" t="s">
        <v>324</v>
      </c>
      <c r="I2714" s="67" t="s">
        <v>3305</v>
      </c>
      <c r="J2714" s="36">
        <v>-145.99</v>
      </c>
    </row>
    <row r="2715" spans="1:10" x14ac:dyDescent="0.25">
      <c r="A2715" s="67"/>
      <c r="B2715" s="67"/>
      <c r="C2715" s="67"/>
      <c r="D2715" s="67"/>
      <c r="E2715" s="67" t="s">
        <v>426</v>
      </c>
      <c r="F2715" s="68">
        <v>42432</v>
      </c>
      <c r="G2715" s="67"/>
      <c r="H2715" s="67" t="s">
        <v>324</v>
      </c>
      <c r="I2715" s="67" t="s">
        <v>3306</v>
      </c>
      <c r="J2715" s="36">
        <v>-97.17</v>
      </c>
    </row>
    <row r="2716" spans="1:10" x14ac:dyDescent="0.25">
      <c r="A2716" s="67"/>
      <c r="B2716" s="67"/>
      <c r="C2716" s="67"/>
      <c r="D2716" s="67"/>
      <c r="E2716" s="67" t="s">
        <v>426</v>
      </c>
      <c r="F2716" s="68">
        <v>42439</v>
      </c>
      <c r="G2716" s="67"/>
      <c r="H2716" s="67" t="s">
        <v>324</v>
      </c>
      <c r="I2716" s="67" t="s">
        <v>3306</v>
      </c>
      <c r="J2716" s="36">
        <v>-46.91</v>
      </c>
    </row>
    <row r="2717" spans="1:10" x14ac:dyDescent="0.25">
      <c r="A2717" s="67"/>
      <c r="B2717" s="67"/>
      <c r="C2717" s="67"/>
      <c r="D2717" s="67"/>
      <c r="E2717" s="67" t="s">
        <v>383</v>
      </c>
      <c r="F2717" s="68">
        <v>42490</v>
      </c>
      <c r="G2717" s="67" t="s">
        <v>1666</v>
      </c>
      <c r="H2717" s="67"/>
      <c r="I2717" s="67" t="s">
        <v>1667</v>
      </c>
      <c r="J2717" s="36">
        <v>20</v>
      </c>
    </row>
    <row r="2718" spans="1:10" x14ac:dyDescent="0.25">
      <c r="A2718" s="67"/>
      <c r="B2718" s="67"/>
      <c r="C2718" s="67"/>
      <c r="D2718" s="67"/>
      <c r="E2718" s="67" t="s">
        <v>383</v>
      </c>
      <c r="F2718" s="68">
        <v>42521</v>
      </c>
      <c r="G2718" s="67" t="s">
        <v>1480</v>
      </c>
      <c r="H2718" s="67"/>
      <c r="I2718" s="67" t="s">
        <v>1481</v>
      </c>
      <c r="J2718" s="36">
        <v>40</v>
      </c>
    </row>
    <row r="2719" spans="1:10" x14ac:dyDescent="0.25">
      <c r="A2719" s="67"/>
      <c r="B2719" s="67"/>
      <c r="C2719" s="67"/>
      <c r="D2719" s="67"/>
      <c r="E2719" s="67" t="s">
        <v>426</v>
      </c>
      <c r="F2719" s="68">
        <v>42558</v>
      </c>
      <c r="G2719" s="67"/>
      <c r="H2719" s="67" t="s">
        <v>568</v>
      </c>
      <c r="I2719" s="67" t="s">
        <v>3307</v>
      </c>
      <c r="J2719" s="36">
        <v>-621.6</v>
      </c>
    </row>
    <row r="2720" spans="1:10" x14ac:dyDescent="0.25">
      <c r="A2720" s="67"/>
      <c r="B2720" s="67"/>
      <c r="C2720" s="67"/>
      <c r="D2720" s="67"/>
      <c r="E2720" s="67" t="s">
        <v>423</v>
      </c>
      <c r="F2720" s="68">
        <v>42597</v>
      </c>
      <c r="G2720" s="67"/>
      <c r="H2720" s="67" t="s">
        <v>3308</v>
      </c>
      <c r="I2720" s="67" t="s">
        <v>2358</v>
      </c>
      <c r="J2720" s="36">
        <v>470.54</v>
      </c>
    </row>
    <row r="2721" spans="1:10" x14ac:dyDescent="0.25">
      <c r="A2721" s="67"/>
      <c r="B2721" s="67"/>
      <c r="C2721" s="67"/>
      <c r="D2721" s="67"/>
      <c r="E2721" s="67" t="s">
        <v>423</v>
      </c>
      <c r="F2721" s="68">
        <v>42597</v>
      </c>
      <c r="G2721" s="67"/>
      <c r="H2721" s="67" t="s">
        <v>3309</v>
      </c>
      <c r="I2721" s="67" t="s">
        <v>2358</v>
      </c>
      <c r="J2721" s="36">
        <v>470.54</v>
      </c>
    </row>
    <row r="2722" spans="1:10" x14ac:dyDescent="0.25">
      <c r="A2722" s="67"/>
      <c r="B2722" s="67"/>
      <c r="C2722" s="67"/>
      <c r="D2722" s="67"/>
      <c r="E2722" s="67" t="s">
        <v>383</v>
      </c>
      <c r="F2722" s="68">
        <v>42613</v>
      </c>
      <c r="G2722" s="67" t="s">
        <v>1482</v>
      </c>
      <c r="H2722" s="67"/>
      <c r="I2722" s="67" t="s">
        <v>1483</v>
      </c>
      <c r="J2722" s="36">
        <v>20</v>
      </c>
    </row>
    <row r="2723" spans="1:10" x14ac:dyDescent="0.25">
      <c r="A2723" s="67"/>
      <c r="B2723" s="67"/>
      <c r="C2723" s="67"/>
      <c r="D2723" s="67"/>
      <c r="E2723" s="67" t="s">
        <v>383</v>
      </c>
      <c r="F2723" s="68">
        <v>42643</v>
      </c>
      <c r="G2723" s="67" t="s">
        <v>1581</v>
      </c>
      <c r="H2723" s="67"/>
      <c r="I2723" s="67" t="s">
        <v>1582</v>
      </c>
      <c r="J2723" s="36">
        <v>20</v>
      </c>
    </row>
    <row r="2724" spans="1:10" x14ac:dyDescent="0.25">
      <c r="A2724" s="67"/>
      <c r="B2724" s="67"/>
      <c r="C2724" s="67"/>
      <c r="D2724" s="67"/>
      <c r="E2724" s="67" t="s">
        <v>383</v>
      </c>
      <c r="F2724" s="68">
        <v>42704</v>
      </c>
      <c r="G2724" s="67" t="s">
        <v>1468</v>
      </c>
      <c r="H2724" s="67"/>
      <c r="I2724" s="67" t="s">
        <v>1469</v>
      </c>
      <c r="J2724" s="36">
        <v>20</v>
      </c>
    </row>
    <row r="2725" spans="1:10" x14ac:dyDescent="0.25">
      <c r="A2725" s="67"/>
      <c r="B2725" s="67"/>
      <c r="C2725" s="67"/>
      <c r="D2725" s="67"/>
      <c r="E2725" s="67" t="s">
        <v>383</v>
      </c>
      <c r="F2725" s="68">
        <v>42735</v>
      </c>
      <c r="G2725" s="67" t="s">
        <v>1470</v>
      </c>
      <c r="H2725" s="67"/>
      <c r="I2725" s="67" t="s">
        <v>1471</v>
      </c>
      <c r="J2725" s="36">
        <v>38</v>
      </c>
    </row>
    <row r="2726" spans="1:10" x14ac:dyDescent="0.25">
      <c r="A2726" s="67"/>
      <c r="B2726" s="67"/>
      <c r="C2726" s="67"/>
      <c r="D2726" s="67"/>
      <c r="E2726" s="67" t="s">
        <v>383</v>
      </c>
      <c r="F2726" s="68">
        <v>42766</v>
      </c>
      <c r="G2726" s="67" t="s">
        <v>1586</v>
      </c>
      <c r="H2726" s="67"/>
      <c r="I2726" s="67" t="s">
        <v>1587</v>
      </c>
      <c r="J2726" s="36">
        <v>40</v>
      </c>
    </row>
    <row r="2727" spans="1:10" x14ac:dyDescent="0.25">
      <c r="A2727" s="67"/>
      <c r="B2727" s="67"/>
      <c r="C2727" s="67"/>
      <c r="D2727" s="67"/>
      <c r="E2727" s="67" t="s">
        <v>383</v>
      </c>
      <c r="F2727" s="68">
        <v>42767</v>
      </c>
      <c r="G2727" s="67" t="s">
        <v>1009</v>
      </c>
      <c r="H2727" s="67"/>
      <c r="I2727" s="67" t="s">
        <v>1556</v>
      </c>
      <c r="J2727" s="36">
        <v>-3332.15</v>
      </c>
    </row>
    <row r="2728" spans="1:10" x14ac:dyDescent="0.25">
      <c r="A2728" s="67"/>
      <c r="B2728" s="67"/>
      <c r="C2728" s="67"/>
      <c r="D2728" s="67"/>
      <c r="E2728" s="67" t="s">
        <v>383</v>
      </c>
      <c r="F2728" s="68">
        <v>42855</v>
      </c>
      <c r="G2728" s="67" t="s">
        <v>1474</v>
      </c>
      <c r="H2728" s="67"/>
      <c r="I2728" s="67" t="s">
        <v>1475</v>
      </c>
      <c r="J2728" s="36">
        <v>38</v>
      </c>
    </row>
    <row r="2729" spans="1:10" x14ac:dyDescent="0.25">
      <c r="A2729" s="67"/>
      <c r="B2729" s="67"/>
      <c r="C2729" s="67"/>
      <c r="D2729" s="67"/>
      <c r="E2729" s="67" t="s">
        <v>423</v>
      </c>
      <c r="F2729" s="68">
        <v>42877</v>
      </c>
      <c r="G2729" s="67"/>
      <c r="H2729" s="67"/>
      <c r="I2729" s="67" t="s">
        <v>3310</v>
      </c>
      <c r="J2729" s="36">
        <v>328</v>
      </c>
    </row>
    <row r="2730" spans="1:10" x14ac:dyDescent="0.25">
      <c r="A2730" s="67"/>
      <c r="B2730" s="67"/>
      <c r="C2730" s="67"/>
      <c r="D2730" s="67"/>
      <c r="E2730" s="67" t="s">
        <v>423</v>
      </c>
      <c r="F2730" s="68">
        <v>42877</v>
      </c>
      <c r="G2730" s="67"/>
      <c r="H2730" s="67"/>
      <c r="I2730" s="67" t="s">
        <v>425</v>
      </c>
      <c r="J2730" s="36">
        <v>-11.92</v>
      </c>
    </row>
    <row r="2731" spans="1:10" x14ac:dyDescent="0.25">
      <c r="A2731" s="67"/>
      <c r="B2731" s="67"/>
      <c r="C2731" s="67"/>
      <c r="D2731" s="67"/>
      <c r="E2731" s="67" t="s">
        <v>423</v>
      </c>
      <c r="F2731" s="68">
        <v>43465</v>
      </c>
      <c r="G2731" s="67"/>
      <c r="H2731" s="67"/>
      <c r="I2731" s="67" t="s">
        <v>3311</v>
      </c>
      <c r="J2731" s="36">
        <v>1140</v>
      </c>
    </row>
    <row r="2732" spans="1:10" ht="15.75" thickBot="1" x14ac:dyDescent="0.3">
      <c r="A2732" s="67"/>
      <c r="B2732" s="67"/>
      <c r="C2732" s="67"/>
      <c r="D2732" s="67"/>
      <c r="E2732" s="67" t="s">
        <v>423</v>
      </c>
      <c r="F2732" s="68">
        <v>43465</v>
      </c>
      <c r="G2732" s="67"/>
      <c r="H2732" s="67"/>
      <c r="I2732" s="67" t="s">
        <v>3312</v>
      </c>
      <c r="J2732" s="37">
        <v>-42.48</v>
      </c>
    </row>
    <row r="2733" spans="1:10" x14ac:dyDescent="0.25">
      <c r="A2733" s="67"/>
      <c r="B2733" s="67"/>
      <c r="C2733" s="67" t="s">
        <v>3313</v>
      </c>
      <c r="D2733" s="67"/>
      <c r="E2733" s="67"/>
      <c r="F2733" s="68"/>
      <c r="G2733" s="67"/>
      <c r="H2733" s="67"/>
      <c r="I2733" s="67"/>
      <c r="J2733" s="36">
        <f>ROUND(SUM(J2657:J2732),5)</f>
        <v>6279.6</v>
      </c>
    </row>
    <row r="2734" spans="1:10" x14ac:dyDescent="0.25">
      <c r="A2734" s="64"/>
      <c r="B2734" s="64"/>
      <c r="C2734" s="64" t="s">
        <v>3314</v>
      </c>
      <c r="D2734" s="64"/>
      <c r="E2734" s="64"/>
      <c r="F2734" s="65"/>
      <c r="G2734" s="64"/>
      <c r="H2734" s="64"/>
      <c r="I2734" s="64"/>
      <c r="J2734" s="57"/>
    </row>
    <row r="2735" spans="1:10" x14ac:dyDescent="0.25">
      <c r="A2735" s="67"/>
      <c r="B2735" s="67"/>
      <c r="C2735" s="67"/>
      <c r="D2735" s="67"/>
      <c r="E2735" s="67" t="s">
        <v>383</v>
      </c>
      <c r="F2735" s="68">
        <v>41608</v>
      </c>
      <c r="G2735" s="67" t="s">
        <v>1519</v>
      </c>
      <c r="H2735" s="67"/>
      <c r="I2735" s="67" t="s">
        <v>1520</v>
      </c>
      <c r="J2735" s="36">
        <v>20</v>
      </c>
    </row>
    <row r="2736" spans="1:10" x14ac:dyDescent="0.25">
      <c r="A2736" s="67"/>
      <c r="B2736" s="67"/>
      <c r="C2736" s="67"/>
      <c r="D2736" s="67"/>
      <c r="E2736" s="67" t="s">
        <v>383</v>
      </c>
      <c r="F2736" s="68">
        <v>41943</v>
      </c>
      <c r="G2736" s="67" t="s">
        <v>1644</v>
      </c>
      <c r="H2736" s="67"/>
      <c r="I2736" s="67" t="s">
        <v>1645</v>
      </c>
      <c r="J2736" s="36">
        <v>20</v>
      </c>
    </row>
    <row r="2737" spans="1:10" x14ac:dyDescent="0.25">
      <c r="A2737" s="67"/>
      <c r="B2737" s="67"/>
      <c r="C2737" s="67"/>
      <c r="D2737" s="67"/>
      <c r="E2737" s="67" t="s">
        <v>383</v>
      </c>
      <c r="F2737" s="68">
        <v>42124</v>
      </c>
      <c r="G2737" s="67" t="s">
        <v>1523</v>
      </c>
      <c r="H2737" s="67"/>
      <c r="I2737" s="67" t="s">
        <v>1524</v>
      </c>
      <c r="J2737" s="36">
        <v>20</v>
      </c>
    </row>
    <row r="2738" spans="1:10" x14ac:dyDescent="0.25">
      <c r="A2738" s="67"/>
      <c r="B2738" s="67"/>
      <c r="C2738" s="67"/>
      <c r="D2738" s="67"/>
      <c r="E2738" s="67" t="s">
        <v>426</v>
      </c>
      <c r="F2738" s="68">
        <v>42212</v>
      </c>
      <c r="G2738" s="67"/>
      <c r="H2738" s="67" t="s">
        <v>568</v>
      </c>
      <c r="I2738" s="67" t="s">
        <v>3315</v>
      </c>
      <c r="J2738" s="36">
        <v>-18.670000000000002</v>
      </c>
    </row>
    <row r="2739" spans="1:10" x14ac:dyDescent="0.25">
      <c r="A2739" s="67"/>
      <c r="B2739" s="67"/>
      <c r="C2739" s="67"/>
      <c r="D2739" s="67"/>
      <c r="E2739" s="67" t="s">
        <v>383</v>
      </c>
      <c r="F2739" s="68">
        <v>42370</v>
      </c>
      <c r="G2739" s="67" t="s">
        <v>1462</v>
      </c>
      <c r="H2739" s="67"/>
      <c r="I2739" s="67" t="s">
        <v>1463</v>
      </c>
      <c r="J2739" s="36">
        <v>459</v>
      </c>
    </row>
    <row r="2740" spans="1:10" x14ac:dyDescent="0.25">
      <c r="A2740" s="67"/>
      <c r="B2740" s="67"/>
      <c r="C2740" s="67"/>
      <c r="D2740" s="67"/>
      <c r="E2740" s="67" t="s">
        <v>383</v>
      </c>
      <c r="F2740" s="68">
        <v>42794</v>
      </c>
      <c r="G2740" s="67" t="s">
        <v>1551</v>
      </c>
      <c r="H2740" s="67"/>
      <c r="I2740" s="67" t="s">
        <v>1465</v>
      </c>
      <c r="J2740" s="36">
        <v>8</v>
      </c>
    </row>
    <row r="2741" spans="1:10" ht="15.75" thickBot="1" x14ac:dyDescent="0.3">
      <c r="A2741" s="67"/>
      <c r="B2741" s="67"/>
      <c r="C2741" s="67"/>
      <c r="D2741" s="67"/>
      <c r="E2741" s="67" t="s">
        <v>383</v>
      </c>
      <c r="F2741" s="68">
        <v>43221</v>
      </c>
      <c r="G2741" s="67" t="s">
        <v>1510</v>
      </c>
      <c r="H2741" s="67"/>
      <c r="I2741" s="67"/>
      <c r="J2741" s="37">
        <v>-508.33</v>
      </c>
    </row>
    <row r="2742" spans="1:10" x14ac:dyDescent="0.25">
      <c r="A2742" s="67"/>
      <c r="B2742" s="67"/>
      <c r="C2742" s="67" t="s">
        <v>3316</v>
      </c>
      <c r="D2742" s="67"/>
      <c r="E2742" s="67"/>
      <c r="F2742" s="68"/>
      <c r="G2742" s="67"/>
      <c r="H2742" s="67"/>
      <c r="I2742" s="67"/>
      <c r="J2742" s="36">
        <f>ROUND(SUM(J2734:J2741),5)</f>
        <v>0</v>
      </c>
    </row>
    <row r="2743" spans="1:10" x14ac:dyDescent="0.25">
      <c r="A2743" s="64"/>
      <c r="B2743" s="64"/>
      <c r="C2743" s="64" t="s">
        <v>3317</v>
      </c>
      <c r="D2743" s="64"/>
      <c r="E2743" s="64"/>
      <c r="F2743" s="65"/>
      <c r="G2743" s="64"/>
      <c r="H2743" s="64"/>
      <c r="I2743" s="64"/>
      <c r="J2743" s="57"/>
    </row>
    <row r="2744" spans="1:10" x14ac:dyDescent="0.25">
      <c r="A2744" s="67"/>
      <c r="B2744" s="67"/>
      <c r="C2744" s="67"/>
      <c r="D2744" s="67"/>
      <c r="E2744" s="67" t="s">
        <v>383</v>
      </c>
      <c r="F2744" s="68">
        <v>42490</v>
      </c>
      <c r="G2744" s="67" t="s">
        <v>1666</v>
      </c>
      <c r="H2744" s="67"/>
      <c r="I2744" s="67" t="s">
        <v>1667</v>
      </c>
      <c r="J2744" s="36">
        <v>8</v>
      </c>
    </row>
    <row r="2745" spans="1:10" ht="15.75" thickBot="1" x14ac:dyDescent="0.3">
      <c r="A2745" s="67"/>
      <c r="B2745" s="67"/>
      <c r="C2745" s="67"/>
      <c r="D2745" s="67"/>
      <c r="E2745" s="67" t="s">
        <v>383</v>
      </c>
      <c r="F2745" s="68">
        <v>42886</v>
      </c>
      <c r="G2745" s="67" t="s">
        <v>1545</v>
      </c>
      <c r="H2745" s="67"/>
      <c r="I2745" s="67" t="s">
        <v>1546</v>
      </c>
      <c r="J2745" s="37">
        <v>20</v>
      </c>
    </row>
    <row r="2746" spans="1:10" x14ac:dyDescent="0.25">
      <c r="A2746" s="67"/>
      <c r="B2746" s="67"/>
      <c r="C2746" s="67" t="s">
        <v>3318</v>
      </c>
      <c r="D2746" s="67"/>
      <c r="E2746" s="67"/>
      <c r="F2746" s="68"/>
      <c r="G2746" s="67"/>
      <c r="H2746" s="67"/>
      <c r="I2746" s="67"/>
      <c r="J2746" s="36">
        <f>ROUND(SUM(J2743:J2745),5)</f>
        <v>28</v>
      </c>
    </row>
    <row r="2747" spans="1:10" x14ac:dyDescent="0.25">
      <c r="A2747" s="64"/>
      <c r="B2747" s="64"/>
      <c r="C2747" s="64" t="s">
        <v>3319</v>
      </c>
      <c r="D2747" s="64"/>
      <c r="E2747" s="64"/>
      <c r="F2747" s="65"/>
      <c r="G2747" s="64"/>
      <c r="H2747" s="64"/>
      <c r="I2747" s="64"/>
      <c r="J2747" s="57"/>
    </row>
    <row r="2748" spans="1:10" x14ac:dyDescent="0.25">
      <c r="A2748" s="67"/>
      <c r="B2748" s="67"/>
      <c r="C2748" s="67"/>
      <c r="D2748" s="67"/>
      <c r="E2748" s="67" t="s">
        <v>383</v>
      </c>
      <c r="F2748" s="68">
        <v>40574</v>
      </c>
      <c r="G2748" s="67" t="s">
        <v>1606</v>
      </c>
      <c r="H2748" s="67"/>
      <c r="I2748" s="67" t="s">
        <v>1607</v>
      </c>
      <c r="J2748" s="36">
        <v>20</v>
      </c>
    </row>
    <row r="2749" spans="1:10" x14ac:dyDescent="0.25">
      <c r="A2749" s="67"/>
      <c r="B2749" s="67"/>
      <c r="C2749" s="67"/>
      <c r="D2749" s="67"/>
      <c r="E2749" s="67" t="s">
        <v>383</v>
      </c>
      <c r="F2749" s="68">
        <v>40574</v>
      </c>
      <c r="G2749" s="67" t="s">
        <v>1500</v>
      </c>
      <c r="H2749" s="67"/>
      <c r="I2749" s="67" t="s">
        <v>1501</v>
      </c>
      <c r="J2749" s="36">
        <v>-3.19</v>
      </c>
    </row>
    <row r="2750" spans="1:10" x14ac:dyDescent="0.25">
      <c r="A2750" s="67"/>
      <c r="B2750" s="67"/>
      <c r="C2750" s="67"/>
      <c r="D2750" s="67"/>
      <c r="E2750" s="67" t="s">
        <v>383</v>
      </c>
      <c r="F2750" s="68">
        <v>40602</v>
      </c>
      <c r="G2750" s="67" t="s">
        <v>1202</v>
      </c>
      <c r="H2750" s="67"/>
      <c r="I2750" s="67" t="s">
        <v>1203</v>
      </c>
      <c r="J2750" s="36">
        <v>20</v>
      </c>
    </row>
    <row r="2751" spans="1:10" x14ac:dyDescent="0.25">
      <c r="A2751" s="67"/>
      <c r="B2751" s="67"/>
      <c r="C2751" s="67"/>
      <c r="D2751" s="67"/>
      <c r="E2751" s="67" t="s">
        <v>383</v>
      </c>
      <c r="F2751" s="68">
        <v>40633</v>
      </c>
      <c r="G2751" s="67" t="s">
        <v>384</v>
      </c>
      <c r="H2751" s="67"/>
      <c r="I2751" s="67" t="s">
        <v>385</v>
      </c>
      <c r="J2751" s="36">
        <v>20</v>
      </c>
    </row>
    <row r="2752" spans="1:10" x14ac:dyDescent="0.25">
      <c r="A2752" s="67"/>
      <c r="B2752" s="67"/>
      <c r="C2752" s="67"/>
      <c r="D2752" s="67"/>
      <c r="E2752" s="67" t="s">
        <v>383</v>
      </c>
      <c r="F2752" s="68">
        <v>40694</v>
      </c>
      <c r="G2752" s="67" t="s">
        <v>1614</v>
      </c>
      <c r="H2752" s="67"/>
      <c r="I2752" s="67" t="s">
        <v>1615</v>
      </c>
      <c r="J2752" s="36">
        <v>20</v>
      </c>
    </row>
    <row r="2753" spans="1:10" x14ac:dyDescent="0.25">
      <c r="A2753" s="67"/>
      <c r="B2753" s="67"/>
      <c r="C2753" s="67"/>
      <c r="D2753" s="67"/>
      <c r="E2753" s="67" t="s">
        <v>383</v>
      </c>
      <c r="F2753" s="68">
        <v>40694</v>
      </c>
      <c r="G2753" s="67" t="s">
        <v>1704</v>
      </c>
      <c r="H2753" s="67"/>
      <c r="I2753" s="67" t="s">
        <v>1705</v>
      </c>
      <c r="J2753" s="36">
        <v>-173.33</v>
      </c>
    </row>
    <row r="2754" spans="1:10" x14ac:dyDescent="0.25">
      <c r="A2754" s="67"/>
      <c r="B2754" s="67"/>
      <c r="C2754" s="67"/>
      <c r="D2754" s="67"/>
      <c r="E2754" s="67" t="s">
        <v>383</v>
      </c>
      <c r="F2754" s="68">
        <v>40724</v>
      </c>
      <c r="G2754" s="67" t="s">
        <v>1496</v>
      </c>
      <c r="H2754" s="67"/>
      <c r="I2754" s="67" t="s">
        <v>1497</v>
      </c>
      <c r="J2754" s="36">
        <v>20</v>
      </c>
    </row>
    <row r="2755" spans="1:10" x14ac:dyDescent="0.25">
      <c r="A2755" s="67"/>
      <c r="B2755" s="67"/>
      <c r="C2755" s="67"/>
      <c r="D2755" s="67"/>
      <c r="E2755" s="67" t="s">
        <v>383</v>
      </c>
      <c r="F2755" s="68">
        <v>40877</v>
      </c>
      <c r="G2755" s="67" t="s">
        <v>894</v>
      </c>
      <c r="H2755" s="67"/>
      <c r="I2755" s="67" t="s">
        <v>895</v>
      </c>
      <c r="J2755" s="36">
        <v>40</v>
      </c>
    </row>
    <row r="2756" spans="1:10" x14ac:dyDescent="0.25">
      <c r="A2756" s="67"/>
      <c r="B2756" s="67"/>
      <c r="C2756" s="67"/>
      <c r="D2756" s="67"/>
      <c r="E2756" s="67" t="s">
        <v>383</v>
      </c>
      <c r="F2756" s="68">
        <v>40939</v>
      </c>
      <c r="G2756" s="67" t="s">
        <v>1539</v>
      </c>
      <c r="H2756" s="67"/>
      <c r="I2756" s="67" t="s">
        <v>1540</v>
      </c>
      <c r="J2756" s="36">
        <v>20</v>
      </c>
    </row>
    <row r="2757" spans="1:10" x14ac:dyDescent="0.25">
      <c r="A2757" s="67"/>
      <c r="B2757" s="67"/>
      <c r="C2757" s="67"/>
      <c r="D2757" s="67"/>
      <c r="E2757" s="67" t="s">
        <v>383</v>
      </c>
      <c r="F2757" s="68">
        <v>41029</v>
      </c>
      <c r="G2757" s="67" t="s">
        <v>896</v>
      </c>
      <c r="H2757" s="67"/>
      <c r="I2757" s="67" t="s">
        <v>897</v>
      </c>
      <c r="J2757" s="36">
        <v>20</v>
      </c>
    </row>
    <row r="2758" spans="1:10" x14ac:dyDescent="0.25">
      <c r="A2758" s="67"/>
      <c r="B2758" s="67"/>
      <c r="C2758" s="67"/>
      <c r="D2758" s="67"/>
      <c r="E2758" s="67" t="s">
        <v>383</v>
      </c>
      <c r="F2758" s="68">
        <v>41182</v>
      </c>
      <c r="G2758" s="67" t="s">
        <v>1506</v>
      </c>
      <c r="H2758" s="67"/>
      <c r="I2758" s="67" t="s">
        <v>1507</v>
      </c>
      <c r="J2758" s="36">
        <v>20</v>
      </c>
    </row>
    <row r="2759" spans="1:10" x14ac:dyDescent="0.25">
      <c r="A2759" s="67"/>
      <c r="B2759" s="67"/>
      <c r="C2759" s="67"/>
      <c r="D2759" s="67"/>
      <c r="E2759" s="67" t="s">
        <v>383</v>
      </c>
      <c r="F2759" s="68">
        <v>41243</v>
      </c>
      <c r="G2759" s="67" t="s">
        <v>1734</v>
      </c>
      <c r="H2759" s="67"/>
      <c r="I2759" s="67" t="s">
        <v>1735</v>
      </c>
      <c r="J2759" s="36">
        <v>40</v>
      </c>
    </row>
    <row r="2760" spans="1:10" x14ac:dyDescent="0.25">
      <c r="A2760" s="67"/>
      <c r="B2760" s="67"/>
      <c r="C2760" s="67"/>
      <c r="D2760" s="67"/>
      <c r="E2760" s="67" t="s">
        <v>383</v>
      </c>
      <c r="F2760" s="68">
        <v>41305</v>
      </c>
      <c r="G2760" s="67" t="s">
        <v>1488</v>
      </c>
      <c r="H2760" s="67"/>
      <c r="I2760" s="67" t="s">
        <v>1489</v>
      </c>
      <c r="J2760" s="36">
        <v>20</v>
      </c>
    </row>
    <row r="2761" spans="1:10" x14ac:dyDescent="0.25">
      <c r="A2761" s="67"/>
      <c r="B2761" s="67"/>
      <c r="C2761" s="67"/>
      <c r="D2761" s="67"/>
      <c r="E2761" s="67" t="s">
        <v>383</v>
      </c>
      <c r="F2761" s="68">
        <v>41333</v>
      </c>
      <c r="G2761" s="67" t="s">
        <v>1571</v>
      </c>
      <c r="H2761" s="67"/>
      <c r="I2761" s="67" t="s">
        <v>1572</v>
      </c>
      <c r="J2761" s="36">
        <v>20</v>
      </c>
    </row>
    <row r="2762" spans="1:10" x14ac:dyDescent="0.25">
      <c r="A2762" s="67"/>
      <c r="B2762" s="67"/>
      <c r="C2762" s="67"/>
      <c r="D2762" s="67"/>
      <c r="E2762" s="67" t="s">
        <v>383</v>
      </c>
      <c r="F2762" s="68">
        <v>41425</v>
      </c>
      <c r="G2762" s="67" t="s">
        <v>1490</v>
      </c>
      <c r="H2762" s="67"/>
      <c r="I2762" s="67" t="s">
        <v>1491</v>
      </c>
      <c r="J2762" s="36">
        <v>20</v>
      </c>
    </row>
    <row r="2763" spans="1:10" x14ac:dyDescent="0.25">
      <c r="A2763" s="67"/>
      <c r="B2763" s="67"/>
      <c r="C2763" s="67"/>
      <c r="D2763" s="67"/>
      <c r="E2763" s="67" t="s">
        <v>383</v>
      </c>
      <c r="F2763" s="68">
        <v>41486</v>
      </c>
      <c r="G2763" s="67" t="s">
        <v>1517</v>
      </c>
      <c r="H2763" s="67"/>
      <c r="I2763" s="67" t="s">
        <v>1518</v>
      </c>
      <c r="J2763" s="36">
        <v>40</v>
      </c>
    </row>
    <row r="2764" spans="1:10" x14ac:dyDescent="0.25">
      <c r="A2764" s="67"/>
      <c r="B2764" s="67"/>
      <c r="C2764" s="67"/>
      <c r="D2764" s="67"/>
      <c r="E2764" s="67" t="s">
        <v>383</v>
      </c>
      <c r="F2764" s="68">
        <v>41578</v>
      </c>
      <c r="G2764" s="67" t="s">
        <v>421</v>
      </c>
      <c r="H2764" s="67"/>
      <c r="I2764" s="67" t="s">
        <v>422</v>
      </c>
      <c r="J2764" s="36">
        <v>20</v>
      </c>
    </row>
    <row r="2765" spans="1:10" x14ac:dyDescent="0.25">
      <c r="A2765" s="67"/>
      <c r="B2765" s="67"/>
      <c r="C2765" s="67"/>
      <c r="D2765" s="67"/>
      <c r="E2765" s="67" t="s">
        <v>383</v>
      </c>
      <c r="F2765" s="68">
        <v>41670</v>
      </c>
      <c r="G2765" s="67" t="s">
        <v>1573</v>
      </c>
      <c r="H2765" s="67"/>
      <c r="I2765" s="67" t="s">
        <v>1574</v>
      </c>
      <c r="J2765" s="36">
        <v>40</v>
      </c>
    </row>
    <row r="2766" spans="1:10" x14ac:dyDescent="0.25">
      <c r="A2766" s="67"/>
      <c r="B2766" s="67"/>
      <c r="C2766" s="67"/>
      <c r="D2766" s="67"/>
      <c r="E2766" s="67" t="s">
        <v>383</v>
      </c>
      <c r="F2766" s="68">
        <v>41882</v>
      </c>
      <c r="G2766" s="67" t="s">
        <v>1492</v>
      </c>
      <c r="H2766" s="67"/>
      <c r="I2766" s="67" t="s">
        <v>1493</v>
      </c>
      <c r="J2766" s="36">
        <v>20</v>
      </c>
    </row>
    <row r="2767" spans="1:10" x14ac:dyDescent="0.25">
      <c r="A2767" s="67"/>
      <c r="B2767" s="67"/>
      <c r="C2767" s="67"/>
      <c r="D2767" s="67"/>
      <c r="E2767" s="67" t="s">
        <v>383</v>
      </c>
      <c r="F2767" s="68">
        <v>41943</v>
      </c>
      <c r="G2767" s="67" t="s">
        <v>1644</v>
      </c>
      <c r="H2767" s="67"/>
      <c r="I2767" s="67" t="s">
        <v>1645</v>
      </c>
      <c r="J2767" s="36">
        <v>60</v>
      </c>
    </row>
    <row r="2768" spans="1:10" x14ac:dyDescent="0.25">
      <c r="A2768" s="67"/>
      <c r="B2768" s="67"/>
      <c r="C2768" s="67"/>
      <c r="D2768" s="67"/>
      <c r="E2768" s="67" t="s">
        <v>383</v>
      </c>
      <c r="F2768" s="68">
        <v>42036</v>
      </c>
      <c r="G2768" s="67" t="s">
        <v>3320</v>
      </c>
      <c r="H2768" s="67"/>
      <c r="I2768" s="67" t="s">
        <v>3321</v>
      </c>
      <c r="J2768" s="36">
        <v>-86</v>
      </c>
    </row>
    <row r="2769" spans="1:10" x14ac:dyDescent="0.25">
      <c r="A2769" s="67"/>
      <c r="B2769" s="67"/>
      <c r="C2769" s="67"/>
      <c r="D2769" s="67"/>
      <c r="E2769" s="67" t="s">
        <v>383</v>
      </c>
      <c r="F2769" s="68">
        <v>42247</v>
      </c>
      <c r="G2769" s="67" t="s">
        <v>1658</v>
      </c>
      <c r="H2769" s="67"/>
      <c r="I2769" s="67" t="s">
        <v>1659</v>
      </c>
      <c r="J2769" s="36">
        <v>38</v>
      </c>
    </row>
    <row r="2770" spans="1:10" x14ac:dyDescent="0.25">
      <c r="A2770" s="67"/>
      <c r="B2770" s="67"/>
      <c r="C2770" s="67"/>
      <c r="D2770" s="67"/>
      <c r="E2770" s="67" t="s">
        <v>383</v>
      </c>
      <c r="F2770" s="68">
        <v>42308</v>
      </c>
      <c r="G2770" s="67" t="s">
        <v>1460</v>
      </c>
      <c r="H2770" s="67"/>
      <c r="I2770" s="67" t="s">
        <v>1461</v>
      </c>
      <c r="J2770" s="36">
        <v>118</v>
      </c>
    </row>
    <row r="2771" spans="1:10" x14ac:dyDescent="0.25">
      <c r="A2771" s="67"/>
      <c r="B2771" s="67"/>
      <c r="C2771" s="67"/>
      <c r="D2771" s="67"/>
      <c r="E2771" s="67" t="s">
        <v>383</v>
      </c>
      <c r="F2771" s="68">
        <v>42338</v>
      </c>
      <c r="G2771" s="67" t="s">
        <v>1525</v>
      </c>
      <c r="H2771" s="67"/>
      <c r="I2771" s="67" t="s">
        <v>1526</v>
      </c>
      <c r="J2771" s="36">
        <v>38</v>
      </c>
    </row>
    <row r="2772" spans="1:10" x14ac:dyDescent="0.25">
      <c r="A2772" s="67"/>
      <c r="B2772" s="67"/>
      <c r="C2772" s="67"/>
      <c r="D2772" s="67"/>
      <c r="E2772" s="67" t="s">
        <v>383</v>
      </c>
      <c r="F2772" s="68">
        <v>42370</v>
      </c>
      <c r="G2772" s="67" t="s">
        <v>1462</v>
      </c>
      <c r="H2772" s="67"/>
      <c r="I2772" s="67" t="s">
        <v>1463</v>
      </c>
      <c r="J2772" s="36">
        <v>88.52</v>
      </c>
    </row>
    <row r="2773" spans="1:10" x14ac:dyDescent="0.25">
      <c r="A2773" s="67"/>
      <c r="B2773" s="67"/>
      <c r="C2773" s="67"/>
      <c r="D2773" s="67"/>
      <c r="E2773" s="67" t="s">
        <v>383</v>
      </c>
      <c r="F2773" s="68">
        <v>42855</v>
      </c>
      <c r="G2773" s="67" t="s">
        <v>1474</v>
      </c>
      <c r="H2773" s="67"/>
      <c r="I2773" s="67" t="s">
        <v>1475</v>
      </c>
      <c r="J2773" s="36">
        <v>20</v>
      </c>
    </row>
    <row r="2774" spans="1:10" x14ac:dyDescent="0.25">
      <c r="A2774" s="67"/>
      <c r="B2774" s="67"/>
      <c r="C2774" s="67"/>
      <c r="D2774" s="67"/>
      <c r="E2774" s="67" t="s">
        <v>390</v>
      </c>
      <c r="F2774" s="68">
        <v>42998</v>
      </c>
      <c r="G2774" s="67" t="s">
        <v>3322</v>
      </c>
      <c r="H2774" s="67" t="s">
        <v>3323</v>
      </c>
      <c r="I2774" s="67" t="s">
        <v>2142</v>
      </c>
      <c r="J2774" s="36">
        <v>-257.45</v>
      </c>
    </row>
    <row r="2775" spans="1:10" ht="15.75" thickBot="1" x14ac:dyDescent="0.3">
      <c r="A2775" s="67"/>
      <c r="B2775" s="67"/>
      <c r="C2775" s="67"/>
      <c r="D2775" s="67"/>
      <c r="E2775" s="67" t="s">
        <v>390</v>
      </c>
      <c r="F2775" s="68">
        <v>42998</v>
      </c>
      <c r="G2775" s="67" t="s">
        <v>3322</v>
      </c>
      <c r="H2775" s="67" t="s">
        <v>3323</v>
      </c>
      <c r="I2775" s="67" t="s">
        <v>603</v>
      </c>
      <c r="J2775" s="37">
        <v>-1.3</v>
      </c>
    </row>
    <row r="2776" spans="1:10" x14ac:dyDescent="0.25">
      <c r="A2776" s="67"/>
      <c r="B2776" s="67"/>
      <c r="C2776" s="67" t="s">
        <v>3324</v>
      </c>
      <c r="D2776" s="67"/>
      <c r="E2776" s="67"/>
      <c r="F2776" s="68"/>
      <c r="G2776" s="67"/>
      <c r="H2776" s="67"/>
      <c r="I2776" s="67"/>
      <c r="J2776" s="36">
        <f>ROUND(SUM(J2747:J2775),5)</f>
        <v>261.25</v>
      </c>
    </row>
    <row r="2777" spans="1:10" x14ac:dyDescent="0.25">
      <c r="A2777" s="64"/>
      <c r="B2777" s="64"/>
      <c r="C2777" s="64" t="s">
        <v>3325</v>
      </c>
      <c r="D2777" s="64"/>
      <c r="E2777" s="64"/>
      <c r="F2777" s="65"/>
      <c r="G2777" s="64"/>
      <c r="H2777" s="64"/>
      <c r="I2777" s="64"/>
      <c r="J2777" s="57"/>
    </row>
    <row r="2778" spans="1:10" x14ac:dyDescent="0.25">
      <c r="A2778" s="67"/>
      <c r="B2778" s="67"/>
      <c r="C2778" s="67"/>
      <c r="D2778" s="67"/>
      <c r="E2778" s="67" t="s">
        <v>383</v>
      </c>
      <c r="F2778" s="68">
        <v>40179</v>
      </c>
      <c r="G2778" s="67" t="s">
        <v>2379</v>
      </c>
      <c r="H2778" s="67"/>
      <c r="I2778" s="67" t="s">
        <v>2380</v>
      </c>
      <c r="J2778" s="36">
        <v>2260</v>
      </c>
    </row>
    <row r="2779" spans="1:10" x14ac:dyDescent="0.25">
      <c r="A2779" s="67"/>
      <c r="B2779" s="67"/>
      <c r="C2779" s="67"/>
      <c r="D2779" s="67"/>
      <c r="E2779" s="67" t="s">
        <v>383</v>
      </c>
      <c r="F2779" s="68">
        <v>40237</v>
      </c>
      <c r="G2779" s="67" t="s">
        <v>2383</v>
      </c>
      <c r="H2779" s="67"/>
      <c r="I2779" s="67" t="s">
        <v>2384</v>
      </c>
      <c r="J2779" s="36">
        <v>60</v>
      </c>
    </row>
    <row r="2780" spans="1:10" x14ac:dyDescent="0.25">
      <c r="A2780" s="67"/>
      <c r="B2780" s="67"/>
      <c r="C2780" s="67"/>
      <c r="D2780" s="67"/>
      <c r="E2780" s="67" t="s">
        <v>383</v>
      </c>
      <c r="F2780" s="68">
        <v>40268</v>
      </c>
      <c r="G2780" s="67" t="s">
        <v>2458</v>
      </c>
      <c r="H2780" s="67"/>
      <c r="I2780" s="67" t="s">
        <v>2459</v>
      </c>
      <c r="J2780" s="36">
        <v>20</v>
      </c>
    </row>
    <row r="2781" spans="1:10" x14ac:dyDescent="0.25">
      <c r="A2781" s="67"/>
      <c r="B2781" s="67"/>
      <c r="C2781" s="67"/>
      <c r="D2781" s="67"/>
      <c r="E2781" s="67" t="s">
        <v>383</v>
      </c>
      <c r="F2781" s="68">
        <v>40298</v>
      </c>
      <c r="G2781" s="67" t="s">
        <v>2387</v>
      </c>
      <c r="H2781" s="67"/>
      <c r="I2781" s="67" t="s">
        <v>2388</v>
      </c>
      <c r="J2781" s="36">
        <v>40</v>
      </c>
    </row>
    <row r="2782" spans="1:10" x14ac:dyDescent="0.25">
      <c r="A2782" s="67"/>
      <c r="B2782" s="67"/>
      <c r="C2782" s="67"/>
      <c r="D2782" s="67"/>
      <c r="E2782" s="67" t="s">
        <v>383</v>
      </c>
      <c r="F2782" s="68">
        <v>40329</v>
      </c>
      <c r="G2782" s="67" t="s">
        <v>2391</v>
      </c>
      <c r="H2782" s="67"/>
      <c r="I2782" s="67" t="s">
        <v>2392</v>
      </c>
      <c r="J2782" s="36">
        <v>40</v>
      </c>
    </row>
    <row r="2783" spans="1:10" x14ac:dyDescent="0.25">
      <c r="A2783" s="67"/>
      <c r="B2783" s="67"/>
      <c r="C2783" s="67"/>
      <c r="D2783" s="67"/>
      <c r="E2783" s="67" t="s">
        <v>383</v>
      </c>
      <c r="F2783" s="68">
        <v>40359</v>
      </c>
      <c r="G2783" s="67" t="s">
        <v>3108</v>
      </c>
      <c r="H2783" s="67"/>
      <c r="I2783" s="67" t="s">
        <v>3109</v>
      </c>
      <c r="J2783" s="36">
        <v>40</v>
      </c>
    </row>
    <row r="2784" spans="1:10" x14ac:dyDescent="0.25">
      <c r="A2784" s="67"/>
      <c r="B2784" s="67"/>
      <c r="C2784" s="67"/>
      <c r="D2784" s="67"/>
      <c r="E2784" s="67" t="s">
        <v>383</v>
      </c>
      <c r="F2784" s="68">
        <v>40390</v>
      </c>
      <c r="G2784" s="67" t="s">
        <v>2460</v>
      </c>
      <c r="H2784" s="67"/>
      <c r="I2784" s="67" t="s">
        <v>2461</v>
      </c>
      <c r="J2784" s="36">
        <v>20</v>
      </c>
    </row>
    <row r="2785" spans="1:10" x14ac:dyDescent="0.25">
      <c r="A2785" s="67"/>
      <c r="B2785" s="67"/>
      <c r="C2785" s="67"/>
      <c r="D2785" s="67"/>
      <c r="E2785" s="67" t="s">
        <v>383</v>
      </c>
      <c r="F2785" s="68">
        <v>40421</v>
      </c>
      <c r="G2785" s="67" t="s">
        <v>3326</v>
      </c>
      <c r="H2785" s="67"/>
      <c r="I2785" s="67" t="s">
        <v>3327</v>
      </c>
      <c r="J2785" s="36">
        <v>2000</v>
      </c>
    </row>
    <row r="2786" spans="1:10" x14ac:dyDescent="0.25">
      <c r="A2786" s="67"/>
      <c r="B2786" s="67"/>
      <c r="C2786" s="67"/>
      <c r="D2786" s="67"/>
      <c r="E2786" s="67" t="s">
        <v>383</v>
      </c>
      <c r="F2786" s="68">
        <v>40451</v>
      </c>
      <c r="G2786" s="67" t="s">
        <v>2462</v>
      </c>
      <c r="H2786" s="67"/>
      <c r="I2786" s="67" t="s">
        <v>2463</v>
      </c>
      <c r="J2786" s="36">
        <v>80</v>
      </c>
    </row>
    <row r="2787" spans="1:10" x14ac:dyDescent="0.25">
      <c r="A2787" s="67"/>
      <c r="B2787" s="67"/>
      <c r="C2787" s="67"/>
      <c r="D2787" s="67"/>
      <c r="E2787" s="67" t="s">
        <v>383</v>
      </c>
      <c r="F2787" s="68">
        <v>40451</v>
      </c>
      <c r="G2787" s="67" t="s">
        <v>3328</v>
      </c>
      <c r="H2787" s="67"/>
      <c r="I2787" s="67" t="s">
        <v>3329</v>
      </c>
      <c r="J2787" s="36">
        <v>-1782.95</v>
      </c>
    </row>
    <row r="2788" spans="1:10" x14ac:dyDescent="0.25">
      <c r="A2788" s="67"/>
      <c r="B2788" s="67"/>
      <c r="C2788" s="67"/>
      <c r="D2788" s="67"/>
      <c r="E2788" s="67" t="s">
        <v>383</v>
      </c>
      <c r="F2788" s="68">
        <v>40482</v>
      </c>
      <c r="G2788" s="67" t="s">
        <v>3112</v>
      </c>
      <c r="H2788" s="67"/>
      <c r="I2788" s="67" t="s">
        <v>3113</v>
      </c>
      <c r="J2788" s="36">
        <v>60</v>
      </c>
    </row>
    <row r="2789" spans="1:10" x14ac:dyDescent="0.25">
      <c r="A2789" s="67"/>
      <c r="B2789" s="67"/>
      <c r="C2789" s="67"/>
      <c r="D2789" s="67"/>
      <c r="E2789" s="67" t="s">
        <v>383</v>
      </c>
      <c r="F2789" s="68">
        <v>40602</v>
      </c>
      <c r="G2789" s="67" t="s">
        <v>1202</v>
      </c>
      <c r="H2789" s="67"/>
      <c r="I2789" s="67" t="s">
        <v>1203</v>
      </c>
      <c r="J2789" s="36">
        <v>80</v>
      </c>
    </row>
    <row r="2790" spans="1:10" x14ac:dyDescent="0.25">
      <c r="A2790" s="67"/>
      <c r="B2790" s="67"/>
      <c r="C2790" s="67"/>
      <c r="D2790" s="67"/>
      <c r="E2790" s="67" t="s">
        <v>383</v>
      </c>
      <c r="F2790" s="68">
        <v>40633</v>
      </c>
      <c r="G2790" s="67" t="s">
        <v>384</v>
      </c>
      <c r="H2790" s="67"/>
      <c r="I2790" s="67" t="s">
        <v>385</v>
      </c>
      <c r="J2790" s="36">
        <v>20</v>
      </c>
    </row>
    <row r="2791" spans="1:10" x14ac:dyDescent="0.25">
      <c r="A2791" s="67"/>
      <c r="B2791" s="67"/>
      <c r="C2791" s="67"/>
      <c r="D2791" s="67"/>
      <c r="E2791" s="67" t="s">
        <v>383</v>
      </c>
      <c r="F2791" s="68">
        <v>40663</v>
      </c>
      <c r="G2791" s="67" t="s">
        <v>1612</v>
      </c>
      <c r="H2791" s="67"/>
      <c r="I2791" s="67" t="s">
        <v>1613</v>
      </c>
      <c r="J2791" s="36">
        <v>60</v>
      </c>
    </row>
    <row r="2792" spans="1:10" x14ac:dyDescent="0.25">
      <c r="A2792" s="67"/>
      <c r="B2792" s="67"/>
      <c r="C2792" s="67"/>
      <c r="D2792" s="67"/>
      <c r="E2792" s="67" t="s">
        <v>383</v>
      </c>
      <c r="F2792" s="68">
        <v>40694</v>
      </c>
      <c r="G2792" s="67" t="s">
        <v>1614</v>
      </c>
      <c r="H2792" s="67"/>
      <c r="I2792" s="67" t="s">
        <v>1615</v>
      </c>
      <c r="J2792" s="36">
        <v>40</v>
      </c>
    </row>
    <row r="2793" spans="1:10" x14ac:dyDescent="0.25">
      <c r="A2793" s="67"/>
      <c r="B2793" s="67"/>
      <c r="C2793" s="67"/>
      <c r="D2793" s="67"/>
      <c r="E2793" s="67" t="s">
        <v>383</v>
      </c>
      <c r="F2793" s="68">
        <v>40724</v>
      </c>
      <c r="G2793" s="67" t="s">
        <v>1496</v>
      </c>
      <c r="H2793" s="67"/>
      <c r="I2793" s="67" t="s">
        <v>1497</v>
      </c>
      <c r="J2793" s="36">
        <v>40</v>
      </c>
    </row>
    <row r="2794" spans="1:10" x14ac:dyDescent="0.25">
      <c r="A2794" s="67"/>
      <c r="B2794" s="67"/>
      <c r="C2794" s="67"/>
      <c r="D2794" s="67"/>
      <c r="E2794" s="67" t="s">
        <v>383</v>
      </c>
      <c r="F2794" s="68">
        <v>40755</v>
      </c>
      <c r="G2794" s="67" t="s">
        <v>1563</v>
      </c>
      <c r="H2794" s="67"/>
      <c r="I2794" s="67" t="s">
        <v>1564</v>
      </c>
      <c r="J2794" s="36">
        <v>20</v>
      </c>
    </row>
    <row r="2795" spans="1:10" x14ac:dyDescent="0.25">
      <c r="A2795" s="67"/>
      <c r="B2795" s="67"/>
      <c r="C2795" s="67"/>
      <c r="D2795" s="67"/>
      <c r="E2795" s="67" t="s">
        <v>383</v>
      </c>
      <c r="F2795" s="68">
        <v>40877</v>
      </c>
      <c r="G2795" s="67" t="s">
        <v>894</v>
      </c>
      <c r="H2795" s="67"/>
      <c r="I2795" s="67" t="s">
        <v>895</v>
      </c>
      <c r="J2795" s="36">
        <v>240</v>
      </c>
    </row>
    <row r="2796" spans="1:10" x14ac:dyDescent="0.25">
      <c r="A2796" s="67"/>
      <c r="B2796" s="67"/>
      <c r="C2796" s="67"/>
      <c r="D2796" s="67"/>
      <c r="E2796" s="67" t="s">
        <v>383</v>
      </c>
      <c r="F2796" s="68">
        <v>40877</v>
      </c>
      <c r="G2796" s="67" t="s">
        <v>1616</v>
      </c>
      <c r="H2796" s="67"/>
      <c r="I2796" s="67" t="s">
        <v>1617</v>
      </c>
      <c r="J2796" s="36">
        <v>-1809.63</v>
      </c>
    </row>
    <row r="2797" spans="1:10" x14ac:dyDescent="0.25">
      <c r="A2797" s="67"/>
      <c r="B2797" s="67"/>
      <c r="C2797" s="67"/>
      <c r="D2797" s="67"/>
      <c r="E2797" s="67" t="s">
        <v>383</v>
      </c>
      <c r="F2797" s="68">
        <v>40908</v>
      </c>
      <c r="G2797" s="67" t="s">
        <v>1712</v>
      </c>
      <c r="H2797" s="67"/>
      <c r="I2797" s="67" t="s">
        <v>1713</v>
      </c>
      <c r="J2797" s="36">
        <v>-218.08</v>
      </c>
    </row>
    <row r="2798" spans="1:10" x14ac:dyDescent="0.25">
      <c r="A2798" s="67"/>
      <c r="B2798" s="67"/>
      <c r="C2798" s="67"/>
      <c r="D2798" s="67"/>
      <c r="E2798" s="67" t="s">
        <v>383</v>
      </c>
      <c r="F2798" s="68">
        <v>40939</v>
      </c>
      <c r="G2798" s="67" t="s">
        <v>1539</v>
      </c>
      <c r="H2798" s="67"/>
      <c r="I2798" s="67" t="s">
        <v>1540</v>
      </c>
      <c r="J2798" s="36">
        <v>60</v>
      </c>
    </row>
    <row r="2799" spans="1:10" x14ac:dyDescent="0.25">
      <c r="A2799" s="67"/>
      <c r="B2799" s="67"/>
      <c r="C2799" s="67"/>
      <c r="D2799" s="67"/>
      <c r="E2799" s="67" t="s">
        <v>383</v>
      </c>
      <c r="F2799" s="68">
        <v>40968</v>
      </c>
      <c r="G2799" s="67" t="s">
        <v>1622</v>
      </c>
      <c r="H2799" s="67"/>
      <c r="I2799" s="67" t="s">
        <v>1623</v>
      </c>
      <c r="J2799" s="36">
        <v>60</v>
      </c>
    </row>
    <row r="2800" spans="1:10" x14ac:dyDescent="0.25">
      <c r="A2800" s="67"/>
      <c r="B2800" s="67"/>
      <c r="C2800" s="67"/>
      <c r="D2800" s="67"/>
      <c r="E2800" s="67" t="s">
        <v>383</v>
      </c>
      <c r="F2800" s="68">
        <v>40999</v>
      </c>
      <c r="G2800" s="67" t="s">
        <v>702</v>
      </c>
      <c r="H2800" s="67"/>
      <c r="I2800" s="67" t="s">
        <v>703</v>
      </c>
      <c r="J2800" s="36">
        <v>40</v>
      </c>
    </row>
    <row r="2801" spans="1:10" x14ac:dyDescent="0.25">
      <c r="A2801" s="67"/>
      <c r="B2801" s="67"/>
      <c r="C2801" s="67"/>
      <c r="D2801" s="67"/>
      <c r="E2801" s="67" t="s">
        <v>383</v>
      </c>
      <c r="F2801" s="68">
        <v>40999</v>
      </c>
      <c r="G2801" s="67" t="s">
        <v>1718</v>
      </c>
      <c r="H2801" s="67"/>
      <c r="I2801" s="67" t="s">
        <v>1719</v>
      </c>
      <c r="J2801" s="36">
        <v>-409.6</v>
      </c>
    </row>
    <row r="2802" spans="1:10" x14ac:dyDescent="0.25">
      <c r="A2802" s="67"/>
      <c r="B2802" s="67"/>
      <c r="C2802" s="67"/>
      <c r="D2802" s="67"/>
      <c r="E2802" s="67" t="s">
        <v>383</v>
      </c>
      <c r="F2802" s="68">
        <v>41060</v>
      </c>
      <c r="G2802" s="67" t="s">
        <v>1486</v>
      </c>
      <c r="H2802" s="67"/>
      <c r="I2802" s="67" t="s">
        <v>1487</v>
      </c>
      <c r="J2802" s="36">
        <v>100</v>
      </c>
    </row>
    <row r="2803" spans="1:10" x14ac:dyDescent="0.25">
      <c r="A2803" s="67"/>
      <c r="B2803" s="67"/>
      <c r="C2803" s="67"/>
      <c r="D2803" s="67"/>
      <c r="E2803" s="67" t="s">
        <v>383</v>
      </c>
      <c r="F2803" s="68">
        <v>41121</v>
      </c>
      <c r="G2803" s="67" t="s">
        <v>1513</v>
      </c>
      <c r="H2803" s="67"/>
      <c r="I2803" s="67" t="s">
        <v>1514</v>
      </c>
      <c r="J2803" s="36">
        <v>220</v>
      </c>
    </row>
    <row r="2804" spans="1:10" x14ac:dyDescent="0.25">
      <c r="A2804" s="67"/>
      <c r="B2804" s="67"/>
      <c r="C2804" s="67"/>
      <c r="D2804" s="67"/>
      <c r="E2804" s="67" t="s">
        <v>383</v>
      </c>
      <c r="F2804" s="68">
        <v>41121</v>
      </c>
      <c r="G2804" s="67" t="s">
        <v>1722</v>
      </c>
      <c r="H2804" s="67"/>
      <c r="I2804" s="67" t="s">
        <v>1723</v>
      </c>
      <c r="J2804" s="36">
        <v>-345</v>
      </c>
    </row>
    <row r="2805" spans="1:10" x14ac:dyDescent="0.25">
      <c r="A2805" s="67"/>
      <c r="B2805" s="67"/>
      <c r="C2805" s="67"/>
      <c r="D2805" s="67"/>
      <c r="E2805" s="67" t="s">
        <v>383</v>
      </c>
      <c r="F2805" s="68">
        <v>41152</v>
      </c>
      <c r="G2805" s="67" t="s">
        <v>1565</v>
      </c>
      <c r="H2805" s="67"/>
      <c r="I2805" s="67" t="s">
        <v>1566</v>
      </c>
      <c r="J2805" s="36">
        <v>60</v>
      </c>
    </row>
    <row r="2806" spans="1:10" x14ac:dyDescent="0.25">
      <c r="A2806" s="67"/>
      <c r="B2806" s="67"/>
      <c r="C2806" s="67"/>
      <c r="D2806" s="67"/>
      <c r="E2806" s="67" t="s">
        <v>383</v>
      </c>
      <c r="F2806" s="68">
        <v>41182</v>
      </c>
      <c r="G2806" s="67" t="s">
        <v>1506</v>
      </c>
      <c r="H2806" s="67"/>
      <c r="I2806" s="67" t="s">
        <v>1507</v>
      </c>
      <c r="J2806" s="36">
        <v>160</v>
      </c>
    </row>
    <row r="2807" spans="1:10" x14ac:dyDescent="0.25">
      <c r="A2807" s="67"/>
      <c r="B2807" s="67"/>
      <c r="C2807" s="67"/>
      <c r="D2807" s="67"/>
      <c r="E2807" s="67" t="s">
        <v>383</v>
      </c>
      <c r="F2807" s="68">
        <v>41213</v>
      </c>
      <c r="G2807" s="67" t="s">
        <v>1569</v>
      </c>
      <c r="H2807" s="67"/>
      <c r="I2807" s="67" t="s">
        <v>1570</v>
      </c>
      <c r="J2807" s="36">
        <v>280</v>
      </c>
    </row>
    <row r="2808" spans="1:10" x14ac:dyDescent="0.25">
      <c r="A2808" s="67"/>
      <c r="B2808" s="67"/>
      <c r="C2808" s="67"/>
      <c r="D2808" s="67"/>
      <c r="E2808" s="67" t="s">
        <v>383</v>
      </c>
      <c r="F2808" s="68">
        <v>41243</v>
      </c>
      <c r="G2808" s="67" t="s">
        <v>1734</v>
      </c>
      <c r="H2808" s="67"/>
      <c r="I2808" s="67" t="s">
        <v>1735</v>
      </c>
      <c r="J2808" s="36">
        <v>160</v>
      </c>
    </row>
    <row r="2809" spans="1:10" x14ac:dyDescent="0.25">
      <c r="A2809" s="67"/>
      <c r="B2809" s="67"/>
      <c r="C2809" s="67"/>
      <c r="D2809" s="67"/>
      <c r="E2809" s="67" t="s">
        <v>383</v>
      </c>
      <c r="F2809" s="68">
        <v>41305</v>
      </c>
      <c r="G2809" s="67" t="s">
        <v>1488</v>
      </c>
      <c r="H2809" s="67"/>
      <c r="I2809" s="67" t="s">
        <v>1489</v>
      </c>
      <c r="J2809" s="36">
        <v>60</v>
      </c>
    </row>
    <row r="2810" spans="1:10" x14ac:dyDescent="0.25">
      <c r="A2810" s="67"/>
      <c r="B2810" s="67"/>
      <c r="C2810" s="67"/>
      <c r="D2810" s="67"/>
      <c r="E2810" s="67" t="s">
        <v>383</v>
      </c>
      <c r="F2810" s="68">
        <v>41333</v>
      </c>
      <c r="G2810" s="67" t="s">
        <v>1571</v>
      </c>
      <c r="H2810" s="67"/>
      <c r="I2810" s="67" t="s">
        <v>1572</v>
      </c>
      <c r="J2810" s="36">
        <v>60</v>
      </c>
    </row>
    <row r="2811" spans="1:10" x14ac:dyDescent="0.25">
      <c r="A2811" s="67"/>
      <c r="B2811" s="67"/>
      <c r="C2811" s="67"/>
      <c r="D2811" s="67"/>
      <c r="E2811" s="67" t="s">
        <v>383</v>
      </c>
      <c r="F2811" s="68">
        <v>41364</v>
      </c>
      <c r="G2811" s="67" t="s">
        <v>1624</v>
      </c>
      <c r="H2811" s="67"/>
      <c r="I2811" s="67" t="s">
        <v>1625</v>
      </c>
      <c r="J2811" s="36">
        <v>100</v>
      </c>
    </row>
    <row r="2812" spans="1:10" x14ac:dyDescent="0.25">
      <c r="A2812" s="67"/>
      <c r="B2812" s="67"/>
      <c r="C2812" s="67"/>
      <c r="D2812" s="67"/>
      <c r="E2812" s="67" t="s">
        <v>383</v>
      </c>
      <c r="F2812" s="68">
        <v>41394</v>
      </c>
      <c r="G2812" s="67" t="s">
        <v>1515</v>
      </c>
      <c r="H2812" s="67"/>
      <c r="I2812" s="67" t="s">
        <v>1516</v>
      </c>
      <c r="J2812" s="36">
        <v>80</v>
      </c>
    </row>
    <row r="2813" spans="1:10" x14ac:dyDescent="0.25">
      <c r="A2813" s="67"/>
      <c r="B2813" s="67"/>
      <c r="C2813" s="67"/>
      <c r="D2813" s="67"/>
      <c r="E2813" s="67" t="s">
        <v>383</v>
      </c>
      <c r="F2813" s="68">
        <v>41425</v>
      </c>
      <c r="G2813" s="67" t="s">
        <v>1490</v>
      </c>
      <c r="H2813" s="67"/>
      <c r="I2813" s="67" t="s">
        <v>1491</v>
      </c>
      <c r="J2813" s="36">
        <v>100</v>
      </c>
    </row>
    <row r="2814" spans="1:10" x14ac:dyDescent="0.25">
      <c r="A2814" s="67"/>
      <c r="B2814" s="67"/>
      <c r="C2814" s="67"/>
      <c r="D2814" s="67"/>
      <c r="E2814" s="67" t="s">
        <v>383</v>
      </c>
      <c r="F2814" s="68">
        <v>41455</v>
      </c>
      <c r="G2814" s="67" t="s">
        <v>1750</v>
      </c>
      <c r="H2814" s="67"/>
      <c r="I2814" s="67" t="s">
        <v>1751</v>
      </c>
      <c r="J2814" s="36">
        <v>278</v>
      </c>
    </row>
    <row r="2815" spans="1:10" x14ac:dyDescent="0.25">
      <c r="A2815" s="67"/>
      <c r="B2815" s="67"/>
      <c r="C2815" s="67"/>
      <c r="D2815" s="67"/>
      <c r="E2815" s="67" t="s">
        <v>383</v>
      </c>
      <c r="F2815" s="68">
        <v>41486</v>
      </c>
      <c r="G2815" s="67" t="s">
        <v>1517</v>
      </c>
      <c r="H2815" s="67"/>
      <c r="I2815" s="67" t="s">
        <v>1518</v>
      </c>
      <c r="J2815" s="36">
        <v>398</v>
      </c>
    </row>
    <row r="2816" spans="1:10" x14ac:dyDescent="0.25">
      <c r="A2816" s="67"/>
      <c r="B2816" s="67"/>
      <c r="C2816" s="67"/>
      <c r="D2816" s="67"/>
      <c r="E2816" s="67" t="s">
        <v>383</v>
      </c>
      <c r="F2816" s="68">
        <v>41486</v>
      </c>
      <c r="G2816" s="67" t="s">
        <v>2076</v>
      </c>
      <c r="H2816" s="67"/>
      <c r="I2816" s="67"/>
      <c r="J2816" s="36">
        <v>2009.34</v>
      </c>
    </row>
    <row r="2817" spans="1:10" x14ac:dyDescent="0.25">
      <c r="A2817" s="67"/>
      <c r="B2817" s="67"/>
      <c r="C2817" s="67"/>
      <c r="D2817" s="67"/>
      <c r="E2817" s="67" t="s">
        <v>383</v>
      </c>
      <c r="F2817" s="68">
        <v>41517</v>
      </c>
      <c r="G2817" s="67" t="s">
        <v>1508</v>
      </c>
      <c r="H2817" s="67"/>
      <c r="I2817" s="67" t="s">
        <v>1509</v>
      </c>
      <c r="J2817" s="36">
        <v>140</v>
      </c>
    </row>
    <row r="2818" spans="1:10" x14ac:dyDescent="0.25">
      <c r="A2818" s="67"/>
      <c r="B2818" s="67"/>
      <c r="C2818" s="67"/>
      <c r="D2818" s="67"/>
      <c r="E2818" s="67" t="s">
        <v>383</v>
      </c>
      <c r="F2818" s="68">
        <v>41517</v>
      </c>
      <c r="G2818" s="67" t="s">
        <v>1754</v>
      </c>
      <c r="H2818" s="67"/>
      <c r="I2818" s="67" t="s">
        <v>1755</v>
      </c>
      <c r="J2818" s="36">
        <v>228.68</v>
      </c>
    </row>
    <row r="2819" spans="1:10" x14ac:dyDescent="0.25">
      <c r="A2819" s="67"/>
      <c r="B2819" s="67"/>
      <c r="C2819" s="67"/>
      <c r="D2819" s="67"/>
      <c r="E2819" s="67" t="s">
        <v>383</v>
      </c>
      <c r="F2819" s="68">
        <v>41578</v>
      </c>
      <c r="G2819" s="67" t="s">
        <v>421</v>
      </c>
      <c r="H2819" s="67"/>
      <c r="I2819" s="67" t="s">
        <v>422</v>
      </c>
      <c r="J2819" s="36">
        <v>160</v>
      </c>
    </row>
    <row r="2820" spans="1:10" x14ac:dyDescent="0.25">
      <c r="A2820" s="67"/>
      <c r="B2820" s="67"/>
      <c r="C2820" s="67"/>
      <c r="D2820" s="67"/>
      <c r="E2820" s="67" t="s">
        <v>383</v>
      </c>
      <c r="F2820" s="68">
        <v>41608</v>
      </c>
      <c r="G2820" s="67" t="s">
        <v>1519</v>
      </c>
      <c r="H2820" s="67"/>
      <c r="I2820" s="67" t="s">
        <v>1520</v>
      </c>
      <c r="J2820" s="36">
        <v>140</v>
      </c>
    </row>
    <row r="2821" spans="1:10" x14ac:dyDescent="0.25">
      <c r="A2821" s="67"/>
      <c r="B2821" s="67"/>
      <c r="C2821" s="67"/>
      <c r="D2821" s="67"/>
      <c r="E2821" s="67" t="s">
        <v>383</v>
      </c>
      <c r="F2821" s="68">
        <v>41639</v>
      </c>
      <c r="G2821" s="67" t="s">
        <v>1628</v>
      </c>
      <c r="H2821" s="67"/>
      <c r="I2821" s="67" t="s">
        <v>1629</v>
      </c>
      <c r="J2821" s="36">
        <v>80</v>
      </c>
    </row>
    <row r="2822" spans="1:10" x14ac:dyDescent="0.25">
      <c r="A2822" s="67"/>
      <c r="B2822" s="67"/>
      <c r="C2822" s="67"/>
      <c r="D2822" s="67"/>
      <c r="E2822" s="67" t="s">
        <v>383</v>
      </c>
      <c r="F2822" s="68">
        <v>41641</v>
      </c>
      <c r="G2822" s="67" t="s">
        <v>3330</v>
      </c>
      <c r="H2822" s="67"/>
      <c r="I2822" s="67" t="s">
        <v>2736</v>
      </c>
      <c r="J2822" s="36">
        <v>234.92</v>
      </c>
    </row>
    <row r="2823" spans="1:10" x14ac:dyDescent="0.25">
      <c r="A2823" s="67"/>
      <c r="B2823" s="67"/>
      <c r="C2823" s="67"/>
      <c r="D2823" s="67"/>
      <c r="E2823" s="67" t="s">
        <v>383</v>
      </c>
      <c r="F2823" s="68">
        <v>41670</v>
      </c>
      <c r="G2823" s="67" t="s">
        <v>1573</v>
      </c>
      <c r="H2823" s="67"/>
      <c r="I2823" s="67" t="s">
        <v>1574</v>
      </c>
      <c r="J2823" s="36">
        <v>40</v>
      </c>
    </row>
    <row r="2824" spans="1:10" x14ac:dyDescent="0.25">
      <c r="A2824" s="67"/>
      <c r="B2824" s="67"/>
      <c r="C2824" s="67"/>
      <c r="D2824" s="67"/>
      <c r="E2824" s="67" t="s">
        <v>383</v>
      </c>
      <c r="F2824" s="68">
        <v>41677</v>
      </c>
      <c r="G2824" s="67" t="s">
        <v>3331</v>
      </c>
      <c r="H2824" s="67"/>
      <c r="I2824" s="67" t="s">
        <v>2736</v>
      </c>
      <c r="J2824" s="36">
        <v>230.6</v>
      </c>
    </row>
    <row r="2825" spans="1:10" x14ac:dyDescent="0.25">
      <c r="A2825" s="67"/>
      <c r="B2825" s="67"/>
      <c r="C2825" s="67"/>
      <c r="D2825" s="67"/>
      <c r="E2825" s="67" t="s">
        <v>383</v>
      </c>
      <c r="F2825" s="68">
        <v>41698</v>
      </c>
      <c r="G2825" s="67" t="s">
        <v>1575</v>
      </c>
      <c r="H2825" s="67"/>
      <c r="I2825" s="67" t="s">
        <v>1576</v>
      </c>
      <c r="J2825" s="36">
        <v>220</v>
      </c>
    </row>
    <row r="2826" spans="1:10" x14ac:dyDescent="0.25">
      <c r="A2826" s="67"/>
      <c r="B2826" s="67"/>
      <c r="C2826" s="67"/>
      <c r="D2826" s="67"/>
      <c r="E2826" s="67" t="s">
        <v>383</v>
      </c>
      <c r="F2826" s="68">
        <v>41729</v>
      </c>
      <c r="G2826" s="67" t="s">
        <v>1478</v>
      </c>
      <c r="H2826" s="67"/>
      <c r="I2826" s="67" t="s">
        <v>1479</v>
      </c>
      <c r="J2826" s="36">
        <v>120</v>
      </c>
    </row>
    <row r="2827" spans="1:10" x14ac:dyDescent="0.25">
      <c r="A2827" s="67"/>
      <c r="B2827" s="67"/>
      <c r="C2827" s="67"/>
      <c r="D2827" s="67"/>
      <c r="E2827" s="67" t="s">
        <v>383</v>
      </c>
      <c r="F2827" s="68">
        <v>41759</v>
      </c>
      <c r="G2827" s="67" t="s">
        <v>1521</v>
      </c>
      <c r="H2827" s="67"/>
      <c r="I2827" s="67" t="s">
        <v>1522</v>
      </c>
      <c r="J2827" s="36">
        <v>80</v>
      </c>
    </row>
    <row r="2828" spans="1:10" x14ac:dyDescent="0.25">
      <c r="A2828" s="67"/>
      <c r="B2828" s="67"/>
      <c r="C2828" s="67"/>
      <c r="D2828" s="67"/>
      <c r="E2828" s="67" t="s">
        <v>450</v>
      </c>
      <c r="F2828" s="68">
        <v>41764</v>
      </c>
      <c r="G2828" s="67"/>
      <c r="H2828" s="67" t="s">
        <v>1326</v>
      </c>
      <c r="I2828" s="67" t="s">
        <v>2476</v>
      </c>
      <c r="J2828" s="36">
        <v>-84.65</v>
      </c>
    </row>
    <row r="2829" spans="1:10" x14ac:dyDescent="0.25">
      <c r="A2829" s="67"/>
      <c r="B2829" s="67"/>
      <c r="C2829" s="67"/>
      <c r="D2829" s="67"/>
      <c r="E2829" s="67" t="s">
        <v>383</v>
      </c>
      <c r="F2829" s="68">
        <v>41764</v>
      </c>
      <c r="G2829" s="67" t="s">
        <v>3332</v>
      </c>
      <c r="H2829" s="67"/>
      <c r="I2829" s="67" t="s">
        <v>3333</v>
      </c>
      <c r="J2829" s="36">
        <v>84.65</v>
      </c>
    </row>
    <row r="2830" spans="1:10" x14ac:dyDescent="0.25">
      <c r="A2830" s="67"/>
      <c r="B2830" s="67"/>
      <c r="C2830" s="67"/>
      <c r="D2830" s="67"/>
      <c r="E2830" s="67" t="s">
        <v>383</v>
      </c>
      <c r="F2830" s="68">
        <v>41790</v>
      </c>
      <c r="G2830" s="67" t="s">
        <v>1116</v>
      </c>
      <c r="H2830" s="67"/>
      <c r="I2830" s="67" t="s">
        <v>1117</v>
      </c>
      <c r="J2830" s="36">
        <v>20</v>
      </c>
    </row>
    <row r="2831" spans="1:10" x14ac:dyDescent="0.25">
      <c r="A2831" s="67"/>
      <c r="B2831" s="67"/>
      <c r="C2831" s="67"/>
      <c r="D2831" s="67"/>
      <c r="E2831" s="67" t="s">
        <v>426</v>
      </c>
      <c r="F2831" s="68">
        <v>41792</v>
      </c>
      <c r="G2831" s="67"/>
      <c r="H2831" s="67" t="s">
        <v>568</v>
      </c>
      <c r="I2831" s="67" t="s">
        <v>3334</v>
      </c>
      <c r="J2831" s="36">
        <v>-454.89</v>
      </c>
    </row>
    <row r="2832" spans="1:10" x14ac:dyDescent="0.25">
      <c r="A2832" s="67"/>
      <c r="B2832" s="67"/>
      <c r="C2832" s="67"/>
      <c r="D2832" s="67"/>
      <c r="E2832" s="67" t="s">
        <v>426</v>
      </c>
      <c r="F2832" s="68">
        <v>41820</v>
      </c>
      <c r="G2832" s="67"/>
      <c r="H2832" s="67" t="s">
        <v>568</v>
      </c>
      <c r="I2832" s="67" t="s">
        <v>569</v>
      </c>
      <c r="J2832" s="36">
        <v>-109.65</v>
      </c>
    </row>
    <row r="2833" spans="1:10" x14ac:dyDescent="0.25">
      <c r="A2833" s="67"/>
      <c r="B2833" s="67"/>
      <c r="C2833" s="67"/>
      <c r="D2833" s="67"/>
      <c r="E2833" s="67" t="s">
        <v>383</v>
      </c>
      <c r="F2833" s="68">
        <v>41820</v>
      </c>
      <c r="G2833" s="67" t="s">
        <v>2085</v>
      </c>
      <c r="H2833" s="67"/>
      <c r="I2833" s="67" t="s">
        <v>3335</v>
      </c>
      <c r="J2833" s="36">
        <v>-634</v>
      </c>
    </row>
    <row r="2834" spans="1:10" x14ac:dyDescent="0.25">
      <c r="A2834" s="67"/>
      <c r="B2834" s="67"/>
      <c r="C2834" s="67"/>
      <c r="D2834" s="67"/>
      <c r="E2834" s="67" t="s">
        <v>383</v>
      </c>
      <c r="F2834" s="68">
        <v>41851</v>
      </c>
      <c r="G2834" s="67" t="s">
        <v>1780</v>
      </c>
      <c r="H2834" s="67"/>
      <c r="I2834" s="67" t="s">
        <v>1781</v>
      </c>
      <c r="J2834" s="36">
        <v>40</v>
      </c>
    </row>
    <row r="2835" spans="1:10" x14ac:dyDescent="0.25">
      <c r="A2835" s="67"/>
      <c r="B2835" s="67"/>
      <c r="C2835" s="67"/>
      <c r="D2835" s="67"/>
      <c r="E2835" s="67" t="s">
        <v>450</v>
      </c>
      <c r="F2835" s="68">
        <v>41869</v>
      </c>
      <c r="G2835" s="67"/>
      <c r="H2835" s="67" t="s">
        <v>2980</v>
      </c>
      <c r="I2835" s="67" t="s">
        <v>3336</v>
      </c>
      <c r="J2835" s="36">
        <v>-178.21</v>
      </c>
    </row>
    <row r="2836" spans="1:10" x14ac:dyDescent="0.25">
      <c r="A2836" s="67"/>
      <c r="B2836" s="67"/>
      <c r="C2836" s="67"/>
      <c r="D2836" s="67"/>
      <c r="E2836" s="67" t="s">
        <v>383</v>
      </c>
      <c r="F2836" s="68">
        <v>41882</v>
      </c>
      <c r="G2836" s="67" t="s">
        <v>1492</v>
      </c>
      <c r="H2836" s="67"/>
      <c r="I2836" s="67" t="s">
        <v>1493</v>
      </c>
      <c r="J2836" s="36">
        <v>40</v>
      </c>
    </row>
    <row r="2837" spans="1:10" x14ac:dyDescent="0.25">
      <c r="A2837" s="67"/>
      <c r="B2837" s="67"/>
      <c r="C2837" s="67"/>
      <c r="D2837" s="67"/>
      <c r="E2837" s="67" t="s">
        <v>383</v>
      </c>
      <c r="F2837" s="68">
        <v>41943</v>
      </c>
      <c r="G2837" s="67" t="s">
        <v>1644</v>
      </c>
      <c r="H2837" s="67"/>
      <c r="I2837" s="67" t="s">
        <v>1645</v>
      </c>
      <c r="J2837" s="36">
        <v>176</v>
      </c>
    </row>
    <row r="2838" spans="1:10" x14ac:dyDescent="0.25">
      <c r="A2838" s="67"/>
      <c r="B2838" s="67"/>
      <c r="C2838" s="67"/>
      <c r="D2838" s="67"/>
      <c r="E2838" s="67" t="s">
        <v>426</v>
      </c>
      <c r="F2838" s="68">
        <v>41953</v>
      </c>
      <c r="G2838" s="67"/>
      <c r="H2838" s="67" t="s">
        <v>568</v>
      </c>
      <c r="I2838" s="67" t="s">
        <v>2656</v>
      </c>
      <c r="J2838" s="36">
        <v>-171.88</v>
      </c>
    </row>
    <row r="2839" spans="1:10" x14ac:dyDescent="0.25">
      <c r="A2839" s="67"/>
      <c r="B2839" s="67"/>
      <c r="C2839" s="67"/>
      <c r="D2839" s="67"/>
      <c r="E2839" s="67" t="s">
        <v>383</v>
      </c>
      <c r="F2839" s="68">
        <v>41973</v>
      </c>
      <c r="G2839" s="67" t="s">
        <v>1646</v>
      </c>
      <c r="H2839" s="67"/>
      <c r="I2839" s="67" t="s">
        <v>1647</v>
      </c>
      <c r="J2839" s="36">
        <v>138</v>
      </c>
    </row>
    <row r="2840" spans="1:10" x14ac:dyDescent="0.25">
      <c r="A2840" s="67"/>
      <c r="B2840" s="67"/>
      <c r="C2840" s="67"/>
      <c r="D2840" s="67"/>
      <c r="E2840" s="67" t="s">
        <v>383</v>
      </c>
      <c r="F2840" s="68">
        <v>42004</v>
      </c>
      <c r="G2840" s="67" t="s">
        <v>3337</v>
      </c>
      <c r="H2840" s="67"/>
      <c r="I2840" s="67" t="s">
        <v>3338</v>
      </c>
      <c r="J2840" s="36">
        <v>-955</v>
      </c>
    </row>
    <row r="2841" spans="1:10" x14ac:dyDescent="0.25">
      <c r="A2841" s="67"/>
      <c r="B2841" s="67"/>
      <c r="C2841" s="67"/>
      <c r="D2841" s="67"/>
      <c r="E2841" s="67" t="s">
        <v>426</v>
      </c>
      <c r="F2841" s="68">
        <v>42016</v>
      </c>
      <c r="G2841" s="67"/>
      <c r="H2841" s="67" t="s">
        <v>3339</v>
      </c>
      <c r="I2841" s="67" t="s">
        <v>3340</v>
      </c>
      <c r="J2841" s="36">
        <v>-139.62</v>
      </c>
    </row>
    <row r="2842" spans="1:10" x14ac:dyDescent="0.25">
      <c r="A2842" s="67"/>
      <c r="B2842" s="67"/>
      <c r="C2842" s="67"/>
      <c r="D2842" s="67"/>
      <c r="E2842" s="67" t="s">
        <v>383</v>
      </c>
      <c r="F2842" s="68">
        <v>42035</v>
      </c>
      <c r="G2842" s="67" t="s">
        <v>1579</v>
      </c>
      <c r="H2842" s="67"/>
      <c r="I2842" s="67" t="s">
        <v>1580</v>
      </c>
      <c r="J2842" s="36">
        <v>300</v>
      </c>
    </row>
    <row r="2843" spans="1:10" x14ac:dyDescent="0.25">
      <c r="A2843" s="67"/>
      <c r="B2843" s="67"/>
      <c r="C2843" s="67"/>
      <c r="D2843" s="67"/>
      <c r="E2843" s="67" t="s">
        <v>383</v>
      </c>
      <c r="F2843" s="68">
        <v>42063</v>
      </c>
      <c r="G2843" s="67" t="s">
        <v>1549</v>
      </c>
      <c r="H2843" s="67"/>
      <c r="I2843" s="67" t="s">
        <v>1550</v>
      </c>
      <c r="J2843" s="36">
        <v>20</v>
      </c>
    </row>
    <row r="2844" spans="1:10" x14ac:dyDescent="0.25">
      <c r="A2844" s="67"/>
      <c r="B2844" s="67"/>
      <c r="C2844" s="67"/>
      <c r="D2844" s="67"/>
      <c r="E2844" s="67" t="s">
        <v>383</v>
      </c>
      <c r="F2844" s="68">
        <v>42094</v>
      </c>
      <c r="G2844" s="67" t="s">
        <v>898</v>
      </c>
      <c r="H2844" s="67"/>
      <c r="I2844" s="67" t="s">
        <v>899</v>
      </c>
      <c r="J2844" s="36">
        <v>220</v>
      </c>
    </row>
    <row r="2845" spans="1:10" x14ac:dyDescent="0.25">
      <c r="A2845" s="67"/>
      <c r="B2845" s="67"/>
      <c r="C2845" s="67"/>
      <c r="D2845" s="67"/>
      <c r="E2845" s="67" t="s">
        <v>383</v>
      </c>
      <c r="F2845" s="68">
        <v>42124</v>
      </c>
      <c r="G2845" s="67" t="s">
        <v>1523</v>
      </c>
      <c r="H2845" s="67"/>
      <c r="I2845" s="67" t="s">
        <v>1524</v>
      </c>
      <c r="J2845" s="36">
        <v>100</v>
      </c>
    </row>
    <row r="2846" spans="1:10" x14ac:dyDescent="0.25">
      <c r="A2846" s="67"/>
      <c r="B2846" s="67"/>
      <c r="C2846" s="67"/>
      <c r="D2846" s="67"/>
      <c r="E2846" s="67" t="s">
        <v>383</v>
      </c>
      <c r="F2846" s="68">
        <v>42155</v>
      </c>
      <c r="G2846" s="67" t="s">
        <v>1650</v>
      </c>
      <c r="H2846" s="67"/>
      <c r="I2846" s="67" t="s">
        <v>1651</v>
      </c>
      <c r="J2846" s="36">
        <v>20</v>
      </c>
    </row>
    <row r="2847" spans="1:10" x14ac:dyDescent="0.25">
      <c r="A2847" s="67"/>
      <c r="B2847" s="67"/>
      <c r="C2847" s="67"/>
      <c r="D2847" s="67"/>
      <c r="E2847" s="67" t="s">
        <v>383</v>
      </c>
      <c r="F2847" s="68">
        <v>42185</v>
      </c>
      <c r="G2847" s="67" t="s">
        <v>900</v>
      </c>
      <c r="H2847" s="67"/>
      <c r="I2847" s="67" t="s">
        <v>901</v>
      </c>
      <c r="J2847" s="36">
        <v>152</v>
      </c>
    </row>
    <row r="2848" spans="1:10" x14ac:dyDescent="0.25">
      <c r="A2848" s="67"/>
      <c r="B2848" s="67"/>
      <c r="C2848" s="67"/>
      <c r="D2848" s="67"/>
      <c r="E2848" s="67" t="s">
        <v>383</v>
      </c>
      <c r="F2848" s="68">
        <v>42216</v>
      </c>
      <c r="G2848" s="67" t="s">
        <v>1655</v>
      </c>
      <c r="H2848" s="67"/>
      <c r="I2848" s="67" t="s">
        <v>1656</v>
      </c>
      <c r="J2848" s="36">
        <v>78</v>
      </c>
    </row>
    <row r="2849" spans="1:10" x14ac:dyDescent="0.25">
      <c r="A2849" s="67"/>
      <c r="B2849" s="67"/>
      <c r="C2849" s="67"/>
      <c r="D2849" s="67"/>
      <c r="E2849" s="67" t="s">
        <v>383</v>
      </c>
      <c r="F2849" s="68">
        <v>42247</v>
      </c>
      <c r="G2849" s="67" t="s">
        <v>1658</v>
      </c>
      <c r="H2849" s="67"/>
      <c r="I2849" s="67" t="s">
        <v>1659</v>
      </c>
      <c r="J2849" s="36">
        <v>20</v>
      </c>
    </row>
    <row r="2850" spans="1:10" x14ac:dyDescent="0.25">
      <c r="A2850" s="67"/>
      <c r="B2850" s="67"/>
      <c r="C2850" s="67"/>
      <c r="D2850" s="67"/>
      <c r="E2850" s="67" t="s">
        <v>383</v>
      </c>
      <c r="F2850" s="68">
        <v>42264</v>
      </c>
      <c r="G2850" s="67" t="s">
        <v>2055</v>
      </c>
      <c r="H2850" s="67"/>
      <c r="I2850" s="67" t="s">
        <v>2056</v>
      </c>
      <c r="J2850" s="36">
        <v>-500</v>
      </c>
    </row>
    <row r="2851" spans="1:10" x14ac:dyDescent="0.25">
      <c r="A2851" s="67"/>
      <c r="B2851" s="67"/>
      <c r="C2851" s="67"/>
      <c r="D2851" s="67"/>
      <c r="E2851" s="67" t="s">
        <v>383</v>
      </c>
      <c r="F2851" s="68">
        <v>42277</v>
      </c>
      <c r="G2851" s="67" t="s">
        <v>991</v>
      </c>
      <c r="H2851" s="67"/>
      <c r="I2851" s="67" t="s">
        <v>992</v>
      </c>
      <c r="J2851" s="36">
        <v>240</v>
      </c>
    </row>
    <row r="2852" spans="1:10" x14ac:dyDescent="0.25">
      <c r="A2852" s="67"/>
      <c r="B2852" s="67"/>
      <c r="C2852" s="67"/>
      <c r="D2852" s="67"/>
      <c r="E2852" s="67" t="s">
        <v>426</v>
      </c>
      <c r="F2852" s="68">
        <v>42293</v>
      </c>
      <c r="G2852" s="67"/>
      <c r="H2852" s="67" t="s">
        <v>3341</v>
      </c>
      <c r="I2852" s="67" t="s">
        <v>3342</v>
      </c>
      <c r="J2852" s="36">
        <v>-46.66</v>
      </c>
    </row>
    <row r="2853" spans="1:10" x14ac:dyDescent="0.25">
      <c r="A2853" s="67"/>
      <c r="B2853" s="67"/>
      <c r="C2853" s="67"/>
      <c r="D2853" s="67"/>
      <c r="E2853" s="67" t="s">
        <v>383</v>
      </c>
      <c r="F2853" s="68">
        <v>42308</v>
      </c>
      <c r="G2853" s="67" t="s">
        <v>1460</v>
      </c>
      <c r="H2853" s="67"/>
      <c r="I2853" s="67" t="s">
        <v>1461</v>
      </c>
      <c r="J2853" s="36">
        <v>214</v>
      </c>
    </row>
    <row r="2854" spans="1:10" x14ac:dyDescent="0.25">
      <c r="A2854" s="67"/>
      <c r="B2854" s="67"/>
      <c r="C2854" s="67"/>
      <c r="D2854" s="67"/>
      <c r="E2854" s="67" t="s">
        <v>383</v>
      </c>
      <c r="F2854" s="68">
        <v>42338</v>
      </c>
      <c r="G2854" s="67" t="s">
        <v>1525</v>
      </c>
      <c r="H2854" s="67"/>
      <c r="I2854" s="67" t="s">
        <v>1526</v>
      </c>
      <c r="J2854" s="36">
        <v>194</v>
      </c>
    </row>
    <row r="2855" spans="1:10" x14ac:dyDescent="0.25">
      <c r="A2855" s="67"/>
      <c r="B2855" s="67"/>
      <c r="C2855" s="67"/>
      <c r="D2855" s="67"/>
      <c r="E2855" s="67" t="s">
        <v>383</v>
      </c>
      <c r="F2855" s="68">
        <v>42369</v>
      </c>
      <c r="G2855" s="67" t="s">
        <v>1663</v>
      </c>
      <c r="H2855" s="67"/>
      <c r="I2855" s="67" t="s">
        <v>1664</v>
      </c>
      <c r="J2855" s="36">
        <v>60</v>
      </c>
    </row>
    <row r="2856" spans="1:10" x14ac:dyDescent="0.25">
      <c r="A2856" s="67"/>
      <c r="B2856" s="67"/>
      <c r="C2856" s="67"/>
      <c r="D2856" s="67"/>
      <c r="E2856" s="67" t="s">
        <v>383</v>
      </c>
      <c r="F2856" s="68">
        <v>42369</v>
      </c>
      <c r="G2856" s="67" t="s">
        <v>3343</v>
      </c>
      <c r="H2856" s="67"/>
      <c r="I2856" s="67" t="s">
        <v>3344</v>
      </c>
      <c r="J2856" s="36">
        <v>-156.30000000000001</v>
      </c>
    </row>
    <row r="2857" spans="1:10" x14ac:dyDescent="0.25">
      <c r="A2857" s="67"/>
      <c r="B2857" s="67"/>
      <c r="C2857" s="67"/>
      <c r="D2857" s="67"/>
      <c r="E2857" s="67" t="s">
        <v>426</v>
      </c>
      <c r="F2857" s="68">
        <v>42411</v>
      </c>
      <c r="G2857" s="67"/>
      <c r="H2857" s="67" t="s">
        <v>324</v>
      </c>
      <c r="I2857" s="67" t="s">
        <v>3345</v>
      </c>
      <c r="J2857" s="36">
        <v>-9.2899999999999991</v>
      </c>
    </row>
    <row r="2858" spans="1:10" x14ac:dyDescent="0.25">
      <c r="A2858" s="67"/>
      <c r="B2858" s="67"/>
      <c r="C2858" s="67"/>
      <c r="D2858" s="67"/>
      <c r="E2858" s="67" t="s">
        <v>383</v>
      </c>
      <c r="F2858" s="68">
        <v>42429</v>
      </c>
      <c r="G2858" s="67" t="s">
        <v>1464</v>
      </c>
      <c r="H2858" s="67"/>
      <c r="I2858" s="67" t="s">
        <v>1465</v>
      </c>
      <c r="J2858" s="36">
        <v>136</v>
      </c>
    </row>
    <row r="2859" spans="1:10" x14ac:dyDescent="0.25">
      <c r="A2859" s="67"/>
      <c r="B2859" s="67"/>
      <c r="C2859" s="67"/>
      <c r="D2859" s="67"/>
      <c r="E2859" s="67" t="s">
        <v>423</v>
      </c>
      <c r="F2859" s="68">
        <v>42432</v>
      </c>
      <c r="G2859" s="67"/>
      <c r="H2859" s="67"/>
      <c r="I2859" s="67" t="s">
        <v>3346</v>
      </c>
      <c r="J2859" s="36">
        <v>149.85</v>
      </c>
    </row>
    <row r="2860" spans="1:10" x14ac:dyDescent="0.25">
      <c r="A2860" s="67"/>
      <c r="B2860" s="67"/>
      <c r="C2860" s="67"/>
      <c r="D2860" s="67"/>
      <c r="E2860" s="67" t="s">
        <v>383</v>
      </c>
      <c r="F2860" s="68">
        <v>42460</v>
      </c>
      <c r="G2860" s="67" t="s">
        <v>1466</v>
      </c>
      <c r="H2860" s="67"/>
      <c r="I2860" s="67" t="s">
        <v>1467</v>
      </c>
      <c r="J2860" s="36">
        <v>20</v>
      </c>
    </row>
    <row r="2861" spans="1:10" x14ac:dyDescent="0.25">
      <c r="A2861" s="67"/>
      <c r="B2861" s="67"/>
      <c r="C2861" s="67"/>
      <c r="D2861" s="67"/>
      <c r="E2861" s="67" t="s">
        <v>383</v>
      </c>
      <c r="F2861" s="68">
        <v>42490</v>
      </c>
      <c r="G2861" s="67" t="s">
        <v>1666</v>
      </c>
      <c r="H2861" s="67"/>
      <c r="I2861" s="67" t="s">
        <v>1667</v>
      </c>
      <c r="J2861" s="36">
        <v>278</v>
      </c>
    </row>
    <row r="2862" spans="1:10" x14ac:dyDescent="0.25">
      <c r="A2862" s="67"/>
      <c r="B2862" s="67"/>
      <c r="C2862" s="67"/>
      <c r="D2862" s="67"/>
      <c r="E2862" s="67" t="s">
        <v>383</v>
      </c>
      <c r="F2862" s="68">
        <v>42521</v>
      </c>
      <c r="G2862" s="67" t="s">
        <v>1480</v>
      </c>
      <c r="H2862" s="67"/>
      <c r="I2862" s="67" t="s">
        <v>1481</v>
      </c>
      <c r="J2862" s="36">
        <v>58</v>
      </c>
    </row>
    <row r="2863" spans="1:10" x14ac:dyDescent="0.25">
      <c r="A2863" s="67"/>
      <c r="B2863" s="67"/>
      <c r="C2863" s="67"/>
      <c r="D2863" s="67"/>
      <c r="E2863" s="67" t="s">
        <v>383</v>
      </c>
      <c r="F2863" s="68">
        <v>42551</v>
      </c>
      <c r="G2863" s="67" t="s">
        <v>1669</v>
      </c>
      <c r="H2863" s="67"/>
      <c r="I2863" s="67" t="s">
        <v>1670</v>
      </c>
      <c r="J2863" s="36">
        <v>80</v>
      </c>
    </row>
    <row r="2864" spans="1:10" x14ac:dyDescent="0.25">
      <c r="A2864" s="67"/>
      <c r="B2864" s="67"/>
      <c r="C2864" s="67"/>
      <c r="D2864" s="67"/>
      <c r="E2864" s="67" t="s">
        <v>383</v>
      </c>
      <c r="F2864" s="68">
        <v>42580</v>
      </c>
      <c r="G2864" s="67" t="s">
        <v>3347</v>
      </c>
      <c r="H2864" s="67" t="s">
        <v>3348</v>
      </c>
      <c r="I2864" s="67" t="s">
        <v>3349</v>
      </c>
      <c r="J2864" s="36">
        <v>2000</v>
      </c>
    </row>
    <row r="2865" spans="1:10" x14ac:dyDescent="0.25">
      <c r="A2865" s="67"/>
      <c r="B2865" s="67"/>
      <c r="C2865" s="67"/>
      <c r="D2865" s="67"/>
      <c r="E2865" s="67" t="s">
        <v>383</v>
      </c>
      <c r="F2865" s="68">
        <v>42582</v>
      </c>
      <c r="G2865" s="67" t="s">
        <v>1830</v>
      </c>
      <c r="H2865" s="67"/>
      <c r="I2865" s="67" t="s">
        <v>1831</v>
      </c>
      <c r="J2865" s="36">
        <v>40</v>
      </c>
    </row>
    <row r="2866" spans="1:10" x14ac:dyDescent="0.25">
      <c r="A2866" s="67"/>
      <c r="B2866" s="67"/>
      <c r="C2866" s="67"/>
      <c r="D2866" s="67"/>
      <c r="E2866" s="67" t="s">
        <v>383</v>
      </c>
      <c r="F2866" s="68">
        <v>42613</v>
      </c>
      <c r="G2866" s="67" t="s">
        <v>1482</v>
      </c>
      <c r="H2866" s="67"/>
      <c r="I2866" s="67" t="s">
        <v>1483</v>
      </c>
      <c r="J2866" s="36">
        <v>8</v>
      </c>
    </row>
    <row r="2867" spans="1:10" x14ac:dyDescent="0.25">
      <c r="A2867" s="67"/>
      <c r="B2867" s="67"/>
      <c r="C2867" s="67"/>
      <c r="D2867" s="67"/>
      <c r="E2867" s="67" t="s">
        <v>383</v>
      </c>
      <c r="F2867" s="68">
        <v>42621</v>
      </c>
      <c r="G2867" s="67" t="s">
        <v>2508</v>
      </c>
      <c r="H2867" s="67" t="s">
        <v>290</v>
      </c>
      <c r="I2867" s="67" t="s">
        <v>1006</v>
      </c>
      <c r="J2867" s="36">
        <v>1000</v>
      </c>
    </row>
    <row r="2868" spans="1:10" x14ac:dyDescent="0.25">
      <c r="A2868" s="67"/>
      <c r="B2868" s="67"/>
      <c r="C2868" s="67"/>
      <c r="D2868" s="67"/>
      <c r="E2868" s="67" t="s">
        <v>383</v>
      </c>
      <c r="F2868" s="68">
        <v>42643</v>
      </c>
      <c r="G2868" s="67" t="s">
        <v>1581</v>
      </c>
      <c r="H2868" s="67"/>
      <c r="I2868" s="67" t="s">
        <v>1582</v>
      </c>
      <c r="J2868" s="36">
        <v>58</v>
      </c>
    </row>
    <row r="2869" spans="1:10" x14ac:dyDescent="0.25">
      <c r="A2869" s="67"/>
      <c r="B2869" s="67"/>
      <c r="C2869" s="67"/>
      <c r="D2869" s="67"/>
      <c r="E2869" s="67" t="s">
        <v>383</v>
      </c>
      <c r="F2869" s="68">
        <v>42675</v>
      </c>
      <c r="G2869" s="67" t="s">
        <v>1835</v>
      </c>
      <c r="H2869" s="67"/>
      <c r="I2869" s="67" t="s">
        <v>1836</v>
      </c>
      <c r="J2869" s="36">
        <v>136</v>
      </c>
    </row>
    <row r="2870" spans="1:10" x14ac:dyDescent="0.25">
      <c r="A2870" s="67"/>
      <c r="B2870" s="67"/>
      <c r="C2870" s="67"/>
      <c r="D2870" s="67"/>
      <c r="E2870" s="67" t="s">
        <v>383</v>
      </c>
      <c r="F2870" s="68">
        <v>42704</v>
      </c>
      <c r="G2870" s="67" t="s">
        <v>1468</v>
      </c>
      <c r="H2870" s="67"/>
      <c r="I2870" s="67" t="s">
        <v>1469</v>
      </c>
      <c r="J2870" s="36">
        <v>556</v>
      </c>
    </row>
    <row r="2871" spans="1:10" x14ac:dyDescent="0.25">
      <c r="A2871" s="67"/>
      <c r="B2871" s="67"/>
      <c r="C2871" s="67"/>
      <c r="D2871" s="67"/>
      <c r="E2871" s="67" t="s">
        <v>383</v>
      </c>
      <c r="F2871" s="68">
        <v>42735</v>
      </c>
      <c r="G2871" s="67" t="s">
        <v>1470</v>
      </c>
      <c r="H2871" s="67"/>
      <c r="I2871" s="67" t="s">
        <v>1471</v>
      </c>
      <c r="J2871" s="36">
        <v>116</v>
      </c>
    </row>
    <row r="2872" spans="1:10" x14ac:dyDescent="0.25">
      <c r="A2872" s="67"/>
      <c r="B2872" s="67"/>
      <c r="C2872" s="67"/>
      <c r="D2872" s="67"/>
      <c r="E2872" s="67" t="s">
        <v>383</v>
      </c>
      <c r="F2872" s="68">
        <v>42766</v>
      </c>
      <c r="G2872" s="67" t="s">
        <v>1586</v>
      </c>
      <c r="H2872" s="67"/>
      <c r="I2872" s="67" t="s">
        <v>1587</v>
      </c>
      <c r="J2872" s="36">
        <v>78</v>
      </c>
    </row>
    <row r="2873" spans="1:10" x14ac:dyDescent="0.25">
      <c r="A2873" s="67"/>
      <c r="B2873" s="67"/>
      <c r="C2873" s="67"/>
      <c r="D2873" s="67"/>
      <c r="E2873" s="67" t="s">
        <v>383</v>
      </c>
      <c r="F2873" s="68">
        <v>42775</v>
      </c>
      <c r="G2873" s="67" t="s">
        <v>3350</v>
      </c>
      <c r="H2873" s="67" t="s">
        <v>3351</v>
      </c>
      <c r="I2873" s="67"/>
      <c r="J2873" s="36">
        <v>1000</v>
      </c>
    </row>
    <row r="2874" spans="1:10" x14ac:dyDescent="0.25">
      <c r="A2874" s="67"/>
      <c r="B2874" s="67"/>
      <c r="C2874" s="67"/>
      <c r="D2874" s="67"/>
      <c r="E2874" s="67" t="s">
        <v>383</v>
      </c>
      <c r="F2874" s="68">
        <v>42794</v>
      </c>
      <c r="G2874" s="67" t="s">
        <v>1551</v>
      </c>
      <c r="H2874" s="67"/>
      <c r="I2874" s="67" t="s">
        <v>1465</v>
      </c>
      <c r="J2874" s="36">
        <v>96</v>
      </c>
    </row>
    <row r="2875" spans="1:10" x14ac:dyDescent="0.25">
      <c r="A2875" s="67"/>
      <c r="B2875" s="67"/>
      <c r="C2875" s="67"/>
      <c r="D2875" s="67"/>
      <c r="E2875" s="67" t="s">
        <v>383</v>
      </c>
      <c r="F2875" s="68">
        <v>42825</v>
      </c>
      <c r="G2875" s="67" t="s">
        <v>1588</v>
      </c>
      <c r="H2875" s="67"/>
      <c r="I2875" s="67" t="s">
        <v>1589</v>
      </c>
      <c r="J2875" s="36">
        <v>20</v>
      </c>
    </row>
    <row r="2876" spans="1:10" x14ac:dyDescent="0.25">
      <c r="A2876" s="67"/>
      <c r="B2876" s="67"/>
      <c r="C2876" s="67"/>
      <c r="D2876" s="67"/>
      <c r="E2876" s="67" t="s">
        <v>383</v>
      </c>
      <c r="F2876" s="68">
        <v>42855</v>
      </c>
      <c r="G2876" s="67" t="s">
        <v>1474</v>
      </c>
      <c r="H2876" s="67"/>
      <c r="I2876" s="67" t="s">
        <v>1475</v>
      </c>
      <c r="J2876" s="36">
        <v>20</v>
      </c>
    </row>
    <row r="2877" spans="1:10" x14ac:dyDescent="0.25">
      <c r="A2877" s="67"/>
      <c r="B2877" s="67"/>
      <c r="C2877" s="67"/>
      <c r="D2877" s="67"/>
      <c r="E2877" s="67" t="s">
        <v>383</v>
      </c>
      <c r="F2877" s="68">
        <v>42856</v>
      </c>
      <c r="G2877" s="67" t="s">
        <v>2406</v>
      </c>
      <c r="H2877" s="67"/>
      <c r="I2877" s="67" t="s">
        <v>3352</v>
      </c>
      <c r="J2877" s="36">
        <v>-3900</v>
      </c>
    </row>
    <row r="2878" spans="1:10" x14ac:dyDescent="0.25">
      <c r="A2878" s="67"/>
      <c r="B2878" s="67"/>
      <c r="C2878" s="67"/>
      <c r="D2878" s="67"/>
      <c r="E2878" s="67" t="s">
        <v>383</v>
      </c>
      <c r="F2878" s="68">
        <v>42886</v>
      </c>
      <c r="G2878" s="67" t="s">
        <v>1545</v>
      </c>
      <c r="H2878" s="67"/>
      <c r="I2878" s="67" t="s">
        <v>1546</v>
      </c>
      <c r="J2878" s="36">
        <v>238</v>
      </c>
    </row>
    <row r="2879" spans="1:10" x14ac:dyDescent="0.25">
      <c r="A2879" s="67"/>
      <c r="B2879" s="67"/>
      <c r="C2879" s="67"/>
      <c r="D2879" s="67"/>
      <c r="E2879" s="67" t="s">
        <v>390</v>
      </c>
      <c r="F2879" s="68">
        <v>42907</v>
      </c>
      <c r="G2879" s="67"/>
      <c r="H2879" s="67" t="s">
        <v>3353</v>
      </c>
      <c r="I2879" s="67" t="s">
        <v>3354</v>
      </c>
      <c r="J2879" s="36">
        <v>-285.77</v>
      </c>
    </row>
    <row r="2880" spans="1:10" x14ac:dyDescent="0.25">
      <c r="A2880" s="67"/>
      <c r="B2880" s="67"/>
      <c r="C2880" s="67"/>
      <c r="D2880" s="67"/>
      <c r="E2880" s="67" t="s">
        <v>390</v>
      </c>
      <c r="F2880" s="68">
        <v>42985</v>
      </c>
      <c r="G2880" s="67" t="s">
        <v>3355</v>
      </c>
      <c r="H2880" s="67" t="s">
        <v>3356</v>
      </c>
      <c r="I2880" s="67" t="s">
        <v>3357</v>
      </c>
      <c r="J2880" s="36">
        <v>-442.87</v>
      </c>
    </row>
    <row r="2881" spans="1:10" x14ac:dyDescent="0.25">
      <c r="A2881" s="67"/>
      <c r="B2881" s="67"/>
      <c r="C2881" s="67"/>
      <c r="D2881" s="67"/>
      <c r="E2881" s="67" t="s">
        <v>390</v>
      </c>
      <c r="F2881" s="68">
        <v>43003</v>
      </c>
      <c r="G2881" s="67" t="s">
        <v>3358</v>
      </c>
      <c r="H2881" s="67" t="s">
        <v>3359</v>
      </c>
      <c r="I2881" s="67" t="s">
        <v>2142</v>
      </c>
      <c r="J2881" s="36">
        <v>-246.49</v>
      </c>
    </row>
    <row r="2882" spans="1:10" x14ac:dyDescent="0.25">
      <c r="A2882" s="67"/>
      <c r="B2882" s="67"/>
      <c r="C2882" s="67"/>
      <c r="D2882" s="67"/>
      <c r="E2882" s="67" t="s">
        <v>390</v>
      </c>
      <c r="F2882" s="68">
        <v>43003</v>
      </c>
      <c r="G2882" s="67" t="s">
        <v>3358</v>
      </c>
      <c r="H2882" s="67" t="s">
        <v>3359</v>
      </c>
      <c r="I2882" s="67" t="s">
        <v>499</v>
      </c>
      <c r="J2882" s="36">
        <v>-4.93</v>
      </c>
    </row>
    <row r="2883" spans="1:10" x14ac:dyDescent="0.25">
      <c r="A2883" s="67"/>
      <c r="B2883" s="67"/>
      <c r="C2883" s="67"/>
      <c r="D2883" s="67"/>
      <c r="E2883" s="67" t="s">
        <v>390</v>
      </c>
      <c r="F2883" s="68">
        <v>43008</v>
      </c>
      <c r="G2883" s="67" t="s">
        <v>3360</v>
      </c>
      <c r="H2883" s="67" t="s">
        <v>3361</v>
      </c>
      <c r="I2883" s="67" t="s">
        <v>3362</v>
      </c>
      <c r="J2883" s="36">
        <v>-439.4</v>
      </c>
    </row>
    <row r="2884" spans="1:10" x14ac:dyDescent="0.25">
      <c r="A2884" s="67"/>
      <c r="B2884" s="67"/>
      <c r="C2884" s="67"/>
      <c r="D2884" s="67"/>
      <c r="E2884" s="67" t="s">
        <v>1425</v>
      </c>
      <c r="F2884" s="68">
        <v>43009</v>
      </c>
      <c r="G2884" s="67" t="s">
        <v>3363</v>
      </c>
      <c r="H2884" s="67" t="s">
        <v>3361</v>
      </c>
      <c r="I2884" s="67" t="s">
        <v>3364</v>
      </c>
      <c r="J2884" s="36">
        <v>439.4</v>
      </c>
    </row>
    <row r="2885" spans="1:10" x14ac:dyDescent="0.25">
      <c r="A2885" s="67"/>
      <c r="B2885" s="67"/>
      <c r="C2885" s="67"/>
      <c r="D2885" s="67"/>
      <c r="E2885" s="67" t="s">
        <v>390</v>
      </c>
      <c r="F2885" s="68">
        <v>43019</v>
      </c>
      <c r="G2885" s="67" t="s">
        <v>3365</v>
      </c>
      <c r="H2885" s="67" t="s">
        <v>3366</v>
      </c>
      <c r="I2885" s="67" t="s">
        <v>3367</v>
      </c>
      <c r="J2885" s="36">
        <v>-216.79</v>
      </c>
    </row>
    <row r="2886" spans="1:10" x14ac:dyDescent="0.25">
      <c r="A2886" s="67"/>
      <c r="B2886" s="67"/>
      <c r="C2886" s="67"/>
      <c r="D2886" s="67"/>
      <c r="E2886" s="67" t="s">
        <v>390</v>
      </c>
      <c r="F2886" s="68">
        <v>43019</v>
      </c>
      <c r="G2886" s="67" t="s">
        <v>3365</v>
      </c>
      <c r="H2886" s="67" t="s">
        <v>3366</v>
      </c>
      <c r="I2886" s="67" t="s">
        <v>499</v>
      </c>
      <c r="J2886" s="36">
        <v>-4.34</v>
      </c>
    </row>
    <row r="2887" spans="1:10" x14ac:dyDescent="0.25">
      <c r="A2887" s="67"/>
      <c r="B2887" s="67"/>
      <c r="C2887" s="67"/>
      <c r="D2887" s="67"/>
      <c r="E2887" s="67" t="s">
        <v>390</v>
      </c>
      <c r="F2887" s="68">
        <v>43040</v>
      </c>
      <c r="G2887" s="67" t="s">
        <v>3368</v>
      </c>
      <c r="H2887" s="67" t="s">
        <v>324</v>
      </c>
      <c r="I2887" s="67" t="s">
        <v>3369</v>
      </c>
      <c r="J2887" s="36">
        <v>-67.66</v>
      </c>
    </row>
    <row r="2888" spans="1:10" x14ac:dyDescent="0.25">
      <c r="A2888" s="67"/>
      <c r="B2888" s="67"/>
      <c r="C2888" s="67"/>
      <c r="D2888" s="67"/>
      <c r="E2888" s="67" t="s">
        <v>390</v>
      </c>
      <c r="F2888" s="68">
        <v>43084</v>
      </c>
      <c r="G2888" s="67" t="s">
        <v>3370</v>
      </c>
      <c r="H2888" s="67" t="s">
        <v>3356</v>
      </c>
      <c r="I2888" s="67" t="s">
        <v>1427</v>
      </c>
      <c r="J2888" s="36">
        <v>-5.2</v>
      </c>
    </row>
    <row r="2889" spans="1:10" x14ac:dyDescent="0.25">
      <c r="A2889" s="67"/>
      <c r="B2889" s="67"/>
      <c r="C2889" s="67"/>
      <c r="D2889" s="67"/>
      <c r="E2889" s="67" t="s">
        <v>383</v>
      </c>
      <c r="F2889" s="68">
        <v>43133</v>
      </c>
      <c r="G2889" s="67" t="s">
        <v>3371</v>
      </c>
      <c r="H2889" s="67"/>
      <c r="I2889" s="67" t="s">
        <v>3372</v>
      </c>
      <c r="J2889" s="36">
        <v>1000</v>
      </c>
    </row>
    <row r="2890" spans="1:10" x14ac:dyDescent="0.25">
      <c r="A2890" s="67"/>
      <c r="B2890" s="67"/>
      <c r="C2890" s="67"/>
      <c r="D2890" s="67"/>
      <c r="E2890" s="67" t="s">
        <v>390</v>
      </c>
      <c r="F2890" s="68">
        <v>43199</v>
      </c>
      <c r="G2890" s="67" t="s">
        <v>3373</v>
      </c>
      <c r="H2890" s="67" t="s">
        <v>314</v>
      </c>
      <c r="I2890" s="67" t="s">
        <v>3374</v>
      </c>
      <c r="J2890" s="36">
        <v>-126.73</v>
      </c>
    </row>
    <row r="2891" spans="1:10" x14ac:dyDescent="0.25">
      <c r="A2891" s="67"/>
      <c r="B2891" s="67"/>
      <c r="C2891" s="67"/>
      <c r="D2891" s="67"/>
      <c r="E2891" s="67" t="s">
        <v>390</v>
      </c>
      <c r="F2891" s="68">
        <v>43199</v>
      </c>
      <c r="G2891" s="67" t="s">
        <v>3375</v>
      </c>
      <c r="H2891" s="67" t="s">
        <v>1385</v>
      </c>
      <c r="I2891" s="67" t="s">
        <v>3376</v>
      </c>
      <c r="J2891" s="36">
        <v>-1772.38</v>
      </c>
    </row>
    <row r="2892" spans="1:10" x14ac:dyDescent="0.25">
      <c r="A2892" s="67"/>
      <c r="B2892" s="67"/>
      <c r="C2892" s="67"/>
      <c r="D2892" s="67"/>
      <c r="E2892" s="67" t="s">
        <v>390</v>
      </c>
      <c r="F2892" s="68">
        <v>43199</v>
      </c>
      <c r="G2892" s="67" t="s">
        <v>3373</v>
      </c>
      <c r="H2892" s="67" t="s">
        <v>314</v>
      </c>
      <c r="I2892" s="67" t="s">
        <v>499</v>
      </c>
      <c r="J2892" s="36">
        <v>-2.98</v>
      </c>
    </row>
    <row r="2893" spans="1:10" x14ac:dyDescent="0.25">
      <c r="A2893" s="67"/>
      <c r="B2893" s="67"/>
      <c r="C2893" s="67"/>
      <c r="D2893" s="67"/>
      <c r="E2893" s="67" t="s">
        <v>390</v>
      </c>
      <c r="F2893" s="68">
        <v>43200</v>
      </c>
      <c r="G2893" s="67" t="s">
        <v>3377</v>
      </c>
      <c r="H2893" s="67" t="s">
        <v>3378</v>
      </c>
      <c r="I2893" s="67" t="s">
        <v>3379</v>
      </c>
      <c r="J2893" s="36">
        <v>-166.85</v>
      </c>
    </row>
    <row r="2894" spans="1:10" x14ac:dyDescent="0.25">
      <c r="A2894" s="67"/>
      <c r="B2894" s="67"/>
      <c r="C2894" s="67"/>
      <c r="D2894" s="67"/>
      <c r="E2894" s="67" t="s">
        <v>390</v>
      </c>
      <c r="F2894" s="68">
        <v>43216</v>
      </c>
      <c r="G2894" s="67" t="s">
        <v>3380</v>
      </c>
      <c r="H2894" s="67" t="s">
        <v>3381</v>
      </c>
      <c r="I2894" s="67" t="s">
        <v>3382</v>
      </c>
      <c r="J2894" s="36">
        <v>-460.85</v>
      </c>
    </row>
    <row r="2895" spans="1:10" x14ac:dyDescent="0.25">
      <c r="A2895" s="67"/>
      <c r="B2895" s="67"/>
      <c r="C2895" s="67"/>
      <c r="D2895" s="67"/>
      <c r="E2895" s="67" t="s">
        <v>390</v>
      </c>
      <c r="F2895" s="68">
        <v>43231</v>
      </c>
      <c r="G2895" s="67" t="s">
        <v>3383</v>
      </c>
      <c r="H2895" s="67" t="s">
        <v>1385</v>
      </c>
      <c r="I2895" s="67" t="s">
        <v>3384</v>
      </c>
      <c r="J2895" s="36">
        <v>-1696.5</v>
      </c>
    </row>
    <row r="2896" spans="1:10" x14ac:dyDescent="0.25">
      <c r="A2896" s="67"/>
      <c r="B2896" s="67"/>
      <c r="C2896" s="67"/>
      <c r="D2896" s="67"/>
      <c r="E2896" s="67" t="s">
        <v>390</v>
      </c>
      <c r="F2896" s="68">
        <v>43251</v>
      </c>
      <c r="G2896" s="67" t="s">
        <v>3385</v>
      </c>
      <c r="H2896" s="67" t="s">
        <v>314</v>
      </c>
      <c r="I2896" s="67" t="s">
        <v>3386</v>
      </c>
      <c r="J2896" s="36">
        <v>-445.5</v>
      </c>
    </row>
    <row r="2897" spans="1:10" x14ac:dyDescent="0.25">
      <c r="A2897" s="67"/>
      <c r="B2897" s="67"/>
      <c r="C2897" s="67"/>
      <c r="D2897" s="67"/>
      <c r="E2897" s="67" t="s">
        <v>390</v>
      </c>
      <c r="F2897" s="68">
        <v>43312</v>
      </c>
      <c r="G2897" s="67" t="s">
        <v>3387</v>
      </c>
      <c r="H2897" s="67" t="s">
        <v>3353</v>
      </c>
      <c r="I2897" s="67" t="s">
        <v>3354</v>
      </c>
      <c r="J2897" s="36">
        <v>-190.33</v>
      </c>
    </row>
    <row r="2898" spans="1:10" x14ac:dyDescent="0.25">
      <c r="A2898" s="67"/>
      <c r="B2898" s="67"/>
      <c r="C2898" s="67"/>
      <c r="D2898" s="67"/>
      <c r="E2898" s="67" t="s">
        <v>438</v>
      </c>
      <c r="F2898" s="68">
        <v>43348</v>
      </c>
      <c r="G2898" s="67" t="s">
        <v>2552</v>
      </c>
      <c r="H2898" s="67" t="s">
        <v>290</v>
      </c>
      <c r="I2898" s="67" t="s">
        <v>3388</v>
      </c>
      <c r="J2898" s="36">
        <v>1000</v>
      </c>
    </row>
    <row r="2899" spans="1:10" x14ac:dyDescent="0.25">
      <c r="A2899" s="67"/>
      <c r="B2899" s="67"/>
      <c r="C2899" s="67"/>
      <c r="D2899" s="67"/>
      <c r="E2899" s="67" t="s">
        <v>438</v>
      </c>
      <c r="F2899" s="68">
        <v>43432</v>
      </c>
      <c r="G2899" s="67" t="s">
        <v>1403</v>
      </c>
      <c r="H2899" s="67" t="s">
        <v>1404</v>
      </c>
      <c r="I2899" s="67" t="s">
        <v>3389</v>
      </c>
      <c r="J2899" s="36">
        <v>1000</v>
      </c>
    </row>
    <row r="2900" spans="1:10" x14ac:dyDescent="0.25">
      <c r="A2900" s="67"/>
      <c r="B2900" s="67"/>
      <c r="C2900" s="67"/>
      <c r="D2900" s="67"/>
      <c r="E2900" s="67" t="s">
        <v>390</v>
      </c>
      <c r="F2900" s="68">
        <v>43434</v>
      </c>
      <c r="G2900" s="67" t="s">
        <v>3390</v>
      </c>
      <c r="H2900" s="67" t="s">
        <v>3391</v>
      </c>
      <c r="I2900" s="67" t="s">
        <v>3392</v>
      </c>
      <c r="J2900" s="36">
        <v>-1189.8399999999999</v>
      </c>
    </row>
    <row r="2901" spans="1:10" x14ac:dyDescent="0.25">
      <c r="A2901" s="67"/>
      <c r="B2901" s="67"/>
      <c r="C2901" s="67"/>
      <c r="D2901" s="67"/>
      <c r="E2901" s="67" t="s">
        <v>423</v>
      </c>
      <c r="F2901" s="68">
        <v>43434</v>
      </c>
      <c r="G2901" s="67"/>
      <c r="H2901" s="67"/>
      <c r="I2901" s="67" t="s">
        <v>3393</v>
      </c>
      <c r="J2901" s="36">
        <v>125</v>
      </c>
    </row>
    <row r="2902" spans="1:10" x14ac:dyDescent="0.25">
      <c r="A2902" s="67"/>
      <c r="B2902" s="67"/>
      <c r="C2902" s="67"/>
      <c r="D2902" s="67"/>
      <c r="E2902" s="67" t="s">
        <v>390</v>
      </c>
      <c r="F2902" s="68">
        <v>43435</v>
      </c>
      <c r="G2902" s="67" t="s">
        <v>3394</v>
      </c>
      <c r="H2902" s="67" t="s">
        <v>2684</v>
      </c>
      <c r="I2902" s="67" t="s">
        <v>3395</v>
      </c>
      <c r="J2902" s="36">
        <v>-507.71</v>
      </c>
    </row>
    <row r="2903" spans="1:10" x14ac:dyDescent="0.25">
      <c r="A2903" s="67"/>
      <c r="B2903" s="67"/>
      <c r="C2903" s="67"/>
      <c r="D2903" s="67"/>
      <c r="E2903" s="67" t="s">
        <v>390</v>
      </c>
      <c r="F2903" s="68">
        <v>43455</v>
      </c>
      <c r="G2903" s="67" t="s">
        <v>3396</v>
      </c>
      <c r="H2903" s="67" t="s">
        <v>2687</v>
      </c>
      <c r="I2903" s="67" t="s">
        <v>3397</v>
      </c>
      <c r="J2903" s="36">
        <v>-529.51</v>
      </c>
    </row>
    <row r="2904" spans="1:10" x14ac:dyDescent="0.25">
      <c r="A2904" s="67"/>
      <c r="B2904" s="67"/>
      <c r="C2904" s="67"/>
      <c r="D2904" s="67"/>
      <c r="E2904" s="67" t="s">
        <v>390</v>
      </c>
      <c r="F2904" s="68">
        <v>43465</v>
      </c>
      <c r="G2904" s="67" t="s">
        <v>3398</v>
      </c>
      <c r="H2904" s="67" t="s">
        <v>1443</v>
      </c>
      <c r="I2904" s="67" t="s">
        <v>3399</v>
      </c>
      <c r="J2904" s="36">
        <v>-594.09</v>
      </c>
    </row>
    <row r="2905" spans="1:10" x14ac:dyDescent="0.25">
      <c r="A2905" s="67"/>
      <c r="B2905" s="67"/>
      <c r="C2905" s="67"/>
      <c r="D2905" s="67"/>
      <c r="E2905" s="67" t="s">
        <v>390</v>
      </c>
      <c r="F2905" s="68">
        <v>43467</v>
      </c>
      <c r="G2905" s="67" t="s">
        <v>3400</v>
      </c>
      <c r="H2905" s="67" t="s">
        <v>3401</v>
      </c>
      <c r="I2905" s="67" t="s">
        <v>3402</v>
      </c>
      <c r="J2905" s="36">
        <v>-818.42</v>
      </c>
    </row>
    <row r="2906" spans="1:10" x14ac:dyDescent="0.25">
      <c r="A2906" s="67"/>
      <c r="B2906" s="67"/>
      <c r="C2906" s="67"/>
      <c r="D2906" s="67"/>
      <c r="E2906" s="67" t="s">
        <v>390</v>
      </c>
      <c r="F2906" s="68">
        <v>43494</v>
      </c>
      <c r="G2906" s="67" t="s">
        <v>3403</v>
      </c>
      <c r="H2906" s="67" t="s">
        <v>2297</v>
      </c>
      <c r="I2906" s="67" t="s">
        <v>3404</v>
      </c>
      <c r="J2906" s="36">
        <v>-1000</v>
      </c>
    </row>
    <row r="2907" spans="1:10" x14ac:dyDescent="0.25">
      <c r="A2907" s="67"/>
      <c r="B2907" s="67"/>
      <c r="C2907" s="67"/>
      <c r="D2907" s="67"/>
      <c r="E2907" s="67" t="s">
        <v>390</v>
      </c>
      <c r="F2907" s="68">
        <v>43494</v>
      </c>
      <c r="G2907" s="67" t="s">
        <v>3405</v>
      </c>
      <c r="H2907" s="67" t="s">
        <v>3406</v>
      </c>
      <c r="I2907" s="67" t="s">
        <v>3407</v>
      </c>
      <c r="J2907" s="36">
        <v>-625.49</v>
      </c>
    </row>
    <row r="2908" spans="1:10" x14ac:dyDescent="0.25">
      <c r="A2908" s="67"/>
      <c r="B2908" s="67"/>
      <c r="C2908" s="67"/>
      <c r="D2908" s="67"/>
      <c r="E2908" s="67" t="s">
        <v>390</v>
      </c>
      <c r="F2908" s="68">
        <v>43503</v>
      </c>
      <c r="G2908" s="67" t="s">
        <v>3408</v>
      </c>
      <c r="H2908" s="67" t="s">
        <v>324</v>
      </c>
      <c r="I2908" s="67" t="s">
        <v>2340</v>
      </c>
      <c r="J2908" s="36">
        <v>-34.5</v>
      </c>
    </row>
    <row r="2909" spans="1:10" x14ac:dyDescent="0.25">
      <c r="A2909" s="67"/>
      <c r="B2909" s="67"/>
      <c r="C2909" s="67"/>
      <c r="D2909" s="67"/>
      <c r="E2909" s="67" t="s">
        <v>438</v>
      </c>
      <c r="F2909" s="68">
        <v>43544</v>
      </c>
      <c r="G2909" s="67" t="s">
        <v>1527</v>
      </c>
      <c r="H2909" s="67" t="s">
        <v>3351</v>
      </c>
      <c r="I2909" s="67" t="s">
        <v>3388</v>
      </c>
      <c r="J2909" s="36">
        <v>1000</v>
      </c>
    </row>
    <row r="2910" spans="1:10" x14ac:dyDescent="0.25">
      <c r="A2910" s="67"/>
      <c r="B2910" s="67"/>
      <c r="C2910" s="67"/>
      <c r="D2910" s="67"/>
      <c r="E2910" s="67" t="s">
        <v>438</v>
      </c>
      <c r="F2910" s="68">
        <v>43734</v>
      </c>
      <c r="G2910" s="67" t="s">
        <v>2583</v>
      </c>
      <c r="H2910" s="67" t="s">
        <v>290</v>
      </c>
      <c r="I2910" s="67" t="s">
        <v>3388</v>
      </c>
      <c r="J2910" s="36">
        <v>1000</v>
      </c>
    </row>
    <row r="2911" spans="1:10" ht="15.75" thickBot="1" x14ac:dyDescent="0.3">
      <c r="A2911" s="67"/>
      <c r="B2911" s="67"/>
      <c r="C2911" s="67"/>
      <c r="D2911" s="67"/>
      <c r="E2911" s="67" t="s">
        <v>390</v>
      </c>
      <c r="F2911" s="68">
        <v>43794</v>
      </c>
      <c r="G2911" s="67" t="s">
        <v>6786</v>
      </c>
      <c r="H2911" s="67" t="s">
        <v>314</v>
      </c>
      <c r="I2911" s="67" t="s">
        <v>6787</v>
      </c>
      <c r="J2911" s="37">
        <v>-738.14</v>
      </c>
    </row>
    <row r="2912" spans="1:10" x14ac:dyDescent="0.25">
      <c r="A2912" s="67"/>
      <c r="B2912" s="67"/>
      <c r="C2912" s="67" t="s">
        <v>3409</v>
      </c>
      <c r="D2912" s="67"/>
      <c r="E2912" s="67"/>
      <c r="F2912" s="68"/>
      <c r="G2912" s="67"/>
      <c r="H2912" s="67"/>
      <c r="I2912" s="67"/>
      <c r="J2912" s="36">
        <f>ROUND(SUM(J2777:J2911),5)</f>
        <v>269.76</v>
      </c>
    </row>
    <row r="2913" spans="1:10" x14ac:dyDescent="0.25">
      <c r="A2913" s="64"/>
      <c r="B2913" s="64"/>
      <c r="C2913" s="64" t="s">
        <v>3410</v>
      </c>
      <c r="D2913" s="64"/>
      <c r="E2913" s="64"/>
      <c r="F2913" s="65"/>
      <c r="G2913" s="64"/>
      <c r="H2913" s="64"/>
      <c r="I2913" s="64"/>
      <c r="J2913" s="57"/>
    </row>
    <row r="2914" spans="1:10" x14ac:dyDescent="0.25">
      <c r="A2914" s="67"/>
      <c r="B2914" s="67"/>
      <c r="C2914" s="67"/>
      <c r="D2914" s="67"/>
      <c r="E2914" s="67" t="s">
        <v>383</v>
      </c>
      <c r="F2914" s="68">
        <v>41547</v>
      </c>
      <c r="G2914" s="67" t="s">
        <v>1543</v>
      </c>
      <c r="H2914" s="67"/>
      <c r="I2914" s="67" t="s">
        <v>1544</v>
      </c>
      <c r="J2914" s="36">
        <v>20</v>
      </c>
    </row>
    <row r="2915" spans="1:10" x14ac:dyDescent="0.25">
      <c r="A2915" s="67"/>
      <c r="B2915" s="67"/>
      <c r="C2915" s="67"/>
      <c r="D2915" s="67"/>
      <c r="E2915" s="67" t="s">
        <v>383</v>
      </c>
      <c r="F2915" s="68">
        <v>41912</v>
      </c>
      <c r="G2915" s="67" t="s">
        <v>1642</v>
      </c>
      <c r="H2915" s="67"/>
      <c r="I2915" s="67" t="s">
        <v>1643</v>
      </c>
      <c r="J2915" s="36">
        <v>8</v>
      </c>
    </row>
    <row r="2916" spans="1:10" x14ac:dyDescent="0.25">
      <c r="A2916" s="67"/>
      <c r="B2916" s="67"/>
      <c r="C2916" s="67"/>
      <c r="D2916" s="67"/>
      <c r="E2916" s="67" t="s">
        <v>383</v>
      </c>
      <c r="F2916" s="68">
        <v>42308</v>
      </c>
      <c r="G2916" s="67" t="s">
        <v>1460</v>
      </c>
      <c r="H2916" s="67"/>
      <c r="I2916" s="67" t="s">
        <v>1461</v>
      </c>
      <c r="J2916" s="36">
        <v>8</v>
      </c>
    </row>
    <row r="2917" spans="1:10" x14ac:dyDescent="0.25">
      <c r="A2917" s="67"/>
      <c r="B2917" s="67"/>
      <c r="C2917" s="67"/>
      <c r="D2917" s="67"/>
      <c r="E2917" s="67" t="s">
        <v>383</v>
      </c>
      <c r="F2917" s="68">
        <v>43221</v>
      </c>
      <c r="G2917" s="67" t="s">
        <v>3410</v>
      </c>
      <c r="H2917" s="67"/>
      <c r="I2917" s="67" t="s">
        <v>3411</v>
      </c>
      <c r="J2917" s="36">
        <v>500</v>
      </c>
    </row>
    <row r="2918" spans="1:10" x14ac:dyDescent="0.25">
      <c r="A2918" s="67"/>
      <c r="B2918" s="67"/>
      <c r="C2918" s="67"/>
      <c r="D2918" s="67"/>
      <c r="E2918" s="67" t="s">
        <v>383</v>
      </c>
      <c r="F2918" s="68">
        <v>43221</v>
      </c>
      <c r="G2918" s="67" t="s">
        <v>1510</v>
      </c>
      <c r="H2918" s="67"/>
      <c r="I2918" s="67"/>
      <c r="J2918" s="36">
        <v>-36</v>
      </c>
    </row>
    <row r="2919" spans="1:10" x14ac:dyDescent="0.25">
      <c r="A2919" s="67"/>
      <c r="B2919" s="67"/>
      <c r="C2919" s="67"/>
      <c r="D2919" s="67"/>
      <c r="E2919" s="67" t="s">
        <v>390</v>
      </c>
      <c r="F2919" s="68">
        <v>43358</v>
      </c>
      <c r="G2919" s="67" t="s">
        <v>3412</v>
      </c>
      <c r="H2919" s="67" t="s">
        <v>3413</v>
      </c>
      <c r="I2919" s="67" t="s">
        <v>3414</v>
      </c>
      <c r="J2919" s="36">
        <v>-38</v>
      </c>
    </row>
    <row r="2920" spans="1:10" x14ac:dyDescent="0.25">
      <c r="A2920" s="67"/>
      <c r="B2920" s="67"/>
      <c r="C2920" s="67"/>
      <c r="D2920" s="67"/>
      <c r="E2920" s="67" t="s">
        <v>390</v>
      </c>
      <c r="F2920" s="68">
        <v>43358</v>
      </c>
      <c r="G2920" s="67" t="s">
        <v>3412</v>
      </c>
      <c r="H2920" s="67" t="s">
        <v>3413</v>
      </c>
      <c r="I2920" s="67" t="s">
        <v>499</v>
      </c>
      <c r="J2920" s="36">
        <v>-0.99</v>
      </c>
    </row>
    <row r="2921" spans="1:10" x14ac:dyDescent="0.25">
      <c r="A2921" s="67"/>
      <c r="B2921" s="67"/>
      <c r="C2921" s="67"/>
      <c r="D2921" s="67"/>
      <c r="E2921" s="67" t="s">
        <v>390</v>
      </c>
      <c r="F2921" s="68">
        <v>43416</v>
      </c>
      <c r="G2921" s="67" t="s">
        <v>3415</v>
      </c>
      <c r="H2921" s="67" t="s">
        <v>3413</v>
      </c>
      <c r="I2921" s="67" t="s">
        <v>3416</v>
      </c>
      <c r="J2921" s="36">
        <v>-32.659999999999997</v>
      </c>
    </row>
    <row r="2922" spans="1:10" x14ac:dyDescent="0.25">
      <c r="A2922" s="67"/>
      <c r="B2922" s="67"/>
      <c r="C2922" s="67"/>
      <c r="D2922" s="67"/>
      <c r="E2922" s="67" t="s">
        <v>390</v>
      </c>
      <c r="F2922" s="68">
        <v>43588</v>
      </c>
      <c r="G2922" s="67" t="s">
        <v>3417</v>
      </c>
      <c r="H2922" s="67" t="s">
        <v>3413</v>
      </c>
      <c r="I2922" s="67" t="s">
        <v>3418</v>
      </c>
      <c r="J2922" s="36">
        <v>-81.489999999999995</v>
      </c>
    </row>
    <row r="2923" spans="1:10" x14ac:dyDescent="0.25">
      <c r="A2923" s="67"/>
      <c r="B2923" s="67"/>
      <c r="C2923" s="67"/>
      <c r="D2923" s="67"/>
      <c r="E2923" s="67" t="s">
        <v>390</v>
      </c>
      <c r="F2923" s="68">
        <v>43690</v>
      </c>
      <c r="G2923" s="67" t="s">
        <v>3419</v>
      </c>
      <c r="H2923" s="67" t="s">
        <v>3413</v>
      </c>
      <c r="I2923" s="67" t="s">
        <v>3420</v>
      </c>
      <c r="J2923" s="36">
        <v>-25.16</v>
      </c>
    </row>
    <row r="2924" spans="1:10" ht="15.75" thickBot="1" x14ac:dyDescent="0.3">
      <c r="A2924" s="67"/>
      <c r="B2924" s="67"/>
      <c r="C2924" s="67"/>
      <c r="D2924" s="67"/>
      <c r="E2924" s="67" t="s">
        <v>390</v>
      </c>
      <c r="F2924" s="68">
        <v>43734</v>
      </c>
      <c r="G2924" s="67" t="s">
        <v>3421</v>
      </c>
      <c r="H2924" s="67" t="s">
        <v>3413</v>
      </c>
      <c r="I2924" s="67" t="s">
        <v>3422</v>
      </c>
      <c r="J2924" s="37">
        <v>-56.69</v>
      </c>
    </row>
    <row r="2925" spans="1:10" x14ac:dyDescent="0.25">
      <c r="A2925" s="67"/>
      <c r="B2925" s="67"/>
      <c r="C2925" s="67" t="s">
        <v>3423</v>
      </c>
      <c r="D2925" s="67"/>
      <c r="E2925" s="67"/>
      <c r="F2925" s="68"/>
      <c r="G2925" s="67"/>
      <c r="H2925" s="67"/>
      <c r="I2925" s="67"/>
      <c r="J2925" s="36">
        <f>ROUND(SUM(J2913:J2924),5)</f>
        <v>265.01</v>
      </c>
    </row>
    <row r="2926" spans="1:10" x14ac:dyDescent="0.25">
      <c r="A2926" s="64"/>
      <c r="B2926" s="64"/>
      <c r="C2926" s="64" t="s">
        <v>3424</v>
      </c>
      <c r="D2926" s="64"/>
      <c r="E2926" s="64"/>
      <c r="F2926" s="65"/>
      <c r="G2926" s="64"/>
      <c r="H2926" s="64"/>
      <c r="I2926" s="64"/>
      <c r="J2926" s="57"/>
    </row>
    <row r="2927" spans="1:10" x14ac:dyDescent="0.25">
      <c r="A2927" s="67"/>
      <c r="B2927" s="67"/>
      <c r="C2927" s="67"/>
      <c r="D2927" s="67"/>
      <c r="E2927" s="67" t="s">
        <v>383</v>
      </c>
      <c r="F2927" s="68">
        <v>40877</v>
      </c>
      <c r="G2927" s="67" t="s">
        <v>894</v>
      </c>
      <c r="H2927" s="67"/>
      <c r="I2927" s="67" t="s">
        <v>895</v>
      </c>
      <c r="J2927" s="36">
        <v>20</v>
      </c>
    </row>
    <row r="2928" spans="1:10" x14ac:dyDescent="0.25">
      <c r="A2928" s="67"/>
      <c r="B2928" s="67"/>
      <c r="C2928" s="67"/>
      <c r="D2928" s="67"/>
      <c r="E2928" s="67" t="s">
        <v>383</v>
      </c>
      <c r="F2928" s="68">
        <v>41121</v>
      </c>
      <c r="G2928" s="67" t="s">
        <v>1722</v>
      </c>
      <c r="H2928" s="67"/>
      <c r="I2928" s="67" t="s">
        <v>1723</v>
      </c>
      <c r="J2928" s="36">
        <v>-2</v>
      </c>
    </row>
    <row r="2929" spans="1:10" ht="15.75" thickBot="1" x14ac:dyDescent="0.3">
      <c r="A2929" s="67"/>
      <c r="B2929" s="67"/>
      <c r="C2929" s="67"/>
      <c r="D2929" s="67"/>
      <c r="E2929" s="67" t="s">
        <v>383</v>
      </c>
      <c r="F2929" s="68">
        <v>42767</v>
      </c>
      <c r="G2929" s="67" t="s">
        <v>1009</v>
      </c>
      <c r="H2929" s="67"/>
      <c r="I2929" s="67" t="s">
        <v>1556</v>
      </c>
      <c r="J2929" s="37">
        <v>-18</v>
      </c>
    </row>
    <row r="2930" spans="1:10" x14ac:dyDescent="0.25">
      <c r="A2930" s="67"/>
      <c r="B2930" s="67"/>
      <c r="C2930" s="67" t="s">
        <v>3425</v>
      </c>
      <c r="D2930" s="67"/>
      <c r="E2930" s="67"/>
      <c r="F2930" s="68"/>
      <c r="G2930" s="67"/>
      <c r="H2930" s="67"/>
      <c r="I2930" s="67"/>
      <c r="J2930" s="36">
        <f>ROUND(SUM(J2926:J2929),5)</f>
        <v>0</v>
      </c>
    </row>
    <row r="2931" spans="1:10" x14ac:dyDescent="0.25">
      <c r="A2931" s="64"/>
      <c r="B2931" s="64"/>
      <c r="C2931" s="64" t="s">
        <v>3426</v>
      </c>
      <c r="D2931" s="64"/>
      <c r="E2931" s="64"/>
      <c r="F2931" s="65"/>
      <c r="G2931" s="64"/>
      <c r="H2931" s="64"/>
      <c r="I2931" s="64"/>
      <c r="J2931" s="57"/>
    </row>
    <row r="2932" spans="1:10" x14ac:dyDescent="0.25">
      <c r="A2932" s="67"/>
      <c r="B2932" s="67"/>
      <c r="C2932" s="67"/>
      <c r="D2932" s="67"/>
      <c r="E2932" s="67" t="s">
        <v>383</v>
      </c>
      <c r="F2932" s="68">
        <v>40968</v>
      </c>
      <c r="G2932" s="67" t="s">
        <v>1716</v>
      </c>
      <c r="H2932" s="67"/>
      <c r="I2932" s="67" t="s">
        <v>1717</v>
      </c>
      <c r="J2932" s="36">
        <v>3756.15</v>
      </c>
    </row>
    <row r="2933" spans="1:10" x14ac:dyDescent="0.25">
      <c r="A2933" s="67"/>
      <c r="B2933" s="67"/>
      <c r="C2933" s="67"/>
      <c r="D2933" s="67"/>
      <c r="E2933" s="67" t="s">
        <v>383</v>
      </c>
      <c r="F2933" s="68">
        <v>41121</v>
      </c>
      <c r="G2933" s="67" t="s">
        <v>1513</v>
      </c>
      <c r="H2933" s="67"/>
      <c r="I2933" s="67" t="s">
        <v>1514</v>
      </c>
      <c r="J2933" s="36">
        <v>60</v>
      </c>
    </row>
    <row r="2934" spans="1:10" x14ac:dyDescent="0.25">
      <c r="A2934" s="67"/>
      <c r="B2934" s="67"/>
      <c r="C2934" s="67"/>
      <c r="D2934" s="67"/>
      <c r="E2934" s="67" t="s">
        <v>383</v>
      </c>
      <c r="F2934" s="68">
        <v>41486</v>
      </c>
      <c r="G2934" s="67" t="s">
        <v>1517</v>
      </c>
      <c r="H2934" s="67"/>
      <c r="I2934" s="67" t="s">
        <v>1518</v>
      </c>
      <c r="J2934" s="36">
        <v>20</v>
      </c>
    </row>
    <row r="2935" spans="1:10" x14ac:dyDescent="0.25">
      <c r="A2935" s="67"/>
      <c r="B2935" s="67"/>
      <c r="C2935" s="67"/>
      <c r="D2935" s="67"/>
      <c r="E2935" s="67" t="s">
        <v>383</v>
      </c>
      <c r="F2935" s="68">
        <v>41820</v>
      </c>
      <c r="G2935" s="67" t="s">
        <v>1638</v>
      </c>
      <c r="H2935" s="67"/>
      <c r="I2935" s="67" t="s">
        <v>1639</v>
      </c>
      <c r="J2935" s="36">
        <v>20</v>
      </c>
    </row>
    <row r="2936" spans="1:10" x14ac:dyDescent="0.25">
      <c r="A2936" s="67"/>
      <c r="B2936" s="67"/>
      <c r="C2936" s="67"/>
      <c r="D2936" s="67"/>
      <c r="E2936" s="67" t="s">
        <v>383</v>
      </c>
      <c r="F2936" s="68">
        <v>42247</v>
      </c>
      <c r="G2936" s="67" t="s">
        <v>1658</v>
      </c>
      <c r="H2936" s="67"/>
      <c r="I2936" s="67" t="s">
        <v>1659</v>
      </c>
      <c r="J2936" s="36">
        <v>20</v>
      </c>
    </row>
    <row r="2937" spans="1:10" x14ac:dyDescent="0.25">
      <c r="A2937" s="67"/>
      <c r="B2937" s="67"/>
      <c r="C2937" s="67"/>
      <c r="D2937" s="67"/>
      <c r="E2937" s="67" t="s">
        <v>383</v>
      </c>
      <c r="F2937" s="68">
        <v>42308</v>
      </c>
      <c r="G2937" s="67" t="s">
        <v>1460</v>
      </c>
      <c r="H2937" s="67"/>
      <c r="I2937" s="67" t="s">
        <v>1461</v>
      </c>
      <c r="J2937" s="36">
        <v>40</v>
      </c>
    </row>
    <row r="2938" spans="1:10" x14ac:dyDescent="0.25">
      <c r="A2938" s="67"/>
      <c r="B2938" s="67"/>
      <c r="C2938" s="67"/>
      <c r="D2938" s="67"/>
      <c r="E2938" s="67" t="s">
        <v>383</v>
      </c>
      <c r="F2938" s="68">
        <v>42369</v>
      </c>
      <c r="G2938" s="67" t="s">
        <v>3427</v>
      </c>
      <c r="H2938" s="67"/>
      <c r="I2938" s="67" t="s">
        <v>3428</v>
      </c>
      <c r="J2938" s="36">
        <v>3923</v>
      </c>
    </row>
    <row r="2939" spans="1:10" x14ac:dyDescent="0.25">
      <c r="A2939" s="67"/>
      <c r="B2939" s="67"/>
      <c r="C2939" s="67"/>
      <c r="D2939" s="67"/>
      <c r="E2939" s="67" t="s">
        <v>383</v>
      </c>
      <c r="F2939" s="68">
        <v>42582</v>
      </c>
      <c r="G2939" s="67" t="s">
        <v>1830</v>
      </c>
      <c r="H2939" s="67"/>
      <c r="I2939" s="67" t="s">
        <v>1831</v>
      </c>
      <c r="J2939" s="36">
        <v>38</v>
      </c>
    </row>
    <row r="2940" spans="1:10" x14ac:dyDescent="0.25">
      <c r="A2940" s="67"/>
      <c r="B2940" s="67"/>
      <c r="C2940" s="67"/>
      <c r="D2940" s="67"/>
      <c r="E2940" s="67" t="s">
        <v>383</v>
      </c>
      <c r="F2940" s="68">
        <v>42675</v>
      </c>
      <c r="G2940" s="67" t="s">
        <v>1835</v>
      </c>
      <c r="H2940" s="67"/>
      <c r="I2940" s="67" t="s">
        <v>1836</v>
      </c>
      <c r="J2940" s="36">
        <v>40</v>
      </c>
    </row>
    <row r="2941" spans="1:10" x14ac:dyDescent="0.25">
      <c r="A2941" s="67"/>
      <c r="B2941" s="67"/>
      <c r="C2941" s="67"/>
      <c r="D2941" s="67"/>
      <c r="E2941" s="67" t="s">
        <v>383</v>
      </c>
      <c r="F2941" s="68">
        <v>42735</v>
      </c>
      <c r="G2941" s="67" t="s">
        <v>1840</v>
      </c>
      <c r="H2941" s="67"/>
      <c r="I2941" s="67" t="s">
        <v>3429</v>
      </c>
      <c r="J2941" s="36">
        <v>8466</v>
      </c>
    </row>
    <row r="2942" spans="1:10" x14ac:dyDescent="0.25">
      <c r="A2942" s="67"/>
      <c r="B2942" s="67"/>
      <c r="C2942" s="67"/>
      <c r="D2942" s="67"/>
      <c r="E2942" s="67" t="s">
        <v>383</v>
      </c>
      <c r="F2942" s="68">
        <v>42766</v>
      </c>
      <c r="G2942" s="67" t="s">
        <v>1586</v>
      </c>
      <c r="H2942" s="67"/>
      <c r="I2942" s="67" t="s">
        <v>1587</v>
      </c>
      <c r="J2942" s="36">
        <v>20</v>
      </c>
    </row>
    <row r="2943" spans="1:10" x14ac:dyDescent="0.25">
      <c r="A2943" s="67"/>
      <c r="B2943" s="67"/>
      <c r="C2943" s="67"/>
      <c r="D2943" s="67"/>
      <c r="E2943" s="67" t="s">
        <v>383</v>
      </c>
      <c r="F2943" s="68">
        <v>42767</v>
      </c>
      <c r="G2943" s="67" t="s">
        <v>1009</v>
      </c>
      <c r="H2943" s="67"/>
      <c r="I2943" s="67" t="s">
        <v>1556</v>
      </c>
      <c r="J2943" s="36">
        <v>-2917</v>
      </c>
    </row>
    <row r="2944" spans="1:10" x14ac:dyDescent="0.25">
      <c r="A2944" s="67"/>
      <c r="B2944" s="67"/>
      <c r="C2944" s="67"/>
      <c r="D2944" s="67"/>
      <c r="E2944" s="67" t="s">
        <v>426</v>
      </c>
      <c r="F2944" s="68">
        <v>42788</v>
      </c>
      <c r="G2944" s="67"/>
      <c r="H2944" s="67" t="s">
        <v>3430</v>
      </c>
      <c r="I2944" s="67" t="s">
        <v>3431</v>
      </c>
      <c r="J2944" s="36">
        <v>-128.78</v>
      </c>
    </row>
    <row r="2945" spans="1:10" x14ac:dyDescent="0.25">
      <c r="A2945" s="67"/>
      <c r="B2945" s="67"/>
      <c r="C2945" s="67"/>
      <c r="D2945" s="67"/>
      <c r="E2945" s="67" t="s">
        <v>383</v>
      </c>
      <c r="F2945" s="68">
        <v>42794</v>
      </c>
      <c r="G2945" s="67" t="s">
        <v>1551</v>
      </c>
      <c r="H2945" s="67"/>
      <c r="I2945" s="67" t="s">
        <v>1465</v>
      </c>
      <c r="J2945" s="36">
        <v>20</v>
      </c>
    </row>
    <row r="2946" spans="1:10" x14ac:dyDescent="0.25">
      <c r="A2946" s="67"/>
      <c r="B2946" s="67"/>
      <c r="C2946" s="67"/>
      <c r="D2946" s="67"/>
      <c r="E2946" s="67" t="s">
        <v>383</v>
      </c>
      <c r="F2946" s="68">
        <v>42825</v>
      </c>
      <c r="G2946" s="67" t="s">
        <v>1588</v>
      </c>
      <c r="H2946" s="67"/>
      <c r="I2946" s="67" t="s">
        <v>1589</v>
      </c>
      <c r="J2946" s="36">
        <v>20</v>
      </c>
    </row>
    <row r="2947" spans="1:10" x14ac:dyDescent="0.25">
      <c r="A2947" s="67"/>
      <c r="B2947" s="67"/>
      <c r="C2947" s="67"/>
      <c r="D2947" s="67"/>
      <c r="E2947" s="67" t="s">
        <v>383</v>
      </c>
      <c r="F2947" s="68">
        <v>42886</v>
      </c>
      <c r="G2947" s="67" t="s">
        <v>1545</v>
      </c>
      <c r="H2947" s="67"/>
      <c r="I2947" s="67" t="s">
        <v>1546</v>
      </c>
      <c r="J2947" s="36">
        <v>20</v>
      </c>
    </row>
    <row r="2948" spans="1:10" x14ac:dyDescent="0.25">
      <c r="A2948" s="67"/>
      <c r="B2948" s="67"/>
      <c r="C2948" s="67"/>
      <c r="D2948" s="67"/>
      <c r="E2948" s="67" t="s">
        <v>390</v>
      </c>
      <c r="F2948" s="68">
        <v>43131</v>
      </c>
      <c r="G2948" s="67" t="s">
        <v>3432</v>
      </c>
      <c r="H2948" s="67" t="s">
        <v>3433</v>
      </c>
      <c r="I2948" s="67" t="s">
        <v>3434</v>
      </c>
      <c r="J2948" s="36">
        <v>-334.36</v>
      </c>
    </row>
    <row r="2949" spans="1:10" x14ac:dyDescent="0.25">
      <c r="A2949" s="67"/>
      <c r="B2949" s="67"/>
      <c r="C2949" s="67"/>
      <c r="D2949" s="67"/>
      <c r="E2949" s="67" t="s">
        <v>390</v>
      </c>
      <c r="F2949" s="68">
        <v>43131</v>
      </c>
      <c r="G2949" s="67" t="s">
        <v>3432</v>
      </c>
      <c r="H2949" s="67" t="s">
        <v>3433</v>
      </c>
      <c r="I2949" s="67" t="s">
        <v>499</v>
      </c>
      <c r="J2949" s="36">
        <v>-1.68</v>
      </c>
    </row>
    <row r="2950" spans="1:10" x14ac:dyDescent="0.25">
      <c r="A2950" s="67"/>
      <c r="B2950" s="67"/>
      <c r="C2950" s="67"/>
      <c r="D2950" s="67"/>
      <c r="E2950" s="67" t="s">
        <v>390</v>
      </c>
      <c r="F2950" s="68">
        <v>43164</v>
      </c>
      <c r="G2950" s="67" t="s">
        <v>3435</v>
      </c>
      <c r="H2950" s="67" t="s">
        <v>2312</v>
      </c>
      <c r="I2950" s="67" t="s">
        <v>3436</v>
      </c>
      <c r="J2950" s="36">
        <v>-90.39</v>
      </c>
    </row>
    <row r="2951" spans="1:10" x14ac:dyDescent="0.25">
      <c r="A2951" s="67"/>
      <c r="B2951" s="67"/>
      <c r="C2951" s="67"/>
      <c r="D2951" s="67"/>
      <c r="E2951" s="67" t="s">
        <v>390</v>
      </c>
      <c r="F2951" s="68">
        <v>43164</v>
      </c>
      <c r="G2951" s="67" t="s">
        <v>3437</v>
      </c>
      <c r="H2951" s="67" t="s">
        <v>2312</v>
      </c>
      <c r="I2951" s="67" t="s">
        <v>3438</v>
      </c>
      <c r="J2951" s="36">
        <v>-146.29</v>
      </c>
    </row>
    <row r="2952" spans="1:10" x14ac:dyDescent="0.25">
      <c r="A2952" s="67"/>
      <c r="B2952" s="67"/>
      <c r="C2952" s="67"/>
      <c r="D2952" s="67"/>
      <c r="E2952" s="67" t="s">
        <v>390</v>
      </c>
      <c r="F2952" s="68">
        <v>43164</v>
      </c>
      <c r="G2952" s="67" t="s">
        <v>3439</v>
      </c>
      <c r="H2952" s="67" t="s">
        <v>925</v>
      </c>
      <c r="I2952" s="67" t="s">
        <v>3440</v>
      </c>
      <c r="J2952" s="36">
        <v>-476.54</v>
      </c>
    </row>
    <row r="2953" spans="1:10" x14ac:dyDescent="0.25">
      <c r="A2953" s="67"/>
      <c r="B2953" s="67"/>
      <c r="C2953" s="67"/>
      <c r="D2953" s="67"/>
      <c r="E2953" s="67" t="s">
        <v>390</v>
      </c>
      <c r="F2953" s="68">
        <v>43164</v>
      </c>
      <c r="G2953" s="67" t="s">
        <v>3439</v>
      </c>
      <c r="H2953" s="67" t="s">
        <v>925</v>
      </c>
      <c r="I2953" s="67" t="s">
        <v>3441</v>
      </c>
      <c r="J2953" s="36">
        <v>-2.1800000000000002</v>
      </c>
    </row>
    <row r="2954" spans="1:10" x14ac:dyDescent="0.25">
      <c r="A2954" s="67"/>
      <c r="B2954" s="67"/>
      <c r="C2954" s="67"/>
      <c r="D2954" s="67"/>
      <c r="E2954" s="67" t="s">
        <v>390</v>
      </c>
      <c r="F2954" s="68">
        <v>43188</v>
      </c>
      <c r="G2954" s="67" t="s">
        <v>3442</v>
      </c>
      <c r="H2954" s="67" t="s">
        <v>925</v>
      </c>
      <c r="I2954" s="67" t="s">
        <v>3443</v>
      </c>
      <c r="J2954" s="36">
        <v>-449.31</v>
      </c>
    </row>
    <row r="2955" spans="1:10" x14ac:dyDescent="0.25">
      <c r="A2955" s="67"/>
      <c r="B2955" s="67"/>
      <c r="C2955" s="67"/>
      <c r="D2955" s="67"/>
      <c r="E2955" s="67" t="s">
        <v>390</v>
      </c>
      <c r="F2955" s="68">
        <v>43188</v>
      </c>
      <c r="G2955" s="67" t="s">
        <v>3442</v>
      </c>
      <c r="H2955" s="67" t="s">
        <v>925</v>
      </c>
      <c r="I2955" s="67" t="s">
        <v>3444</v>
      </c>
      <c r="J2955" s="36">
        <v>-2.25</v>
      </c>
    </row>
    <row r="2956" spans="1:10" x14ac:dyDescent="0.25">
      <c r="A2956" s="67"/>
      <c r="B2956" s="67"/>
      <c r="C2956" s="67"/>
      <c r="D2956" s="67"/>
      <c r="E2956" s="67" t="s">
        <v>390</v>
      </c>
      <c r="F2956" s="68">
        <v>43231</v>
      </c>
      <c r="G2956" s="67" t="s">
        <v>3445</v>
      </c>
      <c r="H2956" s="67" t="s">
        <v>3446</v>
      </c>
      <c r="I2956" s="67" t="s">
        <v>3447</v>
      </c>
      <c r="J2956" s="36">
        <v>-1054.07</v>
      </c>
    </row>
    <row r="2957" spans="1:10" x14ac:dyDescent="0.25">
      <c r="A2957" s="67"/>
      <c r="B2957" s="67"/>
      <c r="C2957" s="67"/>
      <c r="D2957" s="67"/>
      <c r="E2957" s="67" t="s">
        <v>390</v>
      </c>
      <c r="F2957" s="68">
        <v>43250</v>
      </c>
      <c r="G2957" s="67" t="s">
        <v>3448</v>
      </c>
      <c r="H2957" s="67" t="s">
        <v>3449</v>
      </c>
      <c r="I2957" s="67" t="s">
        <v>3450</v>
      </c>
      <c r="J2957" s="36">
        <v>-600</v>
      </c>
    </row>
    <row r="2958" spans="1:10" x14ac:dyDescent="0.25">
      <c r="A2958" s="67"/>
      <c r="B2958" s="67"/>
      <c r="C2958" s="67"/>
      <c r="D2958" s="67"/>
      <c r="E2958" s="67" t="s">
        <v>390</v>
      </c>
      <c r="F2958" s="68">
        <v>43262</v>
      </c>
      <c r="G2958" s="67" t="s">
        <v>3451</v>
      </c>
      <c r="H2958" s="67" t="s">
        <v>3452</v>
      </c>
      <c r="I2958" s="67" t="s">
        <v>3453</v>
      </c>
      <c r="J2958" s="36">
        <v>-1755.81</v>
      </c>
    </row>
    <row r="2959" spans="1:10" x14ac:dyDescent="0.25">
      <c r="A2959" s="67"/>
      <c r="B2959" s="67"/>
      <c r="C2959" s="67"/>
      <c r="D2959" s="67"/>
      <c r="E2959" s="67" t="s">
        <v>390</v>
      </c>
      <c r="F2959" s="68">
        <v>43308</v>
      </c>
      <c r="G2959" s="67" t="s">
        <v>3454</v>
      </c>
      <c r="H2959" s="67" t="s">
        <v>3455</v>
      </c>
      <c r="I2959" s="67" t="s">
        <v>3456</v>
      </c>
      <c r="J2959" s="36">
        <v>-232.19</v>
      </c>
    </row>
    <row r="2960" spans="1:10" x14ac:dyDescent="0.25">
      <c r="A2960" s="67"/>
      <c r="B2960" s="67"/>
      <c r="C2960" s="67"/>
      <c r="D2960" s="67"/>
      <c r="E2960" s="67" t="s">
        <v>390</v>
      </c>
      <c r="F2960" s="68">
        <v>43552</v>
      </c>
      <c r="G2960" s="67" t="s">
        <v>3457</v>
      </c>
      <c r="H2960" s="67" t="s">
        <v>3458</v>
      </c>
      <c r="I2960" s="67" t="s">
        <v>3459</v>
      </c>
      <c r="J2960" s="36">
        <v>-205.05</v>
      </c>
    </row>
    <row r="2961" spans="1:10" x14ac:dyDescent="0.25">
      <c r="A2961" s="67"/>
      <c r="B2961" s="67"/>
      <c r="C2961" s="67"/>
      <c r="D2961" s="67"/>
      <c r="E2961" s="67" t="s">
        <v>390</v>
      </c>
      <c r="F2961" s="68">
        <v>43703</v>
      </c>
      <c r="G2961" s="67" t="s">
        <v>3460</v>
      </c>
      <c r="H2961" s="67" t="s">
        <v>3461</v>
      </c>
      <c r="I2961" s="67" t="s">
        <v>3462</v>
      </c>
      <c r="J2961" s="36">
        <v>-138.91999999999999</v>
      </c>
    </row>
    <row r="2962" spans="1:10" x14ac:dyDescent="0.25">
      <c r="A2962" s="67"/>
      <c r="B2962" s="67"/>
      <c r="C2962" s="67"/>
      <c r="D2962" s="67"/>
      <c r="E2962" s="67" t="s">
        <v>390</v>
      </c>
      <c r="F2962" s="68">
        <v>43752</v>
      </c>
      <c r="G2962" s="67" t="s">
        <v>3463</v>
      </c>
      <c r="H2962" s="67" t="s">
        <v>346</v>
      </c>
      <c r="I2962" s="67" t="s">
        <v>3464</v>
      </c>
      <c r="J2962" s="36">
        <v>-65</v>
      </c>
    </row>
    <row r="2963" spans="1:10" ht="15.75" thickBot="1" x14ac:dyDescent="0.3">
      <c r="A2963" s="67"/>
      <c r="B2963" s="67"/>
      <c r="C2963" s="67"/>
      <c r="D2963" s="67"/>
      <c r="E2963" s="67" t="s">
        <v>390</v>
      </c>
      <c r="F2963" s="68">
        <v>43782</v>
      </c>
      <c r="G2963" s="67" t="s">
        <v>6788</v>
      </c>
      <c r="H2963" s="67" t="s">
        <v>6789</v>
      </c>
      <c r="I2963" s="67" t="s">
        <v>6790</v>
      </c>
      <c r="J2963" s="37">
        <v>-275.82</v>
      </c>
    </row>
    <row r="2964" spans="1:10" x14ac:dyDescent="0.25">
      <c r="A2964" s="67"/>
      <c r="B2964" s="67"/>
      <c r="C2964" s="67" t="s">
        <v>3465</v>
      </c>
      <c r="D2964" s="67"/>
      <c r="E2964" s="67"/>
      <c r="F2964" s="68"/>
      <c r="G2964" s="67"/>
      <c r="H2964" s="67"/>
      <c r="I2964" s="67"/>
      <c r="J2964" s="36">
        <f>ROUND(SUM(J2931:J2963),5)</f>
        <v>7587.51</v>
      </c>
    </row>
    <row r="2965" spans="1:10" x14ac:dyDescent="0.25">
      <c r="A2965" s="64"/>
      <c r="B2965" s="64"/>
      <c r="C2965" s="64" t="s">
        <v>3466</v>
      </c>
      <c r="D2965" s="64"/>
      <c r="E2965" s="64"/>
      <c r="F2965" s="65"/>
      <c r="G2965" s="64"/>
      <c r="H2965" s="64"/>
      <c r="I2965" s="64"/>
      <c r="J2965" s="57"/>
    </row>
    <row r="2966" spans="1:10" x14ac:dyDescent="0.25">
      <c r="A2966" s="67"/>
      <c r="B2966" s="67"/>
      <c r="C2966" s="67"/>
      <c r="D2966" s="67"/>
      <c r="E2966" s="67" t="s">
        <v>383</v>
      </c>
      <c r="F2966" s="68">
        <v>40602</v>
      </c>
      <c r="G2966" s="67" t="s">
        <v>1202</v>
      </c>
      <c r="H2966" s="67"/>
      <c r="I2966" s="67" t="s">
        <v>1203</v>
      </c>
      <c r="J2966" s="36">
        <v>20</v>
      </c>
    </row>
    <row r="2967" spans="1:10" x14ac:dyDescent="0.25">
      <c r="A2967" s="67"/>
      <c r="B2967" s="67"/>
      <c r="C2967" s="67"/>
      <c r="D2967" s="67"/>
      <c r="E2967" s="67" t="s">
        <v>383</v>
      </c>
      <c r="F2967" s="68">
        <v>40633</v>
      </c>
      <c r="G2967" s="67" t="s">
        <v>384</v>
      </c>
      <c r="H2967" s="67"/>
      <c r="I2967" s="67" t="s">
        <v>385</v>
      </c>
      <c r="J2967" s="36">
        <v>20</v>
      </c>
    </row>
    <row r="2968" spans="1:10" x14ac:dyDescent="0.25">
      <c r="A2968" s="67"/>
      <c r="B2968" s="67"/>
      <c r="C2968" s="67"/>
      <c r="D2968" s="67"/>
      <c r="E2968" s="67" t="s">
        <v>383</v>
      </c>
      <c r="F2968" s="68">
        <v>40663</v>
      </c>
      <c r="G2968" s="67" t="s">
        <v>1612</v>
      </c>
      <c r="H2968" s="67"/>
      <c r="I2968" s="67" t="s">
        <v>1613</v>
      </c>
      <c r="J2968" s="36">
        <v>20</v>
      </c>
    </row>
    <row r="2969" spans="1:10" x14ac:dyDescent="0.25">
      <c r="A2969" s="67"/>
      <c r="B2969" s="67"/>
      <c r="C2969" s="67"/>
      <c r="D2969" s="67"/>
      <c r="E2969" s="67" t="s">
        <v>383</v>
      </c>
      <c r="F2969" s="68">
        <v>40694</v>
      </c>
      <c r="G2969" s="67" t="s">
        <v>1614</v>
      </c>
      <c r="H2969" s="67"/>
      <c r="I2969" s="67" t="s">
        <v>1615</v>
      </c>
      <c r="J2969" s="36">
        <v>1480</v>
      </c>
    </row>
    <row r="2970" spans="1:10" x14ac:dyDescent="0.25">
      <c r="A2970" s="67"/>
      <c r="B2970" s="67"/>
      <c r="C2970" s="67"/>
      <c r="D2970" s="67"/>
      <c r="E2970" s="67" t="s">
        <v>383</v>
      </c>
      <c r="F2970" s="68">
        <v>40724</v>
      </c>
      <c r="G2970" s="67" t="s">
        <v>1496</v>
      </c>
      <c r="H2970" s="67"/>
      <c r="I2970" s="67" t="s">
        <v>1497</v>
      </c>
      <c r="J2970" s="36">
        <v>120</v>
      </c>
    </row>
    <row r="2971" spans="1:10" x14ac:dyDescent="0.25">
      <c r="A2971" s="67"/>
      <c r="B2971" s="67"/>
      <c r="C2971" s="67"/>
      <c r="D2971" s="67"/>
      <c r="E2971" s="67" t="s">
        <v>383</v>
      </c>
      <c r="F2971" s="68">
        <v>40877</v>
      </c>
      <c r="G2971" s="67" t="s">
        <v>894</v>
      </c>
      <c r="H2971" s="67"/>
      <c r="I2971" s="67" t="s">
        <v>895</v>
      </c>
      <c r="J2971" s="36">
        <v>20</v>
      </c>
    </row>
    <row r="2972" spans="1:10" x14ac:dyDescent="0.25">
      <c r="A2972" s="67"/>
      <c r="B2972" s="67"/>
      <c r="C2972" s="67"/>
      <c r="D2972" s="67"/>
      <c r="E2972" s="67" t="s">
        <v>383</v>
      </c>
      <c r="F2972" s="68">
        <v>41029</v>
      </c>
      <c r="G2972" s="67" t="s">
        <v>896</v>
      </c>
      <c r="H2972" s="67"/>
      <c r="I2972" s="67" t="s">
        <v>897</v>
      </c>
      <c r="J2972" s="36">
        <v>20</v>
      </c>
    </row>
    <row r="2973" spans="1:10" x14ac:dyDescent="0.25">
      <c r="A2973" s="67"/>
      <c r="B2973" s="67"/>
      <c r="C2973" s="67"/>
      <c r="D2973" s="67"/>
      <c r="E2973" s="67" t="s">
        <v>383</v>
      </c>
      <c r="F2973" s="68">
        <v>41060</v>
      </c>
      <c r="G2973" s="67" t="s">
        <v>1486</v>
      </c>
      <c r="H2973" s="67"/>
      <c r="I2973" s="67" t="s">
        <v>1487</v>
      </c>
      <c r="J2973" s="36">
        <v>40</v>
      </c>
    </row>
    <row r="2974" spans="1:10" x14ac:dyDescent="0.25">
      <c r="A2974" s="67"/>
      <c r="B2974" s="67"/>
      <c r="C2974" s="67"/>
      <c r="D2974" s="67"/>
      <c r="E2974" s="67" t="s">
        <v>383</v>
      </c>
      <c r="F2974" s="68">
        <v>41121</v>
      </c>
      <c r="G2974" s="67" t="s">
        <v>1513</v>
      </c>
      <c r="H2974" s="67"/>
      <c r="I2974" s="67" t="s">
        <v>1514</v>
      </c>
      <c r="J2974" s="36">
        <v>40</v>
      </c>
    </row>
    <row r="2975" spans="1:10" x14ac:dyDescent="0.25">
      <c r="A2975" s="67"/>
      <c r="B2975" s="67"/>
      <c r="C2975" s="67"/>
      <c r="D2975" s="67"/>
      <c r="E2975" s="67" t="s">
        <v>383</v>
      </c>
      <c r="F2975" s="68">
        <v>41213</v>
      </c>
      <c r="G2975" s="67" t="s">
        <v>1569</v>
      </c>
      <c r="H2975" s="67"/>
      <c r="I2975" s="67" t="s">
        <v>1570</v>
      </c>
      <c r="J2975" s="36">
        <v>20</v>
      </c>
    </row>
    <row r="2976" spans="1:10" x14ac:dyDescent="0.25">
      <c r="A2976" s="67"/>
      <c r="B2976" s="67"/>
      <c r="C2976" s="67"/>
      <c r="D2976" s="67"/>
      <c r="E2976" s="67" t="s">
        <v>383</v>
      </c>
      <c r="F2976" s="68">
        <v>41213</v>
      </c>
      <c r="G2976" s="67" t="s">
        <v>1730</v>
      </c>
      <c r="H2976" s="67"/>
      <c r="I2976" s="67" t="s">
        <v>1731</v>
      </c>
      <c r="J2976" s="36">
        <v>-16.420000000000002</v>
      </c>
    </row>
    <row r="2977" spans="1:10" x14ac:dyDescent="0.25">
      <c r="A2977" s="67"/>
      <c r="B2977" s="67"/>
      <c r="C2977" s="67"/>
      <c r="D2977" s="67"/>
      <c r="E2977" s="67" t="s">
        <v>383</v>
      </c>
      <c r="F2977" s="68">
        <v>41213</v>
      </c>
      <c r="G2977" s="67" t="s">
        <v>1732</v>
      </c>
      <c r="H2977" s="67"/>
      <c r="I2977" s="67" t="s">
        <v>1733</v>
      </c>
      <c r="J2977" s="36">
        <v>3280</v>
      </c>
    </row>
    <row r="2978" spans="1:10" x14ac:dyDescent="0.25">
      <c r="A2978" s="67"/>
      <c r="B2978" s="67"/>
      <c r="C2978" s="67"/>
      <c r="D2978" s="67"/>
      <c r="E2978" s="67" t="s">
        <v>383</v>
      </c>
      <c r="F2978" s="68">
        <v>41243</v>
      </c>
      <c r="G2978" s="67" t="s">
        <v>1734</v>
      </c>
      <c r="H2978" s="67"/>
      <c r="I2978" s="67" t="s">
        <v>1735</v>
      </c>
      <c r="J2978" s="36">
        <v>40</v>
      </c>
    </row>
    <row r="2979" spans="1:10" x14ac:dyDescent="0.25">
      <c r="A2979" s="67"/>
      <c r="B2979" s="67"/>
      <c r="C2979" s="67"/>
      <c r="D2979" s="67"/>
      <c r="E2979" s="67" t="s">
        <v>383</v>
      </c>
      <c r="F2979" s="68">
        <v>41274</v>
      </c>
      <c r="G2979" s="67" t="s">
        <v>1740</v>
      </c>
      <c r="H2979" s="67"/>
      <c r="I2979" s="67" t="s">
        <v>1741</v>
      </c>
      <c r="J2979" s="36">
        <v>-200.35</v>
      </c>
    </row>
    <row r="2980" spans="1:10" x14ac:dyDescent="0.25">
      <c r="A2980" s="67"/>
      <c r="B2980" s="67"/>
      <c r="C2980" s="67"/>
      <c r="D2980" s="67"/>
      <c r="E2980" s="67" t="s">
        <v>383</v>
      </c>
      <c r="F2980" s="68">
        <v>41274</v>
      </c>
      <c r="G2980" s="67" t="s">
        <v>2820</v>
      </c>
      <c r="H2980" s="67"/>
      <c r="I2980" s="67" t="s">
        <v>2821</v>
      </c>
      <c r="J2980" s="36">
        <v>484.59</v>
      </c>
    </row>
    <row r="2981" spans="1:10" x14ac:dyDescent="0.25">
      <c r="A2981" s="67"/>
      <c r="B2981" s="67"/>
      <c r="C2981" s="67"/>
      <c r="D2981" s="67"/>
      <c r="E2981" s="67" t="s">
        <v>383</v>
      </c>
      <c r="F2981" s="68">
        <v>41305</v>
      </c>
      <c r="G2981" s="67" t="s">
        <v>1488</v>
      </c>
      <c r="H2981" s="67"/>
      <c r="I2981" s="67" t="s">
        <v>1489</v>
      </c>
      <c r="J2981" s="36">
        <v>40</v>
      </c>
    </row>
    <row r="2982" spans="1:10" x14ac:dyDescent="0.25">
      <c r="A2982" s="67"/>
      <c r="B2982" s="67"/>
      <c r="C2982" s="67"/>
      <c r="D2982" s="67"/>
      <c r="E2982" s="67" t="s">
        <v>383</v>
      </c>
      <c r="F2982" s="68">
        <v>41305</v>
      </c>
      <c r="G2982" s="67" t="s">
        <v>1742</v>
      </c>
      <c r="H2982" s="67"/>
      <c r="I2982" s="67" t="s">
        <v>1743</v>
      </c>
      <c r="J2982" s="36">
        <v>-587.62</v>
      </c>
    </row>
    <row r="2983" spans="1:10" x14ac:dyDescent="0.25">
      <c r="A2983" s="67"/>
      <c r="B2983" s="67"/>
      <c r="C2983" s="67"/>
      <c r="D2983" s="67"/>
      <c r="E2983" s="67" t="s">
        <v>383</v>
      </c>
      <c r="F2983" s="68">
        <v>41305</v>
      </c>
      <c r="G2983" s="67" t="s">
        <v>2864</v>
      </c>
      <c r="H2983" s="67"/>
      <c r="I2983" s="67"/>
      <c r="J2983" s="36">
        <v>356.1</v>
      </c>
    </row>
    <row r="2984" spans="1:10" x14ac:dyDescent="0.25">
      <c r="A2984" s="67"/>
      <c r="B2984" s="67"/>
      <c r="C2984" s="67"/>
      <c r="D2984" s="67"/>
      <c r="E2984" s="67" t="s">
        <v>383</v>
      </c>
      <c r="F2984" s="68">
        <v>41394</v>
      </c>
      <c r="G2984" s="67" t="s">
        <v>1515</v>
      </c>
      <c r="H2984" s="67"/>
      <c r="I2984" s="67" t="s">
        <v>1516</v>
      </c>
      <c r="J2984" s="36">
        <v>20</v>
      </c>
    </row>
    <row r="2985" spans="1:10" x14ac:dyDescent="0.25">
      <c r="A2985" s="67"/>
      <c r="B2985" s="67"/>
      <c r="C2985" s="67"/>
      <c r="D2985" s="67"/>
      <c r="E2985" s="67" t="s">
        <v>383</v>
      </c>
      <c r="F2985" s="68">
        <v>41425</v>
      </c>
      <c r="G2985" s="67" t="s">
        <v>1490</v>
      </c>
      <c r="H2985" s="67"/>
      <c r="I2985" s="67" t="s">
        <v>1491</v>
      </c>
      <c r="J2985" s="36">
        <v>20</v>
      </c>
    </row>
    <row r="2986" spans="1:10" x14ac:dyDescent="0.25">
      <c r="A2986" s="67"/>
      <c r="B2986" s="67"/>
      <c r="C2986" s="67"/>
      <c r="D2986" s="67"/>
      <c r="E2986" s="67" t="s">
        <v>383</v>
      </c>
      <c r="F2986" s="68">
        <v>41455</v>
      </c>
      <c r="G2986" s="67" t="s">
        <v>1750</v>
      </c>
      <c r="H2986" s="67"/>
      <c r="I2986" s="67" t="s">
        <v>1751</v>
      </c>
      <c r="J2986" s="36">
        <v>20</v>
      </c>
    </row>
    <row r="2987" spans="1:10" x14ac:dyDescent="0.25">
      <c r="A2987" s="67"/>
      <c r="B2987" s="67"/>
      <c r="C2987" s="67"/>
      <c r="D2987" s="67"/>
      <c r="E2987" s="67" t="s">
        <v>383</v>
      </c>
      <c r="F2987" s="68">
        <v>41486</v>
      </c>
      <c r="G2987" s="67" t="s">
        <v>1517</v>
      </c>
      <c r="H2987" s="67"/>
      <c r="I2987" s="67" t="s">
        <v>1518</v>
      </c>
      <c r="J2987" s="36">
        <v>20</v>
      </c>
    </row>
    <row r="2988" spans="1:10" x14ac:dyDescent="0.25">
      <c r="A2988" s="67"/>
      <c r="B2988" s="67"/>
      <c r="C2988" s="67"/>
      <c r="D2988" s="67"/>
      <c r="E2988" s="67" t="s">
        <v>383</v>
      </c>
      <c r="F2988" s="68">
        <v>41517</v>
      </c>
      <c r="G2988" s="67" t="s">
        <v>1508</v>
      </c>
      <c r="H2988" s="67"/>
      <c r="I2988" s="67" t="s">
        <v>1509</v>
      </c>
      <c r="J2988" s="36">
        <v>20</v>
      </c>
    </row>
    <row r="2989" spans="1:10" x14ac:dyDescent="0.25">
      <c r="A2989" s="67"/>
      <c r="B2989" s="67"/>
      <c r="C2989" s="67"/>
      <c r="D2989" s="67"/>
      <c r="E2989" s="67" t="s">
        <v>383</v>
      </c>
      <c r="F2989" s="68">
        <v>41639</v>
      </c>
      <c r="G2989" s="67" t="s">
        <v>1762</v>
      </c>
      <c r="H2989" s="67"/>
      <c r="I2989" s="67" t="s">
        <v>2865</v>
      </c>
      <c r="J2989" s="36">
        <v>-463.5</v>
      </c>
    </row>
    <row r="2990" spans="1:10" x14ac:dyDescent="0.25">
      <c r="A2990" s="67"/>
      <c r="B2990" s="67"/>
      <c r="C2990" s="67"/>
      <c r="D2990" s="67"/>
      <c r="E2990" s="67" t="s">
        <v>383</v>
      </c>
      <c r="F2990" s="68">
        <v>41670</v>
      </c>
      <c r="G2990" s="67" t="s">
        <v>1573</v>
      </c>
      <c r="H2990" s="67"/>
      <c r="I2990" s="67" t="s">
        <v>1574</v>
      </c>
      <c r="J2990" s="36">
        <v>20</v>
      </c>
    </row>
    <row r="2991" spans="1:10" x14ac:dyDescent="0.25">
      <c r="A2991" s="67"/>
      <c r="B2991" s="67"/>
      <c r="C2991" s="67"/>
      <c r="D2991" s="67"/>
      <c r="E2991" s="67" t="s">
        <v>383</v>
      </c>
      <c r="F2991" s="68">
        <v>41851</v>
      </c>
      <c r="G2991" s="67" t="s">
        <v>1780</v>
      </c>
      <c r="H2991" s="67"/>
      <c r="I2991" s="67" t="s">
        <v>1781</v>
      </c>
      <c r="J2991" s="36">
        <v>20</v>
      </c>
    </row>
    <row r="2992" spans="1:10" x14ac:dyDescent="0.25">
      <c r="A2992" s="67"/>
      <c r="B2992" s="67"/>
      <c r="C2992" s="67"/>
      <c r="D2992" s="67"/>
      <c r="E2992" s="67" t="s">
        <v>383</v>
      </c>
      <c r="F2992" s="68">
        <v>41943</v>
      </c>
      <c r="G2992" s="67" t="s">
        <v>1644</v>
      </c>
      <c r="H2992" s="67"/>
      <c r="I2992" s="67" t="s">
        <v>1645</v>
      </c>
      <c r="J2992" s="36">
        <v>20</v>
      </c>
    </row>
    <row r="2993" spans="1:10" x14ac:dyDescent="0.25">
      <c r="A2993" s="67"/>
      <c r="B2993" s="67"/>
      <c r="C2993" s="67"/>
      <c r="D2993" s="67"/>
      <c r="E2993" s="67" t="s">
        <v>383</v>
      </c>
      <c r="F2993" s="68">
        <v>42004</v>
      </c>
      <c r="G2993" s="67" t="s">
        <v>1648</v>
      </c>
      <c r="H2993" s="67"/>
      <c r="I2993" s="67" t="s">
        <v>1649</v>
      </c>
      <c r="J2993" s="36">
        <v>20</v>
      </c>
    </row>
    <row r="2994" spans="1:10" x14ac:dyDescent="0.25">
      <c r="A2994" s="67"/>
      <c r="B2994" s="67"/>
      <c r="C2994" s="67"/>
      <c r="D2994" s="67"/>
      <c r="E2994" s="67" t="s">
        <v>383</v>
      </c>
      <c r="F2994" s="68">
        <v>42155</v>
      </c>
      <c r="G2994" s="67" t="s">
        <v>1650</v>
      </c>
      <c r="H2994" s="67"/>
      <c r="I2994" s="67" t="s">
        <v>1651</v>
      </c>
      <c r="J2994" s="36">
        <v>20</v>
      </c>
    </row>
    <row r="2995" spans="1:10" x14ac:dyDescent="0.25">
      <c r="A2995" s="67"/>
      <c r="B2995" s="67"/>
      <c r="C2995" s="67"/>
      <c r="D2995" s="67"/>
      <c r="E2995" s="67" t="s">
        <v>383</v>
      </c>
      <c r="F2995" s="68">
        <v>42247</v>
      </c>
      <c r="G2995" s="67" t="s">
        <v>1658</v>
      </c>
      <c r="H2995" s="67"/>
      <c r="I2995" s="67" t="s">
        <v>1659</v>
      </c>
      <c r="J2995" s="36">
        <v>20</v>
      </c>
    </row>
    <row r="2996" spans="1:10" x14ac:dyDescent="0.25">
      <c r="A2996" s="67"/>
      <c r="B2996" s="67"/>
      <c r="C2996" s="67"/>
      <c r="D2996" s="67"/>
      <c r="E2996" s="67" t="s">
        <v>383</v>
      </c>
      <c r="F2996" s="68">
        <v>42490</v>
      </c>
      <c r="G2996" s="67" t="s">
        <v>1666</v>
      </c>
      <c r="H2996" s="67"/>
      <c r="I2996" s="67" t="s">
        <v>1667</v>
      </c>
      <c r="J2996" s="36">
        <v>8</v>
      </c>
    </row>
    <row r="2997" spans="1:10" x14ac:dyDescent="0.25">
      <c r="A2997" s="67"/>
      <c r="B2997" s="67"/>
      <c r="C2997" s="67"/>
      <c r="D2997" s="67"/>
      <c r="E2997" s="67" t="s">
        <v>383</v>
      </c>
      <c r="F2997" s="68">
        <v>42643</v>
      </c>
      <c r="G2997" s="67" t="s">
        <v>1581</v>
      </c>
      <c r="H2997" s="67"/>
      <c r="I2997" s="67" t="s">
        <v>1582</v>
      </c>
      <c r="J2997" s="36">
        <v>20</v>
      </c>
    </row>
    <row r="2998" spans="1:10" x14ac:dyDescent="0.25">
      <c r="A2998" s="67"/>
      <c r="B2998" s="67"/>
      <c r="C2998" s="67"/>
      <c r="D2998" s="67"/>
      <c r="E2998" s="67" t="s">
        <v>383</v>
      </c>
      <c r="F2998" s="68">
        <v>42794</v>
      </c>
      <c r="G2998" s="67" t="s">
        <v>1551</v>
      </c>
      <c r="H2998" s="67"/>
      <c r="I2998" s="67" t="s">
        <v>1465</v>
      </c>
      <c r="J2998" s="36">
        <v>20</v>
      </c>
    </row>
    <row r="2999" spans="1:10" ht="15.75" thickBot="1" x14ac:dyDescent="0.3">
      <c r="A2999" s="67"/>
      <c r="B2999" s="67"/>
      <c r="C2999" s="67"/>
      <c r="D2999" s="67"/>
      <c r="E2999" s="67" t="s">
        <v>383</v>
      </c>
      <c r="F2999" s="68">
        <v>42886</v>
      </c>
      <c r="G2999" s="67" t="s">
        <v>1545</v>
      </c>
      <c r="H2999" s="67"/>
      <c r="I2999" s="67" t="s">
        <v>1546</v>
      </c>
      <c r="J2999" s="37">
        <v>38</v>
      </c>
    </row>
    <row r="3000" spans="1:10" x14ac:dyDescent="0.25">
      <c r="A3000" s="67"/>
      <c r="B3000" s="67"/>
      <c r="C3000" s="67" t="s">
        <v>3467</v>
      </c>
      <c r="D3000" s="67"/>
      <c r="E3000" s="67"/>
      <c r="F3000" s="68"/>
      <c r="G3000" s="67"/>
      <c r="H3000" s="67"/>
      <c r="I3000" s="67"/>
      <c r="J3000" s="36">
        <f>ROUND(SUM(J2965:J2999),5)</f>
        <v>5038.8</v>
      </c>
    </row>
    <row r="3001" spans="1:10" x14ac:dyDescent="0.25">
      <c r="A3001" s="64"/>
      <c r="B3001" s="64"/>
      <c r="C3001" s="64" t="s">
        <v>3468</v>
      </c>
      <c r="D3001" s="64"/>
      <c r="E3001" s="64"/>
      <c r="F3001" s="65"/>
      <c r="G3001" s="64"/>
      <c r="H3001" s="64"/>
      <c r="I3001" s="64"/>
      <c r="J3001" s="57"/>
    </row>
    <row r="3002" spans="1:10" x14ac:dyDescent="0.25">
      <c r="A3002" s="67"/>
      <c r="B3002" s="67"/>
      <c r="C3002" s="67"/>
      <c r="D3002" s="67"/>
      <c r="E3002" s="67" t="s">
        <v>383</v>
      </c>
      <c r="F3002" s="68">
        <v>41121</v>
      </c>
      <c r="G3002" s="67" t="s">
        <v>1513</v>
      </c>
      <c r="H3002" s="67"/>
      <c r="I3002" s="67" t="s">
        <v>1514</v>
      </c>
      <c r="J3002" s="36">
        <v>24</v>
      </c>
    </row>
    <row r="3003" spans="1:10" x14ac:dyDescent="0.25">
      <c r="A3003" s="67"/>
      <c r="B3003" s="67"/>
      <c r="C3003" s="67"/>
      <c r="D3003" s="67"/>
      <c r="E3003" s="67" t="s">
        <v>383</v>
      </c>
      <c r="F3003" s="68">
        <v>41182</v>
      </c>
      <c r="G3003" s="67" t="s">
        <v>1506</v>
      </c>
      <c r="H3003" s="67"/>
      <c r="I3003" s="67" t="s">
        <v>1507</v>
      </c>
      <c r="J3003" s="36">
        <v>8</v>
      </c>
    </row>
    <row r="3004" spans="1:10" x14ac:dyDescent="0.25">
      <c r="A3004" s="67"/>
      <c r="B3004" s="67"/>
      <c r="C3004" s="67"/>
      <c r="D3004" s="67"/>
      <c r="E3004" s="67" t="s">
        <v>383</v>
      </c>
      <c r="F3004" s="68">
        <v>41243</v>
      </c>
      <c r="G3004" s="67" t="s">
        <v>1734</v>
      </c>
      <c r="H3004" s="67"/>
      <c r="I3004" s="67" t="s">
        <v>1735</v>
      </c>
      <c r="J3004" s="36">
        <v>8</v>
      </c>
    </row>
    <row r="3005" spans="1:10" x14ac:dyDescent="0.25">
      <c r="A3005" s="67"/>
      <c r="B3005" s="67"/>
      <c r="C3005" s="67"/>
      <c r="D3005" s="67"/>
      <c r="E3005" s="67" t="s">
        <v>383</v>
      </c>
      <c r="F3005" s="68">
        <v>41608</v>
      </c>
      <c r="G3005" s="67" t="s">
        <v>1519</v>
      </c>
      <c r="H3005" s="67"/>
      <c r="I3005" s="67" t="s">
        <v>1520</v>
      </c>
      <c r="J3005" s="36">
        <v>8</v>
      </c>
    </row>
    <row r="3006" spans="1:10" x14ac:dyDescent="0.25">
      <c r="A3006" s="67"/>
      <c r="B3006" s="67"/>
      <c r="C3006" s="67"/>
      <c r="D3006" s="67"/>
      <c r="E3006" s="67" t="s">
        <v>383</v>
      </c>
      <c r="F3006" s="68">
        <v>42370</v>
      </c>
      <c r="G3006" s="67" t="s">
        <v>1462</v>
      </c>
      <c r="H3006" s="67"/>
      <c r="I3006" s="67" t="s">
        <v>1463</v>
      </c>
      <c r="J3006" s="36">
        <v>452</v>
      </c>
    </row>
    <row r="3007" spans="1:10" ht="15.75" thickBot="1" x14ac:dyDescent="0.3">
      <c r="A3007" s="67"/>
      <c r="B3007" s="67"/>
      <c r="C3007" s="67"/>
      <c r="D3007" s="67"/>
      <c r="E3007" s="67" t="s">
        <v>383</v>
      </c>
      <c r="F3007" s="68">
        <v>42767</v>
      </c>
      <c r="G3007" s="67" t="s">
        <v>1009</v>
      </c>
      <c r="H3007" s="67"/>
      <c r="I3007" s="67" t="s">
        <v>1556</v>
      </c>
      <c r="J3007" s="37">
        <v>-500</v>
      </c>
    </row>
    <row r="3008" spans="1:10" x14ac:dyDescent="0.25">
      <c r="A3008" s="67"/>
      <c r="B3008" s="67"/>
      <c r="C3008" s="67" t="s">
        <v>3469</v>
      </c>
      <c r="D3008" s="67"/>
      <c r="E3008" s="67"/>
      <c r="F3008" s="68"/>
      <c r="G3008" s="67"/>
      <c r="H3008" s="67"/>
      <c r="I3008" s="67"/>
      <c r="J3008" s="36">
        <f>ROUND(SUM(J3001:J3007),5)</f>
        <v>0</v>
      </c>
    </row>
    <row r="3009" spans="1:10" x14ac:dyDescent="0.25">
      <c r="A3009" s="64"/>
      <c r="B3009" s="64"/>
      <c r="C3009" s="64" t="s">
        <v>3470</v>
      </c>
      <c r="D3009" s="64"/>
      <c r="E3009" s="64"/>
      <c r="F3009" s="65"/>
      <c r="G3009" s="64"/>
      <c r="H3009" s="64"/>
      <c r="I3009" s="64"/>
      <c r="J3009" s="57"/>
    </row>
    <row r="3010" spans="1:10" x14ac:dyDescent="0.25">
      <c r="A3010" s="67"/>
      <c r="B3010" s="67"/>
      <c r="C3010" s="67"/>
      <c r="D3010" s="67"/>
      <c r="E3010" s="67" t="s">
        <v>383</v>
      </c>
      <c r="F3010" s="68">
        <v>40877</v>
      </c>
      <c r="G3010" s="67" t="s">
        <v>894</v>
      </c>
      <c r="H3010" s="67"/>
      <c r="I3010" s="67" t="s">
        <v>895</v>
      </c>
      <c r="J3010" s="36">
        <v>20</v>
      </c>
    </row>
    <row r="3011" spans="1:10" x14ac:dyDescent="0.25">
      <c r="A3011" s="67"/>
      <c r="B3011" s="67"/>
      <c r="C3011" s="67"/>
      <c r="D3011" s="67"/>
      <c r="E3011" s="67" t="s">
        <v>383</v>
      </c>
      <c r="F3011" s="68">
        <v>41121</v>
      </c>
      <c r="G3011" s="67" t="s">
        <v>1513</v>
      </c>
      <c r="H3011" s="67"/>
      <c r="I3011" s="67" t="s">
        <v>1514</v>
      </c>
      <c r="J3011" s="36">
        <v>8</v>
      </c>
    </row>
    <row r="3012" spans="1:10" x14ac:dyDescent="0.25">
      <c r="A3012" s="67"/>
      <c r="B3012" s="67"/>
      <c r="C3012" s="67"/>
      <c r="D3012" s="67"/>
      <c r="E3012" s="67" t="s">
        <v>383</v>
      </c>
      <c r="F3012" s="68">
        <v>41578</v>
      </c>
      <c r="G3012" s="67" t="s">
        <v>421</v>
      </c>
      <c r="H3012" s="67"/>
      <c r="I3012" s="67" t="s">
        <v>422</v>
      </c>
      <c r="J3012" s="36">
        <v>8</v>
      </c>
    </row>
    <row r="3013" spans="1:10" x14ac:dyDescent="0.25">
      <c r="A3013" s="67"/>
      <c r="B3013" s="67"/>
      <c r="C3013" s="67"/>
      <c r="D3013" s="67"/>
      <c r="E3013" s="67" t="s">
        <v>383</v>
      </c>
      <c r="F3013" s="68">
        <v>41759</v>
      </c>
      <c r="G3013" s="67" t="s">
        <v>1521</v>
      </c>
      <c r="H3013" s="67"/>
      <c r="I3013" s="67" t="s">
        <v>1522</v>
      </c>
      <c r="J3013" s="36">
        <v>8</v>
      </c>
    </row>
    <row r="3014" spans="1:10" x14ac:dyDescent="0.25">
      <c r="A3014" s="67"/>
      <c r="B3014" s="67"/>
      <c r="C3014" s="67"/>
      <c r="D3014" s="67"/>
      <c r="E3014" s="67" t="s">
        <v>383</v>
      </c>
      <c r="F3014" s="68">
        <v>41791</v>
      </c>
      <c r="G3014" s="67" t="s">
        <v>1577</v>
      </c>
      <c r="H3014" s="67"/>
      <c r="I3014" s="67"/>
      <c r="J3014" s="36">
        <v>20.27</v>
      </c>
    </row>
    <row r="3015" spans="1:10" x14ac:dyDescent="0.25">
      <c r="A3015" s="67"/>
      <c r="B3015" s="67"/>
      <c r="C3015" s="67"/>
      <c r="D3015" s="67"/>
      <c r="E3015" s="67" t="s">
        <v>383</v>
      </c>
      <c r="F3015" s="68">
        <v>42124</v>
      </c>
      <c r="G3015" s="67" t="s">
        <v>1523</v>
      </c>
      <c r="H3015" s="67"/>
      <c r="I3015" s="67" t="s">
        <v>1524</v>
      </c>
      <c r="J3015" s="36">
        <v>8</v>
      </c>
    </row>
    <row r="3016" spans="1:10" x14ac:dyDescent="0.25">
      <c r="A3016" s="67"/>
      <c r="B3016" s="67"/>
      <c r="C3016" s="67"/>
      <c r="D3016" s="67"/>
      <c r="E3016" s="67" t="s">
        <v>383</v>
      </c>
      <c r="F3016" s="68">
        <v>42370</v>
      </c>
      <c r="G3016" s="67" t="s">
        <v>1462</v>
      </c>
      <c r="H3016" s="67"/>
      <c r="I3016" s="67" t="s">
        <v>1463</v>
      </c>
      <c r="J3016" s="36">
        <v>427.73</v>
      </c>
    </row>
    <row r="3017" spans="1:10" ht="15.75" thickBot="1" x14ac:dyDescent="0.3">
      <c r="A3017" s="67"/>
      <c r="B3017" s="67"/>
      <c r="C3017" s="67"/>
      <c r="D3017" s="67"/>
      <c r="E3017" s="67" t="s">
        <v>383</v>
      </c>
      <c r="F3017" s="68">
        <v>42794</v>
      </c>
      <c r="G3017" s="67" t="s">
        <v>1038</v>
      </c>
      <c r="H3017" s="67"/>
      <c r="I3017" s="67" t="s">
        <v>1528</v>
      </c>
      <c r="J3017" s="37">
        <v>-500</v>
      </c>
    </row>
    <row r="3018" spans="1:10" x14ac:dyDescent="0.25">
      <c r="A3018" s="67"/>
      <c r="B3018" s="67"/>
      <c r="C3018" s="67" t="s">
        <v>3471</v>
      </c>
      <c r="D3018" s="67"/>
      <c r="E3018" s="67"/>
      <c r="F3018" s="68"/>
      <c r="G3018" s="67"/>
      <c r="H3018" s="67"/>
      <c r="I3018" s="67"/>
      <c r="J3018" s="36">
        <f>ROUND(SUM(J3009:J3017),5)</f>
        <v>0</v>
      </c>
    </row>
    <row r="3019" spans="1:10" x14ac:dyDescent="0.25">
      <c r="A3019" s="64"/>
      <c r="B3019" s="64"/>
      <c r="C3019" s="64" t="s">
        <v>3472</v>
      </c>
      <c r="D3019" s="64"/>
      <c r="E3019" s="64"/>
      <c r="F3019" s="65"/>
      <c r="G3019" s="64"/>
      <c r="H3019" s="64"/>
      <c r="I3019" s="64"/>
      <c r="J3019" s="57"/>
    </row>
    <row r="3020" spans="1:10" x14ac:dyDescent="0.25">
      <c r="A3020" s="67"/>
      <c r="B3020" s="67"/>
      <c r="C3020" s="67"/>
      <c r="D3020" s="67"/>
      <c r="E3020" s="67" t="s">
        <v>383</v>
      </c>
      <c r="F3020" s="68">
        <v>42370</v>
      </c>
      <c r="G3020" s="67" t="s">
        <v>1462</v>
      </c>
      <c r="H3020" s="67"/>
      <c r="I3020" s="67" t="s">
        <v>1463</v>
      </c>
      <c r="J3020" s="36">
        <v>500</v>
      </c>
    </row>
    <row r="3021" spans="1:10" x14ac:dyDescent="0.25">
      <c r="A3021" s="67"/>
      <c r="B3021" s="67"/>
      <c r="C3021" s="67"/>
      <c r="D3021" s="67"/>
      <c r="E3021" s="67" t="s">
        <v>426</v>
      </c>
      <c r="F3021" s="68">
        <v>42481</v>
      </c>
      <c r="G3021" s="67"/>
      <c r="H3021" s="67" t="s">
        <v>3473</v>
      </c>
      <c r="I3021" s="67" t="s">
        <v>3474</v>
      </c>
      <c r="J3021" s="36">
        <v>-404</v>
      </c>
    </row>
    <row r="3022" spans="1:10" ht="15.75" thickBot="1" x14ac:dyDescent="0.3">
      <c r="A3022" s="67"/>
      <c r="B3022" s="67"/>
      <c r="C3022" s="67"/>
      <c r="D3022" s="67"/>
      <c r="E3022" s="67" t="s">
        <v>383</v>
      </c>
      <c r="F3022" s="68">
        <v>43221</v>
      </c>
      <c r="G3022" s="67" t="s">
        <v>1510</v>
      </c>
      <c r="H3022" s="67"/>
      <c r="I3022" s="67"/>
      <c r="J3022" s="37">
        <v>-96</v>
      </c>
    </row>
    <row r="3023" spans="1:10" x14ac:dyDescent="0.25">
      <c r="A3023" s="67"/>
      <c r="B3023" s="67"/>
      <c r="C3023" s="67" t="s">
        <v>3475</v>
      </c>
      <c r="D3023" s="67"/>
      <c r="E3023" s="67"/>
      <c r="F3023" s="68"/>
      <c r="G3023" s="67"/>
      <c r="H3023" s="67"/>
      <c r="I3023" s="67"/>
      <c r="J3023" s="36">
        <f>ROUND(SUM(J3019:J3022),5)</f>
        <v>0</v>
      </c>
    </row>
    <row r="3024" spans="1:10" x14ac:dyDescent="0.25">
      <c r="A3024" s="64"/>
      <c r="B3024" s="64"/>
      <c r="C3024" s="64" t="s">
        <v>3476</v>
      </c>
      <c r="D3024" s="64"/>
      <c r="E3024" s="64"/>
      <c r="F3024" s="65"/>
      <c r="G3024" s="64"/>
      <c r="H3024" s="64"/>
      <c r="I3024" s="64"/>
      <c r="J3024" s="57"/>
    </row>
    <row r="3025" spans="1:10" x14ac:dyDescent="0.25">
      <c r="A3025" s="67"/>
      <c r="B3025" s="67"/>
      <c r="C3025" s="67"/>
      <c r="D3025" s="67"/>
      <c r="E3025" s="67" t="s">
        <v>383</v>
      </c>
      <c r="F3025" s="68">
        <v>43265</v>
      </c>
      <c r="G3025" s="67" t="s">
        <v>718</v>
      </c>
      <c r="H3025" s="67"/>
      <c r="I3025" s="67" t="s">
        <v>3477</v>
      </c>
      <c r="J3025" s="36">
        <v>500</v>
      </c>
    </row>
    <row r="3026" spans="1:10" ht="15.75" thickBot="1" x14ac:dyDescent="0.3">
      <c r="A3026" s="67"/>
      <c r="B3026" s="67"/>
      <c r="C3026" s="67"/>
      <c r="D3026" s="67"/>
      <c r="E3026" s="67" t="s">
        <v>390</v>
      </c>
      <c r="F3026" s="68">
        <v>43266</v>
      </c>
      <c r="G3026" s="67" t="s">
        <v>3478</v>
      </c>
      <c r="H3026" s="67" t="s">
        <v>338</v>
      </c>
      <c r="I3026" s="67" t="s">
        <v>3479</v>
      </c>
      <c r="J3026" s="37">
        <v>-25.77</v>
      </c>
    </row>
    <row r="3027" spans="1:10" x14ac:dyDescent="0.25">
      <c r="A3027" s="67"/>
      <c r="B3027" s="67"/>
      <c r="C3027" s="67" t="s">
        <v>3480</v>
      </c>
      <c r="D3027" s="67"/>
      <c r="E3027" s="67"/>
      <c r="F3027" s="68"/>
      <c r="G3027" s="67"/>
      <c r="H3027" s="67"/>
      <c r="I3027" s="67"/>
      <c r="J3027" s="36">
        <f>ROUND(SUM(J3024:J3026),5)</f>
        <v>474.23</v>
      </c>
    </row>
    <row r="3028" spans="1:10" x14ac:dyDescent="0.25">
      <c r="A3028" s="64"/>
      <c r="B3028" s="64"/>
      <c r="C3028" s="64" t="s">
        <v>3481</v>
      </c>
      <c r="D3028" s="64"/>
      <c r="E3028" s="64"/>
      <c r="F3028" s="65"/>
      <c r="G3028" s="64"/>
      <c r="H3028" s="64"/>
      <c r="I3028" s="64"/>
      <c r="J3028" s="57"/>
    </row>
    <row r="3029" spans="1:10" x14ac:dyDescent="0.25">
      <c r="A3029" s="67"/>
      <c r="B3029" s="67"/>
      <c r="C3029" s="67"/>
      <c r="D3029" s="67"/>
      <c r="E3029" s="67" t="s">
        <v>383</v>
      </c>
      <c r="F3029" s="68">
        <v>41243</v>
      </c>
      <c r="G3029" s="67" t="s">
        <v>1734</v>
      </c>
      <c r="H3029" s="67"/>
      <c r="I3029" s="67" t="s">
        <v>1735</v>
      </c>
      <c r="J3029" s="36">
        <v>20</v>
      </c>
    </row>
    <row r="3030" spans="1:10" x14ac:dyDescent="0.25">
      <c r="A3030" s="67"/>
      <c r="B3030" s="67"/>
      <c r="C3030" s="67"/>
      <c r="D3030" s="67"/>
      <c r="E3030" s="67" t="s">
        <v>383</v>
      </c>
      <c r="F3030" s="68">
        <v>41243</v>
      </c>
      <c r="G3030" s="67" t="s">
        <v>1738</v>
      </c>
      <c r="H3030" s="67"/>
      <c r="I3030" s="67" t="s">
        <v>1739</v>
      </c>
      <c r="J3030" s="36">
        <v>20</v>
      </c>
    </row>
    <row r="3031" spans="1:10" x14ac:dyDescent="0.25">
      <c r="A3031" s="67"/>
      <c r="B3031" s="67"/>
      <c r="C3031" s="67"/>
      <c r="D3031" s="67"/>
      <c r="E3031" s="67" t="s">
        <v>383</v>
      </c>
      <c r="F3031" s="68">
        <v>41394</v>
      </c>
      <c r="G3031" s="67" t="s">
        <v>1515</v>
      </c>
      <c r="H3031" s="67"/>
      <c r="I3031" s="67" t="s">
        <v>1516</v>
      </c>
      <c r="J3031" s="36">
        <v>20</v>
      </c>
    </row>
    <row r="3032" spans="1:10" x14ac:dyDescent="0.25">
      <c r="A3032" s="67"/>
      <c r="B3032" s="67"/>
      <c r="C3032" s="67"/>
      <c r="D3032" s="67"/>
      <c r="E3032" s="67" t="s">
        <v>383</v>
      </c>
      <c r="F3032" s="68">
        <v>41486</v>
      </c>
      <c r="G3032" s="67" t="s">
        <v>1517</v>
      </c>
      <c r="H3032" s="67"/>
      <c r="I3032" s="67" t="s">
        <v>1518</v>
      </c>
      <c r="J3032" s="36">
        <v>38</v>
      </c>
    </row>
    <row r="3033" spans="1:10" x14ac:dyDescent="0.25">
      <c r="A3033" s="67"/>
      <c r="B3033" s="67"/>
      <c r="C3033" s="67"/>
      <c r="D3033" s="67"/>
      <c r="E3033" s="67" t="s">
        <v>383</v>
      </c>
      <c r="F3033" s="68">
        <v>41517</v>
      </c>
      <c r="G3033" s="67" t="s">
        <v>1508</v>
      </c>
      <c r="H3033" s="67"/>
      <c r="I3033" s="67" t="s">
        <v>1509</v>
      </c>
      <c r="J3033" s="36">
        <v>38</v>
      </c>
    </row>
    <row r="3034" spans="1:10" x14ac:dyDescent="0.25">
      <c r="A3034" s="67"/>
      <c r="B3034" s="67"/>
      <c r="C3034" s="67"/>
      <c r="D3034" s="67"/>
      <c r="E3034" s="67" t="s">
        <v>383</v>
      </c>
      <c r="F3034" s="68">
        <v>41608</v>
      </c>
      <c r="G3034" s="67" t="s">
        <v>1519</v>
      </c>
      <c r="H3034" s="67"/>
      <c r="I3034" s="67" t="s">
        <v>1520</v>
      </c>
      <c r="J3034" s="36">
        <v>20</v>
      </c>
    </row>
    <row r="3035" spans="1:10" x14ac:dyDescent="0.25">
      <c r="A3035" s="67"/>
      <c r="B3035" s="67"/>
      <c r="C3035" s="67"/>
      <c r="D3035" s="67"/>
      <c r="E3035" s="67" t="s">
        <v>383</v>
      </c>
      <c r="F3035" s="68">
        <v>42155</v>
      </c>
      <c r="G3035" s="67" t="s">
        <v>1650</v>
      </c>
      <c r="H3035" s="67"/>
      <c r="I3035" s="67" t="s">
        <v>1651</v>
      </c>
      <c r="J3035" s="36">
        <v>20</v>
      </c>
    </row>
    <row r="3036" spans="1:10" x14ac:dyDescent="0.25">
      <c r="A3036" s="67"/>
      <c r="B3036" s="67"/>
      <c r="C3036" s="67"/>
      <c r="D3036" s="67"/>
      <c r="E3036" s="67" t="s">
        <v>383</v>
      </c>
      <c r="F3036" s="68">
        <v>42185</v>
      </c>
      <c r="G3036" s="67" t="s">
        <v>900</v>
      </c>
      <c r="H3036" s="67"/>
      <c r="I3036" s="67" t="s">
        <v>901</v>
      </c>
      <c r="J3036" s="36">
        <v>20</v>
      </c>
    </row>
    <row r="3037" spans="1:10" x14ac:dyDescent="0.25">
      <c r="A3037" s="67"/>
      <c r="B3037" s="67"/>
      <c r="C3037" s="67"/>
      <c r="D3037" s="67"/>
      <c r="E3037" s="67" t="s">
        <v>383</v>
      </c>
      <c r="F3037" s="68">
        <v>42370</v>
      </c>
      <c r="G3037" s="67" t="s">
        <v>1462</v>
      </c>
      <c r="H3037" s="67"/>
      <c r="I3037" s="67" t="s">
        <v>1463</v>
      </c>
      <c r="J3037" s="36">
        <v>304</v>
      </c>
    </row>
    <row r="3038" spans="1:10" x14ac:dyDescent="0.25">
      <c r="A3038" s="67"/>
      <c r="B3038" s="67"/>
      <c r="C3038" s="67"/>
      <c r="D3038" s="67"/>
      <c r="E3038" s="67" t="s">
        <v>383</v>
      </c>
      <c r="F3038" s="68">
        <v>42429</v>
      </c>
      <c r="G3038" s="67" t="s">
        <v>1464</v>
      </c>
      <c r="H3038" s="67"/>
      <c r="I3038" s="67" t="s">
        <v>1465</v>
      </c>
      <c r="J3038" s="36">
        <v>20</v>
      </c>
    </row>
    <row r="3039" spans="1:10" x14ac:dyDescent="0.25">
      <c r="A3039" s="67"/>
      <c r="B3039" s="67"/>
      <c r="C3039" s="67"/>
      <c r="D3039" s="67"/>
      <c r="E3039" s="67" t="s">
        <v>383</v>
      </c>
      <c r="F3039" s="68">
        <v>42460</v>
      </c>
      <c r="G3039" s="67" t="s">
        <v>1466</v>
      </c>
      <c r="H3039" s="67"/>
      <c r="I3039" s="67" t="s">
        <v>1467</v>
      </c>
      <c r="J3039" s="36">
        <v>20</v>
      </c>
    </row>
    <row r="3040" spans="1:10" x14ac:dyDescent="0.25">
      <c r="A3040" s="67"/>
      <c r="B3040" s="67"/>
      <c r="C3040" s="67"/>
      <c r="D3040" s="67"/>
      <c r="E3040" s="67" t="s">
        <v>383</v>
      </c>
      <c r="F3040" s="68">
        <v>42551</v>
      </c>
      <c r="G3040" s="67" t="s">
        <v>1669</v>
      </c>
      <c r="H3040" s="67"/>
      <c r="I3040" s="67" t="s">
        <v>1670</v>
      </c>
      <c r="J3040" s="36">
        <v>20</v>
      </c>
    </row>
    <row r="3041" spans="1:10" x14ac:dyDescent="0.25">
      <c r="A3041" s="67"/>
      <c r="B3041" s="67"/>
      <c r="C3041" s="67"/>
      <c r="D3041" s="67"/>
      <c r="E3041" s="67" t="s">
        <v>383</v>
      </c>
      <c r="F3041" s="68">
        <v>42643</v>
      </c>
      <c r="G3041" s="67" t="s">
        <v>1581</v>
      </c>
      <c r="H3041" s="67"/>
      <c r="I3041" s="67" t="s">
        <v>1582</v>
      </c>
      <c r="J3041" s="36">
        <v>40</v>
      </c>
    </row>
    <row r="3042" spans="1:10" x14ac:dyDescent="0.25">
      <c r="A3042" s="67"/>
      <c r="B3042" s="67"/>
      <c r="C3042" s="67"/>
      <c r="D3042" s="67"/>
      <c r="E3042" s="67" t="s">
        <v>383</v>
      </c>
      <c r="F3042" s="68">
        <v>42704</v>
      </c>
      <c r="G3042" s="67" t="s">
        <v>1468</v>
      </c>
      <c r="H3042" s="67"/>
      <c r="I3042" s="67" t="s">
        <v>1469</v>
      </c>
      <c r="J3042" s="36">
        <v>20</v>
      </c>
    </row>
    <row r="3043" spans="1:10" x14ac:dyDescent="0.25">
      <c r="A3043" s="67"/>
      <c r="B3043" s="67"/>
      <c r="C3043" s="67"/>
      <c r="D3043" s="67"/>
      <c r="E3043" s="67" t="s">
        <v>383</v>
      </c>
      <c r="F3043" s="68">
        <v>42766</v>
      </c>
      <c r="G3043" s="67" t="s">
        <v>1586</v>
      </c>
      <c r="H3043" s="67"/>
      <c r="I3043" s="67" t="s">
        <v>1587</v>
      </c>
      <c r="J3043" s="36">
        <v>20</v>
      </c>
    </row>
    <row r="3044" spans="1:10" x14ac:dyDescent="0.25">
      <c r="A3044" s="67"/>
      <c r="B3044" s="67"/>
      <c r="C3044" s="67"/>
      <c r="D3044" s="67"/>
      <c r="E3044" s="67" t="s">
        <v>383</v>
      </c>
      <c r="F3044" s="68">
        <v>42825</v>
      </c>
      <c r="G3044" s="67" t="s">
        <v>1588</v>
      </c>
      <c r="H3044" s="67"/>
      <c r="I3044" s="67" t="s">
        <v>1589</v>
      </c>
      <c r="J3044" s="36">
        <v>20</v>
      </c>
    </row>
    <row r="3045" spans="1:10" x14ac:dyDescent="0.25">
      <c r="A3045" s="67"/>
      <c r="B3045" s="67"/>
      <c r="C3045" s="67"/>
      <c r="D3045" s="67"/>
      <c r="E3045" s="67" t="s">
        <v>383</v>
      </c>
      <c r="F3045" s="68">
        <v>42886</v>
      </c>
      <c r="G3045" s="67" t="s">
        <v>1545</v>
      </c>
      <c r="H3045" s="67"/>
      <c r="I3045" s="67" t="s">
        <v>1546</v>
      </c>
      <c r="J3045" s="36">
        <v>20</v>
      </c>
    </row>
    <row r="3046" spans="1:10" ht="15.75" thickBot="1" x14ac:dyDescent="0.3">
      <c r="A3046" s="67"/>
      <c r="B3046" s="67"/>
      <c r="C3046" s="67"/>
      <c r="D3046" s="67"/>
      <c r="E3046" s="67" t="s">
        <v>390</v>
      </c>
      <c r="F3046" s="68">
        <v>43200</v>
      </c>
      <c r="G3046" s="67" t="s">
        <v>3482</v>
      </c>
      <c r="H3046" s="67" t="s">
        <v>3483</v>
      </c>
      <c r="I3046" s="67" t="s">
        <v>3484</v>
      </c>
      <c r="J3046" s="37">
        <v>-89.94</v>
      </c>
    </row>
    <row r="3047" spans="1:10" x14ac:dyDescent="0.25">
      <c r="A3047" s="67"/>
      <c r="B3047" s="67"/>
      <c r="C3047" s="67" t="s">
        <v>3485</v>
      </c>
      <c r="D3047" s="67"/>
      <c r="E3047" s="67"/>
      <c r="F3047" s="68"/>
      <c r="G3047" s="67"/>
      <c r="H3047" s="67"/>
      <c r="I3047" s="67"/>
      <c r="J3047" s="36">
        <f>ROUND(SUM(J3028:J3046),5)</f>
        <v>590.05999999999995</v>
      </c>
    </row>
    <row r="3048" spans="1:10" x14ac:dyDescent="0.25">
      <c r="A3048" s="64"/>
      <c r="B3048" s="64"/>
      <c r="C3048" s="64" t="s">
        <v>3486</v>
      </c>
      <c r="D3048" s="64"/>
      <c r="E3048" s="64"/>
      <c r="F3048" s="65"/>
      <c r="G3048" s="64"/>
      <c r="H3048" s="64"/>
      <c r="I3048" s="64"/>
      <c r="J3048" s="57"/>
    </row>
    <row r="3049" spans="1:10" x14ac:dyDescent="0.25">
      <c r="A3049" s="67"/>
      <c r="B3049" s="67"/>
      <c r="C3049" s="67"/>
      <c r="D3049" s="67"/>
      <c r="E3049" s="67" t="s">
        <v>383</v>
      </c>
      <c r="F3049" s="68">
        <v>40694</v>
      </c>
      <c r="G3049" s="67" t="s">
        <v>1614</v>
      </c>
      <c r="H3049" s="67"/>
      <c r="I3049" s="67" t="s">
        <v>1615</v>
      </c>
      <c r="J3049" s="36">
        <v>20</v>
      </c>
    </row>
    <row r="3050" spans="1:10" x14ac:dyDescent="0.25">
      <c r="A3050" s="67"/>
      <c r="B3050" s="67"/>
      <c r="C3050" s="67"/>
      <c r="D3050" s="67"/>
      <c r="E3050" s="67" t="s">
        <v>383</v>
      </c>
      <c r="F3050" s="68">
        <v>41060</v>
      </c>
      <c r="G3050" s="67" t="s">
        <v>1486</v>
      </c>
      <c r="H3050" s="67"/>
      <c r="I3050" s="67" t="s">
        <v>1487</v>
      </c>
      <c r="J3050" s="36">
        <v>20</v>
      </c>
    </row>
    <row r="3051" spans="1:10" x14ac:dyDescent="0.25">
      <c r="A3051" s="67"/>
      <c r="B3051" s="67"/>
      <c r="C3051" s="67"/>
      <c r="D3051" s="67"/>
      <c r="E3051" s="67" t="s">
        <v>383</v>
      </c>
      <c r="F3051" s="68">
        <v>41305</v>
      </c>
      <c r="G3051" s="67" t="s">
        <v>1488</v>
      </c>
      <c r="H3051" s="67"/>
      <c r="I3051" s="67" t="s">
        <v>1489</v>
      </c>
      <c r="J3051" s="36">
        <v>20</v>
      </c>
    </row>
    <row r="3052" spans="1:10" x14ac:dyDescent="0.25">
      <c r="A3052" s="67"/>
      <c r="B3052" s="67"/>
      <c r="C3052" s="67"/>
      <c r="D3052" s="67"/>
      <c r="E3052" s="67" t="s">
        <v>383</v>
      </c>
      <c r="F3052" s="68">
        <v>42767</v>
      </c>
      <c r="G3052" s="67" t="s">
        <v>1009</v>
      </c>
      <c r="H3052" s="67"/>
      <c r="I3052" s="67" t="s">
        <v>1556</v>
      </c>
      <c r="J3052" s="36">
        <v>-60</v>
      </c>
    </row>
    <row r="3053" spans="1:10" ht="15.75" thickBot="1" x14ac:dyDescent="0.3">
      <c r="A3053" s="67"/>
      <c r="B3053" s="67"/>
      <c r="C3053" s="67"/>
      <c r="D3053" s="67"/>
      <c r="E3053" s="67" t="s">
        <v>383</v>
      </c>
      <c r="F3053" s="68">
        <v>43318</v>
      </c>
      <c r="G3053" s="67" t="s">
        <v>3487</v>
      </c>
      <c r="H3053" s="67"/>
      <c r="I3053" s="67" t="s">
        <v>3488</v>
      </c>
      <c r="J3053" s="37">
        <v>500</v>
      </c>
    </row>
    <row r="3054" spans="1:10" x14ac:dyDescent="0.25">
      <c r="A3054" s="67"/>
      <c r="B3054" s="67"/>
      <c r="C3054" s="67" t="s">
        <v>3489</v>
      </c>
      <c r="D3054" s="67"/>
      <c r="E3054" s="67"/>
      <c r="F3054" s="68"/>
      <c r="G3054" s="67"/>
      <c r="H3054" s="67"/>
      <c r="I3054" s="67"/>
      <c r="J3054" s="36">
        <f>ROUND(SUM(J3048:J3053),5)</f>
        <v>500</v>
      </c>
    </row>
    <row r="3055" spans="1:10" x14ac:dyDescent="0.25">
      <c r="A3055" s="64"/>
      <c r="B3055" s="64"/>
      <c r="C3055" s="64" t="s">
        <v>3490</v>
      </c>
      <c r="D3055" s="64"/>
      <c r="E3055" s="64"/>
      <c r="F3055" s="65"/>
      <c r="G3055" s="64"/>
      <c r="H3055" s="64"/>
      <c r="I3055" s="64"/>
      <c r="J3055" s="57"/>
    </row>
    <row r="3056" spans="1:10" x14ac:dyDescent="0.25">
      <c r="A3056" s="67"/>
      <c r="B3056" s="67"/>
      <c r="C3056" s="67"/>
      <c r="D3056" s="67"/>
      <c r="E3056" s="67" t="s">
        <v>383</v>
      </c>
      <c r="F3056" s="68">
        <v>40209</v>
      </c>
      <c r="G3056" s="67" t="s">
        <v>2381</v>
      </c>
      <c r="H3056" s="67"/>
      <c r="I3056" s="67" t="s">
        <v>2382</v>
      </c>
      <c r="J3056" s="36">
        <v>80</v>
      </c>
    </row>
    <row r="3057" spans="1:10" x14ac:dyDescent="0.25">
      <c r="A3057" s="67"/>
      <c r="B3057" s="67"/>
      <c r="C3057" s="67"/>
      <c r="D3057" s="67"/>
      <c r="E3057" s="67" t="s">
        <v>383</v>
      </c>
      <c r="F3057" s="68">
        <v>40209</v>
      </c>
      <c r="G3057" s="67" t="s">
        <v>2381</v>
      </c>
      <c r="H3057" s="67"/>
      <c r="I3057" s="67" t="s">
        <v>2382</v>
      </c>
      <c r="J3057" s="36">
        <v>1933.25</v>
      </c>
    </row>
    <row r="3058" spans="1:10" x14ac:dyDescent="0.25">
      <c r="A3058" s="67"/>
      <c r="B3058" s="67"/>
      <c r="C3058" s="67"/>
      <c r="D3058" s="67"/>
      <c r="E3058" s="67" t="s">
        <v>383</v>
      </c>
      <c r="F3058" s="68">
        <v>40268</v>
      </c>
      <c r="G3058" s="67" t="s">
        <v>2458</v>
      </c>
      <c r="H3058" s="67"/>
      <c r="I3058" s="67" t="s">
        <v>2459</v>
      </c>
      <c r="J3058" s="36">
        <v>20</v>
      </c>
    </row>
    <row r="3059" spans="1:10" x14ac:dyDescent="0.25">
      <c r="A3059" s="67"/>
      <c r="B3059" s="67"/>
      <c r="C3059" s="67"/>
      <c r="D3059" s="67"/>
      <c r="E3059" s="67" t="s">
        <v>383</v>
      </c>
      <c r="F3059" s="68">
        <v>40359</v>
      </c>
      <c r="G3059" s="67" t="s">
        <v>3108</v>
      </c>
      <c r="H3059" s="67"/>
      <c r="I3059" s="67" t="s">
        <v>3109</v>
      </c>
      <c r="J3059" s="36">
        <v>20</v>
      </c>
    </row>
    <row r="3060" spans="1:10" x14ac:dyDescent="0.25">
      <c r="A3060" s="67"/>
      <c r="B3060" s="67"/>
      <c r="C3060" s="67"/>
      <c r="D3060" s="67"/>
      <c r="E3060" s="67" t="s">
        <v>383</v>
      </c>
      <c r="F3060" s="68">
        <v>40602</v>
      </c>
      <c r="G3060" s="67" t="s">
        <v>2880</v>
      </c>
      <c r="H3060" s="67"/>
      <c r="I3060" s="67" t="s">
        <v>2881</v>
      </c>
      <c r="J3060" s="36">
        <v>1933.75</v>
      </c>
    </row>
    <row r="3061" spans="1:10" x14ac:dyDescent="0.25">
      <c r="A3061" s="67"/>
      <c r="B3061" s="67"/>
      <c r="C3061" s="67"/>
      <c r="D3061" s="67"/>
      <c r="E3061" s="67" t="s">
        <v>383</v>
      </c>
      <c r="F3061" s="68">
        <v>40724</v>
      </c>
      <c r="G3061" s="67" t="s">
        <v>1496</v>
      </c>
      <c r="H3061" s="67"/>
      <c r="I3061" s="67" t="s">
        <v>1497</v>
      </c>
      <c r="J3061" s="36">
        <v>20</v>
      </c>
    </row>
    <row r="3062" spans="1:10" x14ac:dyDescent="0.25">
      <c r="A3062" s="67"/>
      <c r="B3062" s="67"/>
      <c r="C3062" s="67"/>
      <c r="D3062" s="67"/>
      <c r="E3062" s="67" t="s">
        <v>383</v>
      </c>
      <c r="F3062" s="68">
        <v>40755</v>
      </c>
      <c r="G3062" s="67" t="s">
        <v>1563</v>
      </c>
      <c r="H3062" s="67"/>
      <c r="I3062" s="67" t="s">
        <v>1564</v>
      </c>
      <c r="J3062" s="36">
        <v>20</v>
      </c>
    </row>
    <row r="3063" spans="1:10" x14ac:dyDescent="0.25">
      <c r="A3063" s="67"/>
      <c r="B3063" s="67"/>
      <c r="C3063" s="67"/>
      <c r="D3063" s="67"/>
      <c r="E3063" s="67" t="s">
        <v>383</v>
      </c>
      <c r="F3063" s="68">
        <v>41121</v>
      </c>
      <c r="G3063" s="67" t="s">
        <v>1513</v>
      </c>
      <c r="H3063" s="67"/>
      <c r="I3063" s="67" t="s">
        <v>1514</v>
      </c>
      <c r="J3063" s="36">
        <v>20</v>
      </c>
    </row>
    <row r="3064" spans="1:10" x14ac:dyDescent="0.25">
      <c r="A3064" s="67"/>
      <c r="B3064" s="67"/>
      <c r="C3064" s="67"/>
      <c r="D3064" s="67"/>
      <c r="E3064" s="67" t="s">
        <v>383</v>
      </c>
      <c r="F3064" s="68">
        <v>41121</v>
      </c>
      <c r="G3064" s="67" t="s">
        <v>1724</v>
      </c>
      <c r="H3064" s="67"/>
      <c r="I3064" s="67" t="s">
        <v>1725</v>
      </c>
      <c r="J3064" s="36">
        <v>1880</v>
      </c>
    </row>
    <row r="3065" spans="1:10" x14ac:dyDescent="0.25">
      <c r="A3065" s="67"/>
      <c r="B3065" s="67"/>
      <c r="C3065" s="67"/>
      <c r="D3065" s="67"/>
      <c r="E3065" s="67" t="s">
        <v>383</v>
      </c>
      <c r="F3065" s="68">
        <v>41182</v>
      </c>
      <c r="G3065" s="67" t="s">
        <v>1506</v>
      </c>
      <c r="H3065" s="67"/>
      <c r="I3065" s="67" t="s">
        <v>1507</v>
      </c>
      <c r="J3065" s="36">
        <v>20</v>
      </c>
    </row>
    <row r="3066" spans="1:10" x14ac:dyDescent="0.25">
      <c r="A3066" s="67"/>
      <c r="B3066" s="67"/>
      <c r="C3066" s="67"/>
      <c r="D3066" s="67"/>
      <c r="E3066" s="67" t="s">
        <v>383</v>
      </c>
      <c r="F3066" s="68">
        <v>41243</v>
      </c>
      <c r="G3066" s="67" t="s">
        <v>1736</v>
      </c>
      <c r="H3066" s="67"/>
      <c r="I3066" s="67" t="s">
        <v>1737</v>
      </c>
      <c r="J3066" s="36">
        <v>-582.39</v>
      </c>
    </row>
    <row r="3067" spans="1:10" x14ac:dyDescent="0.25">
      <c r="A3067" s="67"/>
      <c r="B3067" s="67"/>
      <c r="C3067" s="67"/>
      <c r="D3067" s="67"/>
      <c r="E3067" s="67" t="s">
        <v>383</v>
      </c>
      <c r="F3067" s="68">
        <v>41274</v>
      </c>
      <c r="G3067" s="67" t="s">
        <v>1740</v>
      </c>
      <c r="H3067" s="67"/>
      <c r="I3067" s="67" t="s">
        <v>1741</v>
      </c>
      <c r="J3067" s="36">
        <v>-988.88</v>
      </c>
    </row>
    <row r="3068" spans="1:10" x14ac:dyDescent="0.25">
      <c r="A3068" s="67"/>
      <c r="B3068" s="67"/>
      <c r="C3068" s="67"/>
      <c r="D3068" s="67"/>
      <c r="E3068" s="67" t="s">
        <v>383</v>
      </c>
      <c r="F3068" s="68">
        <v>41333</v>
      </c>
      <c r="G3068" s="67" t="s">
        <v>1744</v>
      </c>
      <c r="H3068" s="67"/>
      <c r="I3068" s="67" t="s">
        <v>1745</v>
      </c>
      <c r="J3068" s="36">
        <v>-671.69</v>
      </c>
    </row>
    <row r="3069" spans="1:10" x14ac:dyDescent="0.25">
      <c r="A3069" s="67"/>
      <c r="B3069" s="67"/>
      <c r="C3069" s="67"/>
      <c r="D3069" s="67"/>
      <c r="E3069" s="67" t="s">
        <v>383</v>
      </c>
      <c r="F3069" s="68">
        <v>41425</v>
      </c>
      <c r="G3069" s="67" t="s">
        <v>1490</v>
      </c>
      <c r="H3069" s="67"/>
      <c r="I3069" s="67" t="s">
        <v>1491</v>
      </c>
      <c r="J3069" s="36">
        <v>20</v>
      </c>
    </row>
    <row r="3070" spans="1:10" x14ac:dyDescent="0.25">
      <c r="A3070" s="67"/>
      <c r="B3070" s="67"/>
      <c r="C3070" s="67"/>
      <c r="D3070" s="67"/>
      <c r="E3070" s="67" t="s">
        <v>383</v>
      </c>
      <c r="F3070" s="68">
        <v>41425</v>
      </c>
      <c r="G3070" s="67" t="s">
        <v>1749</v>
      </c>
      <c r="H3070" s="67"/>
      <c r="I3070" s="67"/>
      <c r="J3070" s="36">
        <v>-226.52</v>
      </c>
    </row>
    <row r="3071" spans="1:10" x14ac:dyDescent="0.25">
      <c r="A3071" s="67"/>
      <c r="B3071" s="67"/>
      <c r="C3071" s="67"/>
      <c r="D3071" s="67"/>
      <c r="E3071" s="67" t="s">
        <v>383</v>
      </c>
      <c r="F3071" s="68">
        <v>41455</v>
      </c>
      <c r="G3071" s="67" t="s">
        <v>1750</v>
      </c>
      <c r="H3071" s="67"/>
      <c r="I3071" s="67" t="s">
        <v>1751</v>
      </c>
      <c r="J3071" s="36">
        <v>80</v>
      </c>
    </row>
    <row r="3072" spans="1:10" x14ac:dyDescent="0.25">
      <c r="A3072" s="67"/>
      <c r="B3072" s="67"/>
      <c r="C3072" s="67"/>
      <c r="D3072" s="67"/>
      <c r="E3072" s="67" t="s">
        <v>426</v>
      </c>
      <c r="F3072" s="68">
        <v>41757</v>
      </c>
      <c r="G3072" s="67"/>
      <c r="H3072" s="67" t="s">
        <v>3491</v>
      </c>
      <c r="I3072" s="67" t="s">
        <v>3492</v>
      </c>
      <c r="J3072" s="36">
        <v>-623.1</v>
      </c>
    </row>
    <row r="3073" spans="1:10" x14ac:dyDescent="0.25">
      <c r="A3073" s="67"/>
      <c r="B3073" s="67"/>
      <c r="C3073" s="67"/>
      <c r="D3073" s="67"/>
      <c r="E3073" s="67" t="s">
        <v>383</v>
      </c>
      <c r="F3073" s="68">
        <v>41882</v>
      </c>
      <c r="G3073" s="67" t="s">
        <v>1492</v>
      </c>
      <c r="H3073" s="67"/>
      <c r="I3073" s="67" t="s">
        <v>1493</v>
      </c>
      <c r="J3073" s="36">
        <v>20</v>
      </c>
    </row>
    <row r="3074" spans="1:10" x14ac:dyDescent="0.25">
      <c r="A3074" s="67"/>
      <c r="B3074" s="67"/>
      <c r="C3074" s="67"/>
      <c r="D3074" s="67"/>
      <c r="E3074" s="67" t="s">
        <v>426</v>
      </c>
      <c r="F3074" s="68">
        <v>41939</v>
      </c>
      <c r="G3074" s="67"/>
      <c r="H3074" s="67" t="s">
        <v>3493</v>
      </c>
      <c r="I3074" s="67" t="s">
        <v>3494</v>
      </c>
      <c r="J3074" s="36">
        <v>-1400.26</v>
      </c>
    </row>
    <row r="3075" spans="1:10" x14ac:dyDescent="0.25">
      <c r="A3075" s="67"/>
      <c r="B3075" s="67"/>
      <c r="C3075" s="67"/>
      <c r="D3075" s="67"/>
      <c r="E3075" s="67" t="s">
        <v>383</v>
      </c>
      <c r="F3075" s="68">
        <v>42216</v>
      </c>
      <c r="G3075" s="67" t="s">
        <v>1655</v>
      </c>
      <c r="H3075" s="67"/>
      <c r="I3075" s="67" t="s">
        <v>1656</v>
      </c>
      <c r="J3075" s="36">
        <v>20</v>
      </c>
    </row>
    <row r="3076" spans="1:10" x14ac:dyDescent="0.25">
      <c r="A3076" s="67"/>
      <c r="B3076" s="67"/>
      <c r="C3076" s="67"/>
      <c r="D3076" s="67"/>
      <c r="E3076" s="67" t="s">
        <v>383</v>
      </c>
      <c r="F3076" s="68">
        <v>42460</v>
      </c>
      <c r="G3076" s="67" t="s">
        <v>1466</v>
      </c>
      <c r="H3076" s="67"/>
      <c r="I3076" s="67" t="s">
        <v>1467</v>
      </c>
      <c r="J3076" s="36">
        <v>20</v>
      </c>
    </row>
    <row r="3077" spans="1:10" x14ac:dyDescent="0.25">
      <c r="A3077" s="67"/>
      <c r="B3077" s="67"/>
      <c r="C3077" s="67"/>
      <c r="D3077" s="67"/>
      <c r="E3077" s="67" t="s">
        <v>426</v>
      </c>
      <c r="F3077" s="68">
        <v>42481</v>
      </c>
      <c r="G3077" s="67" t="s">
        <v>570</v>
      </c>
      <c r="H3077" s="67" t="s">
        <v>3495</v>
      </c>
      <c r="I3077" s="67" t="s">
        <v>3496</v>
      </c>
      <c r="J3077" s="36">
        <v>-817.29</v>
      </c>
    </row>
    <row r="3078" spans="1:10" x14ac:dyDescent="0.25">
      <c r="A3078" s="67"/>
      <c r="B3078" s="67"/>
      <c r="C3078" s="67"/>
      <c r="D3078" s="67"/>
      <c r="E3078" s="67" t="s">
        <v>383</v>
      </c>
      <c r="F3078" s="68">
        <v>42582</v>
      </c>
      <c r="G3078" s="67" t="s">
        <v>1830</v>
      </c>
      <c r="H3078" s="67"/>
      <c r="I3078" s="67" t="s">
        <v>1831</v>
      </c>
      <c r="J3078" s="36">
        <v>20</v>
      </c>
    </row>
    <row r="3079" spans="1:10" x14ac:dyDescent="0.25">
      <c r="A3079" s="67"/>
      <c r="B3079" s="67"/>
      <c r="C3079" s="67"/>
      <c r="D3079" s="67"/>
      <c r="E3079" s="67" t="s">
        <v>383</v>
      </c>
      <c r="F3079" s="68">
        <v>42675</v>
      </c>
      <c r="G3079" s="67" t="s">
        <v>1835</v>
      </c>
      <c r="H3079" s="67"/>
      <c r="I3079" s="67" t="s">
        <v>1836</v>
      </c>
      <c r="J3079" s="36">
        <v>38</v>
      </c>
    </row>
    <row r="3080" spans="1:10" ht="15.75" thickBot="1" x14ac:dyDescent="0.3">
      <c r="A3080" s="67"/>
      <c r="B3080" s="67"/>
      <c r="C3080" s="67"/>
      <c r="D3080" s="67"/>
      <c r="E3080" s="67" t="s">
        <v>383</v>
      </c>
      <c r="F3080" s="68">
        <v>43500</v>
      </c>
      <c r="G3080" s="67" t="s">
        <v>3497</v>
      </c>
      <c r="H3080" s="67"/>
      <c r="I3080" s="67" t="s">
        <v>3498</v>
      </c>
      <c r="J3080" s="37">
        <v>-75</v>
      </c>
    </row>
    <row r="3081" spans="1:10" x14ac:dyDescent="0.25">
      <c r="A3081" s="67"/>
      <c r="B3081" s="67"/>
      <c r="C3081" s="67" t="s">
        <v>3499</v>
      </c>
      <c r="D3081" s="67"/>
      <c r="E3081" s="67"/>
      <c r="F3081" s="68"/>
      <c r="G3081" s="67"/>
      <c r="H3081" s="67"/>
      <c r="I3081" s="67"/>
      <c r="J3081" s="36">
        <f>ROUND(SUM(J3055:J3080),5)</f>
        <v>779.87</v>
      </c>
    </row>
    <row r="3082" spans="1:10" x14ac:dyDescent="0.25">
      <c r="A3082" s="64"/>
      <c r="B3082" s="64"/>
      <c r="C3082" s="64" t="s">
        <v>3500</v>
      </c>
      <c r="D3082" s="64"/>
      <c r="E3082" s="64"/>
      <c r="F3082" s="65"/>
      <c r="G3082" s="64"/>
      <c r="H3082" s="64"/>
      <c r="I3082" s="64"/>
      <c r="J3082" s="57"/>
    </row>
    <row r="3083" spans="1:10" ht="15.75" thickBot="1" x14ac:dyDescent="0.3">
      <c r="A3083" s="63"/>
      <c r="B3083" s="63"/>
      <c r="C3083" s="63"/>
      <c r="D3083" s="67"/>
      <c r="E3083" s="67" t="s">
        <v>383</v>
      </c>
      <c r="F3083" s="68">
        <v>43279</v>
      </c>
      <c r="G3083" s="67" t="s">
        <v>2911</v>
      </c>
      <c r="H3083" s="67"/>
      <c r="I3083" s="67" t="s">
        <v>2912</v>
      </c>
      <c r="J3083" s="37">
        <v>500</v>
      </c>
    </row>
    <row r="3084" spans="1:10" x14ac:dyDescent="0.25">
      <c r="A3084" s="67"/>
      <c r="B3084" s="67"/>
      <c r="C3084" s="67" t="s">
        <v>3501</v>
      </c>
      <c r="D3084" s="67"/>
      <c r="E3084" s="67"/>
      <c r="F3084" s="68"/>
      <c r="G3084" s="67"/>
      <c r="H3084" s="67"/>
      <c r="I3084" s="67"/>
      <c r="J3084" s="36">
        <f>ROUND(SUM(J3082:J3083),5)</f>
        <v>500</v>
      </c>
    </row>
    <row r="3085" spans="1:10" x14ac:dyDescent="0.25">
      <c r="A3085" s="64"/>
      <c r="B3085" s="64"/>
      <c r="C3085" s="64" t="s">
        <v>3502</v>
      </c>
      <c r="D3085" s="64"/>
      <c r="E3085" s="64"/>
      <c r="F3085" s="65"/>
      <c r="G3085" s="64"/>
      <c r="H3085" s="64"/>
      <c r="I3085" s="64"/>
      <c r="J3085" s="57"/>
    </row>
    <row r="3086" spans="1:10" x14ac:dyDescent="0.25">
      <c r="A3086" s="67"/>
      <c r="B3086" s="67"/>
      <c r="C3086" s="67"/>
      <c r="D3086" s="67"/>
      <c r="E3086" s="67" t="s">
        <v>390</v>
      </c>
      <c r="F3086" s="68">
        <v>43123</v>
      </c>
      <c r="G3086" s="67" t="s">
        <v>3503</v>
      </c>
      <c r="H3086" s="67" t="s">
        <v>3504</v>
      </c>
      <c r="I3086" s="67" t="s">
        <v>3505</v>
      </c>
      <c r="J3086" s="36">
        <v>-331.12</v>
      </c>
    </row>
    <row r="3087" spans="1:10" ht="15.75" thickBot="1" x14ac:dyDescent="0.3">
      <c r="A3087" s="67"/>
      <c r="B3087" s="67"/>
      <c r="C3087" s="67"/>
      <c r="D3087" s="67"/>
      <c r="E3087" s="67" t="s">
        <v>383</v>
      </c>
      <c r="F3087" s="68">
        <v>43191</v>
      </c>
      <c r="G3087" s="67" t="s">
        <v>3506</v>
      </c>
      <c r="H3087" s="67"/>
      <c r="I3087" s="67" t="s">
        <v>3507</v>
      </c>
      <c r="J3087" s="37">
        <v>500</v>
      </c>
    </row>
    <row r="3088" spans="1:10" x14ac:dyDescent="0.25">
      <c r="A3088" s="67"/>
      <c r="B3088" s="67"/>
      <c r="C3088" s="67" t="s">
        <v>3508</v>
      </c>
      <c r="D3088" s="67"/>
      <c r="E3088" s="67"/>
      <c r="F3088" s="68"/>
      <c r="G3088" s="67"/>
      <c r="H3088" s="67"/>
      <c r="I3088" s="67"/>
      <c r="J3088" s="36">
        <f>ROUND(SUM(J3085:J3087),5)</f>
        <v>168.88</v>
      </c>
    </row>
    <row r="3089" spans="1:10" x14ac:dyDescent="0.25">
      <c r="A3089" s="64"/>
      <c r="B3089" s="64"/>
      <c r="C3089" s="64" t="s">
        <v>3509</v>
      </c>
      <c r="D3089" s="64"/>
      <c r="E3089" s="64"/>
      <c r="F3089" s="65"/>
      <c r="G3089" s="64"/>
      <c r="H3089" s="64"/>
      <c r="I3089" s="64"/>
      <c r="J3089" s="57"/>
    </row>
    <row r="3090" spans="1:10" x14ac:dyDescent="0.25">
      <c r="A3090" s="67"/>
      <c r="B3090" s="67"/>
      <c r="C3090" s="67"/>
      <c r="D3090" s="67"/>
      <c r="E3090" s="67" t="s">
        <v>383</v>
      </c>
      <c r="F3090" s="68">
        <v>41729</v>
      </c>
      <c r="G3090" s="67" t="s">
        <v>1478</v>
      </c>
      <c r="H3090" s="67"/>
      <c r="I3090" s="67" t="s">
        <v>1479</v>
      </c>
      <c r="J3090" s="36">
        <v>20</v>
      </c>
    </row>
    <row r="3091" spans="1:10" x14ac:dyDescent="0.25">
      <c r="A3091" s="67"/>
      <c r="B3091" s="67"/>
      <c r="C3091" s="67"/>
      <c r="D3091" s="67"/>
      <c r="E3091" s="67" t="s">
        <v>383</v>
      </c>
      <c r="F3091" s="68">
        <v>42370</v>
      </c>
      <c r="G3091" s="67" t="s">
        <v>1462</v>
      </c>
      <c r="H3091" s="67"/>
      <c r="I3091" s="67" t="s">
        <v>1463</v>
      </c>
      <c r="J3091" s="36">
        <v>480</v>
      </c>
    </row>
    <row r="3092" spans="1:10" ht="15.75" thickBot="1" x14ac:dyDescent="0.3">
      <c r="A3092" s="67"/>
      <c r="B3092" s="67"/>
      <c r="C3092" s="67"/>
      <c r="D3092" s="67"/>
      <c r="E3092" s="67" t="s">
        <v>426</v>
      </c>
      <c r="F3092" s="68">
        <v>42514</v>
      </c>
      <c r="G3092" s="67" t="s">
        <v>570</v>
      </c>
      <c r="H3092" s="67" t="s">
        <v>2844</v>
      </c>
      <c r="I3092" s="67" t="s">
        <v>2854</v>
      </c>
      <c r="J3092" s="37">
        <v>-350</v>
      </c>
    </row>
    <row r="3093" spans="1:10" x14ac:dyDescent="0.25">
      <c r="A3093" s="67"/>
      <c r="B3093" s="67"/>
      <c r="C3093" s="67" t="s">
        <v>3510</v>
      </c>
      <c r="D3093" s="67"/>
      <c r="E3093" s="67"/>
      <c r="F3093" s="68"/>
      <c r="G3093" s="67"/>
      <c r="H3093" s="67"/>
      <c r="I3093" s="67"/>
      <c r="J3093" s="36">
        <f>ROUND(SUM(J3089:J3092),5)</f>
        <v>150</v>
      </c>
    </row>
    <row r="3094" spans="1:10" x14ac:dyDescent="0.25">
      <c r="A3094" s="64"/>
      <c r="B3094" s="64"/>
      <c r="C3094" s="64" t="s">
        <v>3511</v>
      </c>
      <c r="D3094" s="64"/>
      <c r="E3094" s="64"/>
      <c r="F3094" s="65"/>
      <c r="G3094" s="64"/>
      <c r="H3094" s="64"/>
      <c r="I3094" s="64"/>
      <c r="J3094" s="57"/>
    </row>
    <row r="3095" spans="1:10" x14ac:dyDescent="0.25">
      <c r="A3095" s="67"/>
      <c r="B3095" s="67"/>
      <c r="C3095" s="67"/>
      <c r="D3095" s="67"/>
      <c r="E3095" s="67" t="s">
        <v>383</v>
      </c>
      <c r="F3095" s="68">
        <v>40574</v>
      </c>
      <c r="G3095" s="67" t="s">
        <v>1500</v>
      </c>
      <c r="H3095" s="67"/>
      <c r="I3095" s="67" t="s">
        <v>1501</v>
      </c>
      <c r="J3095" s="36">
        <v>40</v>
      </c>
    </row>
    <row r="3096" spans="1:10" x14ac:dyDescent="0.25">
      <c r="A3096" s="67"/>
      <c r="B3096" s="67"/>
      <c r="C3096" s="67"/>
      <c r="D3096" s="67"/>
      <c r="E3096" s="67" t="s">
        <v>383</v>
      </c>
      <c r="F3096" s="68">
        <v>40602</v>
      </c>
      <c r="G3096" s="67" t="s">
        <v>1202</v>
      </c>
      <c r="H3096" s="67"/>
      <c r="I3096" s="67" t="s">
        <v>1203</v>
      </c>
      <c r="J3096" s="36">
        <v>10</v>
      </c>
    </row>
    <row r="3097" spans="1:10" x14ac:dyDescent="0.25">
      <c r="A3097" s="67"/>
      <c r="B3097" s="67"/>
      <c r="C3097" s="67"/>
      <c r="D3097" s="67"/>
      <c r="E3097" s="67" t="s">
        <v>383</v>
      </c>
      <c r="F3097" s="68">
        <v>41152</v>
      </c>
      <c r="G3097" s="67" t="s">
        <v>1565</v>
      </c>
      <c r="H3097" s="67"/>
      <c r="I3097" s="67" t="s">
        <v>1566</v>
      </c>
      <c r="J3097" s="36">
        <v>8</v>
      </c>
    </row>
    <row r="3098" spans="1:10" x14ac:dyDescent="0.25">
      <c r="A3098" s="67"/>
      <c r="B3098" s="67"/>
      <c r="C3098" s="67"/>
      <c r="D3098" s="67"/>
      <c r="E3098" s="67" t="s">
        <v>383</v>
      </c>
      <c r="F3098" s="68">
        <v>41425</v>
      </c>
      <c r="G3098" s="67" t="s">
        <v>1490</v>
      </c>
      <c r="H3098" s="67"/>
      <c r="I3098" s="67" t="s">
        <v>1491</v>
      </c>
      <c r="J3098" s="36">
        <v>8</v>
      </c>
    </row>
    <row r="3099" spans="1:10" x14ac:dyDescent="0.25">
      <c r="A3099" s="67"/>
      <c r="B3099" s="67"/>
      <c r="C3099" s="67"/>
      <c r="D3099" s="67"/>
      <c r="E3099" s="67" t="s">
        <v>383</v>
      </c>
      <c r="F3099" s="68">
        <v>41486</v>
      </c>
      <c r="G3099" s="67" t="s">
        <v>1517</v>
      </c>
      <c r="H3099" s="67"/>
      <c r="I3099" s="67" t="s">
        <v>1518</v>
      </c>
      <c r="J3099" s="36">
        <v>120</v>
      </c>
    </row>
    <row r="3100" spans="1:10" x14ac:dyDescent="0.25">
      <c r="A3100" s="67"/>
      <c r="B3100" s="67"/>
      <c r="C3100" s="67"/>
      <c r="D3100" s="67"/>
      <c r="E3100" s="67" t="s">
        <v>383</v>
      </c>
      <c r="F3100" s="68">
        <v>41517</v>
      </c>
      <c r="G3100" s="67" t="s">
        <v>1508</v>
      </c>
      <c r="H3100" s="67"/>
      <c r="I3100" s="67" t="s">
        <v>1509</v>
      </c>
      <c r="J3100" s="36">
        <v>8</v>
      </c>
    </row>
    <row r="3101" spans="1:10" x14ac:dyDescent="0.25">
      <c r="A3101" s="67"/>
      <c r="B3101" s="67"/>
      <c r="C3101" s="67"/>
      <c r="D3101" s="67"/>
      <c r="E3101" s="67" t="s">
        <v>383</v>
      </c>
      <c r="F3101" s="68">
        <v>41547</v>
      </c>
      <c r="G3101" s="67" t="s">
        <v>1543</v>
      </c>
      <c r="H3101" s="67"/>
      <c r="I3101" s="67" t="s">
        <v>1544</v>
      </c>
      <c r="J3101" s="36">
        <v>480</v>
      </c>
    </row>
    <row r="3102" spans="1:10" x14ac:dyDescent="0.25">
      <c r="A3102" s="67"/>
      <c r="B3102" s="67"/>
      <c r="C3102" s="67"/>
      <c r="D3102" s="67"/>
      <c r="E3102" s="67" t="s">
        <v>383</v>
      </c>
      <c r="F3102" s="68">
        <v>41578</v>
      </c>
      <c r="G3102" s="67" t="s">
        <v>421</v>
      </c>
      <c r="H3102" s="67"/>
      <c r="I3102" s="67" t="s">
        <v>422</v>
      </c>
      <c r="J3102" s="36">
        <v>8</v>
      </c>
    </row>
    <row r="3103" spans="1:10" x14ac:dyDescent="0.25">
      <c r="A3103" s="67"/>
      <c r="B3103" s="67"/>
      <c r="C3103" s="67"/>
      <c r="D3103" s="67"/>
      <c r="E3103" s="67" t="s">
        <v>383</v>
      </c>
      <c r="F3103" s="68">
        <v>41790</v>
      </c>
      <c r="G3103" s="67" t="s">
        <v>1116</v>
      </c>
      <c r="H3103" s="67"/>
      <c r="I3103" s="67" t="s">
        <v>1117</v>
      </c>
      <c r="J3103" s="36">
        <v>8</v>
      </c>
    </row>
    <row r="3104" spans="1:10" x14ac:dyDescent="0.25">
      <c r="A3104" s="67"/>
      <c r="B3104" s="67"/>
      <c r="C3104" s="67"/>
      <c r="D3104" s="67"/>
      <c r="E3104" s="67" t="s">
        <v>383</v>
      </c>
      <c r="F3104" s="68">
        <v>41820</v>
      </c>
      <c r="G3104" s="67" t="s">
        <v>1638</v>
      </c>
      <c r="H3104" s="67"/>
      <c r="I3104" s="67" t="s">
        <v>1639</v>
      </c>
      <c r="J3104" s="36">
        <v>16</v>
      </c>
    </row>
    <row r="3105" spans="1:10" x14ac:dyDescent="0.25">
      <c r="A3105" s="67"/>
      <c r="B3105" s="67"/>
      <c r="C3105" s="67"/>
      <c r="D3105" s="67"/>
      <c r="E3105" s="67" t="s">
        <v>383</v>
      </c>
      <c r="F3105" s="68">
        <v>41943</v>
      </c>
      <c r="G3105" s="67" t="s">
        <v>1644</v>
      </c>
      <c r="H3105" s="67"/>
      <c r="I3105" s="67" t="s">
        <v>1645</v>
      </c>
      <c r="J3105" s="36">
        <v>362</v>
      </c>
    </row>
    <row r="3106" spans="1:10" x14ac:dyDescent="0.25">
      <c r="A3106" s="67"/>
      <c r="B3106" s="67"/>
      <c r="C3106" s="67"/>
      <c r="D3106" s="67"/>
      <c r="E3106" s="67" t="s">
        <v>383</v>
      </c>
      <c r="F3106" s="68">
        <v>42155</v>
      </c>
      <c r="G3106" s="67" t="s">
        <v>1650</v>
      </c>
      <c r="H3106" s="67"/>
      <c r="I3106" s="67" t="s">
        <v>1651</v>
      </c>
      <c r="J3106" s="36">
        <v>8</v>
      </c>
    </row>
    <row r="3107" spans="1:10" x14ac:dyDescent="0.25">
      <c r="A3107" s="67"/>
      <c r="B3107" s="67"/>
      <c r="C3107" s="67"/>
      <c r="D3107" s="67"/>
      <c r="E3107" s="67" t="s">
        <v>383</v>
      </c>
      <c r="F3107" s="68">
        <v>42216</v>
      </c>
      <c r="G3107" s="67" t="s">
        <v>1655</v>
      </c>
      <c r="H3107" s="67"/>
      <c r="I3107" s="67" t="s">
        <v>1656</v>
      </c>
      <c r="J3107" s="36">
        <v>48</v>
      </c>
    </row>
    <row r="3108" spans="1:10" x14ac:dyDescent="0.25">
      <c r="A3108" s="67"/>
      <c r="B3108" s="67"/>
      <c r="C3108" s="67"/>
      <c r="D3108" s="67"/>
      <c r="E3108" s="67" t="s">
        <v>383</v>
      </c>
      <c r="F3108" s="68">
        <v>42247</v>
      </c>
      <c r="G3108" s="67" t="s">
        <v>1658</v>
      </c>
      <c r="H3108" s="67"/>
      <c r="I3108" s="67" t="s">
        <v>1659</v>
      </c>
      <c r="J3108" s="36">
        <v>56</v>
      </c>
    </row>
    <row r="3109" spans="1:10" x14ac:dyDescent="0.25">
      <c r="A3109" s="67"/>
      <c r="B3109" s="67"/>
      <c r="C3109" s="67"/>
      <c r="D3109" s="67"/>
      <c r="E3109" s="67" t="s">
        <v>383</v>
      </c>
      <c r="F3109" s="68">
        <v>42277</v>
      </c>
      <c r="G3109" s="67" t="s">
        <v>991</v>
      </c>
      <c r="H3109" s="67"/>
      <c r="I3109" s="67" t="s">
        <v>992</v>
      </c>
      <c r="J3109" s="36">
        <v>374</v>
      </c>
    </row>
    <row r="3110" spans="1:10" x14ac:dyDescent="0.25">
      <c r="A3110" s="67"/>
      <c r="B3110" s="67"/>
      <c r="C3110" s="67"/>
      <c r="D3110" s="67"/>
      <c r="E3110" s="67" t="s">
        <v>383</v>
      </c>
      <c r="F3110" s="68">
        <v>42308</v>
      </c>
      <c r="G3110" s="67" t="s">
        <v>1460</v>
      </c>
      <c r="H3110" s="67"/>
      <c r="I3110" s="67" t="s">
        <v>1461</v>
      </c>
      <c r="J3110" s="36">
        <v>8</v>
      </c>
    </row>
    <row r="3111" spans="1:10" x14ac:dyDescent="0.25">
      <c r="A3111" s="67"/>
      <c r="B3111" s="67"/>
      <c r="C3111" s="67"/>
      <c r="D3111" s="67"/>
      <c r="E3111" s="67" t="s">
        <v>383</v>
      </c>
      <c r="F3111" s="68">
        <v>42521</v>
      </c>
      <c r="G3111" s="67" t="s">
        <v>1480</v>
      </c>
      <c r="H3111" s="67"/>
      <c r="I3111" s="67" t="s">
        <v>1481</v>
      </c>
      <c r="J3111" s="36">
        <v>8</v>
      </c>
    </row>
    <row r="3112" spans="1:10" x14ac:dyDescent="0.25">
      <c r="A3112" s="67"/>
      <c r="B3112" s="67"/>
      <c r="C3112" s="67"/>
      <c r="D3112" s="67"/>
      <c r="E3112" s="67" t="s">
        <v>383</v>
      </c>
      <c r="F3112" s="68">
        <v>42551</v>
      </c>
      <c r="G3112" s="67" t="s">
        <v>1669</v>
      </c>
      <c r="H3112" s="67"/>
      <c r="I3112" s="67" t="s">
        <v>1670</v>
      </c>
      <c r="J3112" s="36">
        <v>46</v>
      </c>
    </row>
    <row r="3113" spans="1:10" x14ac:dyDescent="0.25">
      <c r="A3113" s="67"/>
      <c r="B3113" s="67"/>
      <c r="C3113" s="67"/>
      <c r="D3113" s="67"/>
      <c r="E3113" s="67" t="s">
        <v>383</v>
      </c>
      <c r="F3113" s="68">
        <v>42643</v>
      </c>
      <c r="G3113" s="67" t="s">
        <v>1581</v>
      </c>
      <c r="H3113" s="67"/>
      <c r="I3113" s="67" t="s">
        <v>1582</v>
      </c>
      <c r="J3113" s="36">
        <v>8</v>
      </c>
    </row>
    <row r="3114" spans="1:10" x14ac:dyDescent="0.25">
      <c r="A3114" s="67"/>
      <c r="B3114" s="67"/>
      <c r="C3114" s="67"/>
      <c r="D3114" s="67"/>
      <c r="E3114" s="67" t="s">
        <v>383</v>
      </c>
      <c r="F3114" s="68">
        <v>42766</v>
      </c>
      <c r="G3114" s="67" t="s">
        <v>1586</v>
      </c>
      <c r="H3114" s="67"/>
      <c r="I3114" s="67" t="s">
        <v>1587</v>
      </c>
      <c r="J3114" s="36">
        <v>74</v>
      </c>
    </row>
    <row r="3115" spans="1:10" x14ac:dyDescent="0.25">
      <c r="A3115" s="67"/>
      <c r="B3115" s="67"/>
      <c r="C3115" s="67"/>
      <c r="D3115" s="67"/>
      <c r="E3115" s="67" t="s">
        <v>383</v>
      </c>
      <c r="F3115" s="68">
        <v>42794</v>
      </c>
      <c r="G3115" s="67" t="s">
        <v>1551</v>
      </c>
      <c r="H3115" s="67"/>
      <c r="I3115" s="67" t="s">
        <v>1465</v>
      </c>
      <c r="J3115" s="36">
        <v>254</v>
      </c>
    </row>
    <row r="3116" spans="1:10" ht="15.75" thickBot="1" x14ac:dyDescent="0.3">
      <c r="A3116" s="67"/>
      <c r="B3116" s="67"/>
      <c r="C3116" s="67"/>
      <c r="D3116" s="67"/>
      <c r="E3116" s="67" t="s">
        <v>383</v>
      </c>
      <c r="F3116" s="68">
        <v>42825</v>
      </c>
      <c r="G3116" s="67" t="s">
        <v>1588</v>
      </c>
      <c r="H3116" s="67"/>
      <c r="I3116" s="67" t="s">
        <v>1589</v>
      </c>
      <c r="J3116" s="37">
        <v>76</v>
      </c>
    </row>
    <row r="3117" spans="1:10" x14ac:dyDescent="0.25">
      <c r="A3117" s="67"/>
      <c r="B3117" s="67"/>
      <c r="C3117" s="67" t="s">
        <v>3512</v>
      </c>
      <c r="D3117" s="67"/>
      <c r="E3117" s="67"/>
      <c r="F3117" s="68"/>
      <c r="G3117" s="67"/>
      <c r="H3117" s="67"/>
      <c r="I3117" s="67"/>
      <c r="J3117" s="36">
        <f>ROUND(SUM(J3094:J3116),5)</f>
        <v>2028</v>
      </c>
    </row>
    <row r="3118" spans="1:10" x14ac:dyDescent="0.25">
      <c r="A3118" s="64"/>
      <c r="B3118" s="64"/>
      <c r="C3118" s="64" t="s">
        <v>3513</v>
      </c>
      <c r="D3118" s="64"/>
      <c r="E3118" s="64"/>
      <c r="F3118" s="65"/>
      <c r="G3118" s="64"/>
      <c r="H3118" s="64"/>
      <c r="I3118" s="64"/>
      <c r="J3118" s="57"/>
    </row>
    <row r="3119" spans="1:10" x14ac:dyDescent="0.25">
      <c r="A3119" s="67"/>
      <c r="B3119" s="67"/>
      <c r="C3119" s="67"/>
      <c r="D3119" s="67"/>
      <c r="E3119" s="67" t="s">
        <v>383</v>
      </c>
      <c r="F3119" s="68">
        <v>40877</v>
      </c>
      <c r="G3119" s="67" t="s">
        <v>894</v>
      </c>
      <c r="H3119" s="67"/>
      <c r="I3119" s="67" t="s">
        <v>895</v>
      </c>
      <c r="J3119" s="36">
        <v>60</v>
      </c>
    </row>
    <row r="3120" spans="1:10" x14ac:dyDescent="0.25">
      <c r="A3120" s="67"/>
      <c r="B3120" s="67"/>
      <c r="C3120" s="67"/>
      <c r="D3120" s="67"/>
      <c r="E3120" s="67" t="s">
        <v>383</v>
      </c>
      <c r="F3120" s="68">
        <v>40999</v>
      </c>
      <c r="G3120" s="67" t="s">
        <v>702</v>
      </c>
      <c r="H3120" s="67"/>
      <c r="I3120" s="67" t="s">
        <v>703</v>
      </c>
      <c r="J3120" s="36">
        <v>40</v>
      </c>
    </row>
    <row r="3121" spans="1:10" x14ac:dyDescent="0.25">
      <c r="A3121" s="67"/>
      <c r="B3121" s="67"/>
      <c r="C3121" s="67"/>
      <c r="D3121" s="67"/>
      <c r="E3121" s="67" t="s">
        <v>383</v>
      </c>
      <c r="F3121" s="68">
        <v>41121</v>
      </c>
      <c r="G3121" s="67" t="s">
        <v>1513</v>
      </c>
      <c r="H3121" s="67"/>
      <c r="I3121" s="67" t="s">
        <v>1514</v>
      </c>
      <c r="J3121" s="36">
        <v>40</v>
      </c>
    </row>
    <row r="3122" spans="1:10" x14ac:dyDescent="0.25">
      <c r="A3122" s="67"/>
      <c r="B3122" s="67"/>
      <c r="C3122" s="67"/>
      <c r="D3122" s="67"/>
      <c r="E3122" s="67" t="s">
        <v>383</v>
      </c>
      <c r="F3122" s="68">
        <v>41182</v>
      </c>
      <c r="G3122" s="67" t="s">
        <v>1506</v>
      </c>
      <c r="H3122" s="67"/>
      <c r="I3122" s="67" t="s">
        <v>1507</v>
      </c>
      <c r="J3122" s="36">
        <v>40</v>
      </c>
    </row>
    <row r="3123" spans="1:10" x14ac:dyDescent="0.25">
      <c r="A3123" s="67"/>
      <c r="B3123" s="67"/>
      <c r="C3123" s="67"/>
      <c r="D3123" s="67"/>
      <c r="E3123" s="67" t="s">
        <v>383</v>
      </c>
      <c r="F3123" s="68">
        <v>41213</v>
      </c>
      <c r="G3123" s="67" t="s">
        <v>1569</v>
      </c>
      <c r="H3123" s="67"/>
      <c r="I3123" s="67" t="s">
        <v>1570</v>
      </c>
      <c r="J3123" s="36">
        <v>60</v>
      </c>
    </row>
    <row r="3124" spans="1:10" x14ac:dyDescent="0.25">
      <c r="A3124" s="67"/>
      <c r="B3124" s="67"/>
      <c r="C3124" s="67"/>
      <c r="D3124" s="67"/>
      <c r="E3124" s="67" t="s">
        <v>383</v>
      </c>
      <c r="F3124" s="68">
        <v>41243</v>
      </c>
      <c r="G3124" s="67" t="s">
        <v>1734</v>
      </c>
      <c r="H3124" s="67"/>
      <c r="I3124" s="67" t="s">
        <v>1735</v>
      </c>
      <c r="J3124" s="36">
        <v>20</v>
      </c>
    </row>
    <row r="3125" spans="1:10" x14ac:dyDescent="0.25">
      <c r="A3125" s="67"/>
      <c r="B3125" s="67"/>
      <c r="C3125" s="67"/>
      <c r="D3125" s="67"/>
      <c r="E3125" s="67" t="s">
        <v>383</v>
      </c>
      <c r="F3125" s="68">
        <v>41243</v>
      </c>
      <c r="G3125" s="67" t="s">
        <v>1738</v>
      </c>
      <c r="H3125" s="67"/>
      <c r="I3125" s="67" t="s">
        <v>1739</v>
      </c>
      <c r="J3125" s="36">
        <v>291.2</v>
      </c>
    </row>
    <row r="3126" spans="1:10" x14ac:dyDescent="0.25">
      <c r="A3126" s="67"/>
      <c r="B3126" s="67"/>
      <c r="C3126" s="67"/>
      <c r="D3126" s="67"/>
      <c r="E3126" s="67" t="s">
        <v>383</v>
      </c>
      <c r="F3126" s="68">
        <v>41274</v>
      </c>
      <c r="G3126" s="67" t="s">
        <v>1740</v>
      </c>
      <c r="H3126" s="67"/>
      <c r="I3126" s="67" t="s">
        <v>1741</v>
      </c>
      <c r="J3126" s="36">
        <v>-551.20000000000005</v>
      </c>
    </row>
    <row r="3127" spans="1:10" x14ac:dyDescent="0.25">
      <c r="A3127" s="67"/>
      <c r="B3127" s="67"/>
      <c r="C3127" s="67"/>
      <c r="D3127" s="67"/>
      <c r="E3127" s="67" t="s">
        <v>383</v>
      </c>
      <c r="F3127" s="68">
        <v>41305</v>
      </c>
      <c r="G3127" s="67" t="s">
        <v>2864</v>
      </c>
      <c r="H3127" s="67"/>
      <c r="I3127" s="67"/>
      <c r="J3127" s="36">
        <v>436.24</v>
      </c>
    </row>
    <row r="3128" spans="1:10" x14ac:dyDescent="0.25">
      <c r="A3128" s="67"/>
      <c r="B3128" s="67"/>
      <c r="C3128" s="67"/>
      <c r="D3128" s="67"/>
      <c r="E3128" s="67" t="s">
        <v>383</v>
      </c>
      <c r="F3128" s="68">
        <v>41305</v>
      </c>
      <c r="G3128" s="67" t="s">
        <v>2864</v>
      </c>
      <c r="H3128" s="67"/>
      <c r="I3128" s="67"/>
      <c r="J3128" s="36">
        <v>776.15</v>
      </c>
    </row>
    <row r="3129" spans="1:10" x14ac:dyDescent="0.25">
      <c r="A3129" s="67"/>
      <c r="B3129" s="67"/>
      <c r="C3129" s="67"/>
      <c r="D3129" s="67"/>
      <c r="E3129" s="67" t="s">
        <v>383</v>
      </c>
      <c r="F3129" s="68">
        <v>41333</v>
      </c>
      <c r="G3129" s="67" t="s">
        <v>1571</v>
      </c>
      <c r="H3129" s="67"/>
      <c r="I3129" s="67" t="s">
        <v>1572</v>
      </c>
      <c r="J3129" s="36">
        <v>80</v>
      </c>
    </row>
    <row r="3130" spans="1:10" x14ac:dyDescent="0.25">
      <c r="A3130" s="67"/>
      <c r="B3130" s="67"/>
      <c r="C3130" s="67"/>
      <c r="D3130" s="67"/>
      <c r="E3130" s="67" t="s">
        <v>383</v>
      </c>
      <c r="F3130" s="68">
        <v>41333</v>
      </c>
      <c r="G3130" s="67" t="s">
        <v>1744</v>
      </c>
      <c r="H3130" s="67"/>
      <c r="I3130" s="67" t="s">
        <v>1745</v>
      </c>
      <c r="J3130" s="36">
        <v>-2186.2199999999998</v>
      </c>
    </row>
    <row r="3131" spans="1:10" x14ac:dyDescent="0.25">
      <c r="A3131" s="67"/>
      <c r="B3131" s="67"/>
      <c r="C3131" s="67"/>
      <c r="D3131" s="67"/>
      <c r="E3131" s="67" t="s">
        <v>383</v>
      </c>
      <c r="F3131" s="68">
        <v>41333</v>
      </c>
      <c r="G3131" s="67" t="s">
        <v>2466</v>
      </c>
      <c r="H3131" s="67"/>
      <c r="I3131" s="67"/>
      <c r="J3131" s="36">
        <v>433.76</v>
      </c>
    </row>
    <row r="3132" spans="1:10" x14ac:dyDescent="0.25">
      <c r="A3132" s="67"/>
      <c r="B3132" s="67"/>
      <c r="C3132" s="67"/>
      <c r="D3132" s="67"/>
      <c r="E3132" s="67" t="s">
        <v>383</v>
      </c>
      <c r="F3132" s="68">
        <v>41333</v>
      </c>
      <c r="G3132" s="67" t="s">
        <v>2466</v>
      </c>
      <c r="H3132" s="67"/>
      <c r="I3132" s="67"/>
      <c r="J3132" s="36">
        <v>823.08</v>
      </c>
    </row>
    <row r="3133" spans="1:10" x14ac:dyDescent="0.25">
      <c r="A3133" s="67"/>
      <c r="B3133" s="67"/>
      <c r="C3133" s="67"/>
      <c r="D3133" s="67"/>
      <c r="E3133" s="67" t="s">
        <v>383</v>
      </c>
      <c r="F3133" s="68">
        <v>41364</v>
      </c>
      <c r="G3133" s="67" t="s">
        <v>1624</v>
      </c>
      <c r="H3133" s="67"/>
      <c r="I3133" s="67" t="s">
        <v>1625</v>
      </c>
      <c r="J3133" s="36">
        <v>20</v>
      </c>
    </row>
    <row r="3134" spans="1:10" x14ac:dyDescent="0.25">
      <c r="A3134" s="67"/>
      <c r="B3134" s="67"/>
      <c r="C3134" s="67"/>
      <c r="D3134" s="67"/>
      <c r="E3134" s="67" t="s">
        <v>383</v>
      </c>
      <c r="F3134" s="68">
        <v>41364</v>
      </c>
      <c r="G3134" s="67" t="s">
        <v>2030</v>
      </c>
      <c r="H3134" s="67"/>
      <c r="I3134" s="67"/>
      <c r="J3134" s="36">
        <v>385.67</v>
      </c>
    </row>
    <row r="3135" spans="1:10" x14ac:dyDescent="0.25">
      <c r="A3135" s="67"/>
      <c r="B3135" s="67"/>
      <c r="C3135" s="67"/>
      <c r="D3135" s="67"/>
      <c r="E3135" s="67" t="s">
        <v>383</v>
      </c>
      <c r="F3135" s="68">
        <v>41394</v>
      </c>
      <c r="G3135" s="67" t="s">
        <v>1748</v>
      </c>
      <c r="H3135" s="67"/>
      <c r="I3135" s="67"/>
      <c r="J3135" s="36">
        <v>-653.79</v>
      </c>
    </row>
    <row r="3136" spans="1:10" x14ac:dyDescent="0.25">
      <c r="A3136" s="67"/>
      <c r="B3136" s="67"/>
      <c r="C3136" s="67"/>
      <c r="D3136" s="67"/>
      <c r="E3136" s="67" t="s">
        <v>383</v>
      </c>
      <c r="F3136" s="68">
        <v>41394</v>
      </c>
      <c r="G3136" s="67" t="s">
        <v>3514</v>
      </c>
      <c r="H3136" s="67"/>
      <c r="I3136" s="67"/>
      <c r="J3136" s="36">
        <v>290.44</v>
      </c>
    </row>
    <row r="3137" spans="1:10" x14ac:dyDescent="0.25">
      <c r="A3137" s="67"/>
      <c r="B3137" s="67"/>
      <c r="C3137" s="67"/>
      <c r="D3137" s="67"/>
      <c r="E3137" s="67" t="s">
        <v>383</v>
      </c>
      <c r="F3137" s="68">
        <v>41425</v>
      </c>
      <c r="G3137" s="67" t="s">
        <v>1490</v>
      </c>
      <c r="H3137" s="67"/>
      <c r="I3137" s="67" t="s">
        <v>1491</v>
      </c>
      <c r="J3137" s="36">
        <v>60</v>
      </c>
    </row>
    <row r="3138" spans="1:10" x14ac:dyDescent="0.25">
      <c r="A3138" s="67"/>
      <c r="B3138" s="67"/>
      <c r="C3138" s="67"/>
      <c r="D3138" s="67"/>
      <c r="E3138" s="67" t="s">
        <v>383</v>
      </c>
      <c r="F3138" s="68">
        <v>41425</v>
      </c>
      <c r="G3138" s="67" t="s">
        <v>1749</v>
      </c>
      <c r="H3138" s="67"/>
      <c r="I3138" s="67"/>
      <c r="J3138" s="36">
        <v>-214.16</v>
      </c>
    </row>
    <row r="3139" spans="1:10" x14ac:dyDescent="0.25">
      <c r="A3139" s="67"/>
      <c r="B3139" s="67"/>
      <c r="C3139" s="67"/>
      <c r="D3139" s="67"/>
      <c r="E3139" s="67" t="s">
        <v>383</v>
      </c>
      <c r="F3139" s="68">
        <v>41425</v>
      </c>
      <c r="G3139" s="67" t="s">
        <v>2426</v>
      </c>
      <c r="H3139" s="67"/>
      <c r="I3139" s="67"/>
      <c r="J3139" s="36">
        <v>2332.41</v>
      </c>
    </row>
    <row r="3140" spans="1:10" x14ac:dyDescent="0.25">
      <c r="A3140" s="67"/>
      <c r="B3140" s="67"/>
      <c r="C3140" s="67"/>
      <c r="D3140" s="67"/>
      <c r="E3140" s="67" t="s">
        <v>383</v>
      </c>
      <c r="F3140" s="68">
        <v>41455</v>
      </c>
      <c r="G3140" s="67" t="s">
        <v>1750</v>
      </c>
      <c r="H3140" s="67"/>
      <c r="I3140" s="67" t="s">
        <v>1751</v>
      </c>
      <c r="J3140" s="36">
        <v>76</v>
      </c>
    </row>
    <row r="3141" spans="1:10" x14ac:dyDescent="0.25">
      <c r="A3141" s="67"/>
      <c r="B3141" s="67"/>
      <c r="C3141" s="67"/>
      <c r="D3141" s="67"/>
      <c r="E3141" s="67" t="s">
        <v>383</v>
      </c>
      <c r="F3141" s="68">
        <v>41455</v>
      </c>
      <c r="G3141" s="67" t="s">
        <v>1626</v>
      </c>
      <c r="H3141" s="67"/>
      <c r="I3141" s="67" t="s">
        <v>1627</v>
      </c>
      <c r="J3141" s="36">
        <v>-2526.9499999999998</v>
      </c>
    </row>
    <row r="3142" spans="1:10" x14ac:dyDescent="0.25">
      <c r="A3142" s="67"/>
      <c r="B3142" s="67"/>
      <c r="C3142" s="67"/>
      <c r="D3142" s="67"/>
      <c r="E3142" s="67" t="s">
        <v>383</v>
      </c>
      <c r="F3142" s="68">
        <v>41517</v>
      </c>
      <c r="G3142" s="67" t="s">
        <v>1508</v>
      </c>
      <c r="H3142" s="67"/>
      <c r="I3142" s="67" t="s">
        <v>1509</v>
      </c>
      <c r="J3142" s="36">
        <v>20</v>
      </c>
    </row>
    <row r="3143" spans="1:10" x14ac:dyDescent="0.25">
      <c r="A3143" s="67"/>
      <c r="B3143" s="67"/>
      <c r="C3143" s="67"/>
      <c r="D3143" s="67"/>
      <c r="E3143" s="67" t="s">
        <v>383</v>
      </c>
      <c r="F3143" s="68">
        <v>41517</v>
      </c>
      <c r="G3143" s="67" t="s">
        <v>1754</v>
      </c>
      <c r="H3143" s="67"/>
      <c r="I3143" s="67" t="s">
        <v>1755</v>
      </c>
      <c r="J3143" s="36">
        <v>437.02</v>
      </c>
    </row>
    <row r="3144" spans="1:10" x14ac:dyDescent="0.25">
      <c r="A3144" s="67"/>
      <c r="B3144" s="67"/>
      <c r="C3144" s="67"/>
      <c r="D3144" s="67"/>
      <c r="E3144" s="67" t="s">
        <v>383</v>
      </c>
      <c r="F3144" s="68">
        <v>41517</v>
      </c>
      <c r="G3144" s="67" t="s">
        <v>1754</v>
      </c>
      <c r="H3144" s="67"/>
      <c r="I3144" s="67" t="s">
        <v>1755</v>
      </c>
      <c r="J3144" s="36">
        <v>970.98</v>
      </c>
    </row>
    <row r="3145" spans="1:10" x14ac:dyDescent="0.25">
      <c r="A3145" s="67"/>
      <c r="B3145" s="67"/>
      <c r="C3145" s="67"/>
      <c r="D3145" s="67"/>
      <c r="E3145" s="67" t="s">
        <v>383</v>
      </c>
      <c r="F3145" s="68">
        <v>41547</v>
      </c>
      <c r="G3145" s="67" t="s">
        <v>1543</v>
      </c>
      <c r="H3145" s="67"/>
      <c r="I3145" s="67" t="s">
        <v>1544</v>
      </c>
      <c r="J3145" s="36">
        <v>158</v>
      </c>
    </row>
    <row r="3146" spans="1:10" x14ac:dyDescent="0.25">
      <c r="A3146" s="67"/>
      <c r="B3146" s="67"/>
      <c r="C3146" s="67"/>
      <c r="D3146" s="67"/>
      <c r="E3146" s="67" t="s">
        <v>383</v>
      </c>
      <c r="F3146" s="68">
        <v>41547</v>
      </c>
      <c r="G3146" s="67" t="s">
        <v>1756</v>
      </c>
      <c r="H3146" s="67"/>
      <c r="I3146" s="67" t="s">
        <v>1757</v>
      </c>
      <c r="J3146" s="36">
        <v>-2217.1</v>
      </c>
    </row>
    <row r="3147" spans="1:10" x14ac:dyDescent="0.25">
      <c r="A3147" s="67"/>
      <c r="B3147" s="67"/>
      <c r="C3147" s="67"/>
      <c r="D3147" s="67"/>
      <c r="E3147" s="67" t="s">
        <v>383</v>
      </c>
      <c r="F3147" s="68">
        <v>41547</v>
      </c>
      <c r="G3147" s="67" t="s">
        <v>1758</v>
      </c>
      <c r="H3147" s="67"/>
      <c r="I3147" s="67" t="s">
        <v>1759</v>
      </c>
      <c r="J3147" s="36">
        <v>389.27</v>
      </c>
    </row>
    <row r="3148" spans="1:10" x14ac:dyDescent="0.25">
      <c r="A3148" s="67"/>
      <c r="B3148" s="67"/>
      <c r="C3148" s="67"/>
      <c r="D3148" s="67"/>
      <c r="E3148" s="67" t="s">
        <v>383</v>
      </c>
      <c r="F3148" s="68">
        <v>41578</v>
      </c>
      <c r="G3148" s="67" t="s">
        <v>421</v>
      </c>
      <c r="H3148" s="67"/>
      <c r="I3148" s="67" t="s">
        <v>422</v>
      </c>
      <c r="J3148" s="36">
        <v>78</v>
      </c>
    </row>
    <row r="3149" spans="1:10" x14ac:dyDescent="0.25">
      <c r="A3149" s="67"/>
      <c r="B3149" s="67"/>
      <c r="C3149" s="67"/>
      <c r="D3149" s="67"/>
      <c r="E3149" s="67" t="s">
        <v>383</v>
      </c>
      <c r="F3149" s="68">
        <v>41608</v>
      </c>
      <c r="G3149" s="67" t="s">
        <v>1519</v>
      </c>
      <c r="H3149" s="67"/>
      <c r="I3149" s="67" t="s">
        <v>1520</v>
      </c>
      <c r="J3149" s="36">
        <v>20</v>
      </c>
    </row>
    <row r="3150" spans="1:10" x14ac:dyDescent="0.25">
      <c r="A3150" s="67"/>
      <c r="B3150" s="67"/>
      <c r="C3150" s="67"/>
      <c r="D3150" s="67"/>
      <c r="E3150" s="67" t="s">
        <v>383</v>
      </c>
      <c r="F3150" s="68">
        <v>41608</v>
      </c>
      <c r="G3150" s="67" t="s">
        <v>3515</v>
      </c>
      <c r="H3150" s="67"/>
      <c r="I3150" s="67" t="s">
        <v>3516</v>
      </c>
      <c r="J3150" s="36">
        <v>-44.65</v>
      </c>
    </row>
    <row r="3151" spans="1:10" x14ac:dyDescent="0.25">
      <c r="A3151" s="67"/>
      <c r="B3151" s="67"/>
      <c r="C3151" s="67"/>
      <c r="D3151" s="67"/>
      <c r="E3151" s="67" t="s">
        <v>383</v>
      </c>
      <c r="F3151" s="68">
        <v>41608</v>
      </c>
      <c r="G3151" s="67" t="s">
        <v>2077</v>
      </c>
      <c r="H3151" s="67"/>
      <c r="I3151" s="67" t="s">
        <v>2078</v>
      </c>
      <c r="J3151" s="36">
        <v>1452.36</v>
      </c>
    </row>
    <row r="3152" spans="1:10" x14ac:dyDescent="0.25">
      <c r="A3152" s="67"/>
      <c r="B3152" s="67"/>
      <c r="C3152" s="67"/>
      <c r="D3152" s="67"/>
      <c r="E3152" s="67" t="s">
        <v>383</v>
      </c>
      <c r="F3152" s="68">
        <v>41639</v>
      </c>
      <c r="G3152" s="67" t="s">
        <v>1628</v>
      </c>
      <c r="H3152" s="67"/>
      <c r="I3152" s="67" t="s">
        <v>1629</v>
      </c>
      <c r="J3152" s="36">
        <v>58</v>
      </c>
    </row>
    <row r="3153" spans="1:10" x14ac:dyDescent="0.25">
      <c r="A3153" s="67"/>
      <c r="B3153" s="67"/>
      <c r="C3153" s="67"/>
      <c r="D3153" s="67"/>
      <c r="E3153" s="67" t="s">
        <v>383</v>
      </c>
      <c r="F3153" s="68">
        <v>41639</v>
      </c>
      <c r="G3153" s="67" t="s">
        <v>1762</v>
      </c>
      <c r="H3153" s="67"/>
      <c r="I3153" s="67" t="s">
        <v>2865</v>
      </c>
      <c r="J3153" s="36">
        <v>-11.26</v>
      </c>
    </row>
    <row r="3154" spans="1:10" x14ac:dyDescent="0.25">
      <c r="A3154" s="67"/>
      <c r="B3154" s="67"/>
      <c r="C3154" s="67"/>
      <c r="D3154" s="67"/>
      <c r="E3154" s="67" t="s">
        <v>383</v>
      </c>
      <c r="F3154" s="68">
        <v>41698</v>
      </c>
      <c r="G3154" s="67" t="s">
        <v>1575</v>
      </c>
      <c r="H3154" s="67"/>
      <c r="I3154" s="67" t="s">
        <v>1576</v>
      </c>
      <c r="J3154" s="36">
        <v>60</v>
      </c>
    </row>
    <row r="3155" spans="1:10" x14ac:dyDescent="0.25">
      <c r="A3155" s="67"/>
      <c r="B3155" s="67"/>
      <c r="C3155" s="67"/>
      <c r="D3155" s="67"/>
      <c r="E3155" s="67" t="s">
        <v>383</v>
      </c>
      <c r="F3155" s="68">
        <v>41729</v>
      </c>
      <c r="G3155" s="67" t="s">
        <v>1478</v>
      </c>
      <c r="H3155" s="67"/>
      <c r="I3155" s="67" t="s">
        <v>1479</v>
      </c>
      <c r="J3155" s="36">
        <v>40</v>
      </c>
    </row>
    <row r="3156" spans="1:10" x14ac:dyDescent="0.25">
      <c r="A3156" s="67"/>
      <c r="B3156" s="67"/>
      <c r="C3156" s="67"/>
      <c r="D3156" s="67"/>
      <c r="E3156" s="67" t="s">
        <v>383</v>
      </c>
      <c r="F3156" s="68">
        <v>41729</v>
      </c>
      <c r="G3156" s="67" t="s">
        <v>1478</v>
      </c>
      <c r="H3156" s="67"/>
      <c r="I3156" s="67" t="s">
        <v>1479</v>
      </c>
      <c r="J3156" s="36">
        <v>40</v>
      </c>
    </row>
    <row r="3157" spans="1:10" x14ac:dyDescent="0.25">
      <c r="A3157" s="67"/>
      <c r="B3157" s="67"/>
      <c r="C3157" s="67"/>
      <c r="D3157" s="67"/>
      <c r="E3157" s="67" t="s">
        <v>423</v>
      </c>
      <c r="F3157" s="68">
        <v>41758</v>
      </c>
      <c r="G3157" s="67"/>
      <c r="H3157" s="67"/>
      <c r="I3157" s="67" t="s">
        <v>3517</v>
      </c>
      <c r="J3157" s="36">
        <v>435.54</v>
      </c>
    </row>
    <row r="3158" spans="1:10" x14ac:dyDescent="0.25">
      <c r="A3158" s="67"/>
      <c r="B3158" s="67"/>
      <c r="C3158" s="67"/>
      <c r="D3158" s="67"/>
      <c r="E3158" s="67" t="s">
        <v>383</v>
      </c>
      <c r="F3158" s="68">
        <v>41759</v>
      </c>
      <c r="G3158" s="67" t="s">
        <v>1521</v>
      </c>
      <c r="H3158" s="67"/>
      <c r="I3158" s="67" t="s">
        <v>1522</v>
      </c>
      <c r="J3158" s="36">
        <v>40</v>
      </c>
    </row>
    <row r="3159" spans="1:10" x14ac:dyDescent="0.25">
      <c r="A3159" s="67"/>
      <c r="B3159" s="67"/>
      <c r="C3159" s="67"/>
      <c r="D3159" s="67"/>
      <c r="E3159" s="67" t="s">
        <v>426</v>
      </c>
      <c r="F3159" s="68">
        <v>41764</v>
      </c>
      <c r="G3159" s="67"/>
      <c r="H3159" s="67" t="s">
        <v>3518</v>
      </c>
      <c r="I3159" s="67" t="s">
        <v>3519</v>
      </c>
      <c r="J3159" s="36">
        <v>-2019.3</v>
      </c>
    </row>
    <row r="3160" spans="1:10" x14ac:dyDescent="0.25">
      <c r="A3160" s="67"/>
      <c r="B3160" s="67"/>
      <c r="C3160" s="67"/>
      <c r="D3160" s="67"/>
      <c r="E3160" s="67" t="s">
        <v>383</v>
      </c>
      <c r="F3160" s="68">
        <v>41790</v>
      </c>
      <c r="G3160" s="67" t="s">
        <v>1116</v>
      </c>
      <c r="H3160" s="67"/>
      <c r="I3160" s="67" t="s">
        <v>1117</v>
      </c>
      <c r="J3160" s="36">
        <v>40</v>
      </c>
    </row>
    <row r="3161" spans="1:10" x14ac:dyDescent="0.25">
      <c r="A3161" s="67"/>
      <c r="B3161" s="67"/>
      <c r="C3161" s="67"/>
      <c r="D3161" s="67"/>
      <c r="E3161" s="67" t="s">
        <v>383</v>
      </c>
      <c r="F3161" s="68">
        <v>41820</v>
      </c>
      <c r="G3161" s="67" t="s">
        <v>1638</v>
      </c>
      <c r="H3161" s="67"/>
      <c r="I3161" s="67" t="s">
        <v>1639</v>
      </c>
      <c r="J3161" s="36">
        <v>20</v>
      </c>
    </row>
    <row r="3162" spans="1:10" x14ac:dyDescent="0.25">
      <c r="A3162" s="67"/>
      <c r="B3162" s="67"/>
      <c r="C3162" s="67"/>
      <c r="D3162" s="67"/>
      <c r="E3162" s="67" t="s">
        <v>383</v>
      </c>
      <c r="F3162" s="68">
        <v>41851</v>
      </c>
      <c r="G3162" s="67" t="s">
        <v>1780</v>
      </c>
      <c r="H3162" s="67"/>
      <c r="I3162" s="67" t="s">
        <v>1781</v>
      </c>
      <c r="J3162" s="36">
        <v>60</v>
      </c>
    </row>
    <row r="3163" spans="1:10" x14ac:dyDescent="0.25">
      <c r="A3163" s="67"/>
      <c r="B3163" s="67"/>
      <c r="C3163" s="67"/>
      <c r="D3163" s="67"/>
      <c r="E3163" s="67" t="s">
        <v>423</v>
      </c>
      <c r="F3163" s="68">
        <v>41858</v>
      </c>
      <c r="G3163" s="67"/>
      <c r="H3163" s="67"/>
      <c r="I3163" s="67" t="s">
        <v>3520</v>
      </c>
      <c r="J3163" s="36">
        <v>2019.3</v>
      </c>
    </row>
    <row r="3164" spans="1:10" x14ac:dyDescent="0.25">
      <c r="A3164" s="67"/>
      <c r="B3164" s="67"/>
      <c r="C3164" s="67"/>
      <c r="D3164" s="67"/>
      <c r="E3164" s="67" t="s">
        <v>383</v>
      </c>
      <c r="F3164" s="68">
        <v>41882</v>
      </c>
      <c r="G3164" s="67" t="s">
        <v>1492</v>
      </c>
      <c r="H3164" s="67"/>
      <c r="I3164" s="67" t="s">
        <v>1493</v>
      </c>
      <c r="J3164" s="36">
        <v>38</v>
      </c>
    </row>
    <row r="3165" spans="1:10" x14ac:dyDescent="0.25">
      <c r="A3165" s="67"/>
      <c r="B3165" s="67"/>
      <c r="C3165" s="67"/>
      <c r="D3165" s="67"/>
      <c r="E3165" s="67" t="s">
        <v>426</v>
      </c>
      <c r="F3165" s="68">
        <v>41890</v>
      </c>
      <c r="G3165" s="67"/>
      <c r="H3165" s="67" t="s">
        <v>3518</v>
      </c>
      <c r="I3165" s="67" t="s">
        <v>3521</v>
      </c>
      <c r="J3165" s="36">
        <v>-2019.3</v>
      </c>
    </row>
    <row r="3166" spans="1:10" x14ac:dyDescent="0.25">
      <c r="A3166" s="67"/>
      <c r="B3166" s="67"/>
      <c r="C3166" s="67"/>
      <c r="D3166" s="67"/>
      <c r="E3166" s="67" t="s">
        <v>383</v>
      </c>
      <c r="F3166" s="68">
        <v>41912</v>
      </c>
      <c r="G3166" s="67" t="s">
        <v>1642</v>
      </c>
      <c r="H3166" s="67"/>
      <c r="I3166" s="67" t="s">
        <v>1643</v>
      </c>
      <c r="J3166" s="36">
        <v>200</v>
      </c>
    </row>
    <row r="3167" spans="1:10" x14ac:dyDescent="0.25">
      <c r="A3167" s="67"/>
      <c r="B3167" s="67"/>
      <c r="C3167" s="67"/>
      <c r="D3167" s="67"/>
      <c r="E3167" s="67" t="s">
        <v>383</v>
      </c>
      <c r="F3167" s="68">
        <v>41943</v>
      </c>
      <c r="G3167" s="67" t="s">
        <v>1644</v>
      </c>
      <c r="H3167" s="67"/>
      <c r="I3167" s="67" t="s">
        <v>1645</v>
      </c>
      <c r="J3167" s="36">
        <v>40</v>
      </c>
    </row>
    <row r="3168" spans="1:10" x14ac:dyDescent="0.25">
      <c r="A3168" s="67"/>
      <c r="B3168" s="67"/>
      <c r="C3168" s="67"/>
      <c r="D3168" s="67"/>
      <c r="E3168" s="67" t="s">
        <v>383</v>
      </c>
      <c r="F3168" s="68">
        <v>41973</v>
      </c>
      <c r="G3168" s="67" t="s">
        <v>1646</v>
      </c>
      <c r="H3168" s="67"/>
      <c r="I3168" s="67" t="s">
        <v>1647</v>
      </c>
      <c r="J3168" s="36">
        <v>20</v>
      </c>
    </row>
    <row r="3169" spans="1:10" x14ac:dyDescent="0.25">
      <c r="A3169" s="67"/>
      <c r="B3169" s="67"/>
      <c r="C3169" s="67"/>
      <c r="D3169" s="67"/>
      <c r="E3169" s="67" t="s">
        <v>383</v>
      </c>
      <c r="F3169" s="68">
        <v>42004</v>
      </c>
      <c r="G3169" s="67" t="s">
        <v>1648</v>
      </c>
      <c r="H3169" s="67"/>
      <c r="I3169" s="67" t="s">
        <v>1649</v>
      </c>
      <c r="J3169" s="36">
        <v>20</v>
      </c>
    </row>
    <row r="3170" spans="1:10" x14ac:dyDescent="0.25">
      <c r="A3170" s="67"/>
      <c r="B3170" s="67"/>
      <c r="C3170" s="67"/>
      <c r="D3170" s="67"/>
      <c r="E3170" s="67" t="s">
        <v>383</v>
      </c>
      <c r="F3170" s="68">
        <v>42035</v>
      </c>
      <c r="G3170" s="67" t="s">
        <v>1579</v>
      </c>
      <c r="H3170" s="67"/>
      <c r="I3170" s="67" t="s">
        <v>1580</v>
      </c>
      <c r="J3170" s="36">
        <v>200</v>
      </c>
    </row>
    <row r="3171" spans="1:10" x14ac:dyDescent="0.25">
      <c r="A3171" s="67"/>
      <c r="B3171" s="67"/>
      <c r="C3171" s="67"/>
      <c r="D3171" s="67"/>
      <c r="E3171" s="67" t="s">
        <v>383</v>
      </c>
      <c r="F3171" s="68">
        <v>42063</v>
      </c>
      <c r="G3171" s="67" t="s">
        <v>1549</v>
      </c>
      <c r="H3171" s="67"/>
      <c r="I3171" s="67" t="s">
        <v>1550</v>
      </c>
      <c r="J3171" s="36">
        <v>20</v>
      </c>
    </row>
    <row r="3172" spans="1:10" x14ac:dyDescent="0.25">
      <c r="A3172" s="67"/>
      <c r="B3172" s="67"/>
      <c r="C3172" s="67"/>
      <c r="D3172" s="67"/>
      <c r="E3172" s="67" t="s">
        <v>383</v>
      </c>
      <c r="F3172" s="68">
        <v>42094</v>
      </c>
      <c r="G3172" s="67" t="s">
        <v>898</v>
      </c>
      <c r="H3172" s="67"/>
      <c r="I3172" s="67" t="s">
        <v>899</v>
      </c>
      <c r="J3172" s="36">
        <v>20</v>
      </c>
    </row>
    <row r="3173" spans="1:10" x14ac:dyDescent="0.25">
      <c r="A3173" s="67"/>
      <c r="B3173" s="67"/>
      <c r="C3173" s="67"/>
      <c r="D3173" s="67"/>
      <c r="E3173" s="67" t="s">
        <v>383</v>
      </c>
      <c r="F3173" s="68">
        <v>42155</v>
      </c>
      <c r="G3173" s="67" t="s">
        <v>1650</v>
      </c>
      <c r="H3173" s="67"/>
      <c r="I3173" s="67" t="s">
        <v>1651</v>
      </c>
      <c r="J3173" s="36">
        <v>20</v>
      </c>
    </row>
    <row r="3174" spans="1:10" x14ac:dyDescent="0.25">
      <c r="A3174" s="67"/>
      <c r="B3174" s="67"/>
      <c r="C3174" s="67"/>
      <c r="D3174" s="67"/>
      <c r="E3174" s="67" t="s">
        <v>383</v>
      </c>
      <c r="F3174" s="68">
        <v>42185</v>
      </c>
      <c r="G3174" s="67" t="s">
        <v>900</v>
      </c>
      <c r="H3174" s="67"/>
      <c r="I3174" s="67" t="s">
        <v>901</v>
      </c>
      <c r="J3174" s="36">
        <v>60</v>
      </c>
    </row>
    <row r="3175" spans="1:10" x14ac:dyDescent="0.25">
      <c r="A3175" s="67"/>
      <c r="B3175" s="67"/>
      <c r="C3175" s="67"/>
      <c r="D3175" s="67"/>
      <c r="E3175" s="67" t="s">
        <v>383</v>
      </c>
      <c r="F3175" s="68">
        <v>42277</v>
      </c>
      <c r="G3175" s="67" t="s">
        <v>991</v>
      </c>
      <c r="H3175" s="67"/>
      <c r="I3175" s="67" t="s">
        <v>992</v>
      </c>
      <c r="J3175" s="36">
        <v>58</v>
      </c>
    </row>
    <row r="3176" spans="1:10" x14ac:dyDescent="0.25">
      <c r="A3176" s="67"/>
      <c r="B3176" s="67"/>
      <c r="C3176" s="67"/>
      <c r="D3176" s="67"/>
      <c r="E3176" s="67" t="s">
        <v>383</v>
      </c>
      <c r="F3176" s="68">
        <v>42308</v>
      </c>
      <c r="G3176" s="67" t="s">
        <v>1460</v>
      </c>
      <c r="H3176" s="67"/>
      <c r="I3176" s="67" t="s">
        <v>1461</v>
      </c>
      <c r="J3176" s="36">
        <v>40</v>
      </c>
    </row>
    <row r="3177" spans="1:10" x14ac:dyDescent="0.25">
      <c r="A3177" s="67"/>
      <c r="B3177" s="67"/>
      <c r="C3177" s="67"/>
      <c r="D3177" s="67"/>
      <c r="E3177" s="67" t="s">
        <v>383</v>
      </c>
      <c r="F3177" s="68">
        <v>42345</v>
      </c>
      <c r="G3177" s="67" t="s">
        <v>2102</v>
      </c>
      <c r="H3177" s="67" t="s">
        <v>2103</v>
      </c>
      <c r="I3177" s="67"/>
      <c r="J3177" s="36">
        <v>1000</v>
      </c>
    </row>
    <row r="3178" spans="1:10" x14ac:dyDescent="0.25">
      <c r="A3178" s="67"/>
      <c r="B3178" s="67"/>
      <c r="C3178" s="67"/>
      <c r="D3178" s="67"/>
      <c r="E3178" s="67" t="s">
        <v>383</v>
      </c>
      <c r="F3178" s="68">
        <v>42369</v>
      </c>
      <c r="G3178" s="67" t="s">
        <v>1663</v>
      </c>
      <c r="H3178" s="67"/>
      <c r="I3178" s="67" t="s">
        <v>1664</v>
      </c>
      <c r="J3178" s="36">
        <v>20</v>
      </c>
    </row>
    <row r="3179" spans="1:10" x14ac:dyDescent="0.25">
      <c r="A3179" s="67"/>
      <c r="B3179" s="67"/>
      <c r="C3179" s="67"/>
      <c r="D3179" s="67"/>
      <c r="E3179" s="67" t="s">
        <v>383</v>
      </c>
      <c r="F3179" s="68">
        <v>42429</v>
      </c>
      <c r="G3179" s="67" t="s">
        <v>1464</v>
      </c>
      <c r="H3179" s="67"/>
      <c r="I3179" s="67" t="s">
        <v>1465</v>
      </c>
      <c r="J3179" s="36">
        <v>200</v>
      </c>
    </row>
    <row r="3180" spans="1:10" x14ac:dyDescent="0.25">
      <c r="A3180" s="67"/>
      <c r="B3180" s="67"/>
      <c r="C3180" s="67"/>
      <c r="D3180" s="67"/>
      <c r="E3180" s="67" t="s">
        <v>383</v>
      </c>
      <c r="F3180" s="68">
        <v>42521</v>
      </c>
      <c r="G3180" s="67" t="s">
        <v>1480</v>
      </c>
      <c r="H3180" s="67"/>
      <c r="I3180" s="67" t="s">
        <v>1481</v>
      </c>
      <c r="J3180" s="36">
        <v>40</v>
      </c>
    </row>
    <row r="3181" spans="1:10" x14ac:dyDescent="0.25">
      <c r="A3181" s="67"/>
      <c r="B3181" s="67"/>
      <c r="C3181" s="67"/>
      <c r="D3181" s="67"/>
      <c r="E3181" s="67" t="s">
        <v>383</v>
      </c>
      <c r="F3181" s="68">
        <v>42551</v>
      </c>
      <c r="G3181" s="67" t="s">
        <v>1669</v>
      </c>
      <c r="H3181" s="67"/>
      <c r="I3181" s="67" t="s">
        <v>1670</v>
      </c>
      <c r="J3181" s="36">
        <v>20</v>
      </c>
    </row>
    <row r="3182" spans="1:10" x14ac:dyDescent="0.25">
      <c r="A3182" s="67"/>
      <c r="B3182" s="67"/>
      <c r="C3182" s="67"/>
      <c r="D3182" s="67"/>
      <c r="E3182" s="67" t="s">
        <v>383</v>
      </c>
      <c r="F3182" s="68">
        <v>42643</v>
      </c>
      <c r="G3182" s="67" t="s">
        <v>1581</v>
      </c>
      <c r="H3182" s="67"/>
      <c r="I3182" s="67" t="s">
        <v>1582</v>
      </c>
      <c r="J3182" s="36">
        <v>80</v>
      </c>
    </row>
    <row r="3183" spans="1:10" x14ac:dyDescent="0.25">
      <c r="A3183" s="67"/>
      <c r="B3183" s="67"/>
      <c r="C3183" s="67"/>
      <c r="D3183" s="67"/>
      <c r="E3183" s="67" t="s">
        <v>423</v>
      </c>
      <c r="F3183" s="68">
        <v>42657</v>
      </c>
      <c r="G3183" s="67"/>
      <c r="H3183" s="67" t="s">
        <v>1637</v>
      </c>
      <c r="I3183" s="67" t="s">
        <v>1675</v>
      </c>
      <c r="J3183" s="36">
        <v>1000</v>
      </c>
    </row>
    <row r="3184" spans="1:10" x14ac:dyDescent="0.25">
      <c r="A3184" s="67"/>
      <c r="B3184" s="67"/>
      <c r="C3184" s="67"/>
      <c r="D3184" s="67"/>
      <c r="E3184" s="67" t="s">
        <v>423</v>
      </c>
      <c r="F3184" s="68">
        <v>42657</v>
      </c>
      <c r="G3184" s="67"/>
      <c r="H3184" s="67"/>
      <c r="I3184" s="67" t="s">
        <v>431</v>
      </c>
      <c r="J3184" s="36">
        <v>-25.38</v>
      </c>
    </row>
    <row r="3185" spans="1:10" x14ac:dyDescent="0.25">
      <c r="A3185" s="67"/>
      <c r="B3185" s="67"/>
      <c r="C3185" s="67"/>
      <c r="D3185" s="67"/>
      <c r="E3185" s="67" t="s">
        <v>383</v>
      </c>
      <c r="F3185" s="68">
        <v>42675</v>
      </c>
      <c r="G3185" s="67" t="s">
        <v>1835</v>
      </c>
      <c r="H3185" s="67"/>
      <c r="I3185" s="67" t="s">
        <v>1836</v>
      </c>
      <c r="J3185" s="36">
        <v>20</v>
      </c>
    </row>
    <row r="3186" spans="1:10" x14ac:dyDescent="0.25">
      <c r="A3186" s="67"/>
      <c r="B3186" s="67"/>
      <c r="C3186" s="67"/>
      <c r="D3186" s="67"/>
      <c r="E3186" s="67" t="s">
        <v>383</v>
      </c>
      <c r="F3186" s="68">
        <v>42712</v>
      </c>
      <c r="G3186" s="67" t="s">
        <v>1356</v>
      </c>
      <c r="H3186" s="67"/>
      <c r="I3186" s="67" t="s">
        <v>1357</v>
      </c>
      <c r="J3186" s="36">
        <v>-500</v>
      </c>
    </row>
    <row r="3187" spans="1:10" x14ac:dyDescent="0.25">
      <c r="A3187" s="67"/>
      <c r="B3187" s="67"/>
      <c r="C3187" s="67"/>
      <c r="D3187" s="67"/>
      <c r="E3187" s="67" t="s">
        <v>383</v>
      </c>
      <c r="F3187" s="68">
        <v>42766</v>
      </c>
      <c r="G3187" s="67" t="s">
        <v>1586</v>
      </c>
      <c r="H3187" s="67"/>
      <c r="I3187" s="67" t="s">
        <v>1587</v>
      </c>
      <c r="J3187" s="36">
        <v>20</v>
      </c>
    </row>
    <row r="3188" spans="1:10" x14ac:dyDescent="0.25">
      <c r="A3188" s="67"/>
      <c r="B3188" s="67"/>
      <c r="C3188" s="67"/>
      <c r="D3188" s="67"/>
      <c r="E3188" s="67" t="s">
        <v>383</v>
      </c>
      <c r="F3188" s="68">
        <v>42794</v>
      </c>
      <c r="G3188" s="67" t="s">
        <v>1551</v>
      </c>
      <c r="H3188" s="67"/>
      <c r="I3188" s="67" t="s">
        <v>1465</v>
      </c>
      <c r="J3188" s="36">
        <v>20</v>
      </c>
    </row>
    <row r="3189" spans="1:10" x14ac:dyDescent="0.25">
      <c r="A3189" s="67"/>
      <c r="B3189" s="67"/>
      <c r="C3189" s="67"/>
      <c r="D3189" s="67"/>
      <c r="E3189" s="67" t="s">
        <v>383</v>
      </c>
      <c r="F3189" s="68">
        <v>42855</v>
      </c>
      <c r="G3189" s="67" t="s">
        <v>1474</v>
      </c>
      <c r="H3189" s="67"/>
      <c r="I3189" s="67" t="s">
        <v>1475</v>
      </c>
      <c r="J3189" s="36">
        <v>20</v>
      </c>
    </row>
    <row r="3190" spans="1:10" x14ac:dyDescent="0.25">
      <c r="A3190" s="67"/>
      <c r="B3190" s="67"/>
      <c r="C3190" s="67"/>
      <c r="D3190" s="67"/>
      <c r="E3190" s="67" t="s">
        <v>383</v>
      </c>
      <c r="F3190" s="68">
        <v>42886</v>
      </c>
      <c r="G3190" s="67" t="s">
        <v>1545</v>
      </c>
      <c r="H3190" s="67"/>
      <c r="I3190" s="67" t="s">
        <v>1546</v>
      </c>
      <c r="J3190" s="36">
        <v>40</v>
      </c>
    </row>
    <row r="3191" spans="1:10" x14ac:dyDescent="0.25">
      <c r="A3191" s="67"/>
      <c r="B3191" s="67"/>
      <c r="C3191" s="67"/>
      <c r="D3191" s="67"/>
      <c r="E3191" s="67" t="s">
        <v>438</v>
      </c>
      <c r="F3191" s="68">
        <v>43108</v>
      </c>
      <c r="G3191" s="67" t="s">
        <v>2155</v>
      </c>
      <c r="H3191" s="67" t="s">
        <v>2103</v>
      </c>
      <c r="I3191" s="67" t="s">
        <v>3522</v>
      </c>
      <c r="J3191" s="36">
        <v>1000</v>
      </c>
    </row>
    <row r="3192" spans="1:10" x14ac:dyDescent="0.25">
      <c r="A3192" s="67"/>
      <c r="B3192" s="67"/>
      <c r="C3192" s="67"/>
      <c r="D3192" s="67"/>
      <c r="E3192" s="67" t="s">
        <v>438</v>
      </c>
      <c r="F3192" s="68">
        <v>43564</v>
      </c>
      <c r="G3192" s="67" t="s">
        <v>2326</v>
      </c>
      <c r="H3192" s="67" t="s">
        <v>2103</v>
      </c>
      <c r="I3192" s="67" t="s">
        <v>3523</v>
      </c>
      <c r="J3192" s="36">
        <v>1000</v>
      </c>
    </row>
    <row r="3193" spans="1:10" x14ac:dyDescent="0.25">
      <c r="A3193" s="67"/>
      <c r="B3193" s="67"/>
      <c r="C3193" s="67"/>
      <c r="D3193" s="67"/>
      <c r="E3193" s="67" t="s">
        <v>383</v>
      </c>
      <c r="F3193" s="68">
        <v>43616</v>
      </c>
      <c r="G3193" s="67" t="s">
        <v>1419</v>
      </c>
      <c r="H3193" s="67"/>
      <c r="I3193" s="67" t="s">
        <v>1420</v>
      </c>
      <c r="J3193" s="36">
        <v>-1238.3699999999999</v>
      </c>
    </row>
    <row r="3194" spans="1:10" x14ac:dyDescent="0.25">
      <c r="A3194" s="67"/>
      <c r="B3194" s="67"/>
      <c r="C3194" s="67"/>
      <c r="D3194" s="67"/>
      <c r="E3194" s="67" t="s">
        <v>390</v>
      </c>
      <c r="F3194" s="68">
        <v>43722</v>
      </c>
      <c r="G3194" s="67" t="s">
        <v>1069</v>
      </c>
      <c r="H3194" s="67" t="s">
        <v>568</v>
      </c>
      <c r="I3194" s="67" t="s">
        <v>2893</v>
      </c>
      <c r="J3194" s="36">
        <v>-68.12</v>
      </c>
    </row>
    <row r="3195" spans="1:10" ht="15.75" thickBot="1" x14ac:dyDescent="0.3">
      <c r="A3195" s="67"/>
      <c r="B3195" s="67"/>
      <c r="C3195" s="67"/>
      <c r="D3195" s="67"/>
      <c r="E3195" s="67" t="s">
        <v>383</v>
      </c>
      <c r="F3195" s="68">
        <v>43769</v>
      </c>
      <c r="G3195" s="67" t="s">
        <v>444</v>
      </c>
      <c r="H3195" s="67"/>
      <c r="I3195" s="67" t="s">
        <v>445</v>
      </c>
      <c r="J3195" s="37">
        <v>-1283.3699999999999</v>
      </c>
    </row>
    <row r="3196" spans="1:10" x14ac:dyDescent="0.25">
      <c r="A3196" s="67"/>
      <c r="B3196" s="67"/>
      <c r="C3196" s="67" t="s">
        <v>3524</v>
      </c>
      <c r="D3196" s="67"/>
      <c r="E3196" s="67"/>
      <c r="F3196" s="68"/>
      <c r="G3196" s="67"/>
      <c r="H3196" s="67"/>
      <c r="I3196" s="67"/>
      <c r="J3196" s="36">
        <f>ROUND(SUM(J3118:J3195),5)</f>
        <v>2260.25</v>
      </c>
    </row>
    <row r="3197" spans="1:10" x14ac:dyDescent="0.25">
      <c r="A3197" s="64"/>
      <c r="B3197" s="64"/>
      <c r="C3197" s="64" t="s">
        <v>3525</v>
      </c>
      <c r="D3197" s="64"/>
      <c r="E3197" s="64"/>
      <c r="F3197" s="65"/>
      <c r="G3197" s="64"/>
      <c r="H3197" s="64"/>
      <c r="I3197" s="64"/>
      <c r="J3197" s="57"/>
    </row>
    <row r="3198" spans="1:10" x14ac:dyDescent="0.25">
      <c r="A3198" s="67"/>
      <c r="B3198" s="67"/>
      <c r="C3198" s="67"/>
      <c r="D3198" s="67"/>
      <c r="E3198" s="67" t="s">
        <v>383</v>
      </c>
      <c r="F3198" s="68">
        <v>42369</v>
      </c>
      <c r="G3198" s="67" t="s">
        <v>2662</v>
      </c>
      <c r="H3198" s="67"/>
      <c r="I3198" s="67" t="s">
        <v>2663</v>
      </c>
      <c r="J3198" s="36">
        <v>421.64</v>
      </c>
    </row>
    <row r="3199" spans="1:10" x14ac:dyDescent="0.25">
      <c r="A3199" s="67"/>
      <c r="B3199" s="67"/>
      <c r="C3199" s="67"/>
      <c r="D3199" s="67"/>
      <c r="E3199" s="67" t="s">
        <v>383</v>
      </c>
      <c r="F3199" s="68">
        <v>42370</v>
      </c>
      <c r="G3199" s="67" t="s">
        <v>1462</v>
      </c>
      <c r="H3199" s="67"/>
      <c r="I3199" s="67" t="s">
        <v>1463</v>
      </c>
      <c r="J3199" s="36">
        <v>108</v>
      </c>
    </row>
    <row r="3200" spans="1:10" x14ac:dyDescent="0.25">
      <c r="A3200" s="67"/>
      <c r="B3200" s="67"/>
      <c r="C3200" s="67"/>
      <c r="D3200" s="67"/>
      <c r="E3200" s="67" t="s">
        <v>383</v>
      </c>
      <c r="F3200" s="68">
        <v>42735</v>
      </c>
      <c r="G3200" s="67" t="s">
        <v>1470</v>
      </c>
      <c r="H3200" s="67"/>
      <c r="I3200" s="67" t="s">
        <v>1471</v>
      </c>
      <c r="J3200" s="36">
        <v>20</v>
      </c>
    </row>
    <row r="3201" spans="1:10" ht="15.75" thickBot="1" x14ac:dyDescent="0.3">
      <c r="A3201" s="67"/>
      <c r="B3201" s="67"/>
      <c r="C3201" s="67"/>
      <c r="D3201" s="67"/>
      <c r="E3201" s="67" t="s">
        <v>438</v>
      </c>
      <c r="F3201" s="68">
        <v>43189</v>
      </c>
      <c r="G3201" s="67" t="s">
        <v>1252</v>
      </c>
      <c r="H3201" s="67" t="s">
        <v>3526</v>
      </c>
      <c r="I3201" s="67" t="s">
        <v>3527</v>
      </c>
      <c r="J3201" s="37">
        <v>1000</v>
      </c>
    </row>
    <row r="3202" spans="1:10" x14ac:dyDescent="0.25">
      <c r="A3202" s="67"/>
      <c r="B3202" s="67"/>
      <c r="C3202" s="67" t="s">
        <v>3528</v>
      </c>
      <c r="D3202" s="67"/>
      <c r="E3202" s="67"/>
      <c r="F3202" s="68"/>
      <c r="G3202" s="67"/>
      <c r="H3202" s="67"/>
      <c r="I3202" s="67"/>
      <c r="J3202" s="36">
        <f>ROUND(SUM(J3197:J3201),5)</f>
        <v>1549.64</v>
      </c>
    </row>
    <row r="3203" spans="1:10" x14ac:dyDescent="0.25">
      <c r="A3203" s="64"/>
      <c r="B3203" s="64"/>
      <c r="C3203" s="64" t="s">
        <v>3529</v>
      </c>
      <c r="D3203" s="64"/>
      <c r="E3203" s="64"/>
      <c r="F3203" s="65"/>
      <c r="G3203" s="64"/>
      <c r="H3203" s="64"/>
      <c r="I3203" s="64"/>
      <c r="J3203" s="57"/>
    </row>
    <row r="3204" spans="1:10" ht="15.75" thickBot="1" x14ac:dyDescent="0.3">
      <c r="A3204" s="63"/>
      <c r="B3204" s="63"/>
      <c r="C3204" s="63"/>
      <c r="D3204" s="67"/>
      <c r="E3204" s="67" t="s">
        <v>390</v>
      </c>
      <c r="F3204" s="68">
        <v>43131</v>
      </c>
      <c r="G3204" s="67" t="s">
        <v>3530</v>
      </c>
      <c r="H3204" s="67" t="s">
        <v>3531</v>
      </c>
      <c r="I3204" s="67" t="s">
        <v>3532</v>
      </c>
      <c r="J3204" s="37">
        <v>-51.48</v>
      </c>
    </row>
    <row r="3205" spans="1:10" x14ac:dyDescent="0.25">
      <c r="A3205" s="67"/>
      <c r="B3205" s="67"/>
      <c r="C3205" s="67" t="s">
        <v>3533</v>
      </c>
      <c r="D3205" s="67"/>
      <c r="E3205" s="67"/>
      <c r="F3205" s="68"/>
      <c r="G3205" s="67"/>
      <c r="H3205" s="67"/>
      <c r="I3205" s="67"/>
      <c r="J3205" s="36">
        <f>ROUND(SUM(J3203:J3204),5)</f>
        <v>-51.48</v>
      </c>
    </row>
    <row r="3206" spans="1:10" x14ac:dyDescent="0.25">
      <c r="A3206" s="64"/>
      <c r="B3206" s="64"/>
      <c r="C3206" s="64" t="s">
        <v>3534</v>
      </c>
      <c r="D3206" s="64"/>
      <c r="E3206" s="64"/>
      <c r="F3206" s="65"/>
      <c r="G3206" s="64"/>
      <c r="H3206" s="64"/>
      <c r="I3206" s="64"/>
      <c r="J3206" s="57"/>
    </row>
    <row r="3207" spans="1:10" x14ac:dyDescent="0.25">
      <c r="A3207" s="67"/>
      <c r="B3207" s="67"/>
      <c r="C3207" s="67"/>
      <c r="D3207" s="67"/>
      <c r="E3207" s="67" t="s">
        <v>383</v>
      </c>
      <c r="F3207" s="68">
        <v>40574</v>
      </c>
      <c r="G3207" s="67" t="s">
        <v>1500</v>
      </c>
      <c r="H3207" s="67"/>
      <c r="I3207" s="67" t="s">
        <v>1501</v>
      </c>
      <c r="J3207" s="36">
        <v>100</v>
      </c>
    </row>
    <row r="3208" spans="1:10" x14ac:dyDescent="0.25">
      <c r="A3208" s="67"/>
      <c r="B3208" s="67"/>
      <c r="C3208" s="67"/>
      <c r="D3208" s="67"/>
      <c r="E3208" s="67" t="s">
        <v>383</v>
      </c>
      <c r="F3208" s="68">
        <v>40574</v>
      </c>
      <c r="G3208" s="67" t="s">
        <v>1561</v>
      </c>
      <c r="H3208" s="67"/>
      <c r="I3208" s="67" t="s">
        <v>1562</v>
      </c>
      <c r="J3208" s="36">
        <v>-50</v>
      </c>
    </row>
    <row r="3209" spans="1:10" x14ac:dyDescent="0.25">
      <c r="A3209" s="67"/>
      <c r="B3209" s="67"/>
      <c r="C3209" s="67"/>
      <c r="D3209" s="67"/>
      <c r="E3209" s="67" t="s">
        <v>383</v>
      </c>
      <c r="F3209" s="68">
        <v>40877</v>
      </c>
      <c r="G3209" s="67" t="s">
        <v>894</v>
      </c>
      <c r="H3209" s="67"/>
      <c r="I3209" s="67" t="s">
        <v>895</v>
      </c>
      <c r="J3209" s="36">
        <v>20</v>
      </c>
    </row>
    <row r="3210" spans="1:10" x14ac:dyDescent="0.25">
      <c r="A3210" s="67"/>
      <c r="B3210" s="67"/>
      <c r="C3210" s="67"/>
      <c r="D3210" s="67"/>
      <c r="E3210" s="67" t="s">
        <v>383</v>
      </c>
      <c r="F3210" s="68">
        <v>41547</v>
      </c>
      <c r="G3210" s="67" t="s">
        <v>1543</v>
      </c>
      <c r="H3210" s="67"/>
      <c r="I3210" s="67" t="s">
        <v>1544</v>
      </c>
      <c r="J3210" s="36">
        <v>20</v>
      </c>
    </row>
    <row r="3211" spans="1:10" ht="15.75" thickBot="1" x14ac:dyDescent="0.3">
      <c r="A3211" s="67"/>
      <c r="B3211" s="67"/>
      <c r="C3211" s="67"/>
      <c r="D3211" s="67"/>
      <c r="E3211" s="67" t="s">
        <v>383</v>
      </c>
      <c r="F3211" s="68">
        <v>42767</v>
      </c>
      <c r="G3211" s="67" t="s">
        <v>1009</v>
      </c>
      <c r="H3211" s="67"/>
      <c r="I3211" s="67" t="s">
        <v>1556</v>
      </c>
      <c r="J3211" s="37">
        <v>-90</v>
      </c>
    </row>
    <row r="3212" spans="1:10" x14ac:dyDescent="0.25">
      <c r="A3212" s="67"/>
      <c r="B3212" s="67"/>
      <c r="C3212" s="67" t="s">
        <v>3535</v>
      </c>
      <c r="D3212" s="67"/>
      <c r="E3212" s="67"/>
      <c r="F3212" s="68"/>
      <c r="G3212" s="67"/>
      <c r="H3212" s="67"/>
      <c r="I3212" s="67"/>
      <c r="J3212" s="36">
        <f>ROUND(SUM(J3206:J3211),5)</f>
        <v>0</v>
      </c>
    </row>
    <row r="3213" spans="1:10" x14ac:dyDescent="0.25">
      <c r="A3213" s="64"/>
      <c r="B3213" s="64"/>
      <c r="C3213" s="64" t="s">
        <v>3536</v>
      </c>
      <c r="D3213" s="64"/>
      <c r="E3213" s="64"/>
      <c r="F3213" s="65"/>
      <c r="G3213" s="64"/>
      <c r="H3213" s="64"/>
      <c r="I3213" s="64"/>
      <c r="J3213" s="57"/>
    </row>
    <row r="3214" spans="1:10" x14ac:dyDescent="0.25">
      <c r="A3214" s="67"/>
      <c r="B3214" s="67"/>
      <c r="C3214" s="67"/>
      <c r="D3214" s="67"/>
      <c r="E3214" s="67" t="s">
        <v>383</v>
      </c>
      <c r="F3214" s="68">
        <v>40724</v>
      </c>
      <c r="G3214" s="67" t="s">
        <v>1496</v>
      </c>
      <c r="H3214" s="67"/>
      <c r="I3214" s="67" t="s">
        <v>1497</v>
      </c>
      <c r="J3214" s="36">
        <v>20</v>
      </c>
    </row>
    <row r="3215" spans="1:10" x14ac:dyDescent="0.25">
      <c r="A3215" s="67"/>
      <c r="B3215" s="67"/>
      <c r="C3215" s="67"/>
      <c r="D3215" s="67"/>
      <c r="E3215" s="67" t="s">
        <v>383</v>
      </c>
      <c r="F3215" s="68">
        <v>40755</v>
      </c>
      <c r="G3215" s="67" t="s">
        <v>1563</v>
      </c>
      <c r="H3215" s="67"/>
      <c r="I3215" s="67" t="s">
        <v>1564</v>
      </c>
      <c r="J3215" s="36">
        <v>8</v>
      </c>
    </row>
    <row r="3216" spans="1:10" x14ac:dyDescent="0.25">
      <c r="A3216" s="67"/>
      <c r="B3216" s="67"/>
      <c r="C3216" s="67"/>
      <c r="D3216" s="67"/>
      <c r="E3216" s="67" t="s">
        <v>383</v>
      </c>
      <c r="F3216" s="68">
        <v>40755</v>
      </c>
      <c r="G3216" s="67" t="s">
        <v>3537</v>
      </c>
      <c r="H3216" s="67"/>
      <c r="I3216" s="67" t="s">
        <v>3538</v>
      </c>
      <c r="J3216" s="36">
        <v>8</v>
      </c>
    </row>
    <row r="3217" spans="1:10" x14ac:dyDescent="0.25">
      <c r="A3217" s="67"/>
      <c r="B3217" s="67"/>
      <c r="C3217" s="67"/>
      <c r="D3217" s="67"/>
      <c r="E3217" s="67" t="s">
        <v>383</v>
      </c>
      <c r="F3217" s="68">
        <v>40877</v>
      </c>
      <c r="G3217" s="67" t="s">
        <v>894</v>
      </c>
      <c r="H3217" s="67"/>
      <c r="I3217" s="67" t="s">
        <v>895</v>
      </c>
      <c r="J3217" s="36">
        <v>16</v>
      </c>
    </row>
    <row r="3218" spans="1:10" x14ac:dyDescent="0.25">
      <c r="A3218" s="67"/>
      <c r="B3218" s="67"/>
      <c r="C3218" s="67"/>
      <c r="D3218" s="67"/>
      <c r="E3218" s="67" t="s">
        <v>383</v>
      </c>
      <c r="F3218" s="68">
        <v>40939</v>
      </c>
      <c r="G3218" s="67" t="s">
        <v>1539</v>
      </c>
      <c r="H3218" s="67"/>
      <c r="I3218" s="67" t="s">
        <v>1540</v>
      </c>
      <c r="J3218" s="36">
        <v>20</v>
      </c>
    </row>
    <row r="3219" spans="1:10" x14ac:dyDescent="0.25">
      <c r="A3219" s="67"/>
      <c r="B3219" s="67"/>
      <c r="C3219" s="67"/>
      <c r="D3219" s="67"/>
      <c r="E3219" s="67" t="s">
        <v>383</v>
      </c>
      <c r="F3219" s="68">
        <v>40968</v>
      </c>
      <c r="G3219" s="67" t="s">
        <v>1622</v>
      </c>
      <c r="H3219" s="67"/>
      <c r="I3219" s="67" t="s">
        <v>1623</v>
      </c>
      <c r="J3219" s="36">
        <v>20</v>
      </c>
    </row>
    <row r="3220" spans="1:10" x14ac:dyDescent="0.25">
      <c r="A3220" s="67"/>
      <c r="B3220" s="67"/>
      <c r="C3220" s="67"/>
      <c r="D3220" s="67"/>
      <c r="E3220" s="67" t="s">
        <v>383</v>
      </c>
      <c r="F3220" s="68">
        <v>41060</v>
      </c>
      <c r="G3220" s="67" t="s">
        <v>1486</v>
      </c>
      <c r="H3220" s="67"/>
      <c r="I3220" s="67" t="s">
        <v>1487</v>
      </c>
      <c r="J3220" s="36">
        <v>20</v>
      </c>
    </row>
    <row r="3221" spans="1:10" x14ac:dyDescent="0.25">
      <c r="A3221" s="67"/>
      <c r="B3221" s="67"/>
      <c r="C3221" s="67"/>
      <c r="D3221" s="67"/>
      <c r="E3221" s="67" t="s">
        <v>383</v>
      </c>
      <c r="F3221" s="68">
        <v>41121</v>
      </c>
      <c r="G3221" s="67" t="s">
        <v>1513</v>
      </c>
      <c r="H3221" s="67"/>
      <c r="I3221" s="67" t="s">
        <v>1514</v>
      </c>
      <c r="J3221" s="36">
        <v>20</v>
      </c>
    </row>
    <row r="3222" spans="1:10" x14ac:dyDescent="0.25">
      <c r="A3222" s="67"/>
      <c r="B3222" s="67"/>
      <c r="C3222" s="67"/>
      <c r="D3222" s="67"/>
      <c r="E3222" s="67" t="s">
        <v>383</v>
      </c>
      <c r="F3222" s="68">
        <v>41152</v>
      </c>
      <c r="G3222" s="67" t="s">
        <v>1565</v>
      </c>
      <c r="H3222" s="67"/>
      <c r="I3222" s="67" t="s">
        <v>1566</v>
      </c>
      <c r="J3222" s="36">
        <v>8</v>
      </c>
    </row>
    <row r="3223" spans="1:10" x14ac:dyDescent="0.25">
      <c r="A3223" s="67"/>
      <c r="B3223" s="67"/>
      <c r="C3223" s="67"/>
      <c r="D3223" s="67"/>
      <c r="E3223" s="67" t="s">
        <v>383</v>
      </c>
      <c r="F3223" s="68">
        <v>41182</v>
      </c>
      <c r="G3223" s="67" t="s">
        <v>1506</v>
      </c>
      <c r="H3223" s="67"/>
      <c r="I3223" s="67" t="s">
        <v>1507</v>
      </c>
      <c r="J3223" s="36">
        <v>8</v>
      </c>
    </row>
    <row r="3224" spans="1:10" x14ac:dyDescent="0.25">
      <c r="A3224" s="67"/>
      <c r="B3224" s="67"/>
      <c r="C3224" s="67"/>
      <c r="D3224" s="67"/>
      <c r="E3224" s="67" t="s">
        <v>383</v>
      </c>
      <c r="F3224" s="68">
        <v>41305</v>
      </c>
      <c r="G3224" s="67" t="s">
        <v>1488</v>
      </c>
      <c r="H3224" s="67"/>
      <c r="I3224" s="67" t="s">
        <v>1489</v>
      </c>
      <c r="J3224" s="36">
        <v>8</v>
      </c>
    </row>
    <row r="3225" spans="1:10" x14ac:dyDescent="0.25">
      <c r="A3225" s="67"/>
      <c r="B3225" s="67"/>
      <c r="C3225" s="67"/>
      <c r="D3225" s="67"/>
      <c r="E3225" s="67" t="s">
        <v>383</v>
      </c>
      <c r="F3225" s="68">
        <v>41425</v>
      </c>
      <c r="G3225" s="67" t="s">
        <v>1490</v>
      </c>
      <c r="H3225" s="67"/>
      <c r="I3225" s="67" t="s">
        <v>1491</v>
      </c>
      <c r="J3225" s="36">
        <v>8</v>
      </c>
    </row>
    <row r="3226" spans="1:10" x14ac:dyDescent="0.25">
      <c r="A3226" s="67"/>
      <c r="B3226" s="67"/>
      <c r="C3226" s="67"/>
      <c r="D3226" s="67"/>
      <c r="E3226" s="67" t="s">
        <v>383</v>
      </c>
      <c r="F3226" s="68">
        <v>41517</v>
      </c>
      <c r="G3226" s="67" t="s">
        <v>1508</v>
      </c>
      <c r="H3226" s="67"/>
      <c r="I3226" s="67" t="s">
        <v>1509</v>
      </c>
      <c r="J3226" s="36">
        <v>20</v>
      </c>
    </row>
    <row r="3227" spans="1:10" x14ac:dyDescent="0.25">
      <c r="A3227" s="67"/>
      <c r="B3227" s="67"/>
      <c r="C3227" s="67"/>
      <c r="D3227" s="67"/>
      <c r="E3227" s="67" t="s">
        <v>383</v>
      </c>
      <c r="F3227" s="68">
        <v>41759</v>
      </c>
      <c r="G3227" s="67" t="s">
        <v>1521</v>
      </c>
      <c r="H3227" s="67"/>
      <c r="I3227" s="67" t="s">
        <v>1522</v>
      </c>
      <c r="J3227" s="36">
        <v>8</v>
      </c>
    </row>
    <row r="3228" spans="1:10" x14ac:dyDescent="0.25">
      <c r="A3228" s="67"/>
      <c r="B3228" s="67"/>
      <c r="C3228" s="67"/>
      <c r="D3228" s="67"/>
      <c r="E3228" s="67" t="s">
        <v>383</v>
      </c>
      <c r="F3228" s="68">
        <v>42094</v>
      </c>
      <c r="G3228" s="67" t="s">
        <v>898</v>
      </c>
      <c r="H3228" s="67"/>
      <c r="I3228" s="67" t="s">
        <v>899</v>
      </c>
      <c r="J3228" s="36">
        <v>8</v>
      </c>
    </row>
    <row r="3229" spans="1:10" x14ac:dyDescent="0.25">
      <c r="A3229" s="67"/>
      <c r="B3229" s="67"/>
      <c r="C3229" s="67"/>
      <c r="D3229" s="67"/>
      <c r="E3229" s="67" t="s">
        <v>383</v>
      </c>
      <c r="F3229" s="68">
        <v>42675</v>
      </c>
      <c r="G3229" s="67" t="s">
        <v>1835</v>
      </c>
      <c r="H3229" s="67"/>
      <c r="I3229" s="67" t="s">
        <v>1836</v>
      </c>
      <c r="J3229" s="36">
        <v>200</v>
      </c>
    </row>
    <row r="3230" spans="1:10" x14ac:dyDescent="0.25">
      <c r="A3230" s="67"/>
      <c r="B3230" s="67"/>
      <c r="C3230" s="67"/>
      <c r="D3230" s="67"/>
      <c r="E3230" s="67" t="s">
        <v>383</v>
      </c>
      <c r="F3230" s="68">
        <v>42735</v>
      </c>
      <c r="G3230" s="67" t="s">
        <v>1470</v>
      </c>
      <c r="H3230" s="67"/>
      <c r="I3230" s="67" t="s">
        <v>1471</v>
      </c>
      <c r="J3230" s="36">
        <v>8</v>
      </c>
    </row>
    <row r="3231" spans="1:10" x14ac:dyDescent="0.25">
      <c r="A3231" s="67"/>
      <c r="B3231" s="67"/>
      <c r="C3231" s="67"/>
      <c r="D3231" s="67"/>
      <c r="E3231" s="67" t="s">
        <v>383</v>
      </c>
      <c r="F3231" s="68">
        <v>42809</v>
      </c>
      <c r="G3231" s="67" t="s">
        <v>1527</v>
      </c>
      <c r="H3231" s="67"/>
      <c r="I3231" s="67" t="s">
        <v>1528</v>
      </c>
      <c r="J3231" s="36">
        <v>-408</v>
      </c>
    </row>
    <row r="3232" spans="1:10" x14ac:dyDescent="0.25">
      <c r="A3232" s="67"/>
      <c r="B3232" s="67"/>
      <c r="C3232" s="67"/>
      <c r="D3232" s="67"/>
      <c r="E3232" s="67" t="s">
        <v>438</v>
      </c>
      <c r="F3232" s="68">
        <v>43258</v>
      </c>
      <c r="G3232" s="67" t="s">
        <v>3539</v>
      </c>
      <c r="H3232" s="67" t="s">
        <v>3284</v>
      </c>
      <c r="I3232" s="67" t="s">
        <v>3540</v>
      </c>
      <c r="J3232" s="36">
        <v>2000</v>
      </c>
    </row>
    <row r="3233" spans="1:10" ht="15.75" thickBot="1" x14ac:dyDescent="0.3">
      <c r="A3233" s="67"/>
      <c r="B3233" s="67"/>
      <c r="C3233" s="67"/>
      <c r="D3233" s="67"/>
      <c r="E3233" s="67" t="s">
        <v>390</v>
      </c>
      <c r="F3233" s="68">
        <v>43388</v>
      </c>
      <c r="G3233" s="67" t="s">
        <v>3541</v>
      </c>
      <c r="H3233" s="67" t="s">
        <v>324</v>
      </c>
      <c r="I3233" s="67" t="s">
        <v>3542</v>
      </c>
      <c r="J3233" s="37">
        <v>-64.150000000000006</v>
      </c>
    </row>
    <row r="3234" spans="1:10" x14ac:dyDescent="0.25">
      <c r="A3234" s="67"/>
      <c r="B3234" s="67"/>
      <c r="C3234" s="67" t="s">
        <v>3543</v>
      </c>
      <c r="D3234" s="67"/>
      <c r="E3234" s="67"/>
      <c r="F3234" s="68"/>
      <c r="G3234" s="67"/>
      <c r="H3234" s="67"/>
      <c r="I3234" s="67"/>
      <c r="J3234" s="36">
        <f>ROUND(SUM(J3213:J3233),5)</f>
        <v>1935.85</v>
      </c>
    </row>
    <row r="3235" spans="1:10" x14ac:dyDescent="0.25">
      <c r="A3235" s="64"/>
      <c r="B3235" s="64"/>
      <c r="C3235" s="64" t="s">
        <v>3544</v>
      </c>
      <c r="D3235" s="64"/>
      <c r="E3235" s="64"/>
      <c r="F3235" s="65"/>
      <c r="G3235" s="64"/>
      <c r="H3235" s="64"/>
      <c r="I3235" s="64"/>
      <c r="J3235" s="57"/>
    </row>
    <row r="3236" spans="1:10" x14ac:dyDescent="0.25">
      <c r="A3236" s="67"/>
      <c r="B3236" s="67"/>
      <c r="C3236" s="67"/>
      <c r="D3236" s="67"/>
      <c r="E3236" s="67" t="s">
        <v>383</v>
      </c>
      <c r="F3236" s="68">
        <v>41820</v>
      </c>
      <c r="G3236" s="67" t="s">
        <v>1638</v>
      </c>
      <c r="H3236" s="67"/>
      <c r="I3236" s="67" t="s">
        <v>1639</v>
      </c>
      <c r="J3236" s="36">
        <v>20</v>
      </c>
    </row>
    <row r="3237" spans="1:10" x14ac:dyDescent="0.25">
      <c r="A3237" s="67"/>
      <c r="B3237" s="67"/>
      <c r="C3237" s="67"/>
      <c r="D3237" s="67"/>
      <c r="E3237" s="67" t="s">
        <v>383</v>
      </c>
      <c r="F3237" s="68">
        <v>42185</v>
      </c>
      <c r="G3237" s="67" t="s">
        <v>900</v>
      </c>
      <c r="H3237" s="67"/>
      <c r="I3237" s="67" t="s">
        <v>901</v>
      </c>
      <c r="J3237" s="36">
        <v>20</v>
      </c>
    </row>
    <row r="3238" spans="1:10" x14ac:dyDescent="0.25">
      <c r="A3238" s="67"/>
      <c r="B3238" s="67"/>
      <c r="C3238" s="67"/>
      <c r="D3238" s="67"/>
      <c r="E3238" s="67" t="s">
        <v>383</v>
      </c>
      <c r="F3238" s="68">
        <v>42216</v>
      </c>
      <c r="G3238" s="67" t="s">
        <v>1655</v>
      </c>
      <c r="H3238" s="67"/>
      <c r="I3238" s="67" t="s">
        <v>1656</v>
      </c>
      <c r="J3238" s="36">
        <v>40</v>
      </c>
    </row>
    <row r="3239" spans="1:10" x14ac:dyDescent="0.25">
      <c r="A3239" s="67"/>
      <c r="B3239" s="67"/>
      <c r="C3239" s="67"/>
      <c r="D3239" s="67"/>
      <c r="E3239" s="67" t="s">
        <v>383</v>
      </c>
      <c r="F3239" s="68">
        <v>42370</v>
      </c>
      <c r="G3239" s="67" t="s">
        <v>1462</v>
      </c>
      <c r="H3239" s="67"/>
      <c r="I3239" s="67" t="s">
        <v>1463</v>
      </c>
      <c r="J3239" s="36">
        <v>420</v>
      </c>
    </row>
    <row r="3240" spans="1:10" x14ac:dyDescent="0.25">
      <c r="A3240" s="67"/>
      <c r="B3240" s="67"/>
      <c r="C3240" s="67"/>
      <c r="D3240" s="67"/>
      <c r="E3240" s="67" t="s">
        <v>383</v>
      </c>
      <c r="F3240" s="68">
        <v>42551</v>
      </c>
      <c r="G3240" s="67" t="s">
        <v>1669</v>
      </c>
      <c r="H3240" s="67"/>
      <c r="I3240" s="67" t="s">
        <v>1670</v>
      </c>
      <c r="J3240" s="36">
        <v>200</v>
      </c>
    </row>
    <row r="3241" spans="1:10" ht="15.75" thickBot="1" x14ac:dyDescent="0.3">
      <c r="A3241" s="67"/>
      <c r="B3241" s="67"/>
      <c r="C3241" s="67"/>
      <c r="D3241" s="67"/>
      <c r="E3241" s="67" t="s">
        <v>383</v>
      </c>
      <c r="F3241" s="68">
        <v>43221</v>
      </c>
      <c r="G3241" s="67" t="s">
        <v>1510</v>
      </c>
      <c r="H3241" s="67"/>
      <c r="I3241" s="67"/>
      <c r="J3241" s="37">
        <v>-700</v>
      </c>
    </row>
    <row r="3242" spans="1:10" x14ac:dyDescent="0.25">
      <c r="A3242" s="67"/>
      <c r="B3242" s="67"/>
      <c r="C3242" s="67" t="s">
        <v>3545</v>
      </c>
      <c r="D3242" s="67"/>
      <c r="E3242" s="67"/>
      <c r="F3242" s="68"/>
      <c r="G3242" s="67"/>
      <c r="H3242" s="67"/>
      <c r="I3242" s="67"/>
      <c r="J3242" s="36">
        <f>ROUND(SUM(J3235:J3241),5)</f>
        <v>0</v>
      </c>
    </row>
    <row r="3243" spans="1:10" x14ac:dyDescent="0.25">
      <c r="A3243" s="64"/>
      <c r="B3243" s="64"/>
      <c r="C3243" s="64" t="s">
        <v>3546</v>
      </c>
      <c r="D3243" s="64"/>
      <c r="E3243" s="64"/>
      <c r="F3243" s="65"/>
      <c r="G3243" s="64"/>
      <c r="H3243" s="64"/>
      <c r="I3243" s="64"/>
      <c r="J3243" s="57"/>
    </row>
    <row r="3244" spans="1:10" x14ac:dyDescent="0.25">
      <c r="A3244" s="67"/>
      <c r="B3244" s="67"/>
      <c r="C3244" s="67"/>
      <c r="D3244" s="67"/>
      <c r="E3244" s="67" t="s">
        <v>383</v>
      </c>
      <c r="F3244" s="68">
        <v>40939</v>
      </c>
      <c r="G3244" s="67" t="s">
        <v>1539</v>
      </c>
      <c r="H3244" s="67"/>
      <c r="I3244" s="67" t="s">
        <v>1540</v>
      </c>
      <c r="J3244" s="36">
        <v>20</v>
      </c>
    </row>
    <row r="3245" spans="1:10" x14ac:dyDescent="0.25">
      <c r="A3245" s="67"/>
      <c r="B3245" s="67"/>
      <c r="C3245" s="67"/>
      <c r="D3245" s="67"/>
      <c r="E3245" s="67" t="s">
        <v>383</v>
      </c>
      <c r="F3245" s="68">
        <v>41759</v>
      </c>
      <c r="G3245" s="67" t="s">
        <v>1521</v>
      </c>
      <c r="H3245" s="67"/>
      <c r="I3245" s="67" t="s">
        <v>1522</v>
      </c>
      <c r="J3245" s="36">
        <v>8</v>
      </c>
    </row>
    <row r="3246" spans="1:10" x14ac:dyDescent="0.25">
      <c r="A3246" s="67"/>
      <c r="B3246" s="67"/>
      <c r="C3246" s="67"/>
      <c r="D3246" s="67"/>
      <c r="E3246" s="67" t="s">
        <v>383</v>
      </c>
      <c r="F3246" s="68">
        <v>41851</v>
      </c>
      <c r="G3246" s="67" t="s">
        <v>1780</v>
      </c>
      <c r="H3246" s="67"/>
      <c r="I3246" s="67" t="s">
        <v>1781</v>
      </c>
      <c r="J3246" s="36">
        <v>8</v>
      </c>
    </row>
    <row r="3247" spans="1:10" x14ac:dyDescent="0.25">
      <c r="A3247" s="67"/>
      <c r="B3247" s="67"/>
      <c r="C3247" s="67"/>
      <c r="D3247" s="67"/>
      <c r="E3247" s="67" t="s">
        <v>383</v>
      </c>
      <c r="F3247" s="68">
        <v>41882</v>
      </c>
      <c r="G3247" s="67" t="s">
        <v>1492</v>
      </c>
      <c r="H3247" s="67"/>
      <c r="I3247" s="67" t="s">
        <v>1493</v>
      </c>
      <c r="J3247" s="36">
        <v>8</v>
      </c>
    </row>
    <row r="3248" spans="1:10" x14ac:dyDescent="0.25">
      <c r="A3248" s="67"/>
      <c r="B3248" s="67"/>
      <c r="C3248" s="67"/>
      <c r="D3248" s="67"/>
      <c r="E3248" s="67" t="s">
        <v>383</v>
      </c>
      <c r="F3248" s="68">
        <v>42063</v>
      </c>
      <c r="G3248" s="67" t="s">
        <v>1549</v>
      </c>
      <c r="H3248" s="67"/>
      <c r="I3248" s="67" t="s">
        <v>1550</v>
      </c>
      <c r="J3248" s="36">
        <v>8</v>
      </c>
    </row>
    <row r="3249" spans="1:10" x14ac:dyDescent="0.25">
      <c r="A3249" s="67"/>
      <c r="B3249" s="67"/>
      <c r="C3249" s="67"/>
      <c r="D3249" s="67"/>
      <c r="E3249" s="67" t="s">
        <v>383</v>
      </c>
      <c r="F3249" s="68">
        <v>42094</v>
      </c>
      <c r="G3249" s="67" t="s">
        <v>898</v>
      </c>
      <c r="H3249" s="67"/>
      <c r="I3249" s="67" t="s">
        <v>899</v>
      </c>
      <c r="J3249" s="36">
        <v>24</v>
      </c>
    </row>
    <row r="3250" spans="1:10" x14ac:dyDescent="0.25">
      <c r="A3250" s="67"/>
      <c r="B3250" s="67"/>
      <c r="C3250" s="67"/>
      <c r="D3250" s="67"/>
      <c r="E3250" s="67" t="s">
        <v>383</v>
      </c>
      <c r="F3250" s="68">
        <v>42124</v>
      </c>
      <c r="G3250" s="67" t="s">
        <v>1523</v>
      </c>
      <c r="H3250" s="67"/>
      <c r="I3250" s="67" t="s">
        <v>1524</v>
      </c>
      <c r="J3250" s="36">
        <v>16</v>
      </c>
    </row>
    <row r="3251" spans="1:10" x14ac:dyDescent="0.25">
      <c r="A3251" s="67"/>
      <c r="B3251" s="67"/>
      <c r="C3251" s="67"/>
      <c r="D3251" s="67"/>
      <c r="E3251" s="67" t="s">
        <v>383</v>
      </c>
      <c r="F3251" s="68">
        <v>42277</v>
      </c>
      <c r="G3251" s="67" t="s">
        <v>991</v>
      </c>
      <c r="H3251" s="67"/>
      <c r="I3251" s="67" t="s">
        <v>992</v>
      </c>
      <c r="J3251" s="36">
        <v>200</v>
      </c>
    </row>
    <row r="3252" spans="1:10" x14ac:dyDescent="0.25">
      <c r="A3252" s="67"/>
      <c r="B3252" s="67"/>
      <c r="C3252" s="67"/>
      <c r="D3252" s="67"/>
      <c r="E3252" s="67" t="s">
        <v>383</v>
      </c>
      <c r="F3252" s="68">
        <v>42370</v>
      </c>
      <c r="G3252" s="67" t="s">
        <v>1462</v>
      </c>
      <c r="H3252" s="67"/>
      <c r="I3252" s="67" t="s">
        <v>1463</v>
      </c>
      <c r="J3252" s="36">
        <v>208</v>
      </c>
    </row>
    <row r="3253" spans="1:10" x14ac:dyDescent="0.25">
      <c r="A3253" s="67"/>
      <c r="B3253" s="67"/>
      <c r="C3253" s="67"/>
      <c r="D3253" s="67"/>
      <c r="E3253" s="67" t="s">
        <v>383</v>
      </c>
      <c r="F3253" s="68">
        <v>42478</v>
      </c>
      <c r="G3253" s="67" t="s">
        <v>3061</v>
      </c>
      <c r="H3253" s="67"/>
      <c r="I3253" s="67" t="s">
        <v>3547</v>
      </c>
      <c r="J3253" s="36">
        <v>-500</v>
      </c>
    </row>
    <row r="3254" spans="1:10" x14ac:dyDescent="0.25">
      <c r="A3254" s="67"/>
      <c r="B3254" s="67"/>
      <c r="C3254" s="67"/>
      <c r="D3254" s="67"/>
      <c r="E3254" s="67" t="s">
        <v>390</v>
      </c>
      <c r="F3254" s="68">
        <v>42918</v>
      </c>
      <c r="G3254" s="67" t="s">
        <v>3548</v>
      </c>
      <c r="H3254" s="67" t="s">
        <v>3549</v>
      </c>
      <c r="I3254" s="67" t="s">
        <v>3550</v>
      </c>
      <c r="J3254" s="36">
        <v>-200</v>
      </c>
    </row>
    <row r="3255" spans="1:10" x14ac:dyDescent="0.25">
      <c r="A3255" s="67"/>
      <c r="B3255" s="67"/>
      <c r="C3255" s="67"/>
      <c r="D3255" s="67"/>
      <c r="E3255" s="67" t="s">
        <v>390</v>
      </c>
      <c r="F3255" s="68">
        <v>42959</v>
      </c>
      <c r="G3255" s="67" t="s">
        <v>3551</v>
      </c>
      <c r="H3255" s="67" t="s">
        <v>3552</v>
      </c>
      <c r="I3255" s="67" t="s">
        <v>3553</v>
      </c>
      <c r="J3255" s="36">
        <v>-459.1</v>
      </c>
    </row>
    <row r="3256" spans="1:10" x14ac:dyDescent="0.25">
      <c r="A3256" s="67"/>
      <c r="B3256" s="67"/>
      <c r="C3256" s="67"/>
      <c r="D3256" s="67"/>
      <c r="E3256" s="67" t="s">
        <v>390</v>
      </c>
      <c r="F3256" s="68">
        <v>42959</v>
      </c>
      <c r="G3256" s="67" t="s">
        <v>3551</v>
      </c>
      <c r="H3256" s="67" t="s">
        <v>3552</v>
      </c>
      <c r="I3256" s="67" t="s">
        <v>499</v>
      </c>
      <c r="J3256" s="36">
        <v>-2.2999999999999998</v>
      </c>
    </row>
    <row r="3257" spans="1:10" x14ac:dyDescent="0.25">
      <c r="A3257" s="67"/>
      <c r="B3257" s="67"/>
      <c r="C3257" s="67"/>
      <c r="D3257" s="67"/>
      <c r="E3257" s="67" t="s">
        <v>390</v>
      </c>
      <c r="F3257" s="68">
        <v>43013</v>
      </c>
      <c r="G3257" s="67" t="s">
        <v>3554</v>
      </c>
      <c r="H3257" s="67" t="s">
        <v>3555</v>
      </c>
      <c r="I3257" s="67" t="s">
        <v>3556</v>
      </c>
      <c r="J3257" s="36">
        <v>-934.61</v>
      </c>
    </row>
    <row r="3258" spans="1:10" x14ac:dyDescent="0.25">
      <c r="A3258" s="67"/>
      <c r="B3258" s="67"/>
      <c r="C3258" s="67"/>
      <c r="D3258" s="67"/>
      <c r="E3258" s="67" t="s">
        <v>390</v>
      </c>
      <c r="F3258" s="68">
        <v>43534</v>
      </c>
      <c r="G3258" s="67" t="s">
        <v>3557</v>
      </c>
      <c r="H3258" s="67" t="s">
        <v>2058</v>
      </c>
      <c r="I3258" s="67" t="s">
        <v>3558</v>
      </c>
      <c r="J3258" s="36">
        <v>-1000</v>
      </c>
    </row>
    <row r="3259" spans="1:10" x14ac:dyDescent="0.25">
      <c r="A3259" s="67"/>
      <c r="B3259" s="67"/>
      <c r="C3259" s="67"/>
      <c r="D3259" s="67"/>
      <c r="E3259" s="67" t="s">
        <v>390</v>
      </c>
      <c r="F3259" s="68">
        <v>43608</v>
      </c>
      <c r="G3259" s="67" t="s">
        <v>3559</v>
      </c>
      <c r="H3259" s="67" t="s">
        <v>2066</v>
      </c>
      <c r="I3259" s="67" t="s">
        <v>3560</v>
      </c>
      <c r="J3259" s="36">
        <v>-251.73</v>
      </c>
    </row>
    <row r="3260" spans="1:10" x14ac:dyDescent="0.25">
      <c r="A3260" s="67"/>
      <c r="B3260" s="67"/>
      <c r="C3260" s="67"/>
      <c r="D3260" s="67"/>
      <c r="E3260" s="67" t="s">
        <v>423</v>
      </c>
      <c r="F3260" s="68">
        <v>43649</v>
      </c>
      <c r="G3260" s="67"/>
      <c r="H3260" s="67"/>
      <c r="I3260" s="67" t="s">
        <v>3561</v>
      </c>
      <c r="J3260" s="36">
        <v>10</v>
      </c>
    </row>
    <row r="3261" spans="1:10" ht="15.75" thickBot="1" x14ac:dyDescent="0.3">
      <c r="A3261" s="67"/>
      <c r="B3261" s="67"/>
      <c r="C3261" s="67"/>
      <c r="D3261" s="67"/>
      <c r="E3261" s="67" t="s">
        <v>423</v>
      </c>
      <c r="F3261" s="68">
        <v>43649</v>
      </c>
      <c r="G3261" s="67"/>
      <c r="H3261" s="67"/>
      <c r="I3261" s="67" t="s">
        <v>3562</v>
      </c>
      <c r="J3261" s="37">
        <v>-0.67</v>
      </c>
    </row>
    <row r="3262" spans="1:10" x14ac:dyDescent="0.25">
      <c r="A3262" s="67"/>
      <c r="B3262" s="67"/>
      <c r="C3262" s="67" t="s">
        <v>3563</v>
      </c>
      <c r="D3262" s="67"/>
      <c r="E3262" s="67"/>
      <c r="F3262" s="68"/>
      <c r="G3262" s="67"/>
      <c r="H3262" s="67"/>
      <c r="I3262" s="67"/>
      <c r="J3262" s="36">
        <f>ROUND(SUM(J3243:J3261),5)</f>
        <v>-2838.41</v>
      </c>
    </row>
    <row r="3263" spans="1:10" x14ac:dyDescent="0.25">
      <c r="A3263" s="64"/>
      <c r="B3263" s="64"/>
      <c r="C3263" s="64" t="s">
        <v>3564</v>
      </c>
      <c r="D3263" s="64"/>
      <c r="E3263" s="64"/>
      <c r="F3263" s="65"/>
      <c r="G3263" s="64"/>
      <c r="H3263" s="64"/>
      <c r="I3263" s="64"/>
      <c r="J3263" s="57"/>
    </row>
    <row r="3264" spans="1:10" x14ac:dyDescent="0.25">
      <c r="A3264" s="67"/>
      <c r="B3264" s="67"/>
      <c r="C3264" s="67"/>
      <c r="D3264" s="67"/>
      <c r="E3264" s="67" t="s">
        <v>383</v>
      </c>
      <c r="F3264" s="68">
        <v>40694</v>
      </c>
      <c r="G3264" s="67" t="s">
        <v>1614</v>
      </c>
      <c r="H3264" s="67"/>
      <c r="I3264" s="67" t="s">
        <v>1615</v>
      </c>
      <c r="J3264" s="36">
        <v>40</v>
      </c>
    </row>
    <row r="3265" spans="1:10" x14ac:dyDescent="0.25">
      <c r="A3265" s="67"/>
      <c r="B3265" s="67"/>
      <c r="C3265" s="67"/>
      <c r="D3265" s="67"/>
      <c r="E3265" s="67" t="s">
        <v>383</v>
      </c>
      <c r="F3265" s="68">
        <v>40877</v>
      </c>
      <c r="G3265" s="67" t="s">
        <v>894</v>
      </c>
      <c r="H3265" s="67"/>
      <c r="I3265" s="67" t="s">
        <v>895</v>
      </c>
      <c r="J3265" s="36">
        <v>40</v>
      </c>
    </row>
    <row r="3266" spans="1:10" x14ac:dyDescent="0.25">
      <c r="A3266" s="67"/>
      <c r="B3266" s="67"/>
      <c r="C3266" s="67"/>
      <c r="D3266" s="67"/>
      <c r="E3266" s="67" t="s">
        <v>383</v>
      </c>
      <c r="F3266" s="68">
        <v>41060</v>
      </c>
      <c r="G3266" s="67" t="s">
        <v>1486</v>
      </c>
      <c r="H3266" s="67"/>
      <c r="I3266" s="67" t="s">
        <v>1487</v>
      </c>
      <c r="J3266" s="36">
        <v>20</v>
      </c>
    </row>
    <row r="3267" spans="1:10" x14ac:dyDescent="0.25">
      <c r="A3267" s="67"/>
      <c r="B3267" s="67"/>
      <c r="C3267" s="67"/>
      <c r="D3267" s="67"/>
      <c r="E3267" s="67" t="s">
        <v>383</v>
      </c>
      <c r="F3267" s="68">
        <v>41121</v>
      </c>
      <c r="G3267" s="67" t="s">
        <v>1513</v>
      </c>
      <c r="H3267" s="67"/>
      <c r="I3267" s="67" t="s">
        <v>1514</v>
      </c>
      <c r="J3267" s="36">
        <v>60</v>
      </c>
    </row>
    <row r="3268" spans="1:10" x14ac:dyDescent="0.25">
      <c r="A3268" s="67"/>
      <c r="B3268" s="67"/>
      <c r="C3268" s="67"/>
      <c r="D3268" s="67"/>
      <c r="E3268" s="67" t="s">
        <v>383</v>
      </c>
      <c r="F3268" s="68">
        <v>41121</v>
      </c>
      <c r="G3268" s="67" t="s">
        <v>1722</v>
      </c>
      <c r="H3268" s="67"/>
      <c r="I3268" s="67" t="s">
        <v>1723</v>
      </c>
      <c r="J3268" s="36">
        <v>-8</v>
      </c>
    </row>
    <row r="3269" spans="1:10" x14ac:dyDescent="0.25">
      <c r="A3269" s="67"/>
      <c r="B3269" s="67"/>
      <c r="C3269" s="67"/>
      <c r="D3269" s="67"/>
      <c r="E3269" s="67" t="s">
        <v>383</v>
      </c>
      <c r="F3269" s="68">
        <v>41152</v>
      </c>
      <c r="G3269" s="67" t="s">
        <v>1565</v>
      </c>
      <c r="H3269" s="67"/>
      <c r="I3269" s="67" t="s">
        <v>1566</v>
      </c>
      <c r="J3269" s="36">
        <v>20</v>
      </c>
    </row>
    <row r="3270" spans="1:10" x14ac:dyDescent="0.25">
      <c r="A3270" s="67"/>
      <c r="B3270" s="67"/>
      <c r="C3270" s="67"/>
      <c r="D3270" s="67"/>
      <c r="E3270" s="67" t="s">
        <v>383</v>
      </c>
      <c r="F3270" s="68">
        <v>41182</v>
      </c>
      <c r="G3270" s="67" t="s">
        <v>1506</v>
      </c>
      <c r="H3270" s="67"/>
      <c r="I3270" s="67" t="s">
        <v>1507</v>
      </c>
      <c r="J3270" s="36">
        <v>20</v>
      </c>
    </row>
    <row r="3271" spans="1:10" x14ac:dyDescent="0.25">
      <c r="A3271" s="67"/>
      <c r="B3271" s="67"/>
      <c r="C3271" s="67"/>
      <c r="D3271" s="67"/>
      <c r="E3271" s="67" t="s">
        <v>383</v>
      </c>
      <c r="F3271" s="68">
        <v>41213</v>
      </c>
      <c r="G3271" s="67" t="s">
        <v>1569</v>
      </c>
      <c r="H3271" s="67"/>
      <c r="I3271" s="67" t="s">
        <v>1570</v>
      </c>
      <c r="J3271" s="36">
        <v>40</v>
      </c>
    </row>
    <row r="3272" spans="1:10" x14ac:dyDescent="0.25">
      <c r="A3272" s="67"/>
      <c r="B3272" s="67"/>
      <c r="C3272" s="67"/>
      <c r="D3272" s="67"/>
      <c r="E3272" s="67" t="s">
        <v>383</v>
      </c>
      <c r="F3272" s="68">
        <v>41243</v>
      </c>
      <c r="G3272" s="67" t="s">
        <v>1734</v>
      </c>
      <c r="H3272" s="67"/>
      <c r="I3272" s="67" t="s">
        <v>1735</v>
      </c>
      <c r="J3272" s="36">
        <v>20</v>
      </c>
    </row>
    <row r="3273" spans="1:10" x14ac:dyDescent="0.25">
      <c r="A3273" s="67"/>
      <c r="B3273" s="67"/>
      <c r="C3273" s="67"/>
      <c r="D3273" s="67"/>
      <c r="E3273" s="67" t="s">
        <v>383</v>
      </c>
      <c r="F3273" s="68">
        <v>41305</v>
      </c>
      <c r="G3273" s="67" t="s">
        <v>1488</v>
      </c>
      <c r="H3273" s="67"/>
      <c r="I3273" s="67" t="s">
        <v>1489</v>
      </c>
      <c r="J3273" s="36">
        <v>20</v>
      </c>
    </row>
    <row r="3274" spans="1:10" x14ac:dyDescent="0.25">
      <c r="A3274" s="67"/>
      <c r="B3274" s="67"/>
      <c r="C3274" s="67"/>
      <c r="D3274" s="67"/>
      <c r="E3274" s="67" t="s">
        <v>383</v>
      </c>
      <c r="F3274" s="68">
        <v>41364</v>
      </c>
      <c r="G3274" s="67" t="s">
        <v>1624</v>
      </c>
      <c r="H3274" s="67"/>
      <c r="I3274" s="67" t="s">
        <v>1625</v>
      </c>
      <c r="J3274" s="36">
        <v>20</v>
      </c>
    </row>
    <row r="3275" spans="1:10" x14ac:dyDescent="0.25">
      <c r="A3275" s="67"/>
      <c r="B3275" s="67"/>
      <c r="C3275" s="67"/>
      <c r="D3275" s="67"/>
      <c r="E3275" s="67" t="s">
        <v>383</v>
      </c>
      <c r="F3275" s="68">
        <v>41394</v>
      </c>
      <c r="G3275" s="67" t="s">
        <v>1515</v>
      </c>
      <c r="H3275" s="67"/>
      <c r="I3275" s="67" t="s">
        <v>1516</v>
      </c>
      <c r="J3275" s="36">
        <v>40</v>
      </c>
    </row>
    <row r="3276" spans="1:10" x14ac:dyDescent="0.25">
      <c r="A3276" s="67"/>
      <c r="B3276" s="67"/>
      <c r="C3276" s="67"/>
      <c r="D3276" s="67"/>
      <c r="E3276" s="67" t="s">
        <v>383</v>
      </c>
      <c r="F3276" s="68">
        <v>41455</v>
      </c>
      <c r="G3276" s="67" t="s">
        <v>1750</v>
      </c>
      <c r="H3276" s="67"/>
      <c r="I3276" s="67" t="s">
        <v>1751</v>
      </c>
      <c r="J3276" s="36">
        <v>116</v>
      </c>
    </row>
    <row r="3277" spans="1:10" x14ac:dyDescent="0.25">
      <c r="A3277" s="67"/>
      <c r="B3277" s="67"/>
      <c r="C3277" s="67"/>
      <c r="D3277" s="67"/>
      <c r="E3277" s="67" t="s">
        <v>383</v>
      </c>
      <c r="F3277" s="68">
        <v>41517</v>
      </c>
      <c r="G3277" s="67" t="s">
        <v>1508</v>
      </c>
      <c r="H3277" s="67"/>
      <c r="I3277" s="67" t="s">
        <v>1509</v>
      </c>
      <c r="J3277" s="36">
        <v>20</v>
      </c>
    </row>
    <row r="3278" spans="1:10" x14ac:dyDescent="0.25">
      <c r="A3278" s="67"/>
      <c r="B3278" s="67"/>
      <c r="C3278" s="67"/>
      <c r="D3278" s="67"/>
      <c r="E3278" s="67" t="s">
        <v>383</v>
      </c>
      <c r="F3278" s="68">
        <v>41517</v>
      </c>
      <c r="G3278" s="67" t="s">
        <v>1754</v>
      </c>
      <c r="H3278" s="67"/>
      <c r="I3278" s="67" t="s">
        <v>1755</v>
      </c>
      <c r="J3278" s="36">
        <v>195.53</v>
      </c>
    </row>
    <row r="3279" spans="1:10" x14ac:dyDescent="0.25">
      <c r="A3279" s="67"/>
      <c r="B3279" s="67"/>
      <c r="C3279" s="67"/>
      <c r="D3279" s="67"/>
      <c r="E3279" s="67" t="s">
        <v>383</v>
      </c>
      <c r="F3279" s="68">
        <v>41547</v>
      </c>
      <c r="G3279" s="67" t="s">
        <v>1543</v>
      </c>
      <c r="H3279" s="67"/>
      <c r="I3279" s="67" t="s">
        <v>1544</v>
      </c>
      <c r="J3279" s="36">
        <v>38</v>
      </c>
    </row>
    <row r="3280" spans="1:10" x14ac:dyDescent="0.25">
      <c r="A3280" s="67"/>
      <c r="B3280" s="67"/>
      <c r="C3280" s="67"/>
      <c r="D3280" s="67"/>
      <c r="E3280" s="67" t="s">
        <v>383</v>
      </c>
      <c r="F3280" s="68">
        <v>41578</v>
      </c>
      <c r="G3280" s="67" t="s">
        <v>421</v>
      </c>
      <c r="H3280" s="67"/>
      <c r="I3280" s="67" t="s">
        <v>422</v>
      </c>
      <c r="J3280" s="36">
        <v>40</v>
      </c>
    </row>
    <row r="3281" spans="1:10" x14ac:dyDescent="0.25">
      <c r="A3281" s="67"/>
      <c r="B3281" s="67"/>
      <c r="C3281" s="67"/>
      <c r="D3281" s="67"/>
      <c r="E3281" s="67" t="s">
        <v>383</v>
      </c>
      <c r="F3281" s="68">
        <v>41608</v>
      </c>
      <c r="G3281" s="67" t="s">
        <v>1519</v>
      </c>
      <c r="H3281" s="67"/>
      <c r="I3281" s="67" t="s">
        <v>1520</v>
      </c>
      <c r="J3281" s="36">
        <v>20</v>
      </c>
    </row>
    <row r="3282" spans="1:10" x14ac:dyDescent="0.25">
      <c r="A3282" s="67"/>
      <c r="B3282" s="67"/>
      <c r="C3282" s="67"/>
      <c r="D3282" s="67"/>
      <c r="E3282" s="67" t="s">
        <v>383</v>
      </c>
      <c r="F3282" s="68">
        <v>41729</v>
      </c>
      <c r="G3282" s="67" t="s">
        <v>1478</v>
      </c>
      <c r="H3282" s="67"/>
      <c r="I3282" s="67" t="s">
        <v>1479</v>
      </c>
      <c r="J3282" s="36">
        <v>60</v>
      </c>
    </row>
    <row r="3283" spans="1:10" x14ac:dyDescent="0.25">
      <c r="A3283" s="67"/>
      <c r="B3283" s="67"/>
      <c r="C3283" s="67"/>
      <c r="D3283" s="67"/>
      <c r="E3283" s="67" t="s">
        <v>383</v>
      </c>
      <c r="F3283" s="68">
        <v>41759</v>
      </c>
      <c r="G3283" s="67" t="s">
        <v>1521</v>
      </c>
      <c r="H3283" s="67"/>
      <c r="I3283" s="67" t="s">
        <v>1522</v>
      </c>
      <c r="J3283" s="36">
        <v>40</v>
      </c>
    </row>
    <row r="3284" spans="1:10" x14ac:dyDescent="0.25">
      <c r="A3284" s="67"/>
      <c r="B3284" s="67"/>
      <c r="C3284" s="67"/>
      <c r="D3284" s="67"/>
      <c r="E3284" s="67" t="s">
        <v>383</v>
      </c>
      <c r="F3284" s="68">
        <v>41790</v>
      </c>
      <c r="G3284" s="67" t="s">
        <v>1116</v>
      </c>
      <c r="H3284" s="67"/>
      <c r="I3284" s="67" t="s">
        <v>1117</v>
      </c>
      <c r="J3284" s="36">
        <v>20</v>
      </c>
    </row>
    <row r="3285" spans="1:10" x14ac:dyDescent="0.25">
      <c r="A3285" s="67"/>
      <c r="B3285" s="67"/>
      <c r="C3285" s="67"/>
      <c r="D3285" s="67"/>
      <c r="E3285" s="67" t="s">
        <v>383</v>
      </c>
      <c r="F3285" s="68">
        <v>41820</v>
      </c>
      <c r="G3285" s="67" t="s">
        <v>1638</v>
      </c>
      <c r="H3285" s="67"/>
      <c r="I3285" s="67" t="s">
        <v>1639</v>
      </c>
      <c r="J3285" s="36">
        <v>60</v>
      </c>
    </row>
    <row r="3286" spans="1:10" x14ac:dyDescent="0.25">
      <c r="A3286" s="67"/>
      <c r="B3286" s="67"/>
      <c r="C3286" s="67"/>
      <c r="D3286" s="67"/>
      <c r="E3286" s="67" t="s">
        <v>426</v>
      </c>
      <c r="F3286" s="68">
        <v>41855</v>
      </c>
      <c r="G3286" s="67"/>
      <c r="H3286" s="67" t="s">
        <v>3565</v>
      </c>
      <c r="I3286" s="67" t="s">
        <v>3125</v>
      </c>
      <c r="J3286" s="36">
        <v>-180</v>
      </c>
    </row>
    <row r="3287" spans="1:10" x14ac:dyDescent="0.25">
      <c r="A3287" s="67"/>
      <c r="B3287" s="67"/>
      <c r="C3287" s="67"/>
      <c r="D3287" s="67"/>
      <c r="E3287" s="67" t="s">
        <v>383</v>
      </c>
      <c r="F3287" s="68">
        <v>41882</v>
      </c>
      <c r="G3287" s="67" t="s">
        <v>1492</v>
      </c>
      <c r="H3287" s="67"/>
      <c r="I3287" s="67" t="s">
        <v>1493</v>
      </c>
      <c r="J3287" s="36">
        <v>58</v>
      </c>
    </row>
    <row r="3288" spans="1:10" x14ac:dyDescent="0.25">
      <c r="A3288" s="67"/>
      <c r="B3288" s="67"/>
      <c r="C3288" s="67"/>
      <c r="D3288" s="67"/>
      <c r="E3288" s="67" t="s">
        <v>383</v>
      </c>
      <c r="F3288" s="68">
        <v>41973</v>
      </c>
      <c r="G3288" s="67" t="s">
        <v>1646</v>
      </c>
      <c r="H3288" s="67"/>
      <c r="I3288" s="67" t="s">
        <v>1647</v>
      </c>
      <c r="J3288" s="36">
        <v>200</v>
      </c>
    </row>
    <row r="3289" spans="1:10" x14ac:dyDescent="0.25">
      <c r="A3289" s="67"/>
      <c r="B3289" s="67"/>
      <c r="C3289" s="67"/>
      <c r="D3289" s="67"/>
      <c r="E3289" s="67" t="s">
        <v>383</v>
      </c>
      <c r="F3289" s="68">
        <v>42035</v>
      </c>
      <c r="G3289" s="67" t="s">
        <v>1579</v>
      </c>
      <c r="H3289" s="67"/>
      <c r="I3289" s="67" t="s">
        <v>1580</v>
      </c>
      <c r="J3289" s="36">
        <v>20</v>
      </c>
    </row>
    <row r="3290" spans="1:10" x14ac:dyDescent="0.25">
      <c r="A3290" s="67"/>
      <c r="B3290" s="67"/>
      <c r="C3290" s="67"/>
      <c r="D3290" s="67"/>
      <c r="E3290" s="67" t="s">
        <v>383</v>
      </c>
      <c r="F3290" s="68">
        <v>42063</v>
      </c>
      <c r="G3290" s="67" t="s">
        <v>1549</v>
      </c>
      <c r="H3290" s="67"/>
      <c r="I3290" s="67" t="s">
        <v>1550</v>
      </c>
      <c r="J3290" s="36">
        <v>20</v>
      </c>
    </row>
    <row r="3291" spans="1:10" x14ac:dyDescent="0.25">
      <c r="A3291" s="67"/>
      <c r="B3291" s="67"/>
      <c r="C3291" s="67"/>
      <c r="D3291" s="67"/>
      <c r="E3291" s="67" t="s">
        <v>426</v>
      </c>
      <c r="F3291" s="68">
        <v>42093</v>
      </c>
      <c r="G3291" s="67"/>
      <c r="H3291" s="67" t="s">
        <v>3565</v>
      </c>
      <c r="I3291" s="67" t="s">
        <v>3125</v>
      </c>
      <c r="J3291" s="36">
        <v>-161.94</v>
      </c>
    </row>
    <row r="3292" spans="1:10" x14ac:dyDescent="0.25">
      <c r="A3292" s="67"/>
      <c r="B3292" s="67"/>
      <c r="C3292" s="67"/>
      <c r="D3292" s="67"/>
      <c r="E3292" s="67" t="s">
        <v>383</v>
      </c>
      <c r="F3292" s="68">
        <v>42094</v>
      </c>
      <c r="G3292" s="67" t="s">
        <v>898</v>
      </c>
      <c r="H3292" s="67"/>
      <c r="I3292" s="67" t="s">
        <v>899</v>
      </c>
      <c r="J3292" s="36">
        <v>60</v>
      </c>
    </row>
    <row r="3293" spans="1:10" x14ac:dyDescent="0.25">
      <c r="A3293" s="67"/>
      <c r="B3293" s="67"/>
      <c r="C3293" s="67"/>
      <c r="D3293" s="67"/>
      <c r="E3293" s="67" t="s">
        <v>383</v>
      </c>
      <c r="F3293" s="68">
        <v>42124</v>
      </c>
      <c r="G3293" s="67" t="s">
        <v>1523</v>
      </c>
      <c r="H3293" s="67"/>
      <c r="I3293" s="67" t="s">
        <v>1524</v>
      </c>
      <c r="J3293" s="36">
        <v>40</v>
      </c>
    </row>
    <row r="3294" spans="1:10" x14ac:dyDescent="0.25">
      <c r="A3294" s="67"/>
      <c r="B3294" s="67"/>
      <c r="C3294" s="67"/>
      <c r="D3294" s="67"/>
      <c r="E3294" s="67" t="s">
        <v>383</v>
      </c>
      <c r="F3294" s="68">
        <v>42155</v>
      </c>
      <c r="G3294" s="67" t="s">
        <v>1650</v>
      </c>
      <c r="H3294" s="67"/>
      <c r="I3294" s="67" t="s">
        <v>1651</v>
      </c>
      <c r="J3294" s="36">
        <v>78</v>
      </c>
    </row>
    <row r="3295" spans="1:10" x14ac:dyDescent="0.25">
      <c r="A3295" s="67"/>
      <c r="B3295" s="67"/>
      <c r="C3295" s="67"/>
      <c r="D3295" s="67"/>
      <c r="E3295" s="67" t="s">
        <v>383</v>
      </c>
      <c r="F3295" s="68">
        <v>42185</v>
      </c>
      <c r="G3295" s="67" t="s">
        <v>900</v>
      </c>
      <c r="H3295" s="67"/>
      <c r="I3295" s="67" t="s">
        <v>901</v>
      </c>
      <c r="J3295" s="36">
        <v>20</v>
      </c>
    </row>
    <row r="3296" spans="1:10" x14ac:dyDescent="0.25">
      <c r="A3296" s="67"/>
      <c r="B3296" s="67"/>
      <c r="C3296" s="67"/>
      <c r="D3296" s="67"/>
      <c r="E3296" s="67" t="s">
        <v>383</v>
      </c>
      <c r="F3296" s="68">
        <v>42216</v>
      </c>
      <c r="G3296" s="67" t="s">
        <v>1655</v>
      </c>
      <c r="H3296" s="67"/>
      <c r="I3296" s="67" t="s">
        <v>1656</v>
      </c>
      <c r="J3296" s="36">
        <v>20</v>
      </c>
    </row>
    <row r="3297" spans="1:10" x14ac:dyDescent="0.25">
      <c r="A3297" s="67"/>
      <c r="B3297" s="67"/>
      <c r="C3297" s="67"/>
      <c r="D3297" s="67"/>
      <c r="E3297" s="67" t="s">
        <v>383</v>
      </c>
      <c r="F3297" s="68">
        <v>42247</v>
      </c>
      <c r="G3297" s="67" t="s">
        <v>1658</v>
      </c>
      <c r="H3297" s="67"/>
      <c r="I3297" s="67" t="s">
        <v>1659</v>
      </c>
      <c r="J3297" s="36">
        <v>20</v>
      </c>
    </row>
    <row r="3298" spans="1:10" x14ac:dyDescent="0.25">
      <c r="A3298" s="67"/>
      <c r="B3298" s="67"/>
      <c r="C3298" s="67"/>
      <c r="D3298" s="67"/>
      <c r="E3298" s="67" t="s">
        <v>383</v>
      </c>
      <c r="F3298" s="68">
        <v>42277</v>
      </c>
      <c r="G3298" s="67" t="s">
        <v>991</v>
      </c>
      <c r="H3298" s="67"/>
      <c r="I3298" s="67" t="s">
        <v>992</v>
      </c>
      <c r="J3298" s="36">
        <v>38</v>
      </c>
    </row>
    <row r="3299" spans="1:10" x14ac:dyDescent="0.25">
      <c r="A3299" s="67"/>
      <c r="B3299" s="67"/>
      <c r="C3299" s="67"/>
      <c r="D3299" s="67"/>
      <c r="E3299" s="67" t="s">
        <v>383</v>
      </c>
      <c r="F3299" s="68">
        <v>42429</v>
      </c>
      <c r="G3299" s="67" t="s">
        <v>1464</v>
      </c>
      <c r="H3299" s="67"/>
      <c r="I3299" s="67" t="s">
        <v>1465</v>
      </c>
      <c r="J3299" s="36">
        <v>20</v>
      </c>
    </row>
    <row r="3300" spans="1:10" x14ac:dyDescent="0.25">
      <c r="A3300" s="67"/>
      <c r="B3300" s="67"/>
      <c r="C3300" s="67"/>
      <c r="D3300" s="67"/>
      <c r="E3300" s="67" t="s">
        <v>383</v>
      </c>
      <c r="F3300" s="68">
        <v>42460</v>
      </c>
      <c r="G3300" s="67" t="s">
        <v>1466</v>
      </c>
      <c r="H3300" s="67"/>
      <c r="I3300" s="67" t="s">
        <v>1467</v>
      </c>
      <c r="J3300" s="36">
        <v>20</v>
      </c>
    </row>
    <row r="3301" spans="1:10" x14ac:dyDescent="0.25">
      <c r="A3301" s="67"/>
      <c r="B3301" s="67"/>
      <c r="C3301" s="67"/>
      <c r="D3301" s="67"/>
      <c r="E3301" s="67" t="s">
        <v>383</v>
      </c>
      <c r="F3301" s="68">
        <v>42521</v>
      </c>
      <c r="G3301" s="67" t="s">
        <v>1480</v>
      </c>
      <c r="H3301" s="67"/>
      <c r="I3301" s="67" t="s">
        <v>1481</v>
      </c>
      <c r="J3301" s="36">
        <v>20</v>
      </c>
    </row>
    <row r="3302" spans="1:10" x14ac:dyDescent="0.25">
      <c r="A3302" s="67"/>
      <c r="B3302" s="67"/>
      <c r="C3302" s="67"/>
      <c r="D3302" s="67"/>
      <c r="E3302" s="67" t="s">
        <v>383</v>
      </c>
      <c r="F3302" s="68">
        <v>42551</v>
      </c>
      <c r="G3302" s="67" t="s">
        <v>1669</v>
      </c>
      <c r="H3302" s="67"/>
      <c r="I3302" s="67" t="s">
        <v>1670</v>
      </c>
      <c r="J3302" s="36">
        <v>20</v>
      </c>
    </row>
    <row r="3303" spans="1:10" x14ac:dyDescent="0.25">
      <c r="A3303" s="67"/>
      <c r="B3303" s="67"/>
      <c r="C3303" s="67"/>
      <c r="D3303" s="67"/>
      <c r="E3303" s="67" t="s">
        <v>383</v>
      </c>
      <c r="F3303" s="68">
        <v>42613</v>
      </c>
      <c r="G3303" s="67" t="s">
        <v>1482</v>
      </c>
      <c r="H3303" s="67"/>
      <c r="I3303" s="67" t="s">
        <v>1483</v>
      </c>
      <c r="J3303" s="36">
        <v>40</v>
      </c>
    </row>
    <row r="3304" spans="1:10" x14ac:dyDescent="0.25">
      <c r="A3304" s="67"/>
      <c r="B3304" s="67"/>
      <c r="C3304" s="67"/>
      <c r="D3304" s="67"/>
      <c r="E3304" s="67" t="s">
        <v>383</v>
      </c>
      <c r="F3304" s="68">
        <v>42643</v>
      </c>
      <c r="G3304" s="67" t="s">
        <v>1581</v>
      </c>
      <c r="H3304" s="67"/>
      <c r="I3304" s="67" t="s">
        <v>1582</v>
      </c>
      <c r="J3304" s="36">
        <v>20</v>
      </c>
    </row>
    <row r="3305" spans="1:10" x14ac:dyDescent="0.25">
      <c r="A3305" s="67"/>
      <c r="B3305" s="67"/>
      <c r="C3305" s="67"/>
      <c r="D3305" s="67"/>
      <c r="E3305" s="67" t="s">
        <v>383</v>
      </c>
      <c r="F3305" s="68">
        <v>42675</v>
      </c>
      <c r="G3305" s="67" t="s">
        <v>1835</v>
      </c>
      <c r="H3305" s="67"/>
      <c r="I3305" s="67" t="s">
        <v>1836</v>
      </c>
      <c r="J3305" s="36">
        <v>20</v>
      </c>
    </row>
    <row r="3306" spans="1:10" x14ac:dyDescent="0.25">
      <c r="A3306" s="67"/>
      <c r="B3306" s="67"/>
      <c r="C3306" s="67"/>
      <c r="D3306" s="67"/>
      <c r="E3306" s="67" t="s">
        <v>383</v>
      </c>
      <c r="F3306" s="68">
        <v>42766</v>
      </c>
      <c r="G3306" s="67" t="s">
        <v>1586</v>
      </c>
      <c r="H3306" s="67"/>
      <c r="I3306" s="67" t="s">
        <v>1587</v>
      </c>
      <c r="J3306" s="36">
        <v>38</v>
      </c>
    </row>
    <row r="3307" spans="1:10" x14ac:dyDescent="0.25">
      <c r="A3307" s="67"/>
      <c r="B3307" s="67"/>
      <c r="C3307" s="67"/>
      <c r="D3307" s="67"/>
      <c r="E3307" s="67" t="s">
        <v>383</v>
      </c>
      <c r="F3307" s="68">
        <v>42794</v>
      </c>
      <c r="G3307" s="67" t="s">
        <v>1551</v>
      </c>
      <c r="H3307" s="67"/>
      <c r="I3307" s="67" t="s">
        <v>1465</v>
      </c>
      <c r="J3307" s="36">
        <v>40</v>
      </c>
    </row>
    <row r="3308" spans="1:10" x14ac:dyDescent="0.25">
      <c r="A3308" s="67"/>
      <c r="B3308" s="67"/>
      <c r="C3308" s="67"/>
      <c r="D3308" s="67"/>
      <c r="E3308" s="67" t="s">
        <v>383</v>
      </c>
      <c r="F3308" s="68">
        <v>42825</v>
      </c>
      <c r="G3308" s="67" t="s">
        <v>1588</v>
      </c>
      <c r="H3308" s="67"/>
      <c r="I3308" s="67" t="s">
        <v>1589</v>
      </c>
      <c r="J3308" s="36">
        <v>20</v>
      </c>
    </row>
    <row r="3309" spans="1:10" x14ac:dyDescent="0.25">
      <c r="A3309" s="67"/>
      <c r="B3309" s="67"/>
      <c r="C3309" s="67"/>
      <c r="D3309" s="67"/>
      <c r="E3309" s="67" t="s">
        <v>390</v>
      </c>
      <c r="F3309" s="68">
        <v>42894</v>
      </c>
      <c r="G3309" s="67"/>
      <c r="H3309" s="67" t="s">
        <v>3566</v>
      </c>
      <c r="I3309" s="67" t="s">
        <v>3567</v>
      </c>
      <c r="J3309" s="36">
        <v>-500</v>
      </c>
    </row>
    <row r="3310" spans="1:10" x14ac:dyDescent="0.25">
      <c r="A3310" s="67"/>
      <c r="B3310" s="67"/>
      <c r="C3310" s="67"/>
      <c r="D3310" s="67"/>
      <c r="E3310" s="67" t="s">
        <v>390</v>
      </c>
      <c r="F3310" s="68">
        <v>43186</v>
      </c>
      <c r="G3310" s="67" t="s">
        <v>3568</v>
      </c>
      <c r="H3310" s="67" t="s">
        <v>3569</v>
      </c>
      <c r="I3310" s="67" t="s">
        <v>3570</v>
      </c>
      <c r="J3310" s="36">
        <v>-131.91999999999999</v>
      </c>
    </row>
    <row r="3311" spans="1:10" ht="15.75" thickBot="1" x14ac:dyDescent="0.3">
      <c r="A3311" s="67"/>
      <c r="B3311" s="67"/>
      <c r="C3311" s="67"/>
      <c r="D3311" s="67"/>
      <c r="E3311" s="67" t="s">
        <v>390</v>
      </c>
      <c r="F3311" s="68">
        <v>43259</v>
      </c>
      <c r="G3311" s="67" t="s">
        <v>3571</v>
      </c>
      <c r="H3311" s="67" t="s">
        <v>3572</v>
      </c>
      <c r="I3311" s="67" t="s">
        <v>2303</v>
      </c>
      <c r="J3311" s="37">
        <v>-539.64</v>
      </c>
    </row>
    <row r="3312" spans="1:10" x14ac:dyDescent="0.25">
      <c r="A3312" s="67"/>
      <c r="B3312" s="67"/>
      <c r="C3312" s="67" t="s">
        <v>3573</v>
      </c>
      <c r="D3312" s="67"/>
      <c r="E3312" s="67"/>
      <c r="F3312" s="68"/>
      <c r="G3312" s="67"/>
      <c r="H3312" s="67"/>
      <c r="I3312" s="67"/>
      <c r="J3312" s="36">
        <f>ROUND(SUM(J3263:J3311),5)</f>
        <v>260.02999999999997</v>
      </c>
    </row>
    <row r="3313" spans="1:10" x14ac:dyDescent="0.25">
      <c r="A3313" s="64"/>
      <c r="B3313" s="64"/>
      <c r="C3313" s="64" t="s">
        <v>3574</v>
      </c>
      <c r="D3313" s="64"/>
      <c r="E3313" s="64"/>
      <c r="F3313" s="65"/>
      <c r="G3313" s="64"/>
      <c r="H3313" s="64"/>
      <c r="I3313" s="64"/>
      <c r="J3313" s="57"/>
    </row>
    <row r="3314" spans="1:10" x14ac:dyDescent="0.25">
      <c r="A3314" s="67"/>
      <c r="B3314" s="67"/>
      <c r="C3314" s="67"/>
      <c r="D3314" s="67"/>
      <c r="E3314" s="67" t="s">
        <v>383</v>
      </c>
      <c r="F3314" s="68">
        <v>40663</v>
      </c>
      <c r="G3314" s="67" t="s">
        <v>1612</v>
      </c>
      <c r="H3314" s="67"/>
      <c r="I3314" s="67" t="s">
        <v>1613</v>
      </c>
      <c r="J3314" s="36">
        <v>20</v>
      </c>
    </row>
    <row r="3315" spans="1:10" x14ac:dyDescent="0.25">
      <c r="A3315" s="67"/>
      <c r="B3315" s="67"/>
      <c r="C3315" s="67"/>
      <c r="D3315" s="67"/>
      <c r="E3315" s="67" t="s">
        <v>383</v>
      </c>
      <c r="F3315" s="68">
        <v>40999</v>
      </c>
      <c r="G3315" s="67" t="s">
        <v>702</v>
      </c>
      <c r="H3315" s="67"/>
      <c r="I3315" s="67" t="s">
        <v>703</v>
      </c>
      <c r="J3315" s="36">
        <v>12</v>
      </c>
    </row>
    <row r="3316" spans="1:10" x14ac:dyDescent="0.25">
      <c r="A3316" s="67"/>
      <c r="B3316" s="67"/>
      <c r="C3316" s="67"/>
      <c r="D3316" s="67"/>
      <c r="E3316" s="67" t="s">
        <v>383</v>
      </c>
      <c r="F3316" s="68">
        <v>41455</v>
      </c>
      <c r="G3316" s="67" t="s">
        <v>1750</v>
      </c>
      <c r="H3316" s="67"/>
      <c r="I3316" s="67" t="s">
        <v>1751</v>
      </c>
      <c r="J3316" s="36">
        <v>20</v>
      </c>
    </row>
    <row r="3317" spans="1:10" x14ac:dyDescent="0.25">
      <c r="A3317" s="67"/>
      <c r="B3317" s="67"/>
      <c r="C3317" s="67"/>
      <c r="D3317" s="67"/>
      <c r="E3317" s="67" t="s">
        <v>383</v>
      </c>
      <c r="F3317" s="68">
        <v>41639</v>
      </c>
      <c r="G3317" s="67" t="s">
        <v>1628</v>
      </c>
      <c r="H3317" s="67"/>
      <c r="I3317" s="67" t="s">
        <v>1629</v>
      </c>
      <c r="J3317" s="36">
        <v>16</v>
      </c>
    </row>
    <row r="3318" spans="1:10" x14ac:dyDescent="0.25">
      <c r="A3318" s="67"/>
      <c r="B3318" s="67"/>
      <c r="C3318" s="67"/>
      <c r="D3318" s="67"/>
      <c r="E3318" s="67" t="s">
        <v>383</v>
      </c>
      <c r="F3318" s="68">
        <v>42004</v>
      </c>
      <c r="G3318" s="67" t="s">
        <v>1648</v>
      </c>
      <c r="H3318" s="67"/>
      <c r="I3318" s="67" t="s">
        <v>1649</v>
      </c>
      <c r="J3318" s="36">
        <v>8</v>
      </c>
    </row>
    <row r="3319" spans="1:10" x14ac:dyDescent="0.25">
      <c r="A3319" s="67"/>
      <c r="B3319" s="67"/>
      <c r="C3319" s="67"/>
      <c r="D3319" s="67"/>
      <c r="E3319" s="67" t="s">
        <v>383</v>
      </c>
      <c r="F3319" s="68">
        <v>42216</v>
      </c>
      <c r="G3319" s="67" t="s">
        <v>1655</v>
      </c>
      <c r="H3319" s="67"/>
      <c r="I3319" s="67" t="s">
        <v>1656</v>
      </c>
      <c r="J3319" s="36">
        <v>28</v>
      </c>
    </row>
    <row r="3320" spans="1:10" x14ac:dyDescent="0.25">
      <c r="A3320" s="67"/>
      <c r="B3320" s="67"/>
      <c r="C3320" s="67"/>
      <c r="D3320" s="67"/>
      <c r="E3320" s="67" t="s">
        <v>383</v>
      </c>
      <c r="F3320" s="68">
        <v>42369</v>
      </c>
      <c r="G3320" s="67" t="s">
        <v>1663</v>
      </c>
      <c r="H3320" s="67"/>
      <c r="I3320" s="67" t="s">
        <v>1664</v>
      </c>
      <c r="J3320" s="36">
        <v>38</v>
      </c>
    </row>
    <row r="3321" spans="1:10" ht="15.75" thickBot="1" x14ac:dyDescent="0.3">
      <c r="A3321" s="67"/>
      <c r="B3321" s="67"/>
      <c r="C3321" s="67"/>
      <c r="D3321" s="67"/>
      <c r="E3321" s="67" t="s">
        <v>383</v>
      </c>
      <c r="F3321" s="68">
        <v>42521</v>
      </c>
      <c r="G3321" s="67" t="s">
        <v>1480</v>
      </c>
      <c r="H3321" s="67"/>
      <c r="I3321" s="67" t="s">
        <v>1481</v>
      </c>
      <c r="J3321" s="37">
        <v>8</v>
      </c>
    </row>
    <row r="3322" spans="1:10" x14ac:dyDescent="0.25">
      <c r="A3322" s="67"/>
      <c r="B3322" s="67"/>
      <c r="C3322" s="67" t="s">
        <v>3575</v>
      </c>
      <c r="D3322" s="67"/>
      <c r="E3322" s="67"/>
      <c r="F3322" s="68"/>
      <c r="G3322" s="67"/>
      <c r="H3322" s="67"/>
      <c r="I3322" s="67"/>
      <c r="J3322" s="36">
        <f>ROUND(SUM(J3313:J3321),5)</f>
        <v>150</v>
      </c>
    </row>
    <row r="3323" spans="1:10" x14ac:dyDescent="0.25">
      <c r="A3323" s="64"/>
      <c r="B3323" s="64"/>
      <c r="C3323" s="64" t="s">
        <v>3576</v>
      </c>
      <c r="D3323" s="64"/>
      <c r="E3323" s="64"/>
      <c r="F3323" s="65"/>
      <c r="G3323" s="64"/>
      <c r="H3323" s="64"/>
      <c r="I3323" s="64"/>
      <c r="J3323" s="57"/>
    </row>
    <row r="3324" spans="1:10" x14ac:dyDescent="0.25">
      <c r="A3324" s="67"/>
      <c r="B3324" s="67"/>
      <c r="C3324" s="67"/>
      <c r="D3324" s="67"/>
      <c r="E3324" s="67" t="s">
        <v>390</v>
      </c>
      <c r="F3324" s="68">
        <v>42971</v>
      </c>
      <c r="G3324" s="67" t="s">
        <v>3577</v>
      </c>
      <c r="H3324" s="67" t="s">
        <v>3578</v>
      </c>
      <c r="I3324" s="67" t="s">
        <v>3579</v>
      </c>
      <c r="J3324" s="36">
        <v>-133.88999999999999</v>
      </c>
    </row>
    <row r="3325" spans="1:10" x14ac:dyDescent="0.25">
      <c r="A3325" s="67"/>
      <c r="B3325" s="67"/>
      <c r="C3325" s="67"/>
      <c r="D3325" s="67"/>
      <c r="E3325" s="67" t="s">
        <v>390</v>
      </c>
      <c r="F3325" s="68">
        <v>43225</v>
      </c>
      <c r="G3325" s="67" t="s">
        <v>3580</v>
      </c>
      <c r="H3325" s="67" t="s">
        <v>3581</v>
      </c>
      <c r="I3325" s="67" t="s">
        <v>3582</v>
      </c>
      <c r="J3325" s="36">
        <v>-200</v>
      </c>
    </row>
    <row r="3326" spans="1:10" x14ac:dyDescent="0.25">
      <c r="A3326" s="67"/>
      <c r="B3326" s="67"/>
      <c r="C3326" s="67"/>
      <c r="D3326" s="67"/>
      <c r="E3326" s="67" t="s">
        <v>390</v>
      </c>
      <c r="F3326" s="68">
        <v>43250</v>
      </c>
      <c r="G3326" s="67" t="s">
        <v>3583</v>
      </c>
      <c r="H3326" s="67" t="s">
        <v>3578</v>
      </c>
      <c r="I3326" s="67" t="s">
        <v>3584</v>
      </c>
      <c r="J3326" s="36">
        <v>-103.74</v>
      </c>
    </row>
    <row r="3327" spans="1:10" x14ac:dyDescent="0.25">
      <c r="A3327" s="67"/>
      <c r="B3327" s="67"/>
      <c r="C3327" s="67"/>
      <c r="D3327" s="67"/>
      <c r="E3327" s="67" t="s">
        <v>390</v>
      </c>
      <c r="F3327" s="68">
        <v>43262</v>
      </c>
      <c r="G3327" s="67" t="s">
        <v>3585</v>
      </c>
      <c r="H3327" s="67" t="s">
        <v>3581</v>
      </c>
      <c r="I3327" s="67" t="s">
        <v>3582</v>
      </c>
      <c r="J3327" s="36">
        <v>-200</v>
      </c>
    </row>
    <row r="3328" spans="1:10" x14ac:dyDescent="0.25">
      <c r="A3328" s="67"/>
      <c r="B3328" s="67"/>
      <c r="C3328" s="67"/>
      <c r="D3328" s="67"/>
      <c r="E3328" s="67" t="s">
        <v>383</v>
      </c>
      <c r="F3328" s="68">
        <v>43281</v>
      </c>
      <c r="G3328" s="67" t="s">
        <v>1915</v>
      </c>
      <c r="H3328" s="67"/>
      <c r="I3328" s="67" t="s">
        <v>1916</v>
      </c>
      <c r="J3328" s="36">
        <v>80</v>
      </c>
    </row>
    <row r="3329" spans="1:10" x14ac:dyDescent="0.25">
      <c r="A3329" s="67"/>
      <c r="B3329" s="67"/>
      <c r="C3329" s="67"/>
      <c r="D3329" s="67"/>
      <c r="E3329" s="67" t="s">
        <v>383</v>
      </c>
      <c r="F3329" s="68">
        <v>43281</v>
      </c>
      <c r="G3329" s="67" t="s">
        <v>2244</v>
      </c>
      <c r="H3329" s="67"/>
      <c r="I3329" s="67" t="s">
        <v>2245</v>
      </c>
      <c r="J3329" s="36">
        <v>9912.0400000000009</v>
      </c>
    </row>
    <row r="3330" spans="1:10" x14ac:dyDescent="0.25">
      <c r="A3330" s="67"/>
      <c r="B3330" s="67"/>
      <c r="C3330" s="67"/>
      <c r="D3330" s="67"/>
      <c r="E3330" s="67" t="s">
        <v>383</v>
      </c>
      <c r="F3330" s="68">
        <v>43281</v>
      </c>
      <c r="G3330" s="67" t="s">
        <v>2244</v>
      </c>
      <c r="H3330" s="67"/>
      <c r="I3330" s="67" t="s">
        <v>2246</v>
      </c>
      <c r="J3330" s="36">
        <v>2240.12</v>
      </c>
    </row>
    <row r="3331" spans="1:10" x14ac:dyDescent="0.25">
      <c r="A3331" s="67"/>
      <c r="B3331" s="67"/>
      <c r="C3331" s="67"/>
      <c r="D3331" s="67"/>
      <c r="E3331" s="67" t="s">
        <v>390</v>
      </c>
      <c r="F3331" s="68">
        <v>43293</v>
      </c>
      <c r="G3331" s="67" t="s">
        <v>3586</v>
      </c>
      <c r="H3331" s="67" t="s">
        <v>3581</v>
      </c>
      <c r="I3331" s="67" t="s">
        <v>3582</v>
      </c>
      <c r="J3331" s="36">
        <v>-200</v>
      </c>
    </row>
    <row r="3332" spans="1:10" x14ac:dyDescent="0.25">
      <c r="A3332" s="67"/>
      <c r="B3332" s="67"/>
      <c r="C3332" s="67"/>
      <c r="D3332" s="67"/>
      <c r="E3332" s="67" t="s">
        <v>426</v>
      </c>
      <c r="F3332" s="68">
        <v>43301</v>
      </c>
      <c r="G3332" s="67" t="s">
        <v>3587</v>
      </c>
      <c r="H3332" s="67" t="s">
        <v>3581</v>
      </c>
      <c r="I3332" s="67" t="s">
        <v>3588</v>
      </c>
      <c r="J3332" s="36">
        <v>-200</v>
      </c>
    </row>
    <row r="3333" spans="1:10" x14ac:dyDescent="0.25">
      <c r="A3333" s="67"/>
      <c r="B3333" s="67"/>
      <c r="C3333" s="67"/>
      <c r="D3333" s="67"/>
      <c r="E3333" s="67" t="s">
        <v>390</v>
      </c>
      <c r="F3333" s="68">
        <v>43343</v>
      </c>
      <c r="G3333" s="67" t="s">
        <v>3589</v>
      </c>
      <c r="H3333" s="67" t="s">
        <v>3578</v>
      </c>
      <c r="I3333" s="67" t="s">
        <v>3584</v>
      </c>
      <c r="J3333" s="36">
        <v>-151.80000000000001</v>
      </c>
    </row>
    <row r="3334" spans="1:10" x14ac:dyDescent="0.25">
      <c r="A3334" s="67"/>
      <c r="B3334" s="67"/>
      <c r="C3334" s="67"/>
      <c r="D3334" s="67"/>
      <c r="E3334" s="67" t="s">
        <v>383</v>
      </c>
      <c r="F3334" s="68">
        <v>43343</v>
      </c>
      <c r="G3334" s="67" t="s">
        <v>2275</v>
      </c>
      <c r="H3334" s="67"/>
      <c r="I3334" s="67" t="s">
        <v>2276</v>
      </c>
      <c r="J3334" s="36">
        <v>-1232.9100000000001</v>
      </c>
    </row>
    <row r="3335" spans="1:10" x14ac:dyDescent="0.25">
      <c r="A3335" s="67"/>
      <c r="B3335" s="67"/>
      <c r="C3335" s="67"/>
      <c r="D3335" s="67"/>
      <c r="E3335" s="67" t="s">
        <v>390</v>
      </c>
      <c r="F3335" s="68">
        <v>43419</v>
      </c>
      <c r="G3335" s="67" t="s">
        <v>3590</v>
      </c>
      <c r="H3335" s="67" t="s">
        <v>3578</v>
      </c>
      <c r="I3335" s="67" t="s">
        <v>2133</v>
      </c>
      <c r="J3335" s="36">
        <v>-132</v>
      </c>
    </row>
    <row r="3336" spans="1:10" x14ac:dyDescent="0.25">
      <c r="A3336" s="67"/>
      <c r="B3336" s="67"/>
      <c r="C3336" s="67"/>
      <c r="D3336" s="67"/>
      <c r="E3336" s="67" t="s">
        <v>390</v>
      </c>
      <c r="F3336" s="68">
        <v>43419</v>
      </c>
      <c r="G3336" s="67" t="s">
        <v>3591</v>
      </c>
      <c r="H3336" s="67" t="s">
        <v>3578</v>
      </c>
      <c r="I3336" s="67" t="s">
        <v>3592</v>
      </c>
      <c r="J3336" s="36">
        <v>-200</v>
      </c>
    </row>
    <row r="3337" spans="1:10" x14ac:dyDescent="0.25">
      <c r="A3337" s="67"/>
      <c r="B3337" s="67"/>
      <c r="C3337" s="67"/>
      <c r="D3337" s="67"/>
      <c r="E3337" s="67" t="s">
        <v>390</v>
      </c>
      <c r="F3337" s="68">
        <v>43419</v>
      </c>
      <c r="G3337" s="67" t="s">
        <v>3593</v>
      </c>
      <c r="H3337" s="67" t="s">
        <v>3578</v>
      </c>
      <c r="I3337" s="67" t="s">
        <v>3594</v>
      </c>
      <c r="J3337" s="36">
        <v>-930.54</v>
      </c>
    </row>
    <row r="3338" spans="1:10" x14ac:dyDescent="0.25">
      <c r="A3338" s="67"/>
      <c r="B3338" s="67"/>
      <c r="C3338" s="67"/>
      <c r="D3338" s="67"/>
      <c r="E3338" s="67" t="s">
        <v>383</v>
      </c>
      <c r="F3338" s="68">
        <v>43504</v>
      </c>
      <c r="G3338" s="67" t="s">
        <v>778</v>
      </c>
      <c r="H3338" s="67"/>
      <c r="I3338" s="67" t="s">
        <v>779</v>
      </c>
      <c r="J3338" s="36">
        <v>-1000</v>
      </c>
    </row>
    <row r="3339" spans="1:10" x14ac:dyDescent="0.25">
      <c r="A3339" s="67"/>
      <c r="B3339" s="67"/>
      <c r="C3339" s="67"/>
      <c r="D3339" s="67"/>
      <c r="E3339" s="67" t="s">
        <v>390</v>
      </c>
      <c r="F3339" s="68">
        <v>43560</v>
      </c>
      <c r="G3339" s="67" t="s">
        <v>3595</v>
      </c>
      <c r="H3339" s="67" t="s">
        <v>3578</v>
      </c>
      <c r="I3339" s="67" t="s">
        <v>3596</v>
      </c>
      <c r="J3339" s="36">
        <v>-200</v>
      </c>
    </row>
    <row r="3340" spans="1:10" x14ac:dyDescent="0.25">
      <c r="A3340" s="67"/>
      <c r="B3340" s="67"/>
      <c r="C3340" s="67"/>
      <c r="D3340" s="67"/>
      <c r="E3340" s="67" t="s">
        <v>390</v>
      </c>
      <c r="F3340" s="68">
        <v>43563</v>
      </c>
      <c r="G3340" s="67" t="s">
        <v>3597</v>
      </c>
      <c r="H3340" s="67" t="s">
        <v>3578</v>
      </c>
      <c r="I3340" s="67" t="s">
        <v>3598</v>
      </c>
      <c r="J3340" s="36">
        <v>-148.5</v>
      </c>
    </row>
    <row r="3341" spans="1:10" x14ac:dyDescent="0.25">
      <c r="A3341" s="67"/>
      <c r="B3341" s="67"/>
      <c r="C3341" s="67"/>
      <c r="D3341" s="67"/>
      <c r="E3341" s="67" t="s">
        <v>390</v>
      </c>
      <c r="F3341" s="68">
        <v>43677</v>
      </c>
      <c r="G3341" s="67" t="s">
        <v>3599</v>
      </c>
      <c r="H3341" s="67" t="s">
        <v>3578</v>
      </c>
      <c r="I3341" s="67" t="s">
        <v>3600</v>
      </c>
      <c r="J3341" s="36">
        <v>-175.84</v>
      </c>
    </row>
    <row r="3342" spans="1:10" x14ac:dyDescent="0.25">
      <c r="A3342" s="67"/>
      <c r="B3342" s="67"/>
      <c r="C3342" s="67"/>
      <c r="D3342" s="67"/>
      <c r="E3342" s="67" t="s">
        <v>390</v>
      </c>
      <c r="F3342" s="68">
        <v>43677</v>
      </c>
      <c r="G3342" s="67" t="s">
        <v>3601</v>
      </c>
      <c r="H3342" s="67" t="s">
        <v>3578</v>
      </c>
      <c r="I3342" s="67" t="s">
        <v>3602</v>
      </c>
      <c r="J3342" s="36">
        <v>-150</v>
      </c>
    </row>
    <row r="3343" spans="1:10" x14ac:dyDescent="0.25">
      <c r="A3343" s="67"/>
      <c r="B3343" s="67"/>
      <c r="C3343" s="67"/>
      <c r="D3343" s="67"/>
      <c r="E3343" s="67" t="s">
        <v>383</v>
      </c>
      <c r="F3343" s="68">
        <v>43708</v>
      </c>
      <c r="G3343" s="67" t="s">
        <v>2341</v>
      </c>
      <c r="H3343" s="67"/>
      <c r="I3343" s="67" t="s">
        <v>2342</v>
      </c>
      <c r="J3343" s="36">
        <v>5778.35</v>
      </c>
    </row>
    <row r="3344" spans="1:10" ht="15.75" thickBot="1" x14ac:dyDescent="0.3">
      <c r="A3344" s="67"/>
      <c r="B3344" s="67"/>
      <c r="C3344" s="67"/>
      <c r="D3344" s="67"/>
      <c r="E3344" s="67" t="s">
        <v>390</v>
      </c>
      <c r="F3344" s="68">
        <v>43729</v>
      </c>
      <c r="G3344" s="67" t="s">
        <v>3603</v>
      </c>
      <c r="H3344" s="67" t="s">
        <v>3604</v>
      </c>
      <c r="I3344" s="67" t="s">
        <v>3605</v>
      </c>
      <c r="J3344" s="37">
        <v>-1000</v>
      </c>
    </row>
    <row r="3345" spans="1:10" x14ac:dyDescent="0.25">
      <c r="A3345" s="67"/>
      <c r="B3345" s="67"/>
      <c r="C3345" s="67" t="s">
        <v>3606</v>
      </c>
      <c r="D3345" s="67"/>
      <c r="E3345" s="67"/>
      <c r="F3345" s="68"/>
      <c r="G3345" s="67"/>
      <c r="H3345" s="67"/>
      <c r="I3345" s="67"/>
      <c r="J3345" s="36">
        <f>ROUND(SUM(J3323:J3344),5)</f>
        <v>11651.29</v>
      </c>
    </row>
    <row r="3346" spans="1:10" x14ac:dyDescent="0.25">
      <c r="A3346" s="64"/>
      <c r="B3346" s="64"/>
      <c r="C3346" s="64" t="s">
        <v>3607</v>
      </c>
      <c r="D3346" s="64"/>
      <c r="E3346" s="64"/>
      <c r="F3346" s="65"/>
      <c r="G3346" s="64"/>
      <c r="H3346" s="64"/>
      <c r="I3346" s="64"/>
      <c r="J3346" s="57"/>
    </row>
    <row r="3347" spans="1:10" ht="15.75" thickBot="1" x14ac:dyDescent="0.3">
      <c r="A3347" s="63"/>
      <c r="B3347" s="63"/>
      <c r="C3347" s="63"/>
      <c r="D3347" s="67"/>
      <c r="E3347" s="67" t="s">
        <v>390</v>
      </c>
      <c r="F3347" s="68">
        <v>43100</v>
      </c>
      <c r="G3347" s="67" t="s">
        <v>2153</v>
      </c>
      <c r="H3347" s="67" t="s">
        <v>568</v>
      </c>
      <c r="I3347" s="67" t="s">
        <v>3608</v>
      </c>
      <c r="J3347" s="37">
        <v>-37.78</v>
      </c>
    </row>
    <row r="3348" spans="1:10" x14ac:dyDescent="0.25">
      <c r="A3348" s="67"/>
      <c r="B3348" s="67"/>
      <c r="C3348" s="67" t="s">
        <v>3609</v>
      </c>
      <c r="D3348" s="67"/>
      <c r="E3348" s="67"/>
      <c r="F3348" s="68"/>
      <c r="G3348" s="67"/>
      <c r="H3348" s="67"/>
      <c r="I3348" s="67"/>
      <c r="J3348" s="36">
        <f>ROUND(SUM(J3346:J3347),5)</f>
        <v>-37.78</v>
      </c>
    </row>
    <row r="3349" spans="1:10" x14ac:dyDescent="0.25">
      <c r="A3349" s="64"/>
      <c r="B3349" s="64"/>
      <c r="C3349" s="64" t="s">
        <v>3610</v>
      </c>
      <c r="D3349" s="64"/>
      <c r="E3349" s="64"/>
      <c r="F3349" s="65"/>
      <c r="G3349" s="64"/>
      <c r="H3349" s="64"/>
      <c r="I3349" s="64"/>
      <c r="J3349" s="57"/>
    </row>
    <row r="3350" spans="1:10" x14ac:dyDescent="0.25">
      <c r="A3350" s="67"/>
      <c r="B3350" s="67"/>
      <c r="C3350" s="67"/>
      <c r="D3350" s="67"/>
      <c r="E3350" s="67" t="s">
        <v>383</v>
      </c>
      <c r="F3350" s="68">
        <v>41274</v>
      </c>
      <c r="G3350" s="67" t="s">
        <v>2820</v>
      </c>
      <c r="H3350" s="67"/>
      <c r="I3350" s="67" t="s">
        <v>2821</v>
      </c>
      <c r="J3350" s="36">
        <v>484.59</v>
      </c>
    </row>
    <row r="3351" spans="1:10" x14ac:dyDescent="0.25">
      <c r="A3351" s="67"/>
      <c r="B3351" s="67"/>
      <c r="C3351" s="67"/>
      <c r="D3351" s="67"/>
      <c r="E3351" s="67" t="s">
        <v>383</v>
      </c>
      <c r="F3351" s="68">
        <v>41364</v>
      </c>
      <c r="G3351" s="67" t="s">
        <v>1624</v>
      </c>
      <c r="H3351" s="67"/>
      <c r="I3351" s="67" t="s">
        <v>1625</v>
      </c>
      <c r="J3351" s="36">
        <v>8</v>
      </c>
    </row>
    <row r="3352" spans="1:10" x14ac:dyDescent="0.25">
      <c r="A3352" s="67"/>
      <c r="B3352" s="67"/>
      <c r="C3352" s="67"/>
      <c r="D3352" s="67"/>
      <c r="E3352" s="67" t="s">
        <v>383</v>
      </c>
      <c r="F3352" s="68">
        <v>41394</v>
      </c>
      <c r="G3352" s="67" t="s">
        <v>1515</v>
      </c>
      <c r="H3352" s="67"/>
      <c r="I3352" s="67" t="s">
        <v>1516</v>
      </c>
      <c r="J3352" s="36">
        <v>32</v>
      </c>
    </row>
    <row r="3353" spans="1:10" ht="15.75" thickBot="1" x14ac:dyDescent="0.3">
      <c r="A3353" s="67"/>
      <c r="B3353" s="67"/>
      <c r="C3353" s="67"/>
      <c r="D3353" s="67"/>
      <c r="E3353" s="67" t="s">
        <v>383</v>
      </c>
      <c r="F3353" s="68">
        <v>41425</v>
      </c>
      <c r="G3353" s="67" t="s">
        <v>1749</v>
      </c>
      <c r="H3353" s="67"/>
      <c r="I3353" s="67"/>
      <c r="J3353" s="37">
        <v>-524.59</v>
      </c>
    </row>
    <row r="3354" spans="1:10" x14ac:dyDescent="0.25">
      <c r="A3354" s="67"/>
      <c r="B3354" s="67"/>
      <c r="C3354" s="67" t="s">
        <v>3611</v>
      </c>
      <c r="D3354" s="67"/>
      <c r="E3354" s="67"/>
      <c r="F3354" s="68"/>
      <c r="G3354" s="67"/>
      <c r="H3354" s="67"/>
      <c r="I3354" s="67"/>
      <c r="J3354" s="36">
        <f>ROUND(SUM(J3349:J3353),5)</f>
        <v>0</v>
      </c>
    </row>
    <row r="3355" spans="1:10" x14ac:dyDescent="0.25">
      <c r="A3355" s="64"/>
      <c r="B3355" s="64"/>
      <c r="C3355" s="64" t="s">
        <v>3612</v>
      </c>
      <c r="D3355" s="64"/>
      <c r="E3355" s="64"/>
      <c r="F3355" s="65"/>
      <c r="G3355" s="64"/>
      <c r="H3355" s="64"/>
      <c r="I3355" s="64"/>
      <c r="J3355" s="57"/>
    </row>
    <row r="3356" spans="1:10" x14ac:dyDescent="0.25">
      <c r="A3356" s="67"/>
      <c r="B3356" s="67"/>
      <c r="C3356" s="67"/>
      <c r="D3356" s="67"/>
      <c r="E3356" s="67" t="s">
        <v>383</v>
      </c>
      <c r="F3356" s="68">
        <v>40179</v>
      </c>
      <c r="G3356" s="67" t="s">
        <v>2379</v>
      </c>
      <c r="H3356" s="67"/>
      <c r="I3356" s="67" t="s">
        <v>2380</v>
      </c>
      <c r="J3356" s="36">
        <v>4537.82</v>
      </c>
    </row>
    <row r="3357" spans="1:10" x14ac:dyDescent="0.25">
      <c r="A3357" s="67"/>
      <c r="B3357" s="67"/>
      <c r="C3357" s="67"/>
      <c r="D3357" s="67"/>
      <c r="E3357" s="67" t="s">
        <v>383</v>
      </c>
      <c r="F3357" s="68">
        <v>40268</v>
      </c>
      <c r="G3357" s="67" t="s">
        <v>2458</v>
      </c>
      <c r="H3357" s="67"/>
      <c r="I3357" s="67" t="s">
        <v>2459</v>
      </c>
      <c r="J3357" s="36">
        <v>40</v>
      </c>
    </row>
    <row r="3358" spans="1:10" x14ac:dyDescent="0.25">
      <c r="A3358" s="67"/>
      <c r="B3358" s="67"/>
      <c r="C3358" s="67"/>
      <c r="D3358" s="67"/>
      <c r="E3358" s="67" t="s">
        <v>383</v>
      </c>
      <c r="F3358" s="68">
        <v>40298</v>
      </c>
      <c r="G3358" s="67" t="s">
        <v>2387</v>
      </c>
      <c r="H3358" s="67"/>
      <c r="I3358" s="67" t="s">
        <v>2388</v>
      </c>
      <c r="J3358" s="36">
        <v>60</v>
      </c>
    </row>
    <row r="3359" spans="1:10" x14ac:dyDescent="0.25">
      <c r="A3359" s="67"/>
      <c r="B3359" s="67"/>
      <c r="C3359" s="67"/>
      <c r="D3359" s="67"/>
      <c r="E3359" s="67" t="s">
        <v>383</v>
      </c>
      <c r="F3359" s="68">
        <v>40298</v>
      </c>
      <c r="G3359" s="67" t="s">
        <v>2389</v>
      </c>
      <c r="H3359" s="67"/>
      <c r="I3359" s="67" t="s">
        <v>2390</v>
      </c>
      <c r="J3359" s="36">
        <v>-38.409999999999997</v>
      </c>
    </row>
    <row r="3360" spans="1:10" x14ac:dyDescent="0.25">
      <c r="A3360" s="67"/>
      <c r="B3360" s="67"/>
      <c r="C3360" s="67"/>
      <c r="D3360" s="67"/>
      <c r="E3360" s="67" t="s">
        <v>383</v>
      </c>
      <c r="F3360" s="68">
        <v>40329</v>
      </c>
      <c r="G3360" s="67" t="s">
        <v>2391</v>
      </c>
      <c r="H3360" s="67"/>
      <c r="I3360" s="67" t="s">
        <v>2392</v>
      </c>
      <c r="J3360" s="36">
        <v>100</v>
      </c>
    </row>
    <row r="3361" spans="1:10" x14ac:dyDescent="0.25">
      <c r="A3361" s="67"/>
      <c r="B3361" s="67"/>
      <c r="C3361" s="67"/>
      <c r="D3361" s="67"/>
      <c r="E3361" s="67" t="s">
        <v>383</v>
      </c>
      <c r="F3361" s="68">
        <v>40359</v>
      </c>
      <c r="G3361" s="67" t="s">
        <v>3108</v>
      </c>
      <c r="H3361" s="67"/>
      <c r="I3361" s="67" t="s">
        <v>3109</v>
      </c>
      <c r="J3361" s="36">
        <v>140</v>
      </c>
    </row>
    <row r="3362" spans="1:10" x14ac:dyDescent="0.25">
      <c r="A3362" s="67"/>
      <c r="B3362" s="67"/>
      <c r="C3362" s="67"/>
      <c r="D3362" s="67"/>
      <c r="E3362" s="67" t="s">
        <v>383</v>
      </c>
      <c r="F3362" s="68">
        <v>40390</v>
      </c>
      <c r="G3362" s="67" t="s">
        <v>2460</v>
      </c>
      <c r="H3362" s="67"/>
      <c r="I3362" s="67" t="s">
        <v>2461</v>
      </c>
      <c r="J3362" s="36">
        <v>60</v>
      </c>
    </row>
    <row r="3363" spans="1:10" x14ac:dyDescent="0.25">
      <c r="A3363" s="67"/>
      <c r="B3363" s="67"/>
      <c r="C3363" s="67"/>
      <c r="D3363" s="67"/>
      <c r="E3363" s="67" t="s">
        <v>383</v>
      </c>
      <c r="F3363" s="68">
        <v>40390</v>
      </c>
      <c r="G3363" s="67" t="s">
        <v>2395</v>
      </c>
      <c r="H3363" s="67"/>
      <c r="I3363" s="67" t="s">
        <v>2396</v>
      </c>
      <c r="J3363" s="36">
        <v>-27.01</v>
      </c>
    </row>
    <row r="3364" spans="1:10" x14ac:dyDescent="0.25">
      <c r="A3364" s="67"/>
      <c r="B3364" s="67"/>
      <c r="C3364" s="67"/>
      <c r="D3364" s="67"/>
      <c r="E3364" s="67" t="s">
        <v>383</v>
      </c>
      <c r="F3364" s="68">
        <v>40421</v>
      </c>
      <c r="G3364" s="67" t="s">
        <v>3110</v>
      </c>
      <c r="H3364" s="67"/>
      <c r="I3364" s="67" t="s">
        <v>3111</v>
      </c>
      <c r="J3364" s="36">
        <v>180</v>
      </c>
    </row>
    <row r="3365" spans="1:10" x14ac:dyDescent="0.25">
      <c r="A3365" s="67"/>
      <c r="B3365" s="67"/>
      <c r="C3365" s="67"/>
      <c r="D3365" s="67"/>
      <c r="E3365" s="67" t="s">
        <v>383</v>
      </c>
      <c r="F3365" s="68">
        <v>40421</v>
      </c>
      <c r="G3365" s="67" t="s">
        <v>3326</v>
      </c>
      <c r="H3365" s="67"/>
      <c r="I3365" s="67" t="s">
        <v>3327</v>
      </c>
      <c r="J3365" s="36">
        <v>-661.37</v>
      </c>
    </row>
    <row r="3366" spans="1:10" x14ac:dyDescent="0.25">
      <c r="A3366" s="67"/>
      <c r="B3366" s="67"/>
      <c r="C3366" s="67"/>
      <c r="D3366" s="67"/>
      <c r="E3366" s="67" t="s">
        <v>383</v>
      </c>
      <c r="F3366" s="68">
        <v>40451</v>
      </c>
      <c r="G3366" s="67" t="s">
        <v>2462</v>
      </c>
      <c r="H3366" s="67"/>
      <c r="I3366" s="67" t="s">
        <v>2463</v>
      </c>
      <c r="J3366" s="36">
        <v>80</v>
      </c>
    </row>
    <row r="3367" spans="1:10" x14ac:dyDescent="0.25">
      <c r="A3367" s="67"/>
      <c r="B3367" s="67"/>
      <c r="C3367" s="67"/>
      <c r="D3367" s="67"/>
      <c r="E3367" s="67" t="s">
        <v>383</v>
      </c>
      <c r="F3367" s="68">
        <v>40451</v>
      </c>
      <c r="G3367" s="67" t="s">
        <v>3328</v>
      </c>
      <c r="H3367" s="67"/>
      <c r="I3367" s="67" t="s">
        <v>3329</v>
      </c>
      <c r="J3367" s="36">
        <v>-881.07</v>
      </c>
    </row>
    <row r="3368" spans="1:10" x14ac:dyDescent="0.25">
      <c r="A3368" s="67"/>
      <c r="B3368" s="67"/>
      <c r="C3368" s="67"/>
      <c r="D3368" s="67"/>
      <c r="E3368" s="67" t="s">
        <v>383</v>
      </c>
      <c r="F3368" s="68">
        <v>40512</v>
      </c>
      <c r="G3368" s="67" t="s">
        <v>1600</v>
      </c>
      <c r="H3368" s="67"/>
      <c r="I3368" s="67" t="s">
        <v>1601</v>
      </c>
      <c r="J3368" s="36">
        <v>4856.08</v>
      </c>
    </row>
    <row r="3369" spans="1:10" x14ac:dyDescent="0.25">
      <c r="A3369" s="67"/>
      <c r="B3369" s="67"/>
      <c r="C3369" s="67"/>
      <c r="D3369" s="67"/>
      <c r="E3369" s="67" t="s">
        <v>383</v>
      </c>
      <c r="F3369" s="68">
        <v>40543</v>
      </c>
      <c r="G3369" s="67" t="s">
        <v>1602</v>
      </c>
      <c r="H3369" s="67"/>
      <c r="I3369" s="67" t="s">
        <v>1603</v>
      </c>
      <c r="J3369" s="36">
        <v>140</v>
      </c>
    </row>
    <row r="3370" spans="1:10" x14ac:dyDescent="0.25">
      <c r="A3370" s="67"/>
      <c r="B3370" s="67"/>
      <c r="C3370" s="67"/>
      <c r="D3370" s="67"/>
      <c r="E3370" s="67" t="s">
        <v>383</v>
      </c>
      <c r="F3370" s="68">
        <v>40543</v>
      </c>
      <c r="G3370" s="67" t="s">
        <v>1604</v>
      </c>
      <c r="H3370" s="67"/>
      <c r="I3370" s="67" t="s">
        <v>1605</v>
      </c>
      <c r="J3370" s="36">
        <v>-2950.39</v>
      </c>
    </row>
    <row r="3371" spans="1:10" x14ac:dyDescent="0.25">
      <c r="A3371" s="67"/>
      <c r="B3371" s="67"/>
      <c r="C3371" s="67"/>
      <c r="D3371" s="67"/>
      <c r="E3371" s="67" t="s">
        <v>383</v>
      </c>
      <c r="F3371" s="68">
        <v>40543</v>
      </c>
      <c r="G3371" s="67" t="s">
        <v>1604</v>
      </c>
      <c r="H3371" s="67"/>
      <c r="I3371" s="67" t="s">
        <v>1605</v>
      </c>
      <c r="J3371" s="36">
        <v>800.98</v>
      </c>
    </row>
    <row r="3372" spans="1:10" x14ac:dyDescent="0.25">
      <c r="A3372" s="67"/>
      <c r="B3372" s="67"/>
      <c r="C3372" s="67"/>
      <c r="D3372" s="67"/>
      <c r="E3372" s="67" t="s">
        <v>383</v>
      </c>
      <c r="F3372" s="68">
        <v>40574</v>
      </c>
      <c r="G3372" s="67" t="s">
        <v>1606</v>
      </c>
      <c r="H3372" s="67"/>
      <c r="I3372" s="67" t="s">
        <v>1607</v>
      </c>
      <c r="J3372" s="36">
        <v>60</v>
      </c>
    </row>
    <row r="3373" spans="1:10" x14ac:dyDescent="0.25">
      <c r="A3373" s="67"/>
      <c r="B3373" s="67"/>
      <c r="C3373" s="67"/>
      <c r="D3373" s="67"/>
      <c r="E3373" s="67" t="s">
        <v>383</v>
      </c>
      <c r="F3373" s="68">
        <v>40574</v>
      </c>
      <c r="G3373" s="67" t="s">
        <v>1561</v>
      </c>
      <c r="H3373" s="67"/>
      <c r="I3373" s="67" t="s">
        <v>1562</v>
      </c>
      <c r="J3373" s="36">
        <v>-1000</v>
      </c>
    </row>
    <row r="3374" spans="1:10" ht="15.75" thickBot="1" x14ac:dyDescent="0.3">
      <c r="A3374" s="67"/>
      <c r="B3374" s="67"/>
      <c r="C3374" s="67"/>
      <c r="D3374" s="67"/>
      <c r="E3374" s="67" t="s">
        <v>383</v>
      </c>
      <c r="F3374" s="68">
        <v>40602</v>
      </c>
      <c r="G3374" s="67" t="s">
        <v>3231</v>
      </c>
      <c r="H3374" s="67"/>
      <c r="I3374" s="67" t="s">
        <v>3232</v>
      </c>
      <c r="J3374" s="37">
        <v>-5496.63</v>
      </c>
    </row>
    <row r="3375" spans="1:10" x14ac:dyDescent="0.25">
      <c r="A3375" s="67"/>
      <c r="B3375" s="67"/>
      <c r="C3375" s="67" t="s">
        <v>3613</v>
      </c>
      <c r="D3375" s="67"/>
      <c r="E3375" s="67"/>
      <c r="F3375" s="68"/>
      <c r="G3375" s="67"/>
      <c r="H3375" s="67"/>
      <c r="I3375" s="67"/>
      <c r="J3375" s="36">
        <f>ROUND(SUM(J3355:J3374),5)</f>
        <v>0</v>
      </c>
    </row>
    <row r="3376" spans="1:10" x14ac:dyDescent="0.25">
      <c r="A3376" s="64"/>
      <c r="B3376" s="64"/>
      <c r="C3376" s="64" t="s">
        <v>3614</v>
      </c>
      <c r="D3376" s="64"/>
      <c r="E3376" s="64"/>
      <c r="F3376" s="65"/>
      <c r="G3376" s="64"/>
      <c r="H3376" s="64"/>
      <c r="I3376" s="64"/>
      <c r="J3376" s="57"/>
    </row>
    <row r="3377" spans="1:10" x14ac:dyDescent="0.25">
      <c r="A3377" s="67"/>
      <c r="B3377" s="67"/>
      <c r="C3377" s="67"/>
      <c r="D3377" s="67"/>
      <c r="E3377" s="67" t="s">
        <v>383</v>
      </c>
      <c r="F3377" s="68">
        <v>41394</v>
      </c>
      <c r="G3377" s="67" t="s">
        <v>1515</v>
      </c>
      <c r="H3377" s="67"/>
      <c r="I3377" s="67" t="s">
        <v>1516</v>
      </c>
      <c r="J3377" s="36">
        <v>20</v>
      </c>
    </row>
    <row r="3378" spans="1:10" ht="15.75" thickBot="1" x14ac:dyDescent="0.3">
      <c r="A3378" s="67"/>
      <c r="B3378" s="67"/>
      <c r="C3378" s="67"/>
      <c r="D3378" s="67"/>
      <c r="E3378" s="67" t="s">
        <v>383</v>
      </c>
      <c r="F3378" s="68">
        <v>42767</v>
      </c>
      <c r="G3378" s="67" t="s">
        <v>1009</v>
      </c>
      <c r="H3378" s="67"/>
      <c r="I3378" s="67" t="s">
        <v>1556</v>
      </c>
      <c r="J3378" s="37">
        <v>-20</v>
      </c>
    </row>
    <row r="3379" spans="1:10" x14ac:dyDescent="0.25">
      <c r="A3379" s="67"/>
      <c r="B3379" s="67"/>
      <c r="C3379" s="67" t="s">
        <v>3615</v>
      </c>
      <c r="D3379" s="67"/>
      <c r="E3379" s="67"/>
      <c r="F3379" s="68"/>
      <c r="G3379" s="67"/>
      <c r="H3379" s="67"/>
      <c r="I3379" s="67"/>
      <c r="J3379" s="36">
        <f>ROUND(SUM(J3376:J3378),5)</f>
        <v>0</v>
      </c>
    </row>
    <row r="3380" spans="1:10" x14ac:dyDescent="0.25">
      <c r="A3380" s="64"/>
      <c r="B3380" s="64"/>
      <c r="C3380" s="64" t="s">
        <v>3616</v>
      </c>
      <c r="D3380" s="64"/>
      <c r="E3380" s="64"/>
      <c r="F3380" s="65"/>
      <c r="G3380" s="64"/>
      <c r="H3380" s="64"/>
      <c r="I3380" s="64"/>
      <c r="J3380" s="57"/>
    </row>
    <row r="3381" spans="1:10" x14ac:dyDescent="0.25">
      <c r="A3381" s="67"/>
      <c r="B3381" s="67"/>
      <c r="C3381" s="67"/>
      <c r="D3381" s="67"/>
      <c r="E3381" s="67" t="s">
        <v>383</v>
      </c>
      <c r="F3381" s="68">
        <v>40663</v>
      </c>
      <c r="G3381" s="67" t="s">
        <v>1702</v>
      </c>
      <c r="H3381" s="67"/>
      <c r="I3381" s="67" t="s">
        <v>1703</v>
      </c>
      <c r="J3381" s="36">
        <v>1000</v>
      </c>
    </row>
    <row r="3382" spans="1:10" x14ac:dyDescent="0.25">
      <c r="A3382" s="67"/>
      <c r="B3382" s="67"/>
      <c r="C3382" s="67"/>
      <c r="D3382" s="67"/>
      <c r="E3382" s="67" t="s">
        <v>383</v>
      </c>
      <c r="F3382" s="68">
        <v>40724</v>
      </c>
      <c r="G3382" s="67" t="s">
        <v>1706</v>
      </c>
      <c r="H3382" s="67"/>
      <c r="I3382" s="67" t="s">
        <v>1707</v>
      </c>
      <c r="J3382" s="36">
        <v>1000</v>
      </c>
    </row>
    <row r="3383" spans="1:10" x14ac:dyDescent="0.25">
      <c r="A3383" s="67"/>
      <c r="B3383" s="67"/>
      <c r="C3383" s="67"/>
      <c r="D3383" s="67"/>
      <c r="E3383" s="67" t="s">
        <v>383</v>
      </c>
      <c r="F3383" s="68">
        <v>40755</v>
      </c>
      <c r="G3383" s="67" t="s">
        <v>1563</v>
      </c>
      <c r="H3383" s="67"/>
      <c r="I3383" s="67" t="s">
        <v>1564</v>
      </c>
      <c r="J3383" s="36">
        <v>20</v>
      </c>
    </row>
    <row r="3384" spans="1:10" x14ac:dyDescent="0.25">
      <c r="A3384" s="67"/>
      <c r="B3384" s="67"/>
      <c r="C3384" s="67"/>
      <c r="D3384" s="67"/>
      <c r="E3384" s="67" t="s">
        <v>383</v>
      </c>
      <c r="F3384" s="68">
        <v>40755</v>
      </c>
      <c r="G3384" s="67" t="s">
        <v>3537</v>
      </c>
      <c r="H3384" s="67"/>
      <c r="I3384" s="67" t="s">
        <v>3538</v>
      </c>
      <c r="J3384" s="36">
        <v>1988.8</v>
      </c>
    </row>
    <row r="3385" spans="1:10" x14ac:dyDescent="0.25">
      <c r="A3385" s="67"/>
      <c r="B3385" s="67"/>
      <c r="C3385" s="67"/>
      <c r="D3385" s="67"/>
      <c r="E3385" s="67" t="s">
        <v>383</v>
      </c>
      <c r="F3385" s="68">
        <v>40755</v>
      </c>
      <c r="G3385" s="67" t="s">
        <v>3537</v>
      </c>
      <c r="H3385" s="67"/>
      <c r="I3385" s="67" t="s">
        <v>3538</v>
      </c>
      <c r="J3385" s="36">
        <v>1812.51</v>
      </c>
    </row>
    <row r="3386" spans="1:10" x14ac:dyDescent="0.25">
      <c r="A3386" s="67"/>
      <c r="B3386" s="67"/>
      <c r="C3386" s="67"/>
      <c r="D3386" s="67"/>
      <c r="E3386" s="67" t="s">
        <v>383</v>
      </c>
      <c r="F3386" s="68">
        <v>40877</v>
      </c>
      <c r="G3386" s="67" t="s">
        <v>894</v>
      </c>
      <c r="H3386" s="67"/>
      <c r="I3386" s="67" t="s">
        <v>895</v>
      </c>
      <c r="J3386" s="36">
        <v>230</v>
      </c>
    </row>
    <row r="3387" spans="1:10" x14ac:dyDescent="0.25">
      <c r="A3387" s="67"/>
      <c r="B3387" s="67"/>
      <c r="C3387" s="67"/>
      <c r="D3387" s="67"/>
      <c r="E3387" s="67" t="s">
        <v>383</v>
      </c>
      <c r="F3387" s="68">
        <v>40877</v>
      </c>
      <c r="G3387" s="67" t="s">
        <v>2074</v>
      </c>
      <c r="H3387" s="67"/>
      <c r="I3387" s="67" t="s">
        <v>2075</v>
      </c>
      <c r="J3387" s="36">
        <v>971</v>
      </c>
    </row>
    <row r="3388" spans="1:10" x14ac:dyDescent="0.25">
      <c r="A3388" s="67"/>
      <c r="B3388" s="67"/>
      <c r="C3388" s="67"/>
      <c r="D3388" s="67"/>
      <c r="E3388" s="67" t="s">
        <v>383</v>
      </c>
      <c r="F3388" s="68">
        <v>40877</v>
      </c>
      <c r="G3388" s="67" t="s">
        <v>2074</v>
      </c>
      <c r="H3388" s="67"/>
      <c r="I3388" s="67" t="s">
        <v>2075</v>
      </c>
      <c r="J3388" s="36">
        <v>2521.09</v>
      </c>
    </row>
    <row r="3389" spans="1:10" x14ac:dyDescent="0.25">
      <c r="A3389" s="67"/>
      <c r="B3389" s="67"/>
      <c r="C3389" s="67"/>
      <c r="D3389" s="67"/>
      <c r="E3389" s="67" t="s">
        <v>383</v>
      </c>
      <c r="F3389" s="68">
        <v>40877</v>
      </c>
      <c r="G3389" s="67" t="s">
        <v>1616</v>
      </c>
      <c r="H3389" s="67"/>
      <c r="I3389" s="67" t="s">
        <v>1617</v>
      </c>
      <c r="J3389" s="36">
        <v>-6080</v>
      </c>
    </row>
    <row r="3390" spans="1:10" x14ac:dyDescent="0.25">
      <c r="A3390" s="67"/>
      <c r="B3390" s="67"/>
      <c r="C3390" s="67"/>
      <c r="D3390" s="67"/>
      <c r="E3390" s="67" t="s">
        <v>383</v>
      </c>
      <c r="F3390" s="68">
        <v>41060</v>
      </c>
      <c r="G3390" s="67" t="s">
        <v>1486</v>
      </c>
      <c r="H3390" s="67"/>
      <c r="I3390" s="67" t="s">
        <v>1487</v>
      </c>
      <c r="J3390" s="36">
        <v>20</v>
      </c>
    </row>
    <row r="3391" spans="1:10" x14ac:dyDescent="0.25">
      <c r="A3391" s="67"/>
      <c r="B3391" s="67"/>
      <c r="C3391" s="67"/>
      <c r="D3391" s="67"/>
      <c r="E3391" s="67" t="s">
        <v>383</v>
      </c>
      <c r="F3391" s="68">
        <v>41121</v>
      </c>
      <c r="G3391" s="67" t="s">
        <v>1513</v>
      </c>
      <c r="H3391" s="67"/>
      <c r="I3391" s="67" t="s">
        <v>1514</v>
      </c>
      <c r="J3391" s="36">
        <v>20</v>
      </c>
    </row>
    <row r="3392" spans="1:10" x14ac:dyDescent="0.25">
      <c r="A3392" s="67"/>
      <c r="B3392" s="67"/>
      <c r="C3392" s="67"/>
      <c r="D3392" s="67"/>
      <c r="E3392" s="67" t="s">
        <v>383</v>
      </c>
      <c r="F3392" s="68">
        <v>41121</v>
      </c>
      <c r="G3392" s="67" t="s">
        <v>1724</v>
      </c>
      <c r="H3392" s="67"/>
      <c r="I3392" s="67" t="s">
        <v>1725</v>
      </c>
      <c r="J3392" s="36">
        <v>3000</v>
      </c>
    </row>
    <row r="3393" spans="1:10" x14ac:dyDescent="0.25">
      <c r="A3393" s="67"/>
      <c r="B3393" s="67"/>
      <c r="C3393" s="67"/>
      <c r="D3393" s="67"/>
      <c r="E3393" s="67" t="s">
        <v>383</v>
      </c>
      <c r="F3393" s="68">
        <v>41152</v>
      </c>
      <c r="G3393" s="67" t="s">
        <v>1565</v>
      </c>
      <c r="H3393" s="67"/>
      <c r="I3393" s="67" t="s">
        <v>1566</v>
      </c>
      <c r="J3393" s="36">
        <v>20</v>
      </c>
    </row>
    <row r="3394" spans="1:10" x14ac:dyDescent="0.25">
      <c r="A3394" s="67"/>
      <c r="B3394" s="67"/>
      <c r="C3394" s="67"/>
      <c r="D3394" s="67"/>
      <c r="E3394" s="67" t="s">
        <v>383</v>
      </c>
      <c r="F3394" s="68">
        <v>41152</v>
      </c>
      <c r="G3394" s="67" t="s">
        <v>3617</v>
      </c>
      <c r="H3394" s="67"/>
      <c r="I3394" s="67" t="s">
        <v>3618</v>
      </c>
      <c r="J3394" s="36">
        <v>2806</v>
      </c>
    </row>
    <row r="3395" spans="1:10" x14ac:dyDescent="0.25">
      <c r="A3395" s="67"/>
      <c r="B3395" s="67"/>
      <c r="C3395" s="67"/>
      <c r="D3395" s="67"/>
      <c r="E3395" s="67" t="s">
        <v>383</v>
      </c>
      <c r="F3395" s="68">
        <v>41182</v>
      </c>
      <c r="G3395" s="67" t="s">
        <v>1506</v>
      </c>
      <c r="H3395" s="67"/>
      <c r="I3395" s="67" t="s">
        <v>1507</v>
      </c>
      <c r="J3395" s="36">
        <v>20</v>
      </c>
    </row>
    <row r="3396" spans="1:10" x14ac:dyDescent="0.25">
      <c r="A3396" s="67"/>
      <c r="B3396" s="67"/>
      <c r="C3396" s="67"/>
      <c r="D3396" s="67"/>
      <c r="E3396" s="67" t="s">
        <v>383</v>
      </c>
      <c r="F3396" s="68">
        <v>41182</v>
      </c>
      <c r="G3396" s="67" t="s">
        <v>1567</v>
      </c>
      <c r="H3396" s="67"/>
      <c r="I3396" s="67" t="s">
        <v>1568</v>
      </c>
      <c r="J3396" s="36">
        <v>1988.8</v>
      </c>
    </row>
    <row r="3397" spans="1:10" x14ac:dyDescent="0.25">
      <c r="A3397" s="67"/>
      <c r="B3397" s="67"/>
      <c r="C3397" s="67"/>
      <c r="D3397" s="67"/>
      <c r="E3397" s="67" t="s">
        <v>383</v>
      </c>
      <c r="F3397" s="68">
        <v>41182</v>
      </c>
      <c r="G3397" s="67" t="s">
        <v>1567</v>
      </c>
      <c r="H3397" s="67"/>
      <c r="I3397" s="67" t="s">
        <v>1568</v>
      </c>
      <c r="J3397" s="36">
        <v>434.47</v>
      </c>
    </row>
    <row r="3398" spans="1:10" x14ac:dyDescent="0.25">
      <c r="A3398" s="67"/>
      <c r="B3398" s="67"/>
      <c r="C3398" s="67"/>
      <c r="D3398" s="67"/>
      <c r="E3398" s="67" t="s">
        <v>383</v>
      </c>
      <c r="F3398" s="68">
        <v>41182</v>
      </c>
      <c r="G3398" s="67" t="s">
        <v>1567</v>
      </c>
      <c r="H3398" s="67"/>
      <c r="I3398" s="67" t="s">
        <v>1568</v>
      </c>
      <c r="J3398" s="36">
        <v>583.64</v>
      </c>
    </row>
    <row r="3399" spans="1:10" x14ac:dyDescent="0.25">
      <c r="A3399" s="67"/>
      <c r="B3399" s="67"/>
      <c r="C3399" s="67"/>
      <c r="D3399" s="67"/>
      <c r="E3399" s="67" t="s">
        <v>383</v>
      </c>
      <c r="F3399" s="68">
        <v>41213</v>
      </c>
      <c r="G3399" s="67" t="s">
        <v>1732</v>
      </c>
      <c r="H3399" s="67"/>
      <c r="I3399" s="67" t="s">
        <v>1733</v>
      </c>
      <c r="J3399" s="36">
        <v>97.05</v>
      </c>
    </row>
    <row r="3400" spans="1:10" x14ac:dyDescent="0.25">
      <c r="A3400" s="67"/>
      <c r="B3400" s="67"/>
      <c r="C3400" s="67"/>
      <c r="D3400" s="67"/>
      <c r="E3400" s="67" t="s">
        <v>383</v>
      </c>
      <c r="F3400" s="68">
        <v>41364</v>
      </c>
      <c r="G3400" s="67" t="s">
        <v>1624</v>
      </c>
      <c r="H3400" s="67"/>
      <c r="I3400" s="67" t="s">
        <v>1625</v>
      </c>
      <c r="J3400" s="36">
        <v>20</v>
      </c>
    </row>
    <row r="3401" spans="1:10" x14ac:dyDescent="0.25">
      <c r="A3401" s="67"/>
      <c r="B3401" s="67"/>
      <c r="C3401" s="67"/>
      <c r="D3401" s="67"/>
      <c r="E3401" s="67" t="s">
        <v>383</v>
      </c>
      <c r="F3401" s="68">
        <v>41364</v>
      </c>
      <c r="G3401" s="67" t="s">
        <v>1746</v>
      </c>
      <c r="H3401" s="67"/>
      <c r="I3401" s="67" t="s">
        <v>1747</v>
      </c>
      <c r="J3401" s="36">
        <v>-7600</v>
      </c>
    </row>
    <row r="3402" spans="1:10" x14ac:dyDescent="0.25">
      <c r="A3402" s="67"/>
      <c r="B3402" s="67"/>
      <c r="C3402" s="67"/>
      <c r="D3402" s="67"/>
      <c r="E3402" s="67" t="s">
        <v>383</v>
      </c>
      <c r="F3402" s="68">
        <v>41394</v>
      </c>
      <c r="G3402" s="67" t="s">
        <v>1515</v>
      </c>
      <c r="H3402" s="67"/>
      <c r="I3402" s="67" t="s">
        <v>1516</v>
      </c>
      <c r="J3402" s="36">
        <v>20</v>
      </c>
    </row>
    <row r="3403" spans="1:10" x14ac:dyDescent="0.25">
      <c r="A3403" s="67"/>
      <c r="B3403" s="67"/>
      <c r="C3403" s="67"/>
      <c r="D3403" s="67"/>
      <c r="E3403" s="67" t="s">
        <v>383</v>
      </c>
      <c r="F3403" s="68">
        <v>41394</v>
      </c>
      <c r="G3403" s="67" t="s">
        <v>3514</v>
      </c>
      <c r="H3403" s="67"/>
      <c r="I3403" s="67"/>
      <c r="J3403" s="36">
        <v>2000</v>
      </c>
    </row>
    <row r="3404" spans="1:10" x14ac:dyDescent="0.25">
      <c r="A3404" s="67"/>
      <c r="B3404" s="67"/>
      <c r="C3404" s="67"/>
      <c r="D3404" s="67"/>
      <c r="E3404" s="67" t="s">
        <v>383</v>
      </c>
      <c r="F3404" s="68">
        <v>41486</v>
      </c>
      <c r="G3404" s="67" t="s">
        <v>2076</v>
      </c>
      <c r="H3404" s="67"/>
      <c r="I3404" s="67"/>
      <c r="J3404" s="36">
        <v>2963.14</v>
      </c>
    </row>
    <row r="3405" spans="1:10" x14ac:dyDescent="0.25">
      <c r="A3405" s="67"/>
      <c r="B3405" s="67"/>
      <c r="C3405" s="67"/>
      <c r="D3405" s="67"/>
      <c r="E3405" s="67" t="s">
        <v>383</v>
      </c>
      <c r="F3405" s="68">
        <v>41517</v>
      </c>
      <c r="G3405" s="67" t="s">
        <v>1508</v>
      </c>
      <c r="H3405" s="67"/>
      <c r="I3405" s="67" t="s">
        <v>1509</v>
      </c>
      <c r="J3405" s="36">
        <v>20</v>
      </c>
    </row>
    <row r="3406" spans="1:10" x14ac:dyDescent="0.25">
      <c r="A3406" s="67"/>
      <c r="B3406" s="67"/>
      <c r="C3406" s="67"/>
      <c r="D3406" s="67"/>
      <c r="E3406" s="67" t="s">
        <v>383</v>
      </c>
      <c r="F3406" s="68">
        <v>41578</v>
      </c>
      <c r="G3406" s="67" t="s">
        <v>421</v>
      </c>
      <c r="H3406" s="67"/>
      <c r="I3406" s="67" t="s">
        <v>422</v>
      </c>
      <c r="J3406" s="36">
        <v>40</v>
      </c>
    </row>
    <row r="3407" spans="1:10" x14ac:dyDescent="0.25">
      <c r="A3407" s="67"/>
      <c r="B3407" s="67"/>
      <c r="C3407" s="67"/>
      <c r="D3407" s="67"/>
      <c r="E3407" s="67" t="s">
        <v>383</v>
      </c>
      <c r="F3407" s="68">
        <v>41608</v>
      </c>
      <c r="G3407" s="67" t="s">
        <v>1519</v>
      </c>
      <c r="H3407" s="67"/>
      <c r="I3407" s="67" t="s">
        <v>1520</v>
      </c>
      <c r="J3407" s="36">
        <v>40</v>
      </c>
    </row>
    <row r="3408" spans="1:10" x14ac:dyDescent="0.25">
      <c r="A3408" s="67"/>
      <c r="B3408" s="67"/>
      <c r="C3408" s="67"/>
      <c r="D3408" s="67"/>
      <c r="E3408" s="67" t="s">
        <v>383</v>
      </c>
      <c r="F3408" s="68">
        <v>41608</v>
      </c>
      <c r="G3408" s="67" t="s">
        <v>3515</v>
      </c>
      <c r="H3408" s="67"/>
      <c r="I3408" s="67" t="s">
        <v>3516</v>
      </c>
      <c r="J3408" s="36">
        <v>-8323.1200000000008</v>
      </c>
    </row>
    <row r="3409" spans="1:10" x14ac:dyDescent="0.25">
      <c r="A3409" s="67"/>
      <c r="B3409" s="67"/>
      <c r="C3409" s="67"/>
      <c r="D3409" s="67"/>
      <c r="E3409" s="67" t="s">
        <v>383</v>
      </c>
      <c r="F3409" s="68">
        <v>41639</v>
      </c>
      <c r="G3409" s="67" t="s">
        <v>3619</v>
      </c>
      <c r="H3409" s="67"/>
      <c r="I3409" s="67" t="s">
        <v>3620</v>
      </c>
      <c r="J3409" s="36">
        <v>51.3</v>
      </c>
    </row>
    <row r="3410" spans="1:10" x14ac:dyDescent="0.25">
      <c r="A3410" s="67"/>
      <c r="B3410" s="67"/>
      <c r="C3410" s="67"/>
      <c r="D3410" s="67"/>
      <c r="E3410" s="67" t="s">
        <v>383</v>
      </c>
      <c r="F3410" s="68">
        <v>41729</v>
      </c>
      <c r="G3410" s="67" t="s">
        <v>1478</v>
      </c>
      <c r="H3410" s="67"/>
      <c r="I3410" s="67" t="s">
        <v>1479</v>
      </c>
      <c r="J3410" s="36">
        <v>20</v>
      </c>
    </row>
    <row r="3411" spans="1:10" x14ac:dyDescent="0.25">
      <c r="A3411" s="67"/>
      <c r="B3411" s="67"/>
      <c r="C3411" s="67"/>
      <c r="D3411" s="67"/>
      <c r="E3411" s="67" t="s">
        <v>423</v>
      </c>
      <c r="F3411" s="68">
        <v>41792</v>
      </c>
      <c r="G3411" s="67"/>
      <c r="H3411" s="67" t="s">
        <v>3621</v>
      </c>
      <c r="I3411" s="67" t="s">
        <v>430</v>
      </c>
      <c r="J3411" s="36">
        <v>1945.05</v>
      </c>
    </row>
    <row r="3412" spans="1:10" x14ac:dyDescent="0.25">
      <c r="A3412" s="67"/>
      <c r="B3412" s="67"/>
      <c r="C3412" s="67"/>
      <c r="D3412" s="67"/>
      <c r="E3412" s="67" t="s">
        <v>383</v>
      </c>
      <c r="F3412" s="68">
        <v>41882</v>
      </c>
      <c r="G3412" s="67" t="s">
        <v>1492</v>
      </c>
      <c r="H3412" s="67"/>
      <c r="I3412" s="67" t="s">
        <v>1493</v>
      </c>
      <c r="J3412" s="36">
        <v>20</v>
      </c>
    </row>
    <row r="3413" spans="1:10" x14ac:dyDescent="0.25">
      <c r="A3413" s="67"/>
      <c r="B3413" s="67"/>
      <c r="C3413" s="67"/>
      <c r="D3413" s="67"/>
      <c r="E3413" s="67" t="s">
        <v>383</v>
      </c>
      <c r="F3413" s="68">
        <v>41943</v>
      </c>
      <c r="G3413" s="67" t="s">
        <v>1644</v>
      </c>
      <c r="H3413" s="67"/>
      <c r="I3413" s="67" t="s">
        <v>1645</v>
      </c>
      <c r="J3413" s="36">
        <v>20</v>
      </c>
    </row>
    <row r="3414" spans="1:10" x14ac:dyDescent="0.25">
      <c r="A3414" s="67"/>
      <c r="B3414" s="67"/>
      <c r="C3414" s="67"/>
      <c r="D3414" s="67"/>
      <c r="E3414" s="67" t="s">
        <v>383</v>
      </c>
      <c r="F3414" s="68">
        <v>41973</v>
      </c>
      <c r="G3414" s="67" t="s">
        <v>1646</v>
      </c>
      <c r="H3414" s="67"/>
      <c r="I3414" s="67" t="s">
        <v>1647</v>
      </c>
      <c r="J3414" s="36">
        <v>20</v>
      </c>
    </row>
    <row r="3415" spans="1:10" x14ac:dyDescent="0.25">
      <c r="A3415" s="67"/>
      <c r="B3415" s="67"/>
      <c r="C3415" s="67"/>
      <c r="D3415" s="67"/>
      <c r="E3415" s="67" t="s">
        <v>426</v>
      </c>
      <c r="F3415" s="68">
        <v>41983</v>
      </c>
      <c r="G3415" s="67" t="s">
        <v>570</v>
      </c>
      <c r="H3415" s="67" t="s">
        <v>3622</v>
      </c>
      <c r="I3415" s="67" t="s">
        <v>3623</v>
      </c>
      <c r="J3415" s="36">
        <v>-3103.41</v>
      </c>
    </row>
    <row r="3416" spans="1:10" x14ac:dyDescent="0.25">
      <c r="A3416" s="67"/>
      <c r="B3416" s="67"/>
      <c r="C3416" s="67"/>
      <c r="D3416" s="67"/>
      <c r="E3416" s="67" t="s">
        <v>383</v>
      </c>
      <c r="F3416" s="68">
        <v>42004</v>
      </c>
      <c r="G3416" s="67" t="s">
        <v>1648</v>
      </c>
      <c r="H3416" s="67"/>
      <c r="I3416" s="67" t="s">
        <v>1649</v>
      </c>
      <c r="J3416" s="36">
        <v>20</v>
      </c>
    </row>
    <row r="3417" spans="1:10" x14ac:dyDescent="0.25">
      <c r="A3417" s="67"/>
      <c r="B3417" s="67"/>
      <c r="C3417" s="67"/>
      <c r="D3417" s="67"/>
      <c r="E3417" s="67" t="s">
        <v>383</v>
      </c>
      <c r="F3417" s="68">
        <v>42124</v>
      </c>
      <c r="G3417" s="67" t="s">
        <v>1523</v>
      </c>
      <c r="H3417" s="67"/>
      <c r="I3417" s="67" t="s">
        <v>1524</v>
      </c>
      <c r="J3417" s="36">
        <v>58</v>
      </c>
    </row>
    <row r="3418" spans="1:10" x14ac:dyDescent="0.25">
      <c r="A3418" s="67"/>
      <c r="B3418" s="67"/>
      <c r="C3418" s="67"/>
      <c r="D3418" s="67"/>
      <c r="E3418" s="67" t="s">
        <v>383</v>
      </c>
      <c r="F3418" s="68">
        <v>42185</v>
      </c>
      <c r="G3418" s="67" t="s">
        <v>900</v>
      </c>
      <c r="H3418" s="67"/>
      <c r="I3418" s="67" t="s">
        <v>901</v>
      </c>
      <c r="J3418" s="36">
        <v>20</v>
      </c>
    </row>
    <row r="3419" spans="1:10" x14ac:dyDescent="0.25">
      <c r="A3419" s="67"/>
      <c r="B3419" s="67"/>
      <c r="C3419" s="67"/>
      <c r="D3419" s="67"/>
      <c r="E3419" s="67" t="s">
        <v>383</v>
      </c>
      <c r="F3419" s="68">
        <v>42205</v>
      </c>
      <c r="G3419" s="67" t="s">
        <v>3624</v>
      </c>
      <c r="H3419" s="67" t="s">
        <v>3621</v>
      </c>
      <c r="I3419" s="67"/>
      <c r="J3419" s="36">
        <v>2000</v>
      </c>
    </row>
    <row r="3420" spans="1:10" x14ac:dyDescent="0.25">
      <c r="A3420" s="67"/>
      <c r="B3420" s="67"/>
      <c r="C3420" s="67"/>
      <c r="D3420" s="67"/>
      <c r="E3420" s="67" t="s">
        <v>383</v>
      </c>
      <c r="F3420" s="68">
        <v>42291</v>
      </c>
      <c r="G3420" s="67" t="s">
        <v>3625</v>
      </c>
      <c r="H3420" s="67" t="s">
        <v>1441</v>
      </c>
      <c r="I3420" s="67"/>
      <c r="J3420" s="36">
        <v>2000</v>
      </c>
    </row>
    <row r="3421" spans="1:10" x14ac:dyDescent="0.25">
      <c r="A3421" s="67"/>
      <c r="B3421" s="67"/>
      <c r="C3421" s="67"/>
      <c r="D3421" s="67"/>
      <c r="E3421" s="67" t="s">
        <v>383</v>
      </c>
      <c r="F3421" s="68">
        <v>42369</v>
      </c>
      <c r="G3421" s="67" t="s">
        <v>3626</v>
      </c>
      <c r="H3421" s="67"/>
      <c r="I3421" s="67" t="s">
        <v>3627</v>
      </c>
      <c r="J3421" s="36">
        <v>-1536.79</v>
      </c>
    </row>
    <row r="3422" spans="1:10" x14ac:dyDescent="0.25">
      <c r="A3422" s="67"/>
      <c r="B3422" s="67"/>
      <c r="C3422" s="67"/>
      <c r="D3422" s="67"/>
      <c r="E3422" s="67" t="s">
        <v>383</v>
      </c>
      <c r="F3422" s="68">
        <v>42369</v>
      </c>
      <c r="G3422" s="67" t="s">
        <v>2107</v>
      </c>
      <c r="H3422" s="67"/>
      <c r="I3422" s="67" t="s">
        <v>2108</v>
      </c>
      <c r="J3422" s="36">
        <v>1000</v>
      </c>
    </row>
    <row r="3423" spans="1:10" x14ac:dyDescent="0.25">
      <c r="A3423" s="67"/>
      <c r="B3423" s="67"/>
      <c r="C3423" s="67"/>
      <c r="D3423" s="67"/>
      <c r="E3423" s="67" t="s">
        <v>426</v>
      </c>
      <c r="F3423" s="68">
        <v>42394</v>
      </c>
      <c r="G3423" s="67"/>
      <c r="H3423" s="67" t="s">
        <v>3628</v>
      </c>
      <c r="I3423" s="67" t="s">
        <v>3629</v>
      </c>
      <c r="J3423" s="36">
        <v>-29.94</v>
      </c>
    </row>
    <row r="3424" spans="1:10" x14ac:dyDescent="0.25">
      <c r="A3424" s="67"/>
      <c r="B3424" s="67"/>
      <c r="C3424" s="67"/>
      <c r="D3424" s="67"/>
      <c r="E3424" s="67" t="s">
        <v>426</v>
      </c>
      <c r="F3424" s="68">
        <v>42583</v>
      </c>
      <c r="G3424" s="67"/>
      <c r="H3424" s="67" t="s">
        <v>3628</v>
      </c>
      <c r="I3424" s="67" t="s">
        <v>3630</v>
      </c>
      <c r="J3424" s="36">
        <v>-869</v>
      </c>
    </row>
    <row r="3425" spans="1:10" x14ac:dyDescent="0.25">
      <c r="A3425" s="67"/>
      <c r="B3425" s="67"/>
      <c r="C3425" s="67"/>
      <c r="D3425" s="67"/>
      <c r="E3425" s="67" t="s">
        <v>383</v>
      </c>
      <c r="F3425" s="68">
        <v>42641</v>
      </c>
      <c r="G3425" s="67" t="s">
        <v>3631</v>
      </c>
      <c r="H3425" s="67" t="s">
        <v>3621</v>
      </c>
      <c r="I3425" s="67" t="s">
        <v>3632</v>
      </c>
      <c r="J3425" s="36">
        <v>2000</v>
      </c>
    </row>
    <row r="3426" spans="1:10" x14ac:dyDescent="0.25">
      <c r="A3426" s="67"/>
      <c r="B3426" s="67"/>
      <c r="C3426" s="67"/>
      <c r="D3426" s="67"/>
      <c r="E3426" s="67" t="s">
        <v>383</v>
      </c>
      <c r="F3426" s="68">
        <v>42675</v>
      </c>
      <c r="G3426" s="67" t="s">
        <v>2127</v>
      </c>
      <c r="H3426" s="67" t="s">
        <v>2128</v>
      </c>
      <c r="I3426" s="67" t="s">
        <v>2129</v>
      </c>
      <c r="J3426" s="36">
        <v>1000</v>
      </c>
    </row>
    <row r="3427" spans="1:10" x14ac:dyDescent="0.25">
      <c r="A3427" s="67"/>
      <c r="B3427" s="67"/>
      <c r="C3427" s="67"/>
      <c r="D3427" s="67"/>
      <c r="E3427" s="67" t="s">
        <v>426</v>
      </c>
      <c r="F3427" s="68">
        <v>42705</v>
      </c>
      <c r="G3427" s="67" t="s">
        <v>570</v>
      </c>
      <c r="H3427" s="67" t="s">
        <v>3633</v>
      </c>
      <c r="I3427" s="67" t="s">
        <v>3634</v>
      </c>
      <c r="J3427" s="36">
        <v>-82.98</v>
      </c>
    </row>
    <row r="3428" spans="1:10" x14ac:dyDescent="0.25">
      <c r="A3428" s="67"/>
      <c r="B3428" s="67"/>
      <c r="C3428" s="67"/>
      <c r="D3428" s="67"/>
      <c r="E3428" s="67" t="s">
        <v>426</v>
      </c>
      <c r="F3428" s="68">
        <v>42716</v>
      </c>
      <c r="G3428" s="67"/>
      <c r="H3428" s="67" t="s">
        <v>3635</v>
      </c>
      <c r="I3428" s="67" t="s">
        <v>3636</v>
      </c>
      <c r="J3428" s="36">
        <v>-410</v>
      </c>
    </row>
    <row r="3429" spans="1:10" x14ac:dyDescent="0.25">
      <c r="A3429" s="67"/>
      <c r="B3429" s="67"/>
      <c r="C3429" s="67"/>
      <c r="D3429" s="67"/>
      <c r="E3429" s="67" t="s">
        <v>426</v>
      </c>
      <c r="F3429" s="68">
        <v>42723</v>
      </c>
      <c r="G3429" s="67" t="s">
        <v>570</v>
      </c>
      <c r="H3429" s="67" t="s">
        <v>3633</v>
      </c>
      <c r="I3429" s="67" t="s">
        <v>3637</v>
      </c>
      <c r="J3429" s="36">
        <v>-220</v>
      </c>
    </row>
    <row r="3430" spans="1:10" x14ac:dyDescent="0.25">
      <c r="A3430" s="67"/>
      <c r="B3430" s="67"/>
      <c r="C3430" s="67"/>
      <c r="D3430" s="67"/>
      <c r="E3430" s="67" t="s">
        <v>383</v>
      </c>
      <c r="F3430" s="68">
        <v>42735</v>
      </c>
      <c r="G3430" s="67" t="s">
        <v>1840</v>
      </c>
      <c r="H3430" s="67"/>
      <c r="I3430" s="67" t="s">
        <v>3638</v>
      </c>
      <c r="J3430" s="36">
        <v>-1289.1300000000001</v>
      </c>
    </row>
    <row r="3431" spans="1:10" x14ac:dyDescent="0.25">
      <c r="A3431" s="67"/>
      <c r="B3431" s="67"/>
      <c r="C3431" s="67"/>
      <c r="D3431" s="67"/>
      <c r="E3431" s="67" t="s">
        <v>2487</v>
      </c>
      <c r="F3431" s="68">
        <v>42752</v>
      </c>
      <c r="G3431" s="67"/>
      <c r="H3431" s="67" t="s">
        <v>3639</v>
      </c>
      <c r="I3431" s="67"/>
      <c r="J3431" s="36">
        <v>-15</v>
      </c>
    </row>
    <row r="3432" spans="1:10" x14ac:dyDescent="0.25">
      <c r="A3432" s="67"/>
      <c r="B3432" s="67"/>
      <c r="C3432" s="67"/>
      <c r="D3432" s="67"/>
      <c r="E3432" s="67" t="s">
        <v>423</v>
      </c>
      <c r="F3432" s="68">
        <v>42759</v>
      </c>
      <c r="G3432" s="67"/>
      <c r="H3432" s="67" t="s">
        <v>3633</v>
      </c>
      <c r="I3432" s="67" t="s">
        <v>3640</v>
      </c>
      <c r="J3432" s="36">
        <v>78.53</v>
      </c>
    </row>
    <row r="3433" spans="1:10" x14ac:dyDescent="0.25">
      <c r="A3433" s="67"/>
      <c r="B3433" s="67"/>
      <c r="C3433" s="67"/>
      <c r="D3433" s="67"/>
      <c r="E3433" s="67" t="s">
        <v>383</v>
      </c>
      <c r="F3433" s="68">
        <v>42765</v>
      </c>
      <c r="G3433" s="67" t="s">
        <v>3641</v>
      </c>
      <c r="H3433" s="67" t="s">
        <v>3642</v>
      </c>
      <c r="I3433" s="67" t="s">
        <v>3643</v>
      </c>
      <c r="J3433" s="36">
        <v>1000</v>
      </c>
    </row>
    <row r="3434" spans="1:10" x14ac:dyDescent="0.25">
      <c r="A3434" s="67"/>
      <c r="B3434" s="67"/>
      <c r="C3434" s="67"/>
      <c r="D3434" s="67"/>
      <c r="E3434" s="67" t="s">
        <v>383</v>
      </c>
      <c r="F3434" s="68">
        <v>42767</v>
      </c>
      <c r="G3434" s="67" t="s">
        <v>1009</v>
      </c>
      <c r="H3434" s="67"/>
      <c r="I3434" s="67" t="s">
        <v>1556</v>
      </c>
      <c r="J3434" s="36">
        <v>-555.6</v>
      </c>
    </row>
    <row r="3435" spans="1:10" x14ac:dyDescent="0.25">
      <c r="A3435" s="67"/>
      <c r="B3435" s="67"/>
      <c r="C3435" s="67"/>
      <c r="D3435" s="67"/>
      <c r="E3435" s="67" t="s">
        <v>383</v>
      </c>
      <c r="F3435" s="68">
        <v>42855</v>
      </c>
      <c r="G3435" s="67" t="s">
        <v>1474</v>
      </c>
      <c r="H3435" s="67"/>
      <c r="I3435" s="67" t="s">
        <v>1475</v>
      </c>
      <c r="J3435" s="36">
        <v>20</v>
      </c>
    </row>
    <row r="3436" spans="1:10" x14ac:dyDescent="0.25">
      <c r="A3436" s="67"/>
      <c r="B3436" s="67"/>
      <c r="C3436" s="67"/>
      <c r="D3436" s="67"/>
      <c r="E3436" s="67" t="s">
        <v>390</v>
      </c>
      <c r="F3436" s="68">
        <v>42905</v>
      </c>
      <c r="G3436" s="67"/>
      <c r="H3436" s="67" t="s">
        <v>3644</v>
      </c>
      <c r="I3436" s="67" t="s">
        <v>3645</v>
      </c>
      <c r="J3436" s="36">
        <v>-735</v>
      </c>
    </row>
    <row r="3437" spans="1:10" x14ac:dyDescent="0.25">
      <c r="A3437" s="67"/>
      <c r="B3437" s="67"/>
      <c r="C3437" s="67"/>
      <c r="D3437" s="67"/>
      <c r="E3437" s="67" t="s">
        <v>438</v>
      </c>
      <c r="F3437" s="68">
        <v>42962</v>
      </c>
      <c r="G3437" s="67" t="s">
        <v>3303</v>
      </c>
      <c r="H3437" s="67" t="s">
        <v>3646</v>
      </c>
      <c r="I3437" s="67" t="s">
        <v>3647</v>
      </c>
      <c r="J3437" s="36">
        <v>2000</v>
      </c>
    </row>
    <row r="3438" spans="1:10" x14ac:dyDescent="0.25">
      <c r="A3438" s="67"/>
      <c r="B3438" s="67"/>
      <c r="C3438" s="67"/>
      <c r="D3438" s="67"/>
      <c r="E3438" s="67" t="s">
        <v>438</v>
      </c>
      <c r="F3438" s="68">
        <v>42969</v>
      </c>
      <c r="G3438" s="67" t="s">
        <v>3648</v>
      </c>
      <c r="H3438" s="67" t="s">
        <v>3621</v>
      </c>
      <c r="I3438" s="67" t="s">
        <v>3649</v>
      </c>
      <c r="J3438" s="36">
        <v>2000</v>
      </c>
    </row>
    <row r="3439" spans="1:10" x14ac:dyDescent="0.25">
      <c r="A3439" s="67"/>
      <c r="B3439" s="67"/>
      <c r="C3439" s="67"/>
      <c r="D3439" s="67"/>
      <c r="E3439" s="67" t="s">
        <v>390</v>
      </c>
      <c r="F3439" s="68">
        <v>43005</v>
      </c>
      <c r="G3439" s="67" t="s">
        <v>3650</v>
      </c>
      <c r="H3439" s="67" t="s">
        <v>3651</v>
      </c>
      <c r="I3439" s="67" t="s">
        <v>2142</v>
      </c>
      <c r="J3439" s="36">
        <v>-387.01</v>
      </c>
    </row>
    <row r="3440" spans="1:10" x14ac:dyDescent="0.25">
      <c r="A3440" s="67"/>
      <c r="B3440" s="67"/>
      <c r="C3440" s="67"/>
      <c r="D3440" s="67"/>
      <c r="E3440" s="67" t="s">
        <v>390</v>
      </c>
      <c r="F3440" s="68">
        <v>43028</v>
      </c>
      <c r="G3440" s="67" t="s">
        <v>3652</v>
      </c>
      <c r="H3440" s="67" t="s">
        <v>3653</v>
      </c>
      <c r="I3440" s="67" t="s">
        <v>3654</v>
      </c>
      <c r="J3440" s="36">
        <v>-88.09</v>
      </c>
    </row>
    <row r="3441" spans="1:10" x14ac:dyDescent="0.25">
      <c r="A3441" s="67"/>
      <c r="B3441" s="67"/>
      <c r="C3441" s="67"/>
      <c r="D3441" s="67"/>
      <c r="E3441" s="67" t="s">
        <v>390</v>
      </c>
      <c r="F3441" s="68">
        <v>43031</v>
      </c>
      <c r="G3441" s="67" t="s">
        <v>3655</v>
      </c>
      <c r="H3441" s="67" t="s">
        <v>3644</v>
      </c>
      <c r="I3441" s="67" t="s">
        <v>3656</v>
      </c>
      <c r="J3441" s="36">
        <v>-740</v>
      </c>
    </row>
    <row r="3442" spans="1:10" x14ac:dyDescent="0.25">
      <c r="A3442" s="67"/>
      <c r="B3442" s="67"/>
      <c r="C3442" s="67"/>
      <c r="D3442" s="67"/>
      <c r="E3442" s="67" t="s">
        <v>438</v>
      </c>
      <c r="F3442" s="68">
        <v>43082</v>
      </c>
      <c r="G3442" s="67" t="s">
        <v>3657</v>
      </c>
      <c r="H3442" s="67" t="s">
        <v>3642</v>
      </c>
      <c r="I3442" s="67" t="s">
        <v>3658</v>
      </c>
      <c r="J3442" s="36">
        <v>1000</v>
      </c>
    </row>
    <row r="3443" spans="1:10" x14ac:dyDescent="0.25">
      <c r="A3443" s="67"/>
      <c r="B3443" s="67"/>
      <c r="C3443" s="67"/>
      <c r="D3443" s="67"/>
      <c r="E3443" s="67" t="s">
        <v>390</v>
      </c>
      <c r="F3443" s="68">
        <v>43265</v>
      </c>
      <c r="G3443" s="67" t="s">
        <v>3659</v>
      </c>
      <c r="H3443" s="67" t="s">
        <v>3644</v>
      </c>
      <c r="I3443" s="67" t="s">
        <v>3660</v>
      </c>
      <c r="J3443" s="36">
        <v>-775</v>
      </c>
    </row>
    <row r="3444" spans="1:10" x14ac:dyDescent="0.25">
      <c r="A3444" s="67"/>
      <c r="B3444" s="67"/>
      <c r="C3444" s="67"/>
      <c r="D3444" s="67"/>
      <c r="E3444" s="67" t="s">
        <v>383</v>
      </c>
      <c r="F3444" s="68">
        <v>43281</v>
      </c>
      <c r="G3444" s="67" t="s">
        <v>1915</v>
      </c>
      <c r="H3444" s="67"/>
      <c r="I3444" s="67" t="s">
        <v>1916</v>
      </c>
      <c r="J3444" s="36">
        <v>20</v>
      </c>
    </row>
    <row r="3445" spans="1:10" x14ac:dyDescent="0.25">
      <c r="A3445" s="67"/>
      <c r="B3445" s="67"/>
      <c r="C3445" s="67"/>
      <c r="D3445" s="67"/>
      <c r="E3445" s="67" t="s">
        <v>438</v>
      </c>
      <c r="F3445" s="68">
        <v>43349</v>
      </c>
      <c r="G3445" s="67" t="s">
        <v>3661</v>
      </c>
      <c r="H3445" s="67" t="s">
        <v>3646</v>
      </c>
      <c r="I3445" s="67" t="s">
        <v>3662</v>
      </c>
      <c r="J3445" s="36">
        <v>2000</v>
      </c>
    </row>
    <row r="3446" spans="1:10" x14ac:dyDescent="0.25">
      <c r="A3446" s="67"/>
      <c r="B3446" s="67"/>
      <c r="C3446" s="67"/>
      <c r="D3446" s="67"/>
      <c r="E3446" s="67" t="s">
        <v>390</v>
      </c>
      <c r="F3446" s="68">
        <v>43404</v>
      </c>
      <c r="G3446" s="67" t="s">
        <v>3663</v>
      </c>
      <c r="H3446" s="67" t="s">
        <v>3644</v>
      </c>
      <c r="I3446" s="67" t="s">
        <v>3664</v>
      </c>
      <c r="J3446" s="36">
        <v>-1419.48</v>
      </c>
    </row>
    <row r="3447" spans="1:10" x14ac:dyDescent="0.25">
      <c r="A3447" s="67"/>
      <c r="B3447" s="67"/>
      <c r="C3447" s="67"/>
      <c r="D3447" s="67"/>
      <c r="E3447" s="67" t="s">
        <v>438</v>
      </c>
      <c r="F3447" s="68">
        <v>43473</v>
      </c>
      <c r="G3447" s="67" t="s">
        <v>2130</v>
      </c>
      <c r="H3447" s="67" t="s">
        <v>3642</v>
      </c>
      <c r="I3447" s="67" t="s">
        <v>3665</v>
      </c>
      <c r="J3447" s="36">
        <v>1000</v>
      </c>
    </row>
    <row r="3448" spans="1:10" x14ac:dyDescent="0.25">
      <c r="A3448" s="67"/>
      <c r="B3448" s="67"/>
      <c r="C3448" s="67"/>
      <c r="D3448" s="67"/>
      <c r="E3448" s="67" t="s">
        <v>383</v>
      </c>
      <c r="F3448" s="68">
        <v>43555</v>
      </c>
      <c r="G3448" s="67" t="s">
        <v>3666</v>
      </c>
      <c r="H3448" s="67"/>
      <c r="I3448" s="67" t="s">
        <v>3667</v>
      </c>
      <c r="J3448" s="36">
        <v>830.5</v>
      </c>
    </row>
    <row r="3449" spans="1:10" x14ac:dyDescent="0.25">
      <c r="A3449" s="67"/>
      <c r="B3449" s="67"/>
      <c r="C3449" s="67"/>
      <c r="D3449" s="67"/>
      <c r="E3449" s="67" t="s">
        <v>383</v>
      </c>
      <c r="F3449" s="68">
        <v>43555</v>
      </c>
      <c r="G3449" s="67" t="s">
        <v>3666</v>
      </c>
      <c r="H3449" s="67"/>
      <c r="I3449" s="67" t="s">
        <v>3668</v>
      </c>
      <c r="J3449" s="36">
        <v>-411.74</v>
      </c>
    </row>
    <row r="3450" spans="1:10" x14ac:dyDescent="0.25">
      <c r="A3450" s="67"/>
      <c r="B3450" s="67"/>
      <c r="C3450" s="67"/>
      <c r="D3450" s="67"/>
      <c r="E3450" s="67" t="s">
        <v>390</v>
      </c>
      <c r="F3450" s="68">
        <v>43585</v>
      </c>
      <c r="G3450" s="67" t="s">
        <v>3669</v>
      </c>
      <c r="H3450" s="67" t="s">
        <v>3670</v>
      </c>
      <c r="I3450" s="67" t="s">
        <v>3671</v>
      </c>
      <c r="J3450" s="36">
        <v>-750</v>
      </c>
    </row>
    <row r="3451" spans="1:10" x14ac:dyDescent="0.25">
      <c r="A3451" s="67"/>
      <c r="B3451" s="67"/>
      <c r="C3451" s="67"/>
      <c r="D3451" s="67"/>
      <c r="E3451" s="67" t="s">
        <v>390</v>
      </c>
      <c r="F3451" s="68">
        <v>43599</v>
      </c>
      <c r="G3451" s="67" t="s">
        <v>3672</v>
      </c>
      <c r="H3451" s="67" t="s">
        <v>3673</v>
      </c>
      <c r="I3451" s="67" t="s">
        <v>3674</v>
      </c>
      <c r="J3451" s="36">
        <v>-50</v>
      </c>
    </row>
    <row r="3452" spans="1:10" x14ac:dyDescent="0.25">
      <c r="A3452" s="67"/>
      <c r="B3452" s="67"/>
      <c r="C3452" s="67"/>
      <c r="D3452" s="67"/>
      <c r="E3452" s="67" t="s">
        <v>423</v>
      </c>
      <c r="F3452" s="68">
        <v>43649</v>
      </c>
      <c r="G3452" s="67"/>
      <c r="H3452" s="67"/>
      <c r="I3452" s="67" t="s">
        <v>3675</v>
      </c>
      <c r="J3452" s="36">
        <v>600</v>
      </c>
    </row>
    <row r="3453" spans="1:10" x14ac:dyDescent="0.25">
      <c r="A3453" s="67"/>
      <c r="B3453" s="67"/>
      <c r="C3453" s="67"/>
      <c r="D3453" s="67"/>
      <c r="E3453" s="67" t="s">
        <v>423</v>
      </c>
      <c r="F3453" s="68">
        <v>43649</v>
      </c>
      <c r="G3453" s="67"/>
      <c r="H3453" s="67"/>
      <c r="I3453" s="67" t="s">
        <v>3676</v>
      </c>
      <c r="J3453" s="36">
        <v>-22.8</v>
      </c>
    </row>
    <row r="3454" spans="1:10" x14ac:dyDescent="0.25">
      <c r="A3454" s="67"/>
      <c r="B3454" s="67"/>
      <c r="C3454" s="67"/>
      <c r="D3454" s="67"/>
      <c r="E3454" s="67" t="s">
        <v>390</v>
      </c>
      <c r="F3454" s="68">
        <v>43739</v>
      </c>
      <c r="G3454" s="67" t="s">
        <v>3677</v>
      </c>
      <c r="H3454" s="67" t="s">
        <v>3678</v>
      </c>
      <c r="I3454" s="67" t="s">
        <v>3679</v>
      </c>
      <c r="J3454" s="36">
        <v>-227.7</v>
      </c>
    </row>
    <row r="3455" spans="1:10" x14ac:dyDescent="0.25">
      <c r="A3455" s="67"/>
      <c r="B3455" s="67"/>
      <c r="C3455" s="67"/>
      <c r="D3455" s="67"/>
      <c r="E3455" s="67" t="s">
        <v>390</v>
      </c>
      <c r="F3455" s="68">
        <v>43739</v>
      </c>
      <c r="G3455" s="67" t="s">
        <v>3680</v>
      </c>
      <c r="H3455" s="67" t="s">
        <v>3678</v>
      </c>
      <c r="I3455" s="67" t="s">
        <v>3681</v>
      </c>
      <c r="J3455" s="36">
        <v>-16.04</v>
      </c>
    </row>
    <row r="3456" spans="1:10" x14ac:dyDescent="0.25">
      <c r="A3456" s="67"/>
      <c r="B3456" s="67"/>
      <c r="C3456" s="67"/>
      <c r="D3456" s="67"/>
      <c r="E3456" s="67" t="s">
        <v>383</v>
      </c>
      <c r="F3456" s="68">
        <v>43769</v>
      </c>
      <c r="G3456" s="67" t="s">
        <v>444</v>
      </c>
      <c r="H3456" s="67"/>
      <c r="I3456" s="67" t="s">
        <v>3682</v>
      </c>
      <c r="J3456" s="36">
        <v>-5000</v>
      </c>
    </row>
    <row r="3457" spans="1:10" ht="15.75" thickBot="1" x14ac:dyDescent="0.3">
      <c r="A3457" s="67"/>
      <c r="B3457" s="67"/>
      <c r="C3457" s="67"/>
      <c r="D3457" s="67"/>
      <c r="E3457" s="67" t="s">
        <v>390</v>
      </c>
      <c r="F3457" s="68">
        <v>43777</v>
      </c>
      <c r="G3457" s="67" t="s">
        <v>6791</v>
      </c>
      <c r="H3457" s="67" t="s">
        <v>3678</v>
      </c>
      <c r="I3457" s="67" t="s">
        <v>6792</v>
      </c>
      <c r="J3457" s="37">
        <v>-29.09</v>
      </c>
    </row>
    <row r="3458" spans="1:10" x14ac:dyDescent="0.25">
      <c r="A3458" s="67"/>
      <c r="B3458" s="67"/>
      <c r="C3458" s="67" t="s">
        <v>3683</v>
      </c>
      <c r="D3458" s="67"/>
      <c r="E3458" s="67"/>
      <c r="F3458" s="68"/>
      <c r="G3458" s="67"/>
      <c r="H3458" s="67"/>
      <c r="I3458" s="67"/>
      <c r="J3458" s="36">
        <f>ROUND(SUM(J3380:J3457),5)</f>
        <v>3592.96</v>
      </c>
    </row>
    <row r="3459" spans="1:10" x14ac:dyDescent="0.25">
      <c r="A3459" s="64"/>
      <c r="B3459" s="64"/>
      <c r="C3459" s="64" t="s">
        <v>3684</v>
      </c>
      <c r="D3459" s="64"/>
      <c r="E3459" s="64"/>
      <c r="F3459" s="65"/>
      <c r="G3459" s="64"/>
      <c r="H3459" s="64"/>
      <c r="I3459" s="64"/>
      <c r="J3459" s="57"/>
    </row>
    <row r="3460" spans="1:10" x14ac:dyDescent="0.25">
      <c r="A3460" s="67"/>
      <c r="B3460" s="67"/>
      <c r="C3460" s="67"/>
      <c r="D3460" s="67"/>
      <c r="E3460" s="67" t="s">
        <v>383</v>
      </c>
      <c r="F3460" s="68">
        <v>40179</v>
      </c>
      <c r="G3460" s="67" t="s">
        <v>2379</v>
      </c>
      <c r="H3460" s="67"/>
      <c r="I3460" s="67" t="s">
        <v>2380</v>
      </c>
      <c r="J3460" s="36">
        <v>4689.1099999999997</v>
      </c>
    </row>
    <row r="3461" spans="1:10" x14ac:dyDescent="0.25">
      <c r="A3461" s="67"/>
      <c r="B3461" s="67"/>
      <c r="C3461" s="67"/>
      <c r="D3461" s="67"/>
      <c r="E3461" s="67" t="s">
        <v>383</v>
      </c>
      <c r="F3461" s="68">
        <v>40482</v>
      </c>
      <c r="G3461" s="67" t="s">
        <v>2397</v>
      </c>
      <c r="H3461" s="67"/>
      <c r="I3461" s="67" t="s">
        <v>2398</v>
      </c>
      <c r="J3461" s="36">
        <v>1921.7</v>
      </c>
    </row>
    <row r="3462" spans="1:10" x14ac:dyDescent="0.25">
      <c r="A3462" s="67"/>
      <c r="B3462" s="67"/>
      <c r="C3462" s="67"/>
      <c r="D3462" s="67"/>
      <c r="E3462" s="67" t="s">
        <v>383</v>
      </c>
      <c r="F3462" s="68">
        <v>40512</v>
      </c>
      <c r="G3462" s="67" t="s">
        <v>2464</v>
      </c>
      <c r="H3462" s="67"/>
      <c r="I3462" s="67" t="s">
        <v>2465</v>
      </c>
      <c r="J3462" s="36">
        <v>40</v>
      </c>
    </row>
    <row r="3463" spans="1:10" x14ac:dyDescent="0.25">
      <c r="A3463" s="67"/>
      <c r="B3463" s="67"/>
      <c r="C3463" s="67"/>
      <c r="D3463" s="67"/>
      <c r="E3463" s="67" t="s">
        <v>383</v>
      </c>
      <c r="F3463" s="68">
        <v>40574</v>
      </c>
      <c r="G3463" s="67" t="s">
        <v>1561</v>
      </c>
      <c r="H3463" s="67"/>
      <c r="I3463" s="67" t="s">
        <v>1562</v>
      </c>
      <c r="J3463" s="36">
        <v>-3325.41</v>
      </c>
    </row>
    <row r="3464" spans="1:10" x14ac:dyDescent="0.25">
      <c r="A3464" s="67"/>
      <c r="B3464" s="67"/>
      <c r="C3464" s="67"/>
      <c r="D3464" s="67"/>
      <c r="E3464" s="67" t="s">
        <v>383</v>
      </c>
      <c r="F3464" s="68">
        <v>40574</v>
      </c>
      <c r="G3464" s="67" t="s">
        <v>1608</v>
      </c>
      <c r="H3464" s="67"/>
      <c r="I3464" s="67" t="s">
        <v>2863</v>
      </c>
      <c r="J3464" s="36">
        <v>1942.14</v>
      </c>
    </row>
    <row r="3465" spans="1:10" x14ac:dyDescent="0.25">
      <c r="A3465" s="67"/>
      <c r="B3465" s="67"/>
      <c r="C3465" s="67"/>
      <c r="D3465" s="67"/>
      <c r="E3465" s="67" t="s">
        <v>383</v>
      </c>
      <c r="F3465" s="68">
        <v>40602</v>
      </c>
      <c r="G3465" s="67" t="s">
        <v>1202</v>
      </c>
      <c r="H3465" s="67"/>
      <c r="I3465" s="67" t="s">
        <v>1203</v>
      </c>
      <c r="J3465" s="36">
        <v>20</v>
      </c>
    </row>
    <row r="3466" spans="1:10" x14ac:dyDescent="0.25">
      <c r="A3466" s="67"/>
      <c r="B3466" s="67"/>
      <c r="C3466" s="67"/>
      <c r="D3466" s="67"/>
      <c r="E3466" s="67" t="s">
        <v>383</v>
      </c>
      <c r="F3466" s="68">
        <v>40633</v>
      </c>
      <c r="G3466" s="67" t="s">
        <v>384</v>
      </c>
      <c r="H3466" s="67"/>
      <c r="I3466" s="67" t="s">
        <v>385</v>
      </c>
      <c r="J3466" s="36">
        <v>20</v>
      </c>
    </row>
    <row r="3467" spans="1:10" x14ac:dyDescent="0.25">
      <c r="A3467" s="67"/>
      <c r="B3467" s="67"/>
      <c r="C3467" s="67"/>
      <c r="D3467" s="67"/>
      <c r="E3467" s="67" t="s">
        <v>383</v>
      </c>
      <c r="F3467" s="68">
        <v>40663</v>
      </c>
      <c r="G3467" s="67" t="s">
        <v>1612</v>
      </c>
      <c r="H3467" s="67"/>
      <c r="I3467" s="67" t="s">
        <v>1613</v>
      </c>
      <c r="J3467" s="36">
        <v>20</v>
      </c>
    </row>
    <row r="3468" spans="1:10" x14ac:dyDescent="0.25">
      <c r="A3468" s="67"/>
      <c r="B3468" s="67"/>
      <c r="C3468" s="67"/>
      <c r="D3468" s="67"/>
      <c r="E3468" s="67" t="s">
        <v>383</v>
      </c>
      <c r="F3468" s="68">
        <v>40877</v>
      </c>
      <c r="G3468" s="67" t="s">
        <v>894</v>
      </c>
      <c r="H3468" s="67"/>
      <c r="I3468" s="67" t="s">
        <v>895</v>
      </c>
      <c r="J3468" s="36">
        <v>60</v>
      </c>
    </row>
    <row r="3469" spans="1:10" x14ac:dyDescent="0.25">
      <c r="A3469" s="67"/>
      <c r="B3469" s="67"/>
      <c r="C3469" s="67"/>
      <c r="D3469" s="67"/>
      <c r="E3469" s="67" t="s">
        <v>383</v>
      </c>
      <c r="F3469" s="68">
        <v>40939</v>
      </c>
      <c r="G3469" s="67" t="s">
        <v>1539</v>
      </c>
      <c r="H3469" s="67"/>
      <c r="I3469" s="67" t="s">
        <v>1540</v>
      </c>
      <c r="J3469" s="36">
        <v>80</v>
      </c>
    </row>
    <row r="3470" spans="1:10" x14ac:dyDescent="0.25">
      <c r="A3470" s="67"/>
      <c r="B3470" s="67"/>
      <c r="C3470" s="67"/>
      <c r="D3470" s="67"/>
      <c r="E3470" s="67" t="s">
        <v>383</v>
      </c>
      <c r="F3470" s="68">
        <v>41121</v>
      </c>
      <c r="G3470" s="67" t="s">
        <v>1513</v>
      </c>
      <c r="H3470" s="67"/>
      <c r="I3470" s="67" t="s">
        <v>1514</v>
      </c>
      <c r="J3470" s="36">
        <v>40</v>
      </c>
    </row>
    <row r="3471" spans="1:10" x14ac:dyDescent="0.25">
      <c r="A3471" s="67"/>
      <c r="B3471" s="67"/>
      <c r="C3471" s="67"/>
      <c r="D3471" s="67"/>
      <c r="E3471" s="67" t="s">
        <v>383</v>
      </c>
      <c r="F3471" s="68">
        <v>41213</v>
      </c>
      <c r="G3471" s="67" t="s">
        <v>1569</v>
      </c>
      <c r="H3471" s="67"/>
      <c r="I3471" s="67" t="s">
        <v>1570</v>
      </c>
      <c r="J3471" s="36">
        <v>60</v>
      </c>
    </row>
    <row r="3472" spans="1:10" x14ac:dyDescent="0.25">
      <c r="A3472" s="67"/>
      <c r="B3472" s="67"/>
      <c r="C3472" s="67"/>
      <c r="D3472" s="67"/>
      <c r="E3472" s="67" t="s">
        <v>383</v>
      </c>
      <c r="F3472" s="68">
        <v>41243</v>
      </c>
      <c r="G3472" s="67" t="s">
        <v>1734</v>
      </c>
      <c r="H3472" s="67"/>
      <c r="I3472" s="67" t="s">
        <v>1735</v>
      </c>
      <c r="J3472" s="36">
        <v>20</v>
      </c>
    </row>
    <row r="3473" spans="1:10" x14ac:dyDescent="0.25">
      <c r="A3473" s="67"/>
      <c r="B3473" s="67"/>
      <c r="C3473" s="67"/>
      <c r="D3473" s="67"/>
      <c r="E3473" s="67" t="s">
        <v>383</v>
      </c>
      <c r="F3473" s="68">
        <v>41305</v>
      </c>
      <c r="G3473" s="67" t="s">
        <v>1488</v>
      </c>
      <c r="H3473" s="67"/>
      <c r="I3473" s="67" t="s">
        <v>1489</v>
      </c>
      <c r="J3473" s="36">
        <v>40</v>
      </c>
    </row>
    <row r="3474" spans="1:10" x14ac:dyDescent="0.25">
      <c r="A3474" s="67"/>
      <c r="B3474" s="67"/>
      <c r="C3474" s="67"/>
      <c r="D3474" s="67"/>
      <c r="E3474" s="67" t="s">
        <v>383</v>
      </c>
      <c r="F3474" s="68">
        <v>41364</v>
      </c>
      <c r="G3474" s="67" t="s">
        <v>1624</v>
      </c>
      <c r="H3474" s="67"/>
      <c r="I3474" s="67" t="s">
        <v>1625</v>
      </c>
      <c r="J3474" s="36">
        <v>20</v>
      </c>
    </row>
    <row r="3475" spans="1:10" x14ac:dyDescent="0.25">
      <c r="A3475" s="67"/>
      <c r="B3475" s="67"/>
      <c r="C3475" s="67"/>
      <c r="D3475" s="67"/>
      <c r="E3475" s="67" t="s">
        <v>383</v>
      </c>
      <c r="F3475" s="68">
        <v>41394</v>
      </c>
      <c r="G3475" s="67" t="s">
        <v>1515</v>
      </c>
      <c r="H3475" s="67"/>
      <c r="I3475" s="67" t="s">
        <v>1516</v>
      </c>
      <c r="J3475" s="36">
        <v>20</v>
      </c>
    </row>
    <row r="3476" spans="1:10" x14ac:dyDescent="0.25">
      <c r="A3476" s="67"/>
      <c r="B3476" s="67"/>
      <c r="C3476" s="67"/>
      <c r="D3476" s="67"/>
      <c r="E3476" s="67" t="s">
        <v>383</v>
      </c>
      <c r="F3476" s="68">
        <v>41425</v>
      </c>
      <c r="G3476" s="67" t="s">
        <v>1490</v>
      </c>
      <c r="H3476" s="67"/>
      <c r="I3476" s="67" t="s">
        <v>1491</v>
      </c>
      <c r="J3476" s="36">
        <v>20</v>
      </c>
    </row>
    <row r="3477" spans="1:10" x14ac:dyDescent="0.25">
      <c r="A3477" s="67"/>
      <c r="B3477" s="67"/>
      <c r="C3477" s="67"/>
      <c r="D3477" s="67"/>
      <c r="E3477" s="67" t="s">
        <v>383</v>
      </c>
      <c r="F3477" s="68">
        <v>41486</v>
      </c>
      <c r="G3477" s="67" t="s">
        <v>1517</v>
      </c>
      <c r="H3477" s="67"/>
      <c r="I3477" s="67" t="s">
        <v>1518</v>
      </c>
      <c r="J3477" s="36">
        <v>20</v>
      </c>
    </row>
    <row r="3478" spans="1:10" x14ac:dyDescent="0.25">
      <c r="A3478" s="67"/>
      <c r="B3478" s="67"/>
      <c r="C3478" s="67"/>
      <c r="D3478" s="67"/>
      <c r="E3478" s="67" t="s">
        <v>383</v>
      </c>
      <c r="F3478" s="68">
        <v>41578</v>
      </c>
      <c r="G3478" s="67" t="s">
        <v>421</v>
      </c>
      <c r="H3478" s="67"/>
      <c r="I3478" s="67" t="s">
        <v>422</v>
      </c>
      <c r="J3478" s="36">
        <v>20</v>
      </c>
    </row>
    <row r="3479" spans="1:10" x14ac:dyDescent="0.25">
      <c r="A3479" s="67"/>
      <c r="B3479" s="67"/>
      <c r="C3479" s="67"/>
      <c r="D3479" s="67"/>
      <c r="E3479" s="67" t="s">
        <v>383</v>
      </c>
      <c r="F3479" s="68">
        <v>41608</v>
      </c>
      <c r="G3479" s="67" t="s">
        <v>1519</v>
      </c>
      <c r="H3479" s="67"/>
      <c r="I3479" s="67" t="s">
        <v>1520</v>
      </c>
      <c r="J3479" s="36">
        <v>100</v>
      </c>
    </row>
    <row r="3480" spans="1:10" x14ac:dyDescent="0.25">
      <c r="A3480" s="67"/>
      <c r="B3480" s="67"/>
      <c r="C3480" s="67"/>
      <c r="D3480" s="67"/>
      <c r="E3480" s="67" t="s">
        <v>383</v>
      </c>
      <c r="F3480" s="68">
        <v>41608</v>
      </c>
      <c r="G3480" s="67" t="s">
        <v>3515</v>
      </c>
      <c r="H3480" s="67"/>
      <c r="I3480" s="67" t="s">
        <v>3516</v>
      </c>
      <c r="J3480" s="36">
        <v>-1014.72</v>
      </c>
    </row>
    <row r="3481" spans="1:10" x14ac:dyDescent="0.25">
      <c r="A3481" s="67"/>
      <c r="B3481" s="67"/>
      <c r="C3481" s="67"/>
      <c r="D3481" s="67"/>
      <c r="E3481" s="67" t="s">
        <v>383</v>
      </c>
      <c r="F3481" s="68">
        <v>41670</v>
      </c>
      <c r="G3481" s="67" t="s">
        <v>1573</v>
      </c>
      <c r="H3481" s="67"/>
      <c r="I3481" s="67" t="s">
        <v>1574</v>
      </c>
      <c r="J3481" s="36">
        <v>40</v>
      </c>
    </row>
    <row r="3482" spans="1:10" x14ac:dyDescent="0.25">
      <c r="A3482" s="67"/>
      <c r="B3482" s="67"/>
      <c r="C3482" s="67"/>
      <c r="D3482" s="67"/>
      <c r="E3482" s="67" t="s">
        <v>383</v>
      </c>
      <c r="F3482" s="68">
        <v>41698</v>
      </c>
      <c r="G3482" s="67" t="s">
        <v>1575</v>
      </c>
      <c r="H3482" s="67"/>
      <c r="I3482" s="67" t="s">
        <v>1576</v>
      </c>
      <c r="J3482" s="36">
        <v>40</v>
      </c>
    </row>
    <row r="3483" spans="1:10" x14ac:dyDescent="0.25">
      <c r="A3483" s="67"/>
      <c r="B3483" s="67"/>
      <c r="C3483" s="67"/>
      <c r="D3483" s="67"/>
      <c r="E3483" s="67" t="s">
        <v>383</v>
      </c>
      <c r="F3483" s="68">
        <v>41790</v>
      </c>
      <c r="G3483" s="67" t="s">
        <v>1116</v>
      </c>
      <c r="H3483" s="67"/>
      <c r="I3483" s="67" t="s">
        <v>1117</v>
      </c>
      <c r="J3483" s="36">
        <v>20</v>
      </c>
    </row>
    <row r="3484" spans="1:10" x14ac:dyDescent="0.25">
      <c r="A3484" s="67"/>
      <c r="B3484" s="67"/>
      <c r="C3484" s="67"/>
      <c r="D3484" s="67"/>
      <c r="E3484" s="67" t="s">
        <v>383</v>
      </c>
      <c r="F3484" s="68">
        <v>41912</v>
      </c>
      <c r="G3484" s="67" t="s">
        <v>1642</v>
      </c>
      <c r="H3484" s="67"/>
      <c r="I3484" s="67" t="s">
        <v>1643</v>
      </c>
      <c r="J3484" s="36">
        <v>58</v>
      </c>
    </row>
    <row r="3485" spans="1:10" x14ac:dyDescent="0.25">
      <c r="A3485" s="67"/>
      <c r="B3485" s="67"/>
      <c r="C3485" s="67"/>
      <c r="D3485" s="67"/>
      <c r="E3485" s="67" t="s">
        <v>383</v>
      </c>
      <c r="F3485" s="68">
        <v>41918</v>
      </c>
      <c r="G3485" s="67" t="s">
        <v>3685</v>
      </c>
      <c r="H3485" s="67" t="s">
        <v>3686</v>
      </c>
      <c r="I3485" s="67"/>
      <c r="J3485" s="36">
        <v>2000</v>
      </c>
    </row>
    <row r="3486" spans="1:10" x14ac:dyDescent="0.25">
      <c r="A3486" s="67"/>
      <c r="B3486" s="67"/>
      <c r="C3486" s="67"/>
      <c r="D3486" s="67"/>
      <c r="E3486" s="67" t="s">
        <v>383</v>
      </c>
      <c r="F3486" s="68">
        <v>41943</v>
      </c>
      <c r="G3486" s="67" t="s">
        <v>1644</v>
      </c>
      <c r="H3486" s="67"/>
      <c r="I3486" s="67" t="s">
        <v>1645</v>
      </c>
      <c r="J3486" s="36">
        <v>20</v>
      </c>
    </row>
    <row r="3487" spans="1:10" x14ac:dyDescent="0.25">
      <c r="A3487" s="67"/>
      <c r="B3487" s="67"/>
      <c r="C3487" s="67"/>
      <c r="D3487" s="67"/>
      <c r="E3487" s="67" t="s">
        <v>383</v>
      </c>
      <c r="F3487" s="68">
        <v>42035</v>
      </c>
      <c r="G3487" s="67" t="s">
        <v>1579</v>
      </c>
      <c r="H3487" s="67"/>
      <c r="I3487" s="67" t="s">
        <v>1580</v>
      </c>
      <c r="J3487" s="36">
        <v>20</v>
      </c>
    </row>
    <row r="3488" spans="1:10" x14ac:dyDescent="0.25">
      <c r="A3488" s="67"/>
      <c r="B3488" s="67"/>
      <c r="C3488" s="67"/>
      <c r="D3488" s="67"/>
      <c r="E3488" s="67" t="s">
        <v>383</v>
      </c>
      <c r="F3488" s="68">
        <v>42063</v>
      </c>
      <c r="G3488" s="67" t="s">
        <v>1549</v>
      </c>
      <c r="H3488" s="67"/>
      <c r="I3488" s="67" t="s">
        <v>1550</v>
      </c>
      <c r="J3488" s="36">
        <v>58</v>
      </c>
    </row>
    <row r="3489" spans="1:10" x14ac:dyDescent="0.25">
      <c r="A3489" s="67"/>
      <c r="B3489" s="67"/>
      <c r="C3489" s="67"/>
      <c r="D3489" s="67"/>
      <c r="E3489" s="67" t="s">
        <v>383</v>
      </c>
      <c r="F3489" s="68">
        <v>42155</v>
      </c>
      <c r="G3489" s="67" t="s">
        <v>1650</v>
      </c>
      <c r="H3489" s="67"/>
      <c r="I3489" s="67" t="s">
        <v>1651</v>
      </c>
      <c r="J3489" s="36">
        <v>20</v>
      </c>
    </row>
    <row r="3490" spans="1:10" x14ac:dyDescent="0.25">
      <c r="A3490" s="67"/>
      <c r="B3490" s="67"/>
      <c r="C3490" s="67"/>
      <c r="D3490" s="67"/>
      <c r="E3490" s="67" t="s">
        <v>383</v>
      </c>
      <c r="F3490" s="68">
        <v>42185</v>
      </c>
      <c r="G3490" s="67" t="s">
        <v>900</v>
      </c>
      <c r="H3490" s="67"/>
      <c r="I3490" s="67" t="s">
        <v>901</v>
      </c>
      <c r="J3490" s="36">
        <v>20</v>
      </c>
    </row>
    <row r="3491" spans="1:10" x14ac:dyDescent="0.25">
      <c r="A3491" s="67"/>
      <c r="B3491" s="67"/>
      <c r="C3491" s="67"/>
      <c r="D3491" s="67"/>
      <c r="E3491" s="67" t="s">
        <v>383</v>
      </c>
      <c r="F3491" s="68">
        <v>42277</v>
      </c>
      <c r="G3491" s="67" t="s">
        <v>991</v>
      </c>
      <c r="H3491" s="67"/>
      <c r="I3491" s="67" t="s">
        <v>992</v>
      </c>
      <c r="J3491" s="36">
        <v>20</v>
      </c>
    </row>
    <row r="3492" spans="1:10" x14ac:dyDescent="0.25">
      <c r="A3492" s="67"/>
      <c r="B3492" s="67"/>
      <c r="C3492" s="67"/>
      <c r="D3492" s="67"/>
      <c r="E3492" s="67" t="s">
        <v>383</v>
      </c>
      <c r="F3492" s="68">
        <v>42308</v>
      </c>
      <c r="G3492" s="67" t="s">
        <v>1460</v>
      </c>
      <c r="H3492" s="67"/>
      <c r="I3492" s="67" t="s">
        <v>1461</v>
      </c>
      <c r="J3492" s="36">
        <v>38</v>
      </c>
    </row>
    <row r="3493" spans="1:10" x14ac:dyDescent="0.25">
      <c r="A3493" s="67"/>
      <c r="B3493" s="67"/>
      <c r="C3493" s="67"/>
      <c r="D3493" s="67"/>
      <c r="E3493" s="67" t="s">
        <v>383</v>
      </c>
      <c r="F3493" s="68">
        <v>42338</v>
      </c>
      <c r="G3493" s="67" t="s">
        <v>1525</v>
      </c>
      <c r="H3493" s="67"/>
      <c r="I3493" s="67" t="s">
        <v>1526</v>
      </c>
      <c r="J3493" s="36">
        <v>38</v>
      </c>
    </row>
    <row r="3494" spans="1:10" x14ac:dyDescent="0.25">
      <c r="A3494" s="67"/>
      <c r="B3494" s="67"/>
      <c r="C3494" s="67"/>
      <c r="D3494" s="67"/>
      <c r="E3494" s="67" t="s">
        <v>383</v>
      </c>
      <c r="F3494" s="68">
        <v>42369</v>
      </c>
      <c r="G3494" s="67" t="s">
        <v>1663</v>
      </c>
      <c r="H3494" s="67"/>
      <c r="I3494" s="67" t="s">
        <v>1664</v>
      </c>
      <c r="J3494" s="36">
        <v>20</v>
      </c>
    </row>
    <row r="3495" spans="1:10" x14ac:dyDescent="0.25">
      <c r="A3495" s="67"/>
      <c r="B3495" s="67"/>
      <c r="C3495" s="67"/>
      <c r="D3495" s="67"/>
      <c r="E3495" s="67" t="s">
        <v>383</v>
      </c>
      <c r="F3495" s="68">
        <v>42460</v>
      </c>
      <c r="G3495" s="67" t="s">
        <v>1466</v>
      </c>
      <c r="H3495" s="67"/>
      <c r="I3495" s="67" t="s">
        <v>1467</v>
      </c>
      <c r="J3495" s="36">
        <v>20</v>
      </c>
    </row>
    <row r="3496" spans="1:10" x14ac:dyDescent="0.25">
      <c r="A3496" s="67"/>
      <c r="B3496" s="67"/>
      <c r="C3496" s="67"/>
      <c r="D3496" s="67"/>
      <c r="E3496" s="67" t="s">
        <v>383</v>
      </c>
      <c r="F3496" s="68">
        <v>42490</v>
      </c>
      <c r="G3496" s="67" t="s">
        <v>1666</v>
      </c>
      <c r="H3496" s="67"/>
      <c r="I3496" s="67" t="s">
        <v>1667</v>
      </c>
      <c r="J3496" s="36">
        <v>20</v>
      </c>
    </row>
    <row r="3497" spans="1:10" x14ac:dyDescent="0.25">
      <c r="A3497" s="67"/>
      <c r="B3497" s="67"/>
      <c r="C3497" s="67"/>
      <c r="D3497" s="67"/>
      <c r="E3497" s="67" t="s">
        <v>383</v>
      </c>
      <c r="F3497" s="68">
        <v>42521</v>
      </c>
      <c r="G3497" s="67" t="s">
        <v>1480</v>
      </c>
      <c r="H3497" s="67"/>
      <c r="I3497" s="67" t="s">
        <v>1481</v>
      </c>
      <c r="J3497" s="36">
        <v>40</v>
      </c>
    </row>
    <row r="3498" spans="1:10" x14ac:dyDescent="0.25">
      <c r="A3498" s="67"/>
      <c r="B3498" s="67"/>
      <c r="C3498" s="67"/>
      <c r="D3498" s="67"/>
      <c r="E3498" s="67" t="s">
        <v>383</v>
      </c>
      <c r="F3498" s="68">
        <v>42551</v>
      </c>
      <c r="G3498" s="67" t="s">
        <v>1669</v>
      </c>
      <c r="H3498" s="67"/>
      <c r="I3498" s="67" t="s">
        <v>1670</v>
      </c>
      <c r="J3498" s="36">
        <v>98</v>
      </c>
    </row>
    <row r="3499" spans="1:10" x14ac:dyDescent="0.25">
      <c r="A3499" s="67"/>
      <c r="B3499" s="67"/>
      <c r="C3499" s="67"/>
      <c r="D3499" s="67"/>
      <c r="E3499" s="67" t="s">
        <v>383</v>
      </c>
      <c r="F3499" s="68">
        <v>42582</v>
      </c>
      <c r="G3499" s="67" t="s">
        <v>1830</v>
      </c>
      <c r="H3499" s="67"/>
      <c r="I3499" s="67" t="s">
        <v>1831</v>
      </c>
      <c r="J3499" s="36">
        <v>40</v>
      </c>
    </row>
    <row r="3500" spans="1:10" x14ac:dyDescent="0.25">
      <c r="A3500" s="67"/>
      <c r="B3500" s="67"/>
      <c r="C3500" s="67"/>
      <c r="D3500" s="67"/>
      <c r="E3500" s="67" t="s">
        <v>383</v>
      </c>
      <c r="F3500" s="68">
        <v>42643</v>
      </c>
      <c r="G3500" s="67" t="s">
        <v>1581</v>
      </c>
      <c r="H3500" s="67"/>
      <c r="I3500" s="67" t="s">
        <v>1582</v>
      </c>
      <c r="J3500" s="36">
        <v>20</v>
      </c>
    </row>
    <row r="3501" spans="1:10" x14ac:dyDescent="0.25">
      <c r="A3501" s="67"/>
      <c r="B3501" s="67"/>
      <c r="C3501" s="67"/>
      <c r="D3501" s="67"/>
      <c r="E3501" s="67" t="s">
        <v>383</v>
      </c>
      <c r="F3501" s="68">
        <v>42704</v>
      </c>
      <c r="G3501" s="67" t="s">
        <v>1468</v>
      </c>
      <c r="H3501" s="67"/>
      <c r="I3501" s="67" t="s">
        <v>1469</v>
      </c>
      <c r="J3501" s="36">
        <v>200</v>
      </c>
    </row>
    <row r="3502" spans="1:10" x14ac:dyDescent="0.25">
      <c r="A3502" s="67"/>
      <c r="B3502" s="67"/>
      <c r="C3502" s="67"/>
      <c r="D3502" s="67"/>
      <c r="E3502" s="67" t="s">
        <v>383</v>
      </c>
      <c r="F3502" s="68">
        <v>42735</v>
      </c>
      <c r="G3502" s="67" t="s">
        <v>1470</v>
      </c>
      <c r="H3502" s="67"/>
      <c r="I3502" s="67" t="s">
        <v>1471</v>
      </c>
      <c r="J3502" s="36">
        <v>20</v>
      </c>
    </row>
    <row r="3503" spans="1:10" x14ac:dyDescent="0.25">
      <c r="A3503" s="67"/>
      <c r="B3503" s="67"/>
      <c r="C3503" s="67"/>
      <c r="D3503" s="67"/>
      <c r="E3503" s="67" t="s">
        <v>383</v>
      </c>
      <c r="F3503" s="68">
        <v>42766</v>
      </c>
      <c r="G3503" s="67" t="s">
        <v>1586</v>
      </c>
      <c r="H3503" s="67"/>
      <c r="I3503" s="67" t="s">
        <v>1587</v>
      </c>
      <c r="J3503" s="36">
        <v>48</v>
      </c>
    </row>
    <row r="3504" spans="1:10" x14ac:dyDescent="0.25">
      <c r="A3504" s="67"/>
      <c r="B3504" s="67"/>
      <c r="C3504" s="67"/>
      <c r="D3504" s="67"/>
      <c r="E3504" s="67" t="s">
        <v>383</v>
      </c>
      <c r="F3504" s="68">
        <v>42767</v>
      </c>
      <c r="G3504" s="67" t="s">
        <v>1009</v>
      </c>
      <c r="H3504" s="67"/>
      <c r="I3504" s="67" t="s">
        <v>1556</v>
      </c>
      <c r="J3504" s="36">
        <v>-1552</v>
      </c>
    </row>
    <row r="3505" spans="1:10" x14ac:dyDescent="0.25">
      <c r="A3505" s="67"/>
      <c r="B3505" s="67"/>
      <c r="C3505" s="67"/>
      <c r="D3505" s="67"/>
      <c r="E3505" s="67" t="s">
        <v>383</v>
      </c>
      <c r="F3505" s="68">
        <v>42855</v>
      </c>
      <c r="G3505" s="67" t="s">
        <v>1474</v>
      </c>
      <c r="H3505" s="67"/>
      <c r="I3505" s="67" t="s">
        <v>1475</v>
      </c>
      <c r="J3505" s="36">
        <v>20</v>
      </c>
    </row>
    <row r="3506" spans="1:10" ht="15.75" thickBot="1" x14ac:dyDescent="0.3">
      <c r="A3506" s="67"/>
      <c r="B3506" s="67"/>
      <c r="C3506" s="67"/>
      <c r="D3506" s="67"/>
      <c r="E3506" s="67" t="s">
        <v>383</v>
      </c>
      <c r="F3506" s="68">
        <v>42886</v>
      </c>
      <c r="G3506" s="67" t="s">
        <v>1545</v>
      </c>
      <c r="H3506" s="67"/>
      <c r="I3506" s="67" t="s">
        <v>1546</v>
      </c>
      <c r="J3506" s="37">
        <v>60</v>
      </c>
    </row>
    <row r="3507" spans="1:10" x14ac:dyDescent="0.25">
      <c r="A3507" s="67"/>
      <c r="B3507" s="67"/>
      <c r="C3507" s="67" t="s">
        <v>3687</v>
      </c>
      <c r="D3507" s="67"/>
      <c r="E3507" s="67"/>
      <c r="F3507" s="68"/>
      <c r="G3507" s="67"/>
      <c r="H3507" s="67"/>
      <c r="I3507" s="67"/>
      <c r="J3507" s="36">
        <f>ROUND(SUM(J3459:J3506),5)</f>
        <v>6258.82</v>
      </c>
    </row>
    <row r="3508" spans="1:10" x14ac:dyDescent="0.25">
      <c r="A3508" s="64"/>
      <c r="B3508" s="64"/>
      <c r="C3508" s="64" t="s">
        <v>3688</v>
      </c>
      <c r="D3508" s="64"/>
      <c r="E3508" s="64"/>
      <c r="F3508" s="65"/>
      <c r="G3508" s="64"/>
      <c r="H3508" s="64"/>
      <c r="I3508" s="64"/>
      <c r="J3508" s="57"/>
    </row>
    <row r="3509" spans="1:10" x14ac:dyDescent="0.25">
      <c r="A3509" s="67"/>
      <c r="B3509" s="67"/>
      <c r="C3509" s="67"/>
      <c r="D3509" s="67"/>
      <c r="E3509" s="67" t="s">
        <v>383</v>
      </c>
      <c r="F3509" s="68">
        <v>42155</v>
      </c>
      <c r="G3509" s="67" t="s">
        <v>1650</v>
      </c>
      <c r="H3509" s="67"/>
      <c r="I3509" s="67" t="s">
        <v>1651</v>
      </c>
      <c r="J3509" s="36">
        <v>20</v>
      </c>
    </row>
    <row r="3510" spans="1:10" x14ac:dyDescent="0.25">
      <c r="A3510" s="67"/>
      <c r="B3510" s="67"/>
      <c r="C3510" s="67"/>
      <c r="D3510" s="67"/>
      <c r="E3510" s="67" t="s">
        <v>383</v>
      </c>
      <c r="F3510" s="68">
        <v>42247</v>
      </c>
      <c r="G3510" s="67" t="s">
        <v>1658</v>
      </c>
      <c r="H3510" s="67"/>
      <c r="I3510" s="67" t="s">
        <v>1659</v>
      </c>
      <c r="J3510" s="36">
        <v>20</v>
      </c>
    </row>
    <row r="3511" spans="1:10" x14ac:dyDescent="0.25">
      <c r="A3511" s="67"/>
      <c r="B3511" s="67"/>
      <c r="C3511" s="67"/>
      <c r="D3511" s="67"/>
      <c r="E3511" s="67" t="s">
        <v>383</v>
      </c>
      <c r="F3511" s="68">
        <v>42308</v>
      </c>
      <c r="G3511" s="67" t="s">
        <v>1460</v>
      </c>
      <c r="H3511" s="67"/>
      <c r="I3511" s="67" t="s">
        <v>1461</v>
      </c>
      <c r="J3511" s="36">
        <v>38</v>
      </c>
    </row>
    <row r="3512" spans="1:10" x14ac:dyDescent="0.25">
      <c r="A3512" s="67"/>
      <c r="B3512" s="67"/>
      <c r="C3512" s="67"/>
      <c r="D3512" s="67"/>
      <c r="E3512" s="67" t="s">
        <v>383</v>
      </c>
      <c r="F3512" s="68">
        <v>42429</v>
      </c>
      <c r="G3512" s="67" t="s">
        <v>1464</v>
      </c>
      <c r="H3512" s="67"/>
      <c r="I3512" s="67" t="s">
        <v>1465</v>
      </c>
      <c r="J3512" s="36">
        <v>38</v>
      </c>
    </row>
    <row r="3513" spans="1:10" x14ac:dyDescent="0.25">
      <c r="A3513" s="67"/>
      <c r="B3513" s="67"/>
      <c r="C3513" s="67"/>
      <c r="D3513" s="67"/>
      <c r="E3513" s="67" t="s">
        <v>383</v>
      </c>
      <c r="F3513" s="68">
        <v>42767</v>
      </c>
      <c r="G3513" s="67" t="s">
        <v>1009</v>
      </c>
      <c r="H3513" s="67"/>
      <c r="I3513" s="67" t="s">
        <v>1556</v>
      </c>
      <c r="J3513" s="36">
        <v>-116</v>
      </c>
    </row>
    <row r="3514" spans="1:10" ht="15.75" thickBot="1" x14ac:dyDescent="0.3">
      <c r="A3514" s="67"/>
      <c r="B3514" s="67"/>
      <c r="C3514" s="67"/>
      <c r="D3514" s="67"/>
      <c r="E3514" s="67" t="s">
        <v>383</v>
      </c>
      <c r="F3514" s="68">
        <v>43236</v>
      </c>
      <c r="G3514" s="67" t="s">
        <v>2221</v>
      </c>
      <c r="H3514" s="67"/>
      <c r="I3514" s="67" t="s">
        <v>3689</v>
      </c>
      <c r="J3514" s="37">
        <v>500</v>
      </c>
    </row>
    <row r="3515" spans="1:10" x14ac:dyDescent="0.25">
      <c r="A3515" s="67"/>
      <c r="B3515" s="67"/>
      <c r="C3515" s="67" t="s">
        <v>3690</v>
      </c>
      <c r="D3515" s="67"/>
      <c r="E3515" s="67"/>
      <c r="F3515" s="68"/>
      <c r="G3515" s="67"/>
      <c r="H3515" s="67"/>
      <c r="I3515" s="67"/>
      <c r="J3515" s="36">
        <f>ROUND(SUM(J3508:J3514),5)</f>
        <v>500</v>
      </c>
    </row>
    <row r="3516" spans="1:10" x14ac:dyDescent="0.25">
      <c r="A3516" s="64"/>
      <c r="B3516" s="64"/>
      <c r="C3516" s="64" t="s">
        <v>3691</v>
      </c>
      <c r="D3516" s="64"/>
      <c r="E3516" s="64"/>
      <c r="F3516" s="65"/>
      <c r="G3516" s="64"/>
      <c r="H3516" s="64"/>
      <c r="I3516" s="64"/>
      <c r="J3516" s="57"/>
    </row>
    <row r="3517" spans="1:10" x14ac:dyDescent="0.25">
      <c r="A3517" s="67"/>
      <c r="B3517" s="67"/>
      <c r="C3517" s="67"/>
      <c r="D3517" s="67"/>
      <c r="E3517" s="67" t="s">
        <v>383</v>
      </c>
      <c r="F3517" s="68">
        <v>42370</v>
      </c>
      <c r="G3517" s="67" t="s">
        <v>1462</v>
      </c>
      <c r="H3517" s="67"/>
      <c r="I3517" s="67" t="s">
        <v>1463</v>
      </c>
      <c r="J3517" s="36">
        <v>500</v>
      </c>
    </row>
    <row r="3518" spans="1:10" x14ac:dyDescent="0.25">
      <c r="A3518" s="67"/>
      <c r="B3518" s="67"/>
      <c r="C3518" s="67"/>
      <c r="D3518" s="67"/>
      <c r="E3518" s="67" t="s">
        <v>426</v>
      </c>
      <c r="F3518" s="68">
        <v>42793</v>
      </c>
      <c r="G3518" s="67"/>
      <c r="H3518" s="67" t="s">
        <v>3692</v>
      </c>
      <c r="I3518" s="67" t="s">
        <v>3693</v>
      </c>
      <c r="J3518" s="36">
        <v>-500</v>
      </c>
    </row>
    <row r="3519" spans="1:10" x14ac:dyDescent="0.25">
      <c r="A3519" s="67"/>
      <c r="B3519" s="67"/>
      <c r="C3519" s="67"/>
      <c r="D3519" s="67"/>
      <c r="E3519" s="67" t="s">
        <v>390</v>
      </c>
      <c r="F3519" s="68">
        <v>42915</v>
      </c>
      <c r="G3519" s="67" t="s">
        <v>3694</v>
      </c>
      <c r="H3519" s="67" t="s">
        <v>3695</v>
      </c>
      <c r="I3519" s="67" t="s">
        <v>3696</v>
      </c>
      <c r="J3519" s="36">
        <v>-500</v>
      </c>
    </row>
    <row r="3520" spans="1:10" ht="15.75" thickBot="1" x14ac:dyDescent="0.3">
      <c r="A3520" s="67"/>
      <c r="B3520" s="67"/>
      <c r="C3520" s="67"/>
      <c r="D3520" s="67"/>
      <c r="E3520" s="67" t="s">
        <v>390</v>
      </c>
      <c r="F3520" s="68">
        <v>43131</v>
      </c>
      <c r="G3520" s="67" t="s">
        <v>3697</v>
      </c>
      <c r="H3520" s="67" t="s">
        <v>3695</v>
      </c>
      <c r="I3520" s="67" t="s">
        <v>3698</v>
      </c>
      <c r="J3520" s="37">
        <v>-438.33</v>
      </c>
    </row>
    <row r="3521" spans="1:10" x14ac:dyDescent="0.25">
      <c r="A3521" s="67"/>
      <c r="B3521" s="67"/>
      <c r="C3521" s="67" t="s">
        <v>3699</v>
      </c>
      <c r="D3521" s="67"/>
      <c r="E3521" s="67"/>
      <c r="F3521" s="68"/>
      <c r="G3521" s="67"/>
      <c r="H3521" s="67"/>
      <c r="I3521" s="67"/>
      <c r="J3521" s="36">
        <f>ROUND(SUM(J3516:J3520),5)</f>
        <v>-938.33</v>
      </c>
    </row>
    <row r="3522" spans="1:10" x14ac:dyDescent="0.25">
      <c r="A3522" s="64"/>
      <c r="B3522" s="64"/>
      <c r="C3522" s="64" t="s">
        <v>3700</v>
      </c>
      <c r="D3522" s="64"/>
      <c r="E3522" s="64"/>
      <c r="F3522" s="65"/>
      <c r="G3522" s="64"/>
      <c r="H3522" s="64"/>
      <c r="I3522" s="64"/>
      <c r="J3522" s="57"/>
    </row>
    <row r="3523" spans="1:10" x14ac:dyDescent="0.25">
      <c r="A3523" s="67"/>
      <c r="B3523" s="67"/>
      <c r="C3523" s="67"/>
      <c r="D3523" s="67"/>
      <c r="E3523" s="67" t="s">
        <v>383</v>
      </c>
      <c r="F3523" s="68">
        <v>42886</v>
      </c>
      <c r="G3523" s="67" t="s">
        <v>1545</v>
      </c>
      <c r="H3523" s="67"/>
      <c r="I3523" s="67" t="s">
        <v>1546</v>
      </c>
      <c r="J3523" s="36">
        <v>8</v>
      </c>
    </row>
    <row r="3524" spans="1:10" x14ac:dyDescent="0.25">
      <c r="A3524" s="67"/>
      <c r="B3524" s="67"/>
      <c r="C3524" s="67"/>
      <c r="D3524" s="67"/>
      <c r="E3524" s="67" t="s">
        <v>390</v>
      </c>
      <c r="F3524" s="68">
        <v>42917</v>
      </c>
      <c r="G3524" s="67" t="s">
        <v>3701</v>
      </c>
      <c r="H3524" s="67" t="s">
        <v>3702</v>
      </c>
      <c r="I3524" s="67" t="s">
        <v>3703</v>
      </c>
      <c r="J3524" s="36">
        <v>-45</v>
      </c>
    </row>
    <row r="3525" spans="1:10" ht="15.75" thickBot="1" x14ac:dyDescent="0.3">
      <c r="A3525" s="67"/>
      <c r="B3525" s="67"/>
      <c r="C3525" s="67"/>
      <c r="D3525" s="67"/>
      <c r="E3525" s="67" t="s">
        <v>390</v>
      </c>
      <c r="F3525" s="68">
        <v>42917</v>
      </c>
      <c r="G3525" s="67" t="s">
        <v>3704</v>
      </c>
      <c r="H3525" s="67" t="s">
        <v>3702</v>
      </c>
      <c r="I3525" s="67" t="s">
        <v>3705</v>
      </c>
      <c r="J3525" s="37">
        <v>-461.37</v>
      </c>
    </row>
    <row r="3526" spans="1:10" x14ac:dyDescent="0.25">
      <c r="A3526" s="67"/>
      <c r="B3526" s="67"/>
      <c r="C3526" s="67" t="s">
        <v>3706</v>
      </c>
      <c r="D3526" s="67"/>
      <c r="E3526" s="67"/>
      <c r="F3526" s="68"/>
      <c r="G3526" s="67"/>
      <c r="H3526" s="67"/>
      <c r="I3526" s="67"/>
      <c r="J3526" s="36">
        <f>ROUND(SUM(J3522:J3525),5)</f>
        <v>-498.37</v>
      </c>
    </row>
    <row r="3527" spans="1:10" x14ac:dyDescent="0.25">
      <c r="A3527" s="64"/>
      <c r="B3527" s="64"/>
      <c r="C3527" s="64" t="s">
        <v>3707</v>
      </c>
      <c r="D3527" s="64"/>
      <c r="E3527" s="64"/>
      <c r="F3527" s="65"/>
      <c r="G3527" s="64"/>
      <c r="H3527" s="64"/>
      <c r="I3527" s="64"/>
      <c r="J3527" s="57"/>
    </row>
    <row r="3528" spans="1:10" x14ac:dyDescent="0.25">
      <c r="A3528" s="67"/>
      <c r="B3528" s="67"/>
      <c r="C3528" s="67"/>
      <c r="D3528" s="67"/>
      <c r="E3528" s="67" t="s">
        <v>383</v>
      </c>
      <c r="F3528" s="68">
        <v>40939</v>
      </c>
      <c r="G3528" s="67" t="s">
        <v>1539</v>
      </c>
      <c r="H3528" s="67"/>
      <c r="I3528" s="67" t="s">
        <v>1540</v>
      </c>
      <c r="J3528" s="36">
        <v>20</v>
      </c>
    </row>
    <row r="3529" spans="1:10" x14ac:dyDescent="0.25">
      <c r="A3529" s="67"/>
      <c r="B3529" s="67"/>
      <c r="C3529" s="67"/>
      <c r="D3529" s="67"/>
      <c r="E3529" s="67" t="s">
        <v>383</v>
      </c>
      <c r="F3529" s="68">
        <v>40968</v>
      </c>
      <c r="G3529" s="67" t="s">
        <v>1716</v>
      </c>
      <c r="H3529" s="67"/>
      <c r="I3529" s="67" t="s">
        <v>1717</v>
      </c>
      <c r="J3529" s="36">
        <v>2000</v>
      </c>
    </row>
    <row r="3530" spans="1:10" x14ac:dyDescent="0.25">
      <c r="A3530" s="67"/>
      <c r="B3530" s="67"/>
      <c r="C3530" s="67"/>
      <c r="D3530" s="67"/>
      <c r="E3530" s="67" t="s">
        <v>383</v>
      </c>
      <c r="F3530" s="68">
        <v>41213</v>
      </c>
      <c r="G3530" s="67" t="s">
        <v>1569</v>
      </c>
      <c r="H3530" s="67"/>
      <c r="I3530" s="67" t="s">
        <v>1570</v>
      </c>
      <c r="J3530" s="36">
        <v>8</v>
      </c>
    </row>
    <row r="3531" spans="1:10" x14ac:dyDescent="0.25">
      <c r="A3531" s="67"/>
      <c r="B3531" s="67"/>
      <c r="C3531" s="67"/>
      <c r="D3531" s="67"/>
      <c r="E3531" s="67" t="s">
        <v>383</v>
      </c>
      <c r="F3531" s="68">
        <v>41274</v>
      </c>
      <c r="G3531" s="67" t="s">
        <v>1740</v>
      </c>
      <c r="H3531" s="67"/>
      <c r="I3531" s="67" t="s">
        <v>1741</v>
      </c>
      <c r="J3531" s="36">
        <v>-1531.28</v>
      </c>
    </row>
    <row r="3532" spans="1:10" x14ac:dyDescent="0.25">
      <c r="A3532" s="67"/>
      <c r="B3532" s="67"/>
      <c r="C3532" s="67"/>
      <c r="D3532" s="67"/>
      <c r="E3532" s="67" t="s">
        <v>383</v>
      </c>
      <c r="F3532" s="68">
        <v>41274</v>
      </c>
      <c r="G3532" s="67" t="s">
        <v>2820</v>
      </c>
      <c r="H3532" s="67"/>
      <c r="I3532" s="67" t="s">
        <v>2821</v>
      </c>
      <c r="J3532" s="36">
        <v>1953.5</v>
      </c>
    </row>
    <row r="3533" spans="1:10" x14ac:dyDescent="0.25">
      <c r="A3533" s="67"/>
      <c r="B3533" s="67"/>
      <c r="C3533" s="67"/>
      <c r="D3533" s="67"/>
      <c r="E3533" s="67" t="s">
        <v>383</v>
      </c>
      <c r="F3533" s="68">
        <v>41305</v>
      </c>
      <c r="G3533" s="67" t="s">
        <v>1488</v>
      </c>
      <c r="H3533" s="67"/>
      <c r="I3533" s="67" t="s">
        <v>1489</v>
      </c>
      <c r="J3533" s="36">
        <v>8</v>
      </c>
    </row>
    <row r="3534" spans="1:10" x14ac:dyDescent="0.25">
      <c r="A3534" s="67"/>
      <c r="B3534" s="67"/>
      <c r="C3534" s="67"/>
      <c r="D3534" s="67"/>
      <c r="E3534" s="67" t="s">
        <v>383</v>
      </c>
      <c r="F3534" s="68">
        <v>41333</v>
      </c>
      <c r="G3534" s="67" t="s">
        <v>1571</v>
      </c>
      <c r="H3534" s="67"/>
      <c r="I3534" s="67" t="s">
        <v>1572</v>
      </c>
      <c r="J3534" s="36">
        <v>8</v>
      </c>
    </row>
    <row r="3535" spans="1:10" x14ac:dyDescent="0.25">
      <c r="A3535" s="67"/>
      <c r="B3535" s="67"/>
      <c r="C3535" s="67"/>
      <c r="D3535" s="67"/>
      <c r="E3535" s="67" t="s">
        <v>383</v>
      </c>
      <c r="F3535" s="68">
        <v>41364</v>
      </c>
      <c r="G3535" s="67" t="s">
        <v>2030</v>
      </c>
      <c r="H3535" s="67"/>
      <c r="I3535" s="67"/>
      <c r="J3535" s="36">
        <v>97.59</v>
      </c>
    </row>
    <row r="3536" spans="1:10" x14ac:dyDescent="0.25">
      <c r="A3536" s="67"/>
      <c r="B3536" s="67"/>
      <c r="C3536" s="67"/>
      <c r="D3536" s="67"/>
      <c r="E3536" s="67" t="s">
        <v>383</v>
      </c>
      <c r="F3536" s="68">
        <v>41455</v>
      </c>
      <c r="G3536" s="67" t="s">
        <v>1750</v>
      </c>
      <c r="H3536" s="67"/>
      <c r="I3536" s="67" t="s">
        <v>1751</v>
      </c>
      <c r="J3536" s="36">
        <v>200</v>
      </c>
    </row>
    <row r="3537" spans="1:10" x14ac:dyDescent="0.25">
      <c r="A3537" s="67"/>
      <c r="B3537" s="67"/>
      <c r="C3537" s="67"/>
      <c r="D3537" s="67"/>
      <c r="E3537" s="67" t="s">
        <v>383</v>
      </c>
      <c r="F3537" s="68">
        <v>41486</v>
      </c>
      <c r="G3537" s="67" t="s">
        <v>1517</v>
      </c>
      <c r="H3537" s="67"/>
      <c r="I3537" s="67" t="s">
        <v>1518</v>
      </c>
      <c r="J3537" s="36">
        <v>16</v>
      </c>
    </row>
    <row r="3538" spans="1:10" x14ac:dyDescent="0.25">
      <c r="A3538" s="67"/>
      <c r="B3538" s="67"/>
      <c r="C3538" s="67"/>
      <c r="D3538" s="67"/>
      <c r="E3538" s="67" t="s">
        <v>383</v>
      </c>
      <c r="F3538" s="68">
        <v>41517</v>
      </c>
      <c r="G3538" s="67" t="s">
        <v>1508</v>
      </c>
      <c r="H3538" s="67"/>
      <c r="I3538" s="67" t="s">
        <v>1509</v>
      </c>
      <c r="J3538" s="36">
        <v>48</v>
      </c>
    </row>
    <row r="3539" spans="1:10" x14ac:dyDescent="0.25">
      <c r="A3539" s="67"/>
      <c r="B3539" s="67"/>
      <c r="C3539" s="67"/>
      <c r="D3539" s="67"/>
      <c r="E3539" s="67" t="s">
        <v>383</v>
      </c>
      <c r="F3539" s="68">
        <v>41547</v>
      </c>
      <c r="G3539" s="67" t="s">
        <v>1543</v>
      </c>
      <c r="H3539" s="67"/>
      <c r="I3539" s="67" t="s">
        <v>1544</v>
      </c>
      <c r="J3539" s="36">
        <v>16</v>
      </c>
    </row>
    <row r="3540" spans="1:10" x14ac:dyDescent="0.25">
      <c r="A3540" s="67"/>
      <c r="B3540" s="67"/>
      <c r="C3540" s="67"/>
      <c r="D3540" s="67"/>
      <c r="E3540" s="67" t="s">
        <v>383</v>
      </c>
      <c r="F3540" s="68">
        <v>41608</v>
      </c>
      <c r="G3540" s="67" t="s">
        <v>1519</v>
      </c>
      <c r="H3540" s="67"/>
      <c r="I3540" s="67" t="s">
        <v>1520</v>
      </c>
      <c r="J3540" s="36">
        <v>40</v>
      </c>
    </row>
    <row r="3541" spans="1:10" x14ac:dyDescent="0.25">
      <c r="A3541" s="67"/>
      <c r="B3541" s="67"/>
      <c r="C3541" s="67"/>
      <c r="D3541" s="67"/>
      <c r="E3541" s="67" t="s">
        <v>383</v>
      </c>
      <c r="F3541" s="68">
        <v>41611</v>
      </c>
      <c r="G3541" s="67" t="s">
        <v>3708</v>
      </c>
      <c r="H3541" s="67" t="s">
        <v>3709</v>
      </c>
      <c r="I3541" s="67"/>
      <c r="J3541" s="36">
        <v>2000</v>
      </c>
    </row>
    <row r="3542" spans="1:10" x14ac:dyDescent="0.25">
      <c r="A3542" s="67"/>
      <c r="B3542" s="67"/>
      <c r="C3542" s="67"/>
      <c r="D3542" s="67"/>
      <c r="E3542" s="67" t="s">
        <v>383</v>
      </c>
      <c r="F3542" s="68">
        <v>41639</v>
      </c>
      <c r="G3542" s="67" t="s">
        <v>1628</v>
      </c>
      <c r="H3542" s="67"/>
      <c r="I3542" s="67" t="s">
        <v>1629</v>
      </c>
      <c r="J3542" s="36">
        <v>80</v>
      </c>
    </row>
    <row r="3543" spans="1:10" x14ac:dyDescent="0.25">
      <c r="A3543" s="67"/>
      <c r="B3543" s="67"/>
      <c r="C3543" s="67"/>
      <c r="D3543" s="67"/>
      <c r="E3543" s="67" t="s">
        <v>383</v>
      </c>
      <c r="F3543" s="68">
        <v>41639</v>
      </c>
      <c r="G3543" s="67" t="s">
        <v>1630</v>
      </c>
      <c r="H3543" s="67"/>
      <c r="I3543" s="67" t="s">
        <v>1631</v>
      </c>
      <c r="J3543" s="36">
        <v>1935.97</v>
      </c>
    </row>
    <row r="3544" spans="1:10" x14ac:dyDescent="0.25">
      <c r="A3544" s="67"/>
      <c r="B3544" s="67"/>
      <c r="C3544" s="67"/>
      <c r="D3544" s="67"/>
      <c r="E3544" s="67" t="s">
        <v>383</v>
      </c>
      <c r="F3544" s="68">
        <v>41670</v>
      </c>
      <c r="G3544" s="67" t="s">
        <v>1573</v>
      </c>
      <c r="H3544" s="67"/>
      <c r="I3544" s="67" t="s">
        <v>1574</v>
      </c>
      <c r="J3544" s="36">
        <v>200</v>
      </c>
    </row>
    <row r="3545" spans="1:10" x14ac:dyDescent="0.25">
      <c r="A3545" s="67"/>
      <c r="B3545" s="67"/>
      <c r="C3545" s="67"/>
      <c r="D3545" s="67"/>
      <c r="E3545" s="67" t="s">
        <v>383</v>
      </c>
      <c r="F3545" s="68">
        <v>41698</v>
      </c>
      <c r="G3545" s="67" t="s">
        <v>1575</v>
      </c>
      <c r="H3545" s="67"/>
      <c r="I3545" s="67" t="s">
        <v>1576</v>
      </c>
      <c r="J3545" s="36">
        <v>136</v>
      </c>
    </row>
    <row r="3546" spans="1:10" x14ac:dyDescent="0.25">
      <c r="A3546" s="67"/>
      <c r="B3546" s="67"/>
      <c r="C3546" s="67"/>
      <c r="D3546" s="67"/>
      <c r="E3546" s="67" t="s">
        <v>383</v>
      </c>
      <c r="F3546" s="68">
        <v>41729</v>
      </c>
      <c r="G3546" s="67" t="s">
        <v>1478</v>
      </c>
      <c r="H3546" s="67"/>
      <c r="I3546" s="67" t="s">
        <v>1479</v>
      </c>
      <c r="J3546" s="36">
        <v>144</v>
      </c>
    </row>
    <row r="3547" spans="1:10" x14ac:dyDescent="0.25">
      <c r="A3547" s="67"/>
      <c r="B3547" s="67"/>
      <c r="C3547" s="67"/>
      <c r="D3547" s="67"/>
      <c r="E3547" s="67" t="s">
        <v>383</v>
      </c>
      <c r="F3547" s="68">
        <v>41733</v>
      </c>
      <c r="G3547" s="67" t="s">
        <v>3710</v>
      </c>
      <c r="H3547" s="67"/>
      <c r="I3547" s="67" t="s">
        <v>3711</v>
      </c>
      <c r="J3547" s="36">
        <v>640</v>
      </c>
    </row>
    <row r="3548" spans="1:10" x14ac:dyDescent="0.25">
      <c r="A3548" s="67"/>
      <c r="B3548" s="67"/>
      <c r="C3548" s="67"/>
      <c r="D3548" s="67"/>
      <c r="E3548" s="67" t="s">
        <v>383</v>
      </c>
      <c r="F3548" s="68">
        <v>41790</v>
      </c>
      <c r="G3548" s="67" t="s">
        <v>1116</v>
      </c>
      <c r="H3548" s="67"/>
      <c r="I3548" s="67" t="s">
        <v>1117</v>
      </c>
      <c r="J3548" s="36">
        <v>8</v>
      </c>
    </row>
    <row r="3549" spans="1:10" x14ac:dyDescent="0.25">
      <c r="A3549" s="67"/>
      <c r="B3549" s="67"/>
      <c r="C3549" s="67"/>
      <c r="D3549" s="67"/>
      <c r="E3549" s="67" t="s">
        <v>426</v>
      </c>
      <c r="F3549" s="68">
        <v>41806</v>
      </c>
      <c r="G3549" s="67"/>
      <c r="H3549" s="67" t="s">
        <v>3712</v>
      </c>
      <c r="I3549" s="67" t="s">
        <v>3713</v>
      </c>
      <c r="J3549" s="36">
        <v>-1009.99</v>
      </c>
    </row>
    <row r="3550" spans="1:10" x14ac:dyDescent="0.25">
      <c r="A3550" s="67"/>
      <c r="B3550" s="67"/>
      <c r="C3550" s="67"/>
      <c r="D3550" s="67"/>
      <c r="E3550" s="67" t="s">
        <v>383</v>
      </c>
      <c r="F3550" s="68">
        <v>41820</v>
      </c>
      <c r="G3550" s="67" t="s">
        <v>3714</v>
      </c>
      <c r="H3550" s="67"/>
      <c r="I3550" s="67" t="s">
        <v>3715</v>
      </c>
      <c r="J3550" s="36">
        <v>15318.67</v>
      </c>
    </row>
    <row r="3551" spans="1:10" x14ac:dyDescent="0.25">
      <c r="A3551" s="67"/>
      <c r="B3551" s="67"/>
      <c r="C3551" s="67"/>
      <c r="D3551" s="67"/>
      <c r="E3551" s="67" t="s">
        <v>426</v>
      </c>
      <c r="F3551" s="68">
        <v>41890</v>
      </c>
      <c r="G3551" s="67"/>
      <c r="H3551" s="67" t="s">
        <v>568</v>
      </c>
      <c r="I3551" s="67" t="s">
        <v>3716</v>
      </c>
      <c r="J3551" s="36">
        <v>-444.35</v>
      </c>
    </row>
    <row r="3552" spans="1:10" x14ac:dyDescent="0.25">
      <c r="A3552" s="67"/>
      <c r="B3552" s="67"/>
      <c r="C3552" s="67"/>
      <c r="D3552" s="67"/>
      <c r="E3552" s="67" t="s">
        <v>426</v>
      </c>
      <c r="F3552" s="68">
        <v>41890</v>
      </c>
      <c r="G3552" s="67"/>
      <c r="H3552" s="67" t="s">
        <v>568</v>
      </c>
      <c r="I3552" s="67" t="s">
        <v>3717</v>
      </c>
      <c r="J3552" s="36">
        <v>-243.35</v>
      </c>
    </row>
    <row r="3553" spans="1:10" x14ac:dyDescent="0.25">
      <c r="A3553" s="67"/>
      <c r="B3553" s="67"/>
      <c r="C3553" s="67"/>
      <c r="D3553" s="67"/>
      <c r="E3553" s="67" t="s">
        <v>426</v>
      </c>
      <c r="F3553" s="68">
        <v>41892</v>
      </c>
      <c r="G3553" s="67"/>
      <c r="H3553" s="67" t="s">
        <v>3712</v>
      </c>
      <c r="I3553" s="67" t="s">
        <v>3718</v>
      </c>
      <c r="J3553" s="36">
        <v>-985</v>
      </c>
    </row>
    <row r="3554" spans="1:10" x14ac:dyDescent="0.25">
      <c r="A3554" s="67"/>
      <c r="B3554" s="67"/>
      <c r="C3554" s="67"/>
      <c r="D3554" s="67"/>
      <c r="E3554" s="67" t="s">
        <v>426</v>
      </c>
      <c r="F3554" s="68">
        <v>41892</v>
      </c>
      <c r="G3554" s="67"/>
      <c r="H3554" s="67" t="s">
        <v>3712</v>
      </c>
      <c r="I3554" s="67" t="s">
        <v>3719</v>
      </c>
      <c r="J3554" s="36">
        <v>-505.44</v>
      </c>
    </row>
    <row r="3555" spans="1:10" x14ac:dyDescent="0.25">
      <c r="A3555" s="67"/>
      <c r="B3555" s="67"/>
      <c r="C3555" s="67"/>
      <c r="D3555" s="67"/>
      <c r="E3555" s="67" t="s">
        <v>383</v>
      </c>
      <c r="F3555" s="68">
        <v>41904</v>
      </c>
      <c r="G3555" s="67" t="s">
        <v>3720</v>
      </c>
      <c r="H3555" s="67" t="s">
        <v>3721</v>
      </c>
      <c r="I3555" s="67"/>
      <c r="J3555" s="36">
        <v>900</v>
      </c>
    </row>
    <row r="3556" spans="1:10" x14ac:dyDescent="0.25">
      <c r="A3556" s="67"/>
      <c r="B3556" s="67"/>
      <c r="C3556" s="67"/>
      <c r="D3556" s="67"/>
      <c r="E3556" s="67" t="s">
        <v>426</v>
      </c>
      <c r="F3556" s="68">
        <v>41925</v>
      </c>
      <c r="G3556" s="67"/>
      <c r="H3556" s="67" t="s">
        <v>3712</v>
      </c>
      <c r="I3556" s="67" t="s">
        <v>3722</v>
      </c>
      <c r="J3556" s="36">
        <v>-1500</v>
      </c>
    </row>
    <row r="3557" spans="1:10" x14ac:dyDescent="0.25">
      <c r="A3557" s="67"/>
      <c r="B3557" s="67"/>
      <c r="C3557" s="67"/>
      <c r="D3557" s="67"/>
      <c r="E3557" s="67" t="s">
        <v>426</v>
      </c>
      <c r="F3557" s="68">
        <v>41925</v>
      </c>
      <c r="G3557" s="67"/>
      <c r="H3557" s="67" t="s">
        <v>3723</v>
      </c>
      <c r="I3557" s="67" t="s">
        <v>3722</v>
      </c>
      <c r="J3557" s="36">
        <v>-2000</v>
      </c>
    </row>
    <row r="3558" spans="1:10" x14ac:dyDescent="0.25">
      <c r="A3558" s="67"/>
      <c r="B3558" s="67"/>
      <c r="C3558" s="67"/>
      <c r="D3558" s="67"/>
      <c r="E3558" s="67" t="s">
        <v>426</v>
      </c>
      <c r="F3558" s="68">
        <v>41932</v>
      </c>
      <c r="G3558" s="67"/>
      <c r="H3558" s="67" t="s">
        <v>3724</v>
      </c>
      <c r="I3558" s="67" t="s">
        <v>3722</v>
      </c>
      <c r="J3558" s="36">
        <v>-1500</v>
      </c>
    </row>
    <row r="3559" spans="1:10" x14ac:dyDescent="0.25">
      <c r="A3559" s="67"/>
      <c r="B3559" s="67"/>
      <c r="C3559" s="67"/>
      <c r="D3559" s="67"/>
      <c r="E3559" s="67" t="s">
        <v>383</v>
      </c>
      <c r="F3559" s="68">
        <v>41943</v>
      </c>
      <c r="G3559" s="67" t="s">
        <v>1644</v>
      </c>
      <c r="H3559" s="67"/>
      <c r="I3559" s="67" t="s">
        <v>1645</v>
      </c>
      <c r="J3559" s="36">
        <v>8</v>
      </c>
    </row>
    <row r="3560" spans="1:10" x14ac:dyDescent="0.25">
      <c r="A3560" s="67"/>
      <c r="B3560" s="67"/>
      <c r="C3560" s="67"/>
      <c r="D3560" s="67"/>
      <c r="E3560" s="67" t="s">
        <v>426</v>
      </c>
      <c r="F3560" s="68">
        <v>41953</v>
      </c>
      <c r="G3560" s="67"/>
      <c r="H3560" s="67" t="s">
        <v>568</v>
      </c>
      <c r="I3560" s="67" t="s">
        <v>2656</v>
      </c>
      <c r="J3560" s="36">
        <v>-21.64</v>
      </c>
    </row>
    <row r="3561" spans="1:10" x14ac:dyDescent="0.25">
      <c r="A3561" s="67"/>
      <c r="B3561" s="67"/>
      <c r="C3561" s="67"/>
      <c r="D3561" s="67"/>
      <c r="E3561" s="67" t="s">
        <v>383</v>
      </c>
      <c r="F3561" s="68">
        <v>41974</v>
      </c>
      <c r="G3561" s="67" t="s">
        <v>3725</v>
      </c>
      <c r="H3561" s="67" t="s">
        <v>3726</v>
      </c>
      <c r="I3561" s="67"/>
      <c r="J3561" s="36">
        <v>2000</v>
      </c>
    </row>
    <row r="3562" spans="1:10" x14ac:dyDescent="0.25">
      <c r="A3562" s="67"/>
      <c r="B3562" s="67"/>
      <c r="C3562" s="67"/>
      <c r="D3562" s="67"/>
      <c r="E3562" s="67" t="s">
        <v>383</v>
      </c>
      <c r="F3562" s="68">
        <v>41999</v>
      </c>
      <c r="G3562" s="67" t="s">
        <v>3727</v>
      </c>
      <c r="H3562" s="67" t="s">
        <v>3709</v>
      </c>
      <c r="I3562" s="67"/>
      <c r="J3562" s="36">
        <v>2000</v>
      </c>
    </row>
    <row r="3563" spans="1:10" x14ac:dyDescent="0.25">
      <c r="A3563" s="67"/>
      <c r="B3563" s="67"/>
      <c r="C3563" s="67"/>
      <c r="D3563" s="67"/>
      <c r="E3563" s="67" t="s">
        <v>383</v>
      </c>
      <c r="F3563" s="68">
        <v>42035</v>
      </c>
      <c r="G3563" s="67" t="s">
        <v>1579</v>
      </c>
      <c r="H3563" s="67"/>
      <c r="I3563" s="67" t="s">
        <v>1580</v>
      </c>
      <c r="J3563" s="36">
        <v>114</v>
      </c>
    </row>
    <row r="3564" spans="1:10" x14ac:dyDescent="0.25">
      <c r="A3564" s="67"/>
      <c r="B3564" s="67"/>
      <c r="C3564" s="67"/>
      <c r="D3564" s="67"/>
      <c r="E3564" s="67" t="s">
        <v>383</v>
      </c>
      <c r="F3564" s="68">
        <v>42063</v>
      </c>
      <c r="G3564" s="67" t="s">
        <v>1549</v>
      </c>
      <c r="H3564" s="67"/>
      <c r="I3564" s="67" t="s">
        <v>1550</v>
      </c>
      <c r="J3564" s="36">
        <v>124</v>
      </c>
    </row>
    <row r="3565" spans="1:10" x14ac:dyDescent="0.25">
      <c r="A3565" s="67"/>
      <c r="B3565" s="67"/>
      <c r="C3565" s="67"/>
      <c r="D3565" s="67"/>
      <c r="E3565" s="67" t="s">
        <v>426</v>
      </c>
      <c r="F3565" s="68">
        <v>42079</v>
      </c>
      <c r="G3565" s="67"/>
      <c r="H3565" s="67" t="s">
        <v>3712</v>
      </c>
      <c r="I3565" s="67" t="s">
        <v>3728</v>
      </c>
      <c r="J3565" s="36">
        <v>-374.06</v>
      </c>
    </row>
    <row r="3566" spans="1:10" x14ac:dyDescent="0.25">
      <c r="A3566" s="67"/>
      <c r="B3566" s="67"/>
      <c r="C3566" s="67"/>
      <c r="D3566" s="67"/>
      <c r="E3566" s="67" t="s">
        <v>426</v>
      </c>
      <c r="F3566" s="68">
        <v>42086</v>
      </c>
      <c r="G3566" s="67"/>
      <c r="H3566" s="67" t="s">
        <v>3712</v>
      </c>
      <c r="I3566" s="67" t="s">
        <v>3729</v>
      </c>
      <c r="J3566" s="36">
        <v>-377.81</v>
      </c>
    </row>
    <row r="3567" spans="1:10" x14ac:dyDescent="0.25">
      <c r="A3567" s="67"/>
      <c r="B3567" s="67"/>
      <c r="C3567" s="67"/>
      <c r="D3567" s="67"/>
      <c r="E3567" s="67" t="s">
        <v>383</v>
      </c>
      <c r="F3567" s="68">
        <v>42094</v>
      </c>
      <c r="G3567" s="67" t="s">
        <v>898</v>
      </c>
      <c r="H3567" s="67"/>
      <c r="I3567" s="67" t="s">
        <v>899</v>
      </c>
      <c r="J3567" s="36">
        <v>24</v>
      </c>
    </row>
    <row r="3568" spans="1:10" x14ac:dyDescent="0.25">
      <c r="A3568" s="67"/>
      <c r="B3568" s="67"/>
      <c r="C3568" s="67"/>
      <c r="D3568" s="67"/>
      <c r="E3568" s="67" t="s">
        <v>383</v>
      </c>
      <c r="F3568" s="68">
        <v>42124</v>
      </c>
      <c r="G3568" s="67" t="s">
        <v>1523</v>
      </c>
      <c r="H3568" s="67"/>
      <c r="I3568" s="67" t="s">
        <v>1524</v>
      </c>
      <c r="J3568" s="36">
        <v>58</v>
      </c>
    </row>
    <row r="3569" spans="1:10" x14ac:dyDescent="0.25">
      <c r="A3569" s="67"/>
      <c r="B3569" s="67"/>
      <c r="C3569" s="67"/>
      <c r="D3569" s="67"/>
      <c r="E3569" s="67" t="s">
        <v>383</v>
      </c>
      <c r="F3569" s="68">
        <v>42216</v>
      </c>
      <c r="G3569" s="67" t="s">
        <v>1655</v>
      </c>
      <c r="H3569" s="67"/>
      <c r="I3569" s="67" t="s">
        <v>1656</v>
      </c>
      <c r="J3569" s="36">
        <v>216</v>
      </c>
    </row>
    <row r="3570" spans="1:10" x14ac:dyDescent="0.25">
      <c r="A3570" s="67"/>
      <c r="B3570" s="67"/>
      <c r="C3570" s="67"/>
      <c r="D3570" s="67"/>
      <c r="E3570" s="67" t="s">
        <v>426</v>
      </c>
      <c r="F3570" s="68">
        <v>42233</v>
      </c>
      <c r="G3570" s="67"/>
      <c r="H3570" s="67" t="s">
        <v>3730</v>
      </c>
      <c r="I3570" s="67" t="s">
        <v>3731</v>
      </c>
      <c r="J3570" s="36">
        <v>-36.130000000000003</v>
      </c>
    </row>
    <row r="3571" spans="1:10" x14ac:dyDescent="0.25">
      <c r="A3571" s="67"/>
      <c r="B3571" s="67"/>
      <c r="C3571" s="67"/>
      <c r="D3571" s="67"/>
      <c r="E3571" s="67" t="s">
        <v>426</v>
      </c>
      <c r="F3571" s="68">
        <v>42233</v>
      </c>
      <c r="G3571" s="67"/>
      <c r="H3571" s="67" t="s">
        <v>3712</v>
      </c>
      <c r="I3571" s="67" t="s">
        <v>3732</v>
      </c>
      <c r="J3571" s="36">
        <v>-652.15</v>
      </c>
    </row>
    <row r="3572" spans="1:10" x14ac:dyDescent="0.25">
      <c r="A3572" s="67"/>
      <c r="B3572" s="67"/>
      <c r="C3572" s="67"/>
      <c r="D3572" s="67"/>
      <c r="E3572" s="67" t="s">
        <v>426</v>
      </c>
      <c r="F3572" s="68">
        <v>42240</v>
      </c>
      <c r="G3572" s="67"/>
      <c r="H3572" s="67" t="s">
        <v>324</v>
      </c>
      <c r="I3572" s="67" t="s">
        <v>3733</v>
      </c>
      <c r="J3572" s="36">
        <v>-38.090000000000003</v>
      </c>
    </row>
    <row r="3573" spans="1:10" x14ac:dyDescent="0.25">
      <c r="A3573" s="67"/>
      <c r="B3573" s="67"/>
      <c r="C3573" s="67"/>
      <c r="D3573" s="67"/>
      <c r="E3573" s="67" t="s">
        <v>383</v>
      </c>
      <c r="F3573" s="68">
        <v>42247</v>
      </c>
      <c r="G3573" s="67" t="s">
        <v>1658</v>
      </c>
      <c r="H3573" s="67"/>
      <c r="I3573" s="67" t="s">
        <v>1659</v>
      </c>
      <c r="J3573" s="36">
        <v>44</v>
      </c>
    </row>
    <row r="3574" spans="1:10" x14ac:dyDescent="0.25">
      <c r="A3574" s="67"/>
      <c r="B3574" s="67"/>
      <c r="C3574" s="67"/>
      <c r="D3574" s="67"/>
      <c r="E3574" s="67" t="s">
        <v>450</v>
      </c>
      <c r="F3574" s="68">
        <v>42251</v>
      </c>
      <c r="G3574" s="67"/>
      <c r="H3574" s="67" t="s">
        <v>324</v>
      </c>
      <c r="I3574" s="67" t="s">
        <v>3734</v>
      </c>
      <c r="J3574" s="36">
        <v>-38.090000000000003</v>
      </c>
    </row>
    <row r="3575" spans="1:10" x14ac:dyDescent="0.25">
      <c r="A3575" s="67"/>
      <c r="B3575" s="67"/>
      <c r="C3575" s="67"/>
      <c r="D3575" s="67"/>
      <c r="E3575" s="67" t="s">
        <v>383</v>
      </c>
      <c r="F3575" s="68">
        <v>42264</v>
      </c>
      <c r="G3575" s="67" t="s">
        <v>2055</v>
      </c>
      <c r="H3575" s="67"/>
      <c r="I3575" s="67" t="s">
        <v>2056</v>
      </c>
      <c r="J3575" s="36">
        <v>-500</v>
      </c>
    </row>
    <row r="3576" spans="1:10" x14ac:dyDescent="0.25">
      <c r="A3576" s="67"/>
      <c r="B3576" s="67"/>
      <c r="C3576" s="67"/>
      <c r="D3576" s="67"/>
      <c r="E3576" s="67" t="s">
        <v>426</v>
      </c>
      <c r="F3576" s="68">
        <v>42265</v>
      </c>
      <c r="G3576" s="67"/>
      <c r="H3576" s="67" t="s">
        <v>3724</v>
      </c>
      <c r="I3576" s="67" t="s">
        <v>3735</v>
      </c>
      <c r="J3576" s="36">
        <v>-216.01</v>
      </c>
    </row>
    <row r="3577" spans="1:10" x14ac:dyDescent="0.25">
      <c r="A3577" s="67"/>
      <c r="B3577" s="67"/>
      <c r="C3577" s="67"/>
      <c r="D3577" s="67"/>
      <c r="E3577" s="67" t="s">
        <v>383</v>
      </c>
      <c r="F3577" s="68">
        <v>42277</v>
      </c>
      <c r="G3577" s="67" t="s">
        <v>991</v>
      </c>
      <c r="H3577" s="67"/>
      <c r="I3577" s="67" t="s">
        <v>992</v>
      </c>
      <c r="J3577" s="36">
        <v>28</v>
      </c>
    </row>
    <row r="3578" spans="1:10" x14ac:dyDescent="0.25">
      <c r="A3578" s="67"/>
      <c r="B3578" s="67"/>
      <c r="C3578" s="67"/>
      <c r="D3578" s="67"/>
      <c r="E3578" s="67" t="s">
        <v>426</v>
      </c>
      <c r="F3578" s="68">
        <v>42278</v>
      </c>
      <c r="G3578" s="67"/>
      <c r="H3578" s="67" t="s">
        <v>3712</v>
      </c>
      <c r="I3578" s="67" t="s">
        <v>3736</v>
      </c>
      <c r="J3578" s="36">
        <v>-1789</v>
      </c>
    </row>
    <row r="3579" spans="1:10" x14ac:dyDescent="0.25">
      <c r="A3579" s="67"/>
      <c r="B3579" s="67"/>
      <c r="C3579" s="67"/>
      <c r="D3579" s="67"/>
      <c r="E3579" s="67" t="s">
        <v>383</v>
      </c>
      <c r="F3579" s="68">
        <v>42338</v>
      </c>
      <c r="G3579" s="67" t="s">
        <v>1525</v>
      </c>
      <c r="H3579" s="67"/>
      <c r="I3579" s="67" t="s">
        <v>1526</v>
      </c>
      <c r="J3579" s="36">
        <v>8</v>
      </c>
    </row>
    <row r="3580" spans="1:10" x14ac:dyDescent="0.25">
      <c r="A3580" s="67"/>
      <c r="B3580" s="67"/>
      <c r="C3580" s="67"/>
      <c r="D3580" s="67"/>
      <c r="E3580" s="67" t="s">
        <v>426</v>
      </c>
      <c r="F3580" s="68">
        <v>42366</v>
      </c>
      <c r="G3580" s="67"/>
      <c r="H3580" s="67" t="s">
        <v>3712</v>
      </c>
      <c r="I3580" s="67" t="s">
        <v>3737</v>
      </c>
      <c r="J3580" s="36">
        <v>-268.17</v>
      </c>
    </row>
    <row r="3581" spans="1:10" x14ac:dyDescent="0.25">
      <c r="A3581" s="67"/>
      <c r="B3581" s="67"/>
      <c r="C3581" s="67"/>
      <c r="D3581" s="67"/>
      <c r="E3581" s="67" t="s">
        <v>438</v>
      </c>
      <c r="F3581" s="68">
        <v>42376</v>
      </c>
      <c r="G3581" s="67" t="s">
        <v>3738</v>
      </c>
      <c r="H3581" s="67" t="s">
        <v>3709</v>
      </c>
      <c r="I3581" s="67" t="s">
        <v>3739</v>
      </c>
      <c r="J3581" s="36">
        <v>2000</v>
      </c>
    </row>
    <row r="3582" spans="1:10" x14ac:dyDescent="0.25">
      <c r="A3582" s="67"/>
      <c r="B3582" s="67"/>
      <c r="C3582" s="67"/>
      <c r="D3582" s="67"/>
      <c r="E3582" s="67" t="s">
        <v>423</v>
      </c>
      <c r="F3582" s="68">
        <v>42408</v>
      </c>
      <c r="G3582" s="67"/>
      <c r="H3582" s="67"/>
      <c r="I3582" s="67" t="s">
        <v>3740</v>
      </c>
      <c r="J3582" s="36">
        <v>100</v>
      </c>
    </row>
    <row r="3583" spans="1:10" x14ac:dyDescent="0.25">
      <c r="A3583" s="67"/>
      <c r="B3583" s="67"/>
      <c r="C3583" s="67"/>
      <c r="D3583" s="67"/>
      <c r="E3583" s="67" t="s">
        <v>423</v>
      </c>
      <c r="F3583" s="68">
        <v>42408</v>
      </c>
      <c r="G3583" s="67"/>
      <c r="H3583" s="67"/>
      <c r="I3583" s="67" t="s">
        <v>3741</v>
      </c>
      <c r="J3583" s="36">
        <v>-2.46</v>
      </c>
    </row>
    <row r="3584" spans="1:10" x14ac:dyDescent="0.25">
      <c r="A3584" s="67"/>
      <c r="B3584" s="67"/>
      <c r="C3584" s="67"/>
      <c r="D3584" s="67"/>
      <c r="E3584" s="67" t="s">
        <v>423</v>
      </c>
      <c r="F3584" s="68">
        <v>42429</v>
      </c>
      <c r="G3584" s="67"/>
      <c r="H3584" s="67" t="s">
        <v>3742</v>
      </c>
      <c r="I3584" s="67" t="s">
        <v>2358</v>
      </c>
      <c r="J3584" s="36">
        <v>900</v>
      </c>
    </row>
    <row r="3585" spans="1:10" x14ac:dyDescent="0.25">
      <c r="A3585" s="67"/>
      <c r="B3585" s="67"/>
      <c r="C3585" s="67"/>
      <c r="D3585" s="67"/>
      <c r="E3585" s="67" t="s">
        <v>423</v>
      </c>
      <c r="F3585" s="68">
        <v>42429</v>
      </c>
      <c r="G3585" s="67"/>
      <c r="H3585" s="67"/>
      <c r="I3585" s="67" t="s">
        <v>431</v>
      </c>
      <c r="J3585" s="36">
        <v>-28.45</v>
      </c>
    </row>
    <row r="3586" spans="1:10" x14ac:dyDescent="0.25">
      <c r="A3586" s="67"/>
      <c r="B3586" s="67"/>
      <c r="C3586" s="67"/>
      <c r="D3586" s="67"/>
      <c r="E3586" s="67" t="s">
        <v>383</v>
      </c>
      <c r="F3586" s="68">
        <v>42429</v>
      </c>
      <c r="G3586" s="67" t="s">
        <v>1464</v>
      </c>
      <c r="H3586" s="67"/>
      <c r="I3586" s="67" t="s">
        <v>1465</v>
      </c>
      <c r="J3586" s="36">
        <v>468</v>
      </c>
    </row>
    <row r="3587" spans="1:10" x14ac:dyDescent="0.25">
      <c r="A3587" s="67"/>
      <c r="B3587" s="67"/>
      <c r="C3587" s="67"/>
      <c r="D3587" s="67"/>
      <c r="E3587" s="67" t="s">
        <v>426</v>
      </c>
      <c r="F3587" s="68">
        <v>42432</v>
      </c>
      <c r="G3587" s="67"/>
      <c r="H3587" s="67" t="s">
        <v>3712</v>
      </c>
      <c r="I3587" s="67" t="s">
        <v>3743</v>
      </c>
      <c r="J3587" s="36">
        <v>-52.21</v>
      </c>
    </row>
    <row r="3588" spans="1:10" x14ac:dyDescent="0.25">
      <c r="A3588" s="67"/>
      <c r="B3588" s="67"/>
      <c r="C3588" s="67"/>
      <c r="D3588" s="67"/>
      <c r="E3588" s="67" t="s">
        <v>426</v>
      </c>
      <c r="F3588" s="68">
        <v>42432</v>
      </c>
      <c r="G3588" s="67"/>
      <c r="H3588" s="67" t="s">
        <v>3712</v>
      </c>
      <c r="I3588" s="67" t="s">
        <v>3744</v>
      </c>
      <c r="J3588" s="36">
        <v>-188.24</v>
      </c>
    </row>
    <row r="3589" spans="1:10" x14ac:dyDescent="0.25">
      <c r="A3589" s="67"/>
      <c r="B3589" s="67"/>
      <c r="C3589" s="67"/>
      <c r="D3589" s="67"/>
      <c r="E3589" s="67" t="s">
        <v>426</v>
      </c>
      <c r="F3589" s="68">
        <v>42432</v>
      </c>
      <c r="G3589" s="67"/>
      <c r="H3589" s="67" t="s">
        <v>3712</v>
      </c>
      <c r="I3589" s="67" t="s">
        <v>3745</v>
      </c>
      <c r="J3589" s="36">
        <v>-182.55</v>
      </c>
    </row>
    <row r="3590" spans="1:10" x14ac:dyDescent="0.25">
      <c r="A3590" s="67"/>
      <c r="B3590" s="67"/>
      <c r="C3590" s="67"/>
      <c r="D3590" s="67"/>
      <c r="E3590" s="67" t="s">
        <v>423</v>
      </c>
      <c r="F3590" s="68">
        <v>42438</v>
      </c>
      <c r="G3590" s="67"/>
      <c r="H3590" s="67"/>
      <c r="I3590" s="67" t="s">
        <v>3746</v>
      </c>
      <c r="J3590" s="36">
        <v>20</v>
      </c>
    </row>
    <row r="3591" spans="1:10" x14ac:dyDescent="0.25">
      <c r="A3591" s="67"/>
      <c r="B3591" s="67"/>
      <c r="C3591" s="67"/>
      <c r="D3591" s="67"/>
      <c r="E3591" s="67" t="s">
        <v>423</v>
      </c>
      <c r="F3591" s="68">
        <v>42438</v>
      </c>
      <c r="G3591" s="67"/>
      <c r="H3591" s="67"/>
      <c r="I3591" s="67" t="s">
        <v>431</v>
      </c>
      <c r="J3591" s="36">
        <v>-0.66</v>
      </c>
    </row>
    <row r="3592" spans="1:10" x14ac:dyDescent="0.25">
      <c r="A3592" s="67"/>
      <c r="B3592" s="67"/>
      <c r="C3592" s="67"/>
      <c r="D3592" s="67"/>
      <c r="E3592" s="67" t="s">
        <v>383</v>
      </c>
      <c r="F3592" s="68">
        <v>42458</v>
      </c>
      <c r="G3592" s="67" t="s">
        <v>2872</v>
      </c>
      <c r="H3592" s="67" t="s">
        <v>3747</v>
      </c>
      <c r="I3592" s="67" t="s">
        <v>3748</v>
      </c>
      <c r="J3592" s="36">
        <v>2000</v>
      </c>
    </row>
    <row r="3593" spans="1:10" x14ac:dyDescent="0.25">
      <c r="A3593" s="67"/>
      <c r="B3593" s="67"/>
      <c r="C3593" s="67"/>
      <c r="D3593" s="67"/>
      <c r="E3593" s="67" t="s">
        <v>383</v>
      </c>
      <c r="F3593" s="68">
        <v>42460</v>
      </c>
      <c r="G3593" s="67" t="s">
        <v>1466</v>
      </c>
      <c r="H3593" s="67"/>
      <c r="I3593" s="67" t="s">
        <v>1467</v>
      </c>
      <c r="J3593" s="36">
        <v>224</v>
      </c>
    </row>
    <row r="3594" spans="1:10" x14ac:dyDescent="0.25">
      <c r="A3594" s="67"/>
      <c r="B3594" s="67"/>
      <c r="C3594" s="67"/>
      <c r="D3594" s="67"/>
      <c r="E3594" s="67" t="s">
        <v>426</v>
      </c>
      <c r="F3594" s="68">
        <v>42481</v>
      </c>
      <c r="G3594" s="67"/>
      <c r="H3594" s="67" t="s">
        <v>3712</v>
      </c>
      <c r="I3594" s="67" t="s">
        <v>3749</v>
      </c>
      <c r="J3594" s="36">
        <v>-975.92</v>
      </c>
    </row>
    <row r="3595" spans="1:10" x14ac:dyDescent="0.25">
      <c r="A3595" s="67"/>
      <c r="B3595" s="67"/>
      <c r="C3595" s="67"/>
      <c r="D3595" s="67"/>
      <c r="E3595" s="67" t="s">
        <v>383</v>
      </c>
      <c r="F3595" s="68">
        <v>42490</v>
      </c>
      <c r="G3595" s="67" t="s">
        <v>1666</v>
      </c>
      <c r="H3595" s="67"/>
      <c r="I3595" s="67" t="s">
        <v>1667</v>
      </c>
      <c r="J3595" s="36">
        <v>436</v>
      </c>
    </row>
    <row r="3596" spans="1:10" x14ac:dyDescent="0.25">
      <c r="A3596" s="67"/>
      <c r="B3596" s="67"/>
      <c r="C3596" s="67"/>
      <c r="D3596" s="67"/>
      <c r="E3596" s="67" t="s">
        <v>383</v>
      </c>
      <c r="F3596" s="68">
        <v>42515</v>
      </c>
      <c r="G3596" s="67" t="s">
        <v>3750</v>
      </c>
      <c r="H3596" s="67" t="s">
        <v>3751</v>
      </c>
      <c r="I3596" s="67" t="s">
        <v>2126</v>
      </c>
      <c r="J3596" s="36">
        <v>2000</v>
      </c>
    </row>
    <row r="3597" spans="1:10" x14ac:dyDescent="0.25">
      <c r="A3597" s="67"/>
      <c r="B3597" s="67"/>
      <c r="C3597" s="67"/>
      <c r="D3597" s="67"/>
      <c r="E3597" s="67" t="s">
        <v>383</v>
      </c>
      <c r="F3597" s="68">
        <v>42521</v>
      </c>
      <c r="G3597" s="67" t="s">
        <v>1480</v>
      </c>
      <c r="H3597" s="67"/>
      <c r="I3597" s="67" t="s">
        <v>1481</v>
      </c>
      <c r="J3597" s="36">
        <v>400</v>
      </c>
    </row>
    <row r="3598" spans="1:10" x14ac:dyDescent="0.25">
      <c r="A3598" s="67"/>
      <c r="B3598" s="67"/>
      <c r="C3598" s="67"/>
      <c r="D3598" s="67"/>
      <c r="E3598" s="67" t="s">
        <v>383</v>
      </c>
      <c r="F3598" s="68">
        <v>42551</v>
      </c>
      <c r="G3598" s="67" t="s">
        <v>1669</v>
      </c>
      <c r="H3598" s="67"/>
      <c r="I3598" s="67" t="s">
        <v>1670</v>
      </c>
      <c r="J3598" s="36">
        <v>236</v>
      </c>
    </row>
    <row r="3599" spans="1:10" x14ac:dyDescent="0.25">
      <c r="A3599" s="67"/>
      <c r="B3599" s="67"/>
      <c r="C3599" s="67"/>
      <c r="D3599" s="67"/>
      <c r="E3599" s="67" t="s">
        <v>426</v>
      </c>
      <c r="F3599" s="68">
        <v>42569</v>
      </c>
      <c r="G3599" s="67"/>
      <c r="H3599" s="67" t="s">
        <v>3724</v>
      </c>
      <c r="I3599" s="67" t="s">
        <v>3752</v>
      </c>
      <c r="J3599" s="36">
        <v>-911.65</v>
      </c>
    </row>
    <row r="3600" spans="1:10" x14ac:dyDescent="0.25">
      <c r="A3600" s="67"/>
      <c r="B3600" s="67"/>
      <c r="C3600" s="67"/>
      <c r="D3600" s="67"/>
      <c r="E3600" s="67" t="s">
        <v>426</v>
      </c>
      <c r="F3600" s="68">
        <v>42576</v>
      </c>
      <c r="G3600" s="67"/>
      <c r="H3600" s="67" t="s">
        <v>3712</v>
      </c>
      <c r="I3600" s="67" t="s">
        <v>3630</v>
      </c>
      <c r="J3600" s="36">
        <v>-500</v>
      </c>
    </row>
    <row r="3601" spans="1:10" x14ac:dyDescent="0.25">
      <c r="A3601" s="67"/>
      <c r="B3601" s="67"/>
      <c r="C3601" s="67"/>
      <c r="D3601" s="67"/>
      <c r="E3601" s="67" t="s">
        <v>383</v>
      </c>
      <c r="F3601" s="68">
        <v>42582</v>
      </c>
      <c r="G3601" s="67" t="s">
        <v>1830</v>
      </c>
      <c r="H3601" s="67"/>
      <c r="I3601" s="67" t="s">
        <v>1831</v>
      </c>
      <c r="J3601" s="36">
        <v>16</v>
      </c>
    </row>
    <row r="3602" spans="1:10" x14ac:dyDescent="0.25">
      <c r="A3602" s="67"/>
      <c r="B3602" s="67"/>
      <c r="C3602" s="67"/>
      <c r="D3602" s="67"/>
      <c r="E3602" s="67" t="s">
        <v>383</v>
      </c>
      <c r="F3602" s="68">
        <v>42613</v>
      </c>
      <c r="G3602" s="67" t="s">
        <v>1482</v>
      </c>
      <c r="H3602" s="67"/>
      <c r="I3602" s="67" t="s">
        <v>1483</v>
      </c>
      <c r="J3602" s="36">
        <v>302</v>
      </c>
    </row>
    <row r="3603" spans="1:10" x14ac:dyDescent="0.25">
      <c r="A3603" s="67"/>
      <c r="B3603" s="67"/>
      <c r="C3603" s="67"/>
      <c r="D3603" s="67"/>
      <c r="E3603" s="67" t="s">
        <v>383</v>
      </c>
      <c r="F3603" s="68">
        <v>42643</v>
      </c>
      <c r="G3603" s="67" t="s">
        <v>1581</v>
      </c>
      <c r="H3603" s="67"/>
      <c r="I3603" s="67" t="s">
        <v>1582</v>
      </c>
      <c r="J3603" s="36">
        <v>36</v>
      </c>
    </row>
    <row r="3604" spans="1:10" x14ac:dyDescent="0.25">
      <c r="A3604" s="67"/>
      <c r="B3604" s="67"/>
      <c r="C3604" s="67"/>
      <c r="D3604" s="67"/>
      <c r="E3604" s="67" t="s">
        <v>383</v>
      </c>
      <c r="F3604" s="68">
        <v>42675</v>
      </c>
      <c r="G3604" s="67" t="s">
        <v>1835</v>
      </c>
      <c r="H3604" s="67"/>
      <c r="I3604" s="67" t="s">
        <v>1836</v>
      </c>
      <c r="J3604" s="36">
        <v>38</v>
      </c>
    </row>
    <row r="3605" spans="1:10" x14ac:dyDescent="0.25">
      <c r="A3605" s="67"/>
      <c r="B3605" s="67"/>
      <c r="C3605" s="67"/>
      <c r="D3605" s="67"/>
      <c r="E3605" s="67" t="s">
        <v>423</v>
      </c>
      <c r="F3605" s="68">
        <v>42716</v>
      </c>
      <c r="G3605" s="67"/>
      <c r="H3605" s="67" t="s">
        <v>3753</v>
      </c>
      <c r="I3605" s="67" t="s">
        <v>2358</v>
      </c>
      <c r="J3605" s="36">
        <v>1800</v>
      </c>
    </row>
    <row r="3606" spans="1:10" x14ac:dyDescent="0.25">
      <c r="A3606" s="67"/>
      <c r="B3606" s="67"/>
      <c r="C3606" s="67"/>
      <c r="D3606" s="67"/>
      <c r="E3606" s="67" t="s">
        <v>423</v>
      </c>
      <c r="F3606" s="68">
        <v>42716</v>
      </c>
      <c r="G3606" s="67"/>
      <c r="H3606" s="67"/>
      <c r="I3606" s="67" t="s">
        <v>431</v>
      </c>
      <c r="J3606" s="36">
        <v>-52.6</v>
      </c>
    </row>
    <row r="3607" spans="1:10" x14ac:dyDescent="0.25">
      <c r="A3607" s="67"/>
      <c r="B3607" s="67"/>
      <c r="C3607" s="67"/>
      <c r="D3607" s="67"/>
      <c r="E3607" s="67" t="s">
        <v>383</v>
      </c>
      <c r="F3607" s="68">
        <v>42735</v>
      </c>
      <c r="G3607" s="67" t="s">
        <v>1470</v>
      </c>
      <c r="H3607" s="67"/>
      <c r="I3607" s="67" t="s">
        <v>1471</v>
      </c>
      <c r="J3607" s="36">
        <v>420</v>
      </c>
    </row>
    <row r="3608" spans="1:10" x14ac:dyDescent="0.25">
      <c r="A3608" s="67"/>
      <c r="B3608" s="67"/>
      <c r="C3608" s="67"/>
      <c r="D3608" s="67"/>
      <c r="E3608" s="67" t="s">
        <v>423</v>
      </c>
      <c r="F3608" s="68">
        <v>42752</v>
      </c>
      <c r="G3608" s="67"/>
      <c r="H3608" s="67" t="s">
        <v>2873</v>
      </c>
      <c r="I3608" s="67" t="s">
        <v>2358</v>
      </c>
      <c r="J3608" s="36">
        <v>2000</v>
      </c>
    </row>
    <row r="3609" spans="1:10" x14ac:dyDescent="0.25">
      <c r="A3609" s="67"/>
      <c r="B3609" s="67"/>
      <c r="C3609" s="67"/>
      <c r="D3609" s="67"/>
      <c r="E3609" s="67" t="s">
        <v>423</v>
      </c>
      <c r="F3609" s="68">
        <v>42752</v>
      </c>
      <c r="G3609" s="67"/>
      <c r="H3609" s="67"/>
      <c r="I3609" s="67" t="s">
        <v>431</v>
      </c>
      <c r="J3609" s="36">
        <v>-64.400000000000006</v>
      </c>
    </row>
    <row r="3610" spans="1:10" x14ac:dyDescent="0.25">
      <c r="A3610" s="67"/>
      <c r="B3610" s="67"/>
      <c r="C3610" s="67"/>
      <c r="D3610" s="67"/>
      <c r="E3610" s="67" t="s">
        <v>423</v>
      </c>
      <c r="F3610" s="68">
        <v>42754</v>
      </c>
      <c r="G3610" s="67"/>
      <c r="H3610" s="67"/>
      <c r="I3610" s="67" t="s">
        <v>3754</v>
      </c>
      <c r="J3610" s="36">
        <v>1800</v>
      </c>
    </row>
    <row r="3611" spans="1:10" x14ac:dyDescent="0.25">
      <c r="A3611" s="67"/>
      <c r="B3611" s="67"/>
      <c r="C3611" s="67"/>
      <c r="D3611" s="67"/>
      <c r="E3611" s="67" t="s">
        <v>423</v>
      </c>
      <c r="F3611" s="68">
        <v>42754</v>
      </c>
      <c r="G3611" s="67"/>
      <c r="H3611" s="67"/>
      <c r="I3611" s="67" t="s">
        <v>431</v>
      </c>
      <c r="J3611" s="36">
        <v>-61.49</v>
      </c>
    </row>
    <row r="3612" spans="1:10" x14ac:dyDescent="0.25">
      <c r="A3612" s="67"/>
      <c r="B3612" s="67"/>
      <c r="C3612" s="67"/>
      <c r="D3612" s="67"/>
      <c r="E3612" s="67" t="s">
        <v>426</v>
      </c>
      <c r="F3612" s="68">
        <v>42758</v>
      </c>
      <c r="G3612" s="67"/>
      <c r="H3612" s="67" t="s">
        <v>3712</v>
      </c>
      <c r="I3612" s="67" t="s">
        <v>3755</v>
      </c>
      <c r="J3612" s="36">
        <v>-704.67</v>
      </c>
    </row>
    <row r="3613" spans="1:10" x14ac:dyDescent="0.25">
      <c r="A3613" s="67"/>
      <c r="B3613" s="67"/>
      <c r="C3613" s="67"/>
      <c r="D3613" s="67"/>
      <c r="E3613" s="67" t="s">
        <v>383</v>
      </c>
      <c r="F3613" s="68">
        <v>42766</v>
      </c>
      <c r="G3613" s="67" t="s">
        <v>1586</v>
      </c>
      <c r="H3613" s="67"/>
      <c r="I3613" s="67" t="s">
        <v>1587</v>
      </c>
      <c r="J3613" s="36">
        <v>254</v>
      </c>
    </row>
    <row r="3614" spans="1:10" x14ac:dyDescent="0.25">
      <c r="A3614" s="67"/>
      <c r="B3614" s="67"/>
      <c r="C3614" s="67"/>
      <c r="D3614" s="67"/>
      <c r="E3614" s="67" t="s">
        <v>383</v>
      </c>
      <c r="F3614" s="68">
        <v>42767</v>
      </c>
      <c r="G3614" s="67" t="s">
        <v>1009</v>
      </c>
      <c r="H3614" s="67"/>
      <c r="I3614" s="67" t="s">
        <v>1556</v>
      </c>
      <c r="J3614" s="36">
        <v>-19872.43</v>
      </c>
    </row>
    <row r="3615" spans="1:10" x14ac:dyDescent="0.25">
      <c r="A3615" s="67"/>
      <c r="B3615" s="67"/>
      <c r="C3615" s="67"/>
      <c r="D3615" s="67"/>
      <c r="E3615" s="67" t="s">
        <v>383</v>
      </c>
      <c r="F3615" s="68">
        <v>42790</v>
      </c>
      <c r="G3615" s="67" t="s">
        <v>3756</v>
      </c>
      <c r="H3615" s="67" t="s">
        <v>3757</v>
      </c>
      <c r="I3615" s="67" t="s">
        <v>1006</v>
      </c>
      <c r="J3615" s="36">
        <v>2000</v>
      </c>
    </row>
    <row r="3616" spans="1:10" x14ac:dyDescent="0.25">
      <c r="A3616" s="67"/>
      <c r="B3616" s="67"/>
      <c r="C3616" s="67"/>
      <c r="D3616" s="67"/>
      <c r="E3616" s="67" t="s">
        <v>383</v>
      </c>
      <c r="F3616" s="68">
        <v>42794</v>
      </c>
      <c r="G3616" s="67" t="s">
        <v>1551</v>
      </c>
      <c r="H3616" s="67"/>
      <c r="I3616" s="67" t="s">
        <v>1465</v>
      </c>
      <c r="J3616" s="36">
        <v>224</v>
      </c>
    </row>
    <row r="3617" spans="1:10" x14ac:dyDescent="0.25">
      <c r="A3617" s="67"/>
      <c r="B3617" s="67"/>
      <c r="C3617" s="67"/>
      <c r="D3617" s="67"/>
      <c r="E3617" s="67" t="s">
        <v>390</v>
      </c>
      <c r="F3617" s="68">
        <v>42806</v>
      </c>
      <c r="G3617" s="67"/>
      <c r="H3617" s="67" t="s">
        <v>3724</v>
      </c>
      <c r="I3617" s="67" t="s">
        <v>3758</v>
      </c>
      <c r="J3617" s="36">
        <v>-178.75</v>
      </c>
    </row>
    <row r="3618" spans="1:10" x14ac:dyDescent="0.25">
      <c r="A3618" s="67"/>
      <c r="B3618" s="67"/>
      <c r="C3618" s="67"/>
      <c r="D3618" s="67"/>
      <c r="E3618" s="67" t="s">
        <v>383</v>
      </c>
      <c r="F3618" s="68">
        <v>42825</v>
      </c>
      <c r="G3618" s="67" t="s">
        <v>1588</v>
      </c>
      <c r="H3618" s="67"/>
      <c r="I3618" s="67" t="s">
        <v>1589</v>
      </c>
      <c r="J3618" s="36">
        <v>68</v>
      </c>
    </row>
    <row r="3619" spans="1:10" x14ac:dyDescent="0.25">
      <c r="A3619" s="67"/>
      <c r="B3619" s="67"/>
      <c r="C3619" s="67"/>
      <c r="D3619" s="67"/>
      <c r="E3619" s="67" t="s">
        <v>390</v>
      </c>
      <c r="F3619" s="68">
        <v>42829</v>
      </c>
      <c r="G3619" s="67"/>
      <c r="H3619" s="67" t="s">
        <v>3712</v>
      </c>
      <c r="I3619" s="67" t="s">
        <v>3759</v>
      </c>
      <c r="J3619" s="36">
        <v>-844.2</v>
      </c>
    </row>
    <row r="3620" spans="1:10" x14ac:dyDescent="0.25">
      <c r="A3620" s="67"/>
      <c r="B3620" s="67"/>
      <c r="C3620" s="67"/>
      <c r="D3620" s="67"/>
      <c r="E3620" s="67" t="s">
        <v>383</v>
      </c>
      <c r="F3620" s="68">
        <v>42837</v>
      </c>
      <c r="G3620" s="67" t="s">
        <v>3760</v>
      </c>
      <c r="H3620" s="67" t="s">
        <v>3747</v>
      </c>
      <c r="I3620" s="67" t="s">
        <v>3285</v>
      </c>
      <c r="J3620" s="36">
        <v>2000</v>
      </c>
    </row>
    <row r="3621" spans="1:10" x14ac:dyDescent="0.25">
      <c r="A3621" s="67"/>
      <c r="B3621" s="67"/>
      <c r="C3621" s="67"/>
      <c r="D3621" s="67"/>
      <c r="E3621" s="67" t="s">
        <v>383</v>
      </c>
      <c r="F3621" s="68">
        <v>42855</v>
      </c>
      <c r="G3621" s="67" t="s">
        <v>1474</v>
      </c>
      <c r="H3621" s="67"/>
      <c r="I3621" s="67" t="s">
        <v>1475</v>
      </c>
      <c r="J3621" s="36">
        <v>74</v>
      </c>
    </row>
    <row r="3622" spans="1:10" x14ac:dyDescent="0.25">
      <c r="A3622" s="67"/>
      <c r="B3622" s="67"/>
      <c r="C3622" s="67"/>
      <c r="D3622" s="67"/>
      <c r="E3622" s="67" t="s">
        <v>383</v>
      </c>
      <c r="F3622" s="68">
        <v>42886</v>
      </c>
      <c r="G3622" s="67" t="s">
        <v>1545</v>
      </c>
      <c r="H3622" s="67"/>
      <c r="I3622" s="67" t="s">
        <v>1546</v>
      </c>
      <c r="J3622" s="36">
        <v>38</v>
      </c>
    </row>
    <row r="3623" spans="1:10" x14ac:dyDescent="0.25">
      <c r="A3623" s="67"/>
      <c r="B3623" s="67"/>
      <c r="C3623" s="67"/>
      <c r="D3623" s="67"/>
      <c r="E3623" s="67" t="s">
        <v>383</v>
      </c>
      <c r="F3623" s="68">
        <v>43013</v>
      </c>
      <c r="G3623" s="67" t="s">
        <v>3761</v>
      </c>
      <c r="H3623" s="67"/>
      <c r="I3623" s="67" t="s">
        <v>3762</v>
      </c>
      <c r="J3623" s="36">
        <v>1500</v>
      </c>
    </row>
    <row r="3624" spans="1:10" x14ac:dyDescent="0.25">
      <c r="A3624" s="67"/>
      <c r="B3624" s="67"/>
      <c r="C3624" s="67"/>
      <c r="D3624" s="67"/>
      <c r="E3624" s="67" t="s">
        <v>383</v>
      </c>
      <c r="F3624" s="68">
        <v>43013</v>
      </c>
      <c r="G3624" s="67" t="s">
        <v>3761</v>
      </c>
      <c r="H3624" s="67"/>
      <c r="I3624" s="67" t="s">
        <v>3763</v>
      </c>
      <c r="J3624" s="36">
        <v>-500</v>
      </c>
    </row>
    <row r="3625" spans="1:10" x14ac:dyDescent="0.25">
      <c r="A3625" s="67"/>
      <c r="B3625" s="67"/>
      <c r="C3625" s="67"/>
      <c r="D3625" s="67"/>
      <c r="E3625" s="67" t="s">
        <v>390</v>
      </c>
      <c r="F3625" s="68">
        <v>43049</v>
      </c>
      <c r="G3625" s="67" t="s">
        <v>3764</v>
      </c>
      <c r="H3625" s="67" t="s">
        <v>3712</v>
      </c>
      <c r="I3625" s="67" t="s">
        <v>3765</v>
      </c>
      <c r="J3625" s="36">
        <v>-750.49</v>
      </c>
    </row>
    <row r="3626" spans="1:10" x14ac:dyDescent="0.25">
      <c r="A3626" s="67"/>
      <c r="B3626" s="67"/>
      <c r="C3626" s="67"/>
      <c r="D3626" s="67"/>
      <c r="E3626" s="67" t="s">
        <v>390</v>
      </c>
      <c r="F3626" s="68">
        <v>43049</v>
      </c>
      <c r="G3626" s="67" t="s">
        <v>3764</v>
      </c>
      <c r="H3626" s="67" t="s">
        <v>3712</v>
      </c>
      <c r="I3626" s="67" t="s">
        <v>499</v>
      </c>
      <c r="J3626" s="36">
        <v>-2.25</v>
      </c>
    </row>
    <row r="3627" spans="1:10" x14ac:dyDescent="0.25">
      <c r="A3627" s="67"/>
      <c r="B3627" s="67"/>
      <c r="C3627" s="67"/>
      <c r="D3627" s="67"/>
      <c r="E3627" s="67" t="s">
        <v>438</v>
      </c>
      <c r="F3627" s="68">
        <v>43112</v>
      </c>
      <c r="G3627" s="67" t="s">
        <v>2872</v>
      </c>
      <c r="H3627" s="67" t="s">
        <v>2873</v>
      </c>
      <c r="I3627" s="67" t="s">
        <v>3766</v>
      </c>
      <c r="J3627" s="36">
        <v>1000</v>
      </c>
    </row>
    <row r="3628" spans="1:10" x14ac:dyDescent="0.25">
      <c r="A3628" s="67"/>
      <c r="B3628" s="67"/>
      <c r="C3628" s="67"/>
      <c r="D3628" s="67"/>
      <c r="E3628" s="67" t="s">
        <v>438</v>
      </c>
      <c r="F3628" s="68">
        <v>43129</v>
      </c>
      <c r="G3628" s="67" t="s">
        <v>3767</v>
      </c>
      <c r="H3628" s="67" t="s">
        <v>3747</v>
      </c>
      <c r="I3628" s="67" t="s">
        <v>3768</v>
      </c>
      <c r="J3628" s="36">
        <v>2000</v>
      </c>
    </row>
    <row r="3629" spans="1:10" x14ac:dyDescent="0.25">
      <c r="A3629" s="67"/>
      <c r="B3629" s="67"/>
      <c r="C3629" s="67"/>
      <c r="D3629" s="67"/>
      <c r="E3629" s="67" t="s">
        <v>438</v>
      </c>
      <c r="F3629" s="68">
        <v>43144</v>
      </c>
      <c r="G3629" s="67" t="s">
        <v>3769</v>
      </c>
      <c r="H3629" s="67" t="s">
        <v>3709</v>
      </c>
      <c r="I3629" s="67" t="s">
        <v>3770</v>
      </c>
      <c r="J3629" s="36">
        <v>2000</v>
      </c>
    </row>
    <row r="3630" spans="1:10" x14ac:dyDescent="0.25">
      <c r="A3630" s="67"/>
      <c r="B3630" s="67"/>
      <c r="C3630" s="67"/>
      <c r="D3630" s="67"/>
      <c r="E3630" s="67" t="s">
        <v>383</v>
      </c>
      <c r="F3630" s="68">
        <v>43151</v>
      </c>
      <c r="G3630" s="67" t="s">
        <v>800</v>
      </c>
      <c r="H3630" s="67"/>
      <c r="I3630" s="67" t="s">
        <v>3771</v>
      </c>
      <c r="J3630" s="36">
        <v>-1000</v>
      </c>
    </row>
    <row r="3631" spans="1:10" x14ac:dyDescent="0.25">
      <c r="A3631" s="67"/>
      <c r="B3631" s="67"/>
      <c r="C3631" s="67"/>
      <c r="D3631" s="67"/>
      <c r="E3631" s="67" t="s">
        <v>423</v>
      </c>
      <c r="F3631" s="68">
        <v>43190</v>
      </c>
      <c r="G3631" s="67"/>
      <c r="H3631" s="67"/>
      <c r="I3631" s="67" t="s">
        <v>3772</v>
      </c>
      <c r="J3631" s="36">
        <v>2000</v>
      </c>
    </row>
    <row r="3632" spans="1:10" x14ac:dyDescent="0.25">
      <c r="A3632" s="67"/>
      <c r="B3632" s="67"/>
      <c r="C3632" s="67"/>
      <c r="D3632" s="67"/>
      <c r="E3632" s="67" t="s">
        <v>423</v>
      </c>
      <c r="F3632" s="68">
        <v>43190</v>
      </c>
      <c r="G3632" s="67"/>
      <c r="H3632" s="67"/>
      <c r="I3632" s="67" t="s">
        <v>3773</v>
      </c>
      <c r="J3632" s="36">
        <v>-74.3</v>
      </c>
    </row>
    <row r="3633" spans="1:10" x14ac:dyDescent="0.25">
      <c r="A3633" s="67"/>
      <c r="B3633" s="67"/>
      <c r="C3633" s="67"/>
      <c r="D3633" s="67"/>
      <c r="E3633" s="67" t="s">
        <v>438</v>
      </c>
      <c r="F3633" s="68">
        <v>43196</v>
      </c>
      <c r="G3633" s="67" t="s">
        <v>3750</v>
      </c>
      <c r="H3633" s="67" t="s">
        <v>3774</v>
      </c>
      <c r="I3633" s="67" t="s">
        <v>3775</v>
      </c>
      <c r="J3633" s="36">
        <v>2000</v>
      </c>
    </row>
    <row r="3634" spans="1:10" x14ac:dyDescent="0.25">
      <c r="A3634" s="67"/>
      <c r="B3634" s="67"/>
      <c r="C3634" s="67"/>
      <c r="D3634" s="67"/>
      <c r="E3634" s="67" t="s">
        <v>390</v>
      </c>
      <c r="F3634" s="68">
        <v>43200</v>
      </c>
      <c r="G3634" s="67" t="s">
        <v>3776</v>
      </c>
      <c r="H3634" s="67" t="s">
        <v>3712</v>
      </c>
      <c r="I3634" s="67" t="s">
        <v>3777</v>
      </c>
      <c r="J3634" s="36">
        <v>-561.02</v>
      </c>
    </row>
    <row r="3635" spans="1:10" x14ac:dyDescent="0.25">
      <c r="A3635" s="67"/>
      <c r="B3635" s="67"/>
      <c r="C3635" s="67"/>
      <c r="D3635" s="67"/>
      <c r="E3635" s="67" t="s">
        <v>390</v>
      </c>
      <c r="F3635" s="68">
        <v>43200</v>
      </c>
      <c r="G3635" s="67" t="s">
        <v>3776</v>
      </c>
      <c r="H3635" s="67" t="s">
        <v>3712</v>
      </c>
      <c r="I3635" s="67" t="s">
        <v>499</v>
      </c>
      <c r="J3635" s="36">
        <v>-4.9800000000000004</v>
      </c>
    </row>
    <row r="3636" spans="1:10" x14ac:dyDescent="0.25">
      <c r="A3636" s="67"/>
      <c r="B3636" s="67"/>
      <c r="C3636" s="67"/>
      <c r="D3636" s="67"/>
      <c r="E3636" s="67" t="s">
        <v>383</v>
      </c>
      <c r="F3636" s="68">
        <v>43281</v>
      </c>
      <c r="G3636" s="67" t="s">
        <v>1175</v>
      </c>
      <c r="H3636" s="67"/>
      <c r="I3636" s="67" t="s">
        <v>1176</v>
      </c>
      <c r="J3636" s="36">
        <v>20</v>
      </c>
    </row>
    <row r="3637" spans="1:10" x14ac:dyDescent="0.25">
      <c r="A3637" s="67"/>
      <c r="B3637" s="67"/>
      <c r="C3637" s="67"/>
      <c r="D3637" s="67"/>
      <c r="E3637" s="67" t="s">
        <v>438</v>
      </c>
      <c r="F3637" s="68">
        <v>43490</v>
      </c>
      <c r="G3637" s="67" t="s">
        <v>3778</v>
      </c>
      <c r="H3637" s="67" t="s">
        <v>3747</v>
      </c>
      <c r="I3637" s="67" t="s">
        <v>3779</v>
      </c>
      <c r="J3637" s="36">
        <v>1000</v>
      </c>
    </row>
    <row r="3638" spans="1:10" x14ac:dyDescent="0.25">
      <c r="A3638" s="67"/>
      <c r="B3638" s="67"/>
      <c r="C3638" s="67"/>
      <c r="D3638" s="67"/>
      <c r="E3638" s="67" t="s">
        <v>438</v>
      </c>
      <c r="F3638" s="68">
        <v>43558</v>
      </c>
      <c r="G3638" s="67" t="s">
        <v>539</v>
      </c>
      <c r="H3638" s="67" t="s">
        <v>3774</v>
      </c>
      <c r="I3638" s="67" t="s">
        <v>3775</v>
      </c>
      <c r="J3638" s="36">
        <v>2000</v>
      </c>
    </row>
    <row r="3639" spans="1:10" x14ac:dyDescent="0.25">
      <c r="A3639" s="67"/>
      <c r="B3639" s="67"/>
      <c r="C3639" s="67"/>
      <c r="D3639" s="67"/>
      <c r="E3639" s="67" t="s">
        <v>438</v>
      </c>
      <c r="F3639" s="68">
        <v>43696</v>
      </c>
      <c r="G3639" s="67" t="s">
        <v>3780</v>
      </c>
      <c r="H3639" s="67" t="s">
        <v>3781</v>
      </c>
      <c r="I3639" s="67" t="s">
        <v>3775</v>
      </c>
      <c r="J3639" s="36">
        <v>2000</v>
      </c>
    </row>
    <row r="3640" spans="1:10" x14ac:dyDescent="0.25">
      <c r="A3640" s="67"/>
      <c r="B3640" s="67"/>
      <c r="C3640" s="67"/>
      <c r="D3640" s="67"/>
      <c r="E3640" s="67" t="s">
        <v>438</v>
      </c>
      <c r="F3640" s="68">
        <v>43706</v>
      </c>
      <c r="G3640" s="67" t="s">
        <v>3782</v>
      </c>
      <c r="H3640" s="67" t="s">
        <v>3726</v>
      </c>
      <c r="I3640" s="67" t="s">
        <v>3775</v>
      </c>
      <c r="J3640" s="36">
        <v>2000</v>
      </c>
    </row>
    <row r="3641" spans="1:10" x14ac:dyDescent="0.25">
      <c r="A3641" s="67"/>
      <c r="B3641" s="67"/>
      <c r="C3641" s="67"/>
      <c r="D3641" s="67"/>
      <c r="E3641" s="67" t="s">
        <v>423</v>
      </c>
      <c r="F3641" s="68">
        <v>43708</v>
      </c>
      <c r="G3641" s="67"/>
      <c r="H3641" s="67"/>
      <c r="I3641" s="67" t="s">
        <v>3783</v>
      </c>
      <c r="J3641" s="36">
        <v>500</v>
      </c>
    </row>
    <row r="3642" spans="1:10" ht="15.75" thickBot="1" x14ac:dyDescent="0.3">
      <c r="A3642" s="67"/>
      <c r="B3642" s="67"/>
      <c r="C3642" s="67"/>
      <c r="D3642" s="67"/>
      <c r="E3642" s="67" t="s">
        <v>423</v>
      </c>
      <c r="F3642" s="68">
        <v>43708</v>
      </c>
      <c r="G3642" s="67"/>
      <c r="H3642" s="67"/>
      <c r="I3642" s="67" t="s">
        <v>3784</v>
      </c>
      <c r="J3642" s="37">
        <v>-18.8</v>
      </c>
    </row>
    <row r="3643" spans="1:10" x14ac:dyDescent="0.25">
      <c r="A3643" s="67"/>
      <c r="B3643" s="67"/>
      <c r="C3643" s="67" t="s">
        <v>3785</v>
      </c>
      <c r="D3643" s="67"/>
      <c r="E3643" s="67"/>
      <c r="F3643" s="68"/>
      <c r="G3643" s="67"/>
      <c r="H3643" s="67"/>
      <c r="I3643" s="67"/>
      <c r="J3643" s="36">
        <f>ROUND(SUM(J3527:J3642),5)</f>
        <v>26712.65</v>
      </c>
    </row>
    <row r="3644" spans="1:10" x14ac:dyDescent="0.25">
      <c r="A3644" s="64"/>
      <c r="B3644" s="64"/>
      <c r="C3644" s="64" t="s">
        <v>3786</v>
      </c>
      <c r="D3644" s="64"/>
      <c r="E3644" s="64"/>
      <c r="F3644" s="65"/>
      <c r="G3644" s="64"/>
      <c r="H3644" s="64"/>
      <c r="I3644" s="64"/>
      <c r="J3644" s="57"/>
    </row>
    <row r="3645" spans="1:10" x14ac:dyDescent="0.25">
      <c r="A3645" s="67"/>
      <c r="B3645" s="67"/>
      <c r="C3645" s="67"/>
      <c r="D3645" s="67"/>
      <c r="E3645" s="67" t="s">
        <v>383</v>
      </c>
      <c r="F3645" s="68">
        <v>41305</v>
      </c>
      <c r="G3645" s="67" t="s">
        <v>1488</v>
      </c>
      <c r="H3645" s="67"/>
      <c r="I3645" s="67" t="s">
        <v>1489</v>
      </c>
      <c r="J3645" s="36">
        <v>20</v>
      </c>
    </row>
    <row r="3646" spans="1:10" x14ac:dyDescent="0.25">
      <c r="A3646" s="67"/>
      <c r="B3646" s="67"/>
      <c r="C3646" s="67"/>
      <c r="D3646" s="67"/>
      <c r="E3646" s="67" t="s">
        <v>383</v>
      </c>
      <c r="F3646" s="68">
        <v>41517</v>
      </c>
      <c r="G3646" s="67" t="s">
        <v>1508</v>
      </c>
      <c r="H3646" s="67"/>
      <c r="I3646" s="67" t="s">
        <v>1509</v>
      </c>
      <c r="J3646" s="36">
        <v>20</v>
      </c>
    </row>
    <row r="3647" spans="1:10" ht="15.75" thickBot="1" x14ac:dyDescent="0.3">
      <c r="A3647" s="67"/>
      <c r="B3647" s="67"/>
      <c r="C3647" s="67"/>
      <c r="D3647" s="67"/>
      <c r="E3647" s="67" t="s">
        <v>383</v>
      </c>
      <c r="F3647" s="68">
        <v>41670</v>
      </c>
      <c r="G3647" s="67" t="s">
        <v>1573</v>
      </c>
      <c r="H3647" s="67"/>
      <c r="I3647" s="67" t="s">
        <v>1574</v>
      </c>
      <c r="J3647" s="37">
        <v>20</v>
      </c>
    </row>
    <row r="3648" spans="1:10" x14ac:dyDescent="0.25">
      <c r="A3648" s="67"/>
      <c r="B3648" s="67"/>
      <c r="C3648" s="67" t="s">
        <v>3787</v>
      </c>
      <c r="D3648" s="67"/>
      <c r="E3648" s="67"/>
      <c r="F3648" s="68"/>
      <c r="G3648" s="67"/>
      <c r="H3648" s="67"/>
      <c r="I3648" s="67"/>
      <c r="J3648" s="36">
        <f>ROUND(SUM(J3644:J3647),5)</f>
        <v>60</v>
      </c>
    </row>
    <row r="3649" spans="1:10" x14ac:dyDescent="0.25">
      <c r="A3649" s="64"/>
      <c r="B3649" s="64"/>
      <c r="C3649" s="64" t="s">
        <v>3788</v>
      </c>
      <c r="D3649" s="64"/>
      <c r="E3649" s="64"/>
      <c r="F3649" s="65"/>
      <c r="G3649" s="64"/>
      <c r="H3649" s="64"/>
      <c r="I3649" s="64"/>
      <c r="J3649" s="57"/>
    </row>
    <row r="3650" spans="1:10" x14ac:dyDescent="0.25">
      <c r="A3650" s="67"/>
      <c r="B3650" s="67"/>
      <c r="C3650" s="67"/>
      <c r="D3650" s="67"/>
      <c r="E3650" s="67" t="s">
        <v>383</v>
      </c>
      <c r="F3650" s="68">
        <v>41455</v>
      </c>
      <c r="G3650" s="67" t="s">
        <v>1750</v>
      </c>
      <c r="H3650" s="67"/>
      <c r="I3650" s="67" t="s">
        <v>1751</v>
      </c>
      <c r="J3650" s="36">
        <v>38</v>
      </c>
    </row>
    <row r="3651" spans="1:10" ht="15.75" thickBot="1" x14ac:dyDescent="0.3">
      <c r="A3651" s="67"/>
      <c r="B3651" s="67"/>
      <c r="C3651" s="67"/>
      <c r="D3651" s="67"/>
      <c r="E3651" s="67" t="s">
        <v>383</v>
      </c>
      <c r="F3651" s="68">
        <v>43221</v>
      </c>
      <c r="G3651" s="67" t="s">
        <v>1510</v>
      </c>
      <c r="H3651" s="67"/>
      <c r="I3651" s="67"/>
      <c r="J3651" s="37">
        <v>-38</v>
      </c>
    </row>
    <row r="3652" spans="1:10" x14ac:dyDescent="0.25">
      <c r="A3652" s="67"/>
      <c r="B3652" s="67"/>
      <c r="C3652" s="67" t="s">
        <v>3789</v>
      </c>
      <c r="D3652" s="67"/>
      <c r="E3652" s="67"/>
      <c r="F3652" s="68"/>
      <c r="G3652" s="67"/>
      <c r="H3652" s="67"/>
      <c r="I3652" s="67"/>
      <c r="J3652" s="36">
        <f>ROUND(SUM(J3649:J3651),5)</f>
        <v>0</v>
      </c>
    </row>
    <row r="3653" spans="1:10" x14ac:dyDescent="0.25">
      <c r="A3653" s="64"/>
      <c r="B3653" s="64"/>
      <c r="C3653" s="64" t="s">
        <v>3790</v>
      </c>
      <c r="D3653" s="64"/>
      <c r="E3653" s="64"/>
      <c r="F3653" s="65"/>
      <c r="G3653" s="64"/>
      <c r="H3653" s="64"/>
      <c r="I3653" s="64"/>
      <c r="J3653" s="57"/>
    </row>
    <row r="3654" spans="1:10" x14ac:dyDescent="0.25">
      <c r="A3654" s="67"/>
      <c r="B3654" s="67"/>
      <c r="C3654" s="67"/>
      <c r="D3654" s="67"/>
      <c r="E3654" s="67" t="s">
        <v>423</v>
      </c>
      <c r="F3654" s="68">
        <v>42191</v>
      </c>
      <c r="G3654" s="67"/>
      <c r="H3654" s="67" t="s">
        <v>2873</v>
      </c>
      <c r="I3654" s="67" t="s">
        <v>430</v>
      </c>
      <c r="J3654" s="36">
        <v>168.9</v>
      </c>
    </row>
    <row r="3655" spans="1:10" x14ac:dyDescent="0.25">
      <c r="A3655" s="67"/>
      <c r="B3655" s="67"/>
      <c r="C3655" s="67"/>
      <c r="D3655" s="67"/>
      <c r="E3655" s="67" t="s">
        <v>423</v>
      </c>
      <c r="F3655" s="68">
        <v>42191</v>
      </c>
      <c r="G3655" s="67"/>
      <c r="H3655" s="67"/>
      <c r="I3655" s="67" t="s">
        <v>3741</v>
      </c>
      <c r="J3655" s="36">
        <v>-5.36</v>
      </c>
    </row>
    <row r="3656" spans="1:10" x14ac:dyDescent="0.25">
      <c r="A3656" s="67"/>
      <c r="B3656" s="67"/>
      <c r="C3656" s="67"/>
      <c r="D3656" s="67"/>
      <c r="E3656" s="67" t="s">
        <v>383</v>
      </c>
      <c r="F3656" s="68">
        <v>42370</v>
      </c>
      <c r="G3656" s="67" t="s">
        <v>1462</v>
      </c>
      <c r="H3656" s="67"/>
      <c r="I3656" s="67" t="s">
        <v>1463</v>
      </c>
      <c r="J3656" s="36">
        <v>336</v>
      </c>
    </row>
    <row r="3657" spans="1:10" x14ac:dyDescent="0.25">
      <c r="A3657" s="67"/>
      <c r="B3657" s="67"/>
      <c r="C3657" s="67"/>
      <c r="D3657" s="67"/>
      <c r="E3657" s="67" t="s">
        <v>383</v>
      </c>
      <c r="F3657" s="68">
        <v>43151</v>
      </c>
      <c r="G3657" s="67" t="s">
        <v>800</v>
      </c>
      <c r="H3657" s="67"/>
      <c r="I3657" s="67" t="s">
        <v>3771</v>
      </c>
      <c r="J3657" s="36">
        <v>1000</v>
      </c>
    </row>
    <row r="3658" spans="1:10" x14ac:dyDescent="0.25">
      <c r="A3658" s="67"/>
      <c r="B3658" s="67"/>
      <c r="C3658" s="67"/>
      <c r="D3658" s="67"/>
      <c r="E3658" s="67" t="s">
        <v>390</v>
      </c>
      <c r="F3658" s="68">
        <v>43186</v>
      </c>
      <c r="G3658" s="67" t="s">
        <v>3791</v>
      </c>
      <c r="H3658" s="67" t="s">
        <v>3792</v>
      </c>
      <c r="I3658" s="67" t="s">
        <v>3793</v>
      </c>
      <c r="J3658" s="36">
        <v>-829.14</v>
      </c>
    </row>
    <row r="3659" spans="1:10" ht="15.75" thickBot="1" x14ac:dyDescent="0.3">
      <c r="A3659" s="67"/>
      <c r="B3659" s="67"/>
      <c r="C3659" s="67"/>
      <c r="D3659" s="67"/>
      <c r="E3659" s="67" t="s">
        <v>390</v>
      </c>
      <c r="F3659" s="68">
        <v>43186</v>
      </c>
      <c r="G3659" s="67" t="s">
        <v>3791</v>
      </c>
      <c r="H3659" s="67" t="s">
        <v>3792</v>
      </c>
      <c r="I3659" s="67" t="s">
        <v>3441</v>
      </c>
      <c r="J3659" s="37">
        <v>-2.4900000000000002</v>
      </c>
    </row>
    <row r="3660" spans="1:10" x14ac:dyDescent="0.25">
      <c r="A3660" s="67"/>
      <c r="B3660" s="67"/>
      <c r="C3660" s="67" t="s">
        <v>3794</v>
      </c>
      <c r="D3660" s="67"/>
      <c r="E3660" s="67"/>
      <c r="F3660" s="68"/>
      <c r="G3660" s="67"/>
      <c r="H3660" s="67"/>
      <c r="I3660" s="67"/>
      <c r="J3660" s="36">
        <f>ROUND(SUM(J3653:J3659),5)</f>
        <v>667.91</v>
      </c>
    </row>
    <row r="3661" spans="1:10" x14ac:dyDescent="0.25">
      <c r="A3661" s="64"/>
      <c r="B3661" s="64"/>
      <c r="C3661" s="64" t="s">
        <v>3795</v>
      </c>
      <c r="D3661" s="64"/>
      <c r="E3661" s="64"/>
      <c r="F3661" s="65"/>
      <c r="G3661" s="64"/>
      <c r="H3661" s="64"/>
      <c r="I3661" s="64"/>
      <c r="J3661" s="57"/>
    </row>
    <row r="3662" spans="1:10" x14ac:dyDescent="0.25">
      <c r="A3662" s="67"/>
      <c r="B3662" s="67"/>
      <c r="C3662" s="67"/>
      <c r="D3662" s="67"/>
      <c r="E3662" s="67" t="s">
        <v>383</v>
      </c>
      <c r="F3662" s="68">
        <v>40574</v>
      </c>
      <c r="G3662" s="67" t="s">
        <v>1500</v>
      </c>
      <c r="H3662" s="67"/>
      <c r="I3662" s="67" t="s">
        <v>1501</v>
      </c>
      <c r="J3662" s="36">
        <v>80</v>
      </c>
    </row>
    <row r="3663" spans="1:10" x14ac:dyDescent="0.25">
      <c r="A3663" s="67"/>
      <c r="B3663" s="67"/>
      <c r="C3663" s="67"/>
      <c r="D3663" s="67"/>
      <c r="E3663" s="67" t="s">
        <v>383</v>
      </c>
      <c r="F3663" s="68">
        <v>40574</v>
      </c>
      <c r="G3663" s="67" t="s">
        <v>1561</v>
      </c>
      <c r="H3663" s="67"/>
      <c r="I3663" s="67" t="s">
        <v>1562</v>
      </c>
      <c r="J3663" s="36">
        <v>-20</v>
      </c>
    </row>
    <row r="3664" spans="1:10" x14ac:dyDescent="0.25">
      <c r="A3664" s="67"/>
      <c r="B3664" s="67"/>
      <c r="C3664" s="67"/>
      <c r="D3664" s="67"/>
      <c r="E3664" s="67" t="s">
        <v>383</v>
      </c>
      <c r="F3664" s="68">
        <v>40633</v>
      </c>
      <c r="G3664" s="67" t="s">
        <v>384</v>
      </c>
      <c r="H3664" s="67"/>
      <c r="I3664" s="67" t="s">
        <v>385</v>
      </c>
      <c r="J3664" s="36">
        <v>20</v>
      </c>
    </row>
    <row r="3665" spans="1:10" x14ac:dyDescent="0.25">
      <c r="A3665" s="67"/>
      <c r="B3665" s="67"/>
      <c r="C3665" s="67"/>
      <c r="D3665" s="67"/>
      <c r="E3665" s="67" t="s">
        <v>383</v>
      </c>
      <c r="F3665" s="68">
        <v>40724</v>
      </c>
      <c r="G3665" s="67" t="s">
        <v>1496</v>
      </c>
      <c r="H3665" s="67"/>
      <c r="I3665" s="67" t="s">
        <v>1497</v>
      </c>
      <c r="J3665" s="36">
        <v>40</v>
      </c>
    </row>
    <row r="3666" spans="1:10" x14ac:dyDescent="0.25">
      <c r="A3666" s="67"/>
      <c r="B3666" s="67"/>
      <c r="C3666" s="67"/>
      <c r="D3666" s="67"/>
      <c r="E3666" s="67" t="s">
        <v>383</v>
      </c>
      <c r="F3666" s="68">
        <v>40755</v>
      </c>
      <c r="G3666" s="67" t="s">
        <v>1563</v>
      </c>
      <c r="H3666" s="67"/>
      <c r="I3666" s="67" t="s">
        <v>1564</v>
      </c>
      <c r="J3666" s="36">
        <v>60</v>
      </c>
    </row>
    <row r="3667" spans="1:10" x14ac:dyDescent="0.25">
      <c r="A3667" s="67"/>
      <c r="B3667" s="67"/>
      <c r="C3667" s="67"/>
      <c r="D3667" s="67"/>
      <c r="E3667" s="67" t="s">
        <v>383</v>
      </c>
      <c r="F3667" s="68">
        <v>40877</v>
      </c>
      <c r="G3667" s="67" t="s">
        <v>894</v>
      </c>
      <c r="H3667" s="67"/>
      <c r="I3667" s="67" t="s">
        <v>895</v>
      </c>
      <c r="J3667" s="36">
        <v>60</v>
      </c>
    </row>
    <row r="3668" spans="1:10" x14ac:dyDescent="0.25">
      <c r="A3668" s="67"/>
      <c r="B3668" s="67"/>
      <c r="C3668" s="67"/>
      <c r="D3668" s="67"/>
      <c r="E3668" s="67" t="s">
        <v>383</v>
      </c>
      <c r="F3668" s="68">
        <v>40999</v>
      </c>
      <c r="G3668" s="67" t="s">
        <v>702</v>
      </c>
      <c r="H3668" s="67"/>
      <c r="I3668" s="67" t="s">
        <v>703</v>
      </c>
      <c r="J3668" s="36">
        <v>20</v>
      </c>
    </row>
    <row r="3669" spans="1:10" x14ac:dyDescent="0.25">
      <c r="A3669" s="67"/>
      <c r="B3669" s="67"/>
      <c r="C3669" s="67"/>
      <c r="D3669" s="67"/>
      <c r="E3669" s="67" t="s">
        <v>383</v>
      </c>
      <c r="F3669" s="68">
        <v>41121</v>
      </c>
      <c r="G3669" s="67" t="s">
        <v>1513</v>
      </c>
      <c r="H3669" s="67"/>
      <c r="I3669" s="67" t="s">
        <v>1514</v>
      </c>
      <c r="J3669" s="36">
        <v>100</v>
      </c>
    </row>
    <row r="3670" spans="1:10" x14ac:dyDescent="0.25">
      <c r="A3670" s="67"/>
      <c r="B3670" s="67"/>
      <c r="C3670" s="67"/>
      <c r="D3670" s="67"/>
      <c r="E3670" s="67" t="s">
        <v>383</v>
      </c>
      <c r="F3670" s="68">
        <v>41182</v>
      </c>
      <c r="G3670" s="67" t="s">
        <v>1506</v>
      </c>
      <c r="H3670" s="67"/>
      <c r="I3670" s="67" t="s">
        <v>1507</v>
      </c>
      <c r="J3670" s="36">
        <v>60</v>
      </c>
    </row>
    <row r="3671" spans="1:10" x14ac:dyDescent="0.25">
      <c r="A3671" s="67"/>
      <c r="B3671" s="67"/>
      <c r="C3671" s="67"/>
      <c r="D3671" s="67"/>
      <c r="E3671" s="67" t="s">
        <v>383</v>
      </c>
      <c r="F3671" s="68">
        <v>41274</v>
      </c>
      <c r="G3671" s="67" t="s">
        <v>1541</v>
      </c>
      <c r="H3671" s="67"/>
      <c r="I3671" s="67" t="s">
        <v>1542</v>
      </c>
      <c r="J3671" s="36">
        <v>20</v>
      </c>
    </row>
    <row r="3672" spans="1:10" x14ac:dyDescent="0.25">
      <c r="A3672" s="67"/>
      <c r="B3672" s="67"/>
      <c r="C3672" s="67"/>
      <c r="D3672" s="67"/>
      <c r="E3672" s="67" t="s">
        <v>383</v>
      </c>
      <c r="F3672" s="68">
        <v>41305</v>
      </c>
      <c r="G3672" s="67" t="s">
        <v>1488</v>
      </c>
      <c r="H3672" s="67"/>
      <c r="I3672" s="67" t="s">
        <v>1489</v>
      </c>
      <c r="J3672" s="36">
        <v>20</v>
      </c>
    </row>
    <row r="3673" spans="1:10" x14ac:dyDescent="0.25">
      <c r="A3673" s="67"/>
      <c r="B3673" s="67"/>
      <c r="C3673" s="67"/>
      <c r="D3673" s="67"/>
      <c r="E3673" s="67" t="s">
        <v>383</v>
      </c>
      <c r="F3673" s="68">
        <v>41364</v>
      </c>
      <c r="G3673" s="67" t="s">
        <v>1624</v>
      </c>
      <c r="H3673" s="67"/>
      <c r="I3673" s="67" t="s">
        <v>1625</v>
      </c>
      <c r="J3673" s="36">
        <v>20</v>
      </c>
    </row>
    <row r="3674" spans="1:10" x14ac:dyDescent="0.25">
      <c r="A3674" s="67"/>
      <c r="B3674" s="67"/>
      <c r="C3674" s="67"/>
      <c r="D3674" s="67"/>
      <c r="E3674" s="67" t="s">
        <v>383</v>
      </c>
      <c r="F3674" s="68">
        <v>41425</v>
      </c>
      <c r="G3674" s="67" t="s">
        <v>1490</v>
      </c>
      <c r="H3674" s="67"/>
      <c r="I3674" s="67" t="s">
        <v>1491</v>
      </c>
      <c r="J3674" s="36">
        <v>20</v>
      </c>
    </row>
    <row r="3675" spans="1:10" x14ac:dyDescent="0.25">
      <c r="A3675" s="67"/>
      <c r="B3675" s="67"/>
      <c r="C3675" s="67"/>
      <c r="D3675" s="67"/>
      <c r="E3675" s="67" t="s">
        <v>383</v>
      </c>
      <c r="F3675" s="68">
        <v>41455</v>
      </c>
      <c r="G3675" s="67" t="s">
        <v>1750</v>
      </c>
      <c r="H3675" s="67"/>
      <c r="I3675" s="67" t="s">
        <v>1751</v>
      </c>
      <c r="J3675" s="36">
        <v>60</v>
      </c>
    </row>
    <row r="3676" spans="1:10" x14ac:dyDescent="0.25">
      <c r="A3676" s="67"/>
      <c r="B3676" s="67"/>
      <c r="C3676" s="67"/>
      <c r="D3676" s="67"/>
      <c r="E3676" s="67" t="s">
        <v>383</v>
      </c>
      <c r="F3676" s="68">
        <v>41486</v>
      </c>
      <c r="G3676" s="67" t="s">
        <v>1517</v>
      </c>
      <c r="H3676" s="67"/>
      <c r="I3676" s="67" t="s">
        <v>1518</v>
      </c>
      <c r="J3676" s="36">
        <v>38</v>
      </c>
    </row>
    <row r="3677" spans="1:10" x14ac:dyDescent="0.25">
      <c r="A3677" s="67"/>
      <c r="B3677" s="67"/>
      <c r="C3677" s="67"/>
      <c r="D3677" s="67"/>
      <c r="E3677" s="67" t="s">
        <v>383</v>
      </c>
      <c r="F3677" s="68">
        <v>41517</v>
      </c>
      <c r="G3677" s="67" t="s">
        <v>1508</v>
      </c>
      <c r="H3677" s="67"/>
      <c r="I3677" s="67" t="s">
        <v>1509</v>
      </c>
      <c r="J3677" s="36">
        <v>20</v>
      </c>
    </row>
    <row r="3678" spans="1:10" x14ac:dyDescent="0.25">
      <c r="A3678" s="67"/>
      <c r="B3678" s="67"/>
      <c r="C3678" s="67"/>
      <c r="D3678" s="67"/>
      <c r="E3678" s="67" t="s">
        <v>383</v>
      </c>
      <c r="F3678" s="68">
        <v>41608</v>
      </c>
      <c r="G3678" s="67" t="s">
        <v>1519</v>
      </c>
      <c r="H3678" s="67"/>
      <c r="I3678" s="67" t="s">
        <v>1520</v>
      </c>
      <c r="J3678" s="36">
        <v>20</v>
      </c>
    </row>
    <row r="3679" spans="1:10" x14ac:dyDescent="0.25">
      <c r="A3679" s="67"/>
      <c r="B3679" s="67"/>
      <c r="C3679" s="67"/>
      <c r="D3679" s="67"/>
      <c r="E3679" s="67" t="s">
        <v>383</v>
      </c>
      <c r="F3679" s="68">
        <v>41698</v>
      </c>
      <c r="G3679" s="67" t="s">
        <v>1575</v>
      </c>
      <c r="H3679" s="67"/>
      <c r="I3679" s="67" t="s">
        <v>1576</v>
      </c>
      <c r="J3679" s="36">
        <v>20</v>
      </c>
    </row>
    <row r="3680" spans="1:10" x14ac:dyDescent="0.25">
      <c r="A3680" s="67"/>
      <c r="B3680" s="67"/>
      <c r="C3680" s="67"/>
      <c r="D3680" s="67"/>
      <c r="E3680" s="67" t="s">
        <v>383</v>
      </c>
      <c r="F3680" s="68">
        <v>41759</v>
      </c>
      <c r="G3680" s="67" t="s">
        <v>1521</v>
      </c>
      <c r="H3680" s="67"/>
      <c r="I3680" s="67" t="s">
        <v>1522</v>
      </c>
      <c r="J3680" s="36">
        <v>38</v>
      </c>
    </row>
    <row r="3681" spans="1:10" x14ac:dyDescent="0.25">
      <c r="A3681" s="67"/>
      <c r="B3681" s="67"/>
      <c r="C3681" s="67"/>
      <c r="D3681" s="67"/>
      <c r="E3681" s="67" t="s">
        <v>450</v>
      </c>
      <c r="F3681" s="68">
        <v>41764</v>
      </c>
      <c r="G3681" s="67"/>
      <c r="H3681" s="67" t="s">
        <v>1326</v>
      </c>
      <c r="I3681" s="67" t="s">
        <v>2476</v>
      </c>
      <c r="J3681" s="36">
        <v>-55.62</v>
      </c>
    </row>
    <row r="3682" spans="1:10" x14ac:dyDescent="0.25">
      <c r="A3682" s="67"/>
      <c r="B3682" s="67"/>
      <c r="C3682" s="67"/>
      <c r="D3682" s="67"/>
      <c r="E3682" s="67" t="s">
        <v>426</v>
      </c>
      <c r="F3682" s="68">
        <v>41786</v>
      </c>
      <c r="G3682" s="67"/>
      <c r="H3682" s="67" t="s">
        <v>568</v>
      </c>
      <c r="I3682" s="67" t="s">
        <v>3796</v>
      </c>
      <c r="J3682" s="36">
        <v>-26.22</v>
      </c>
    </row>
    <row r="3683" spans="1:10" x14ac:dyDescent="0.25">
      <c r="A3683" s="67"/>
      <c r="B3683" s="67"/>
      <c r="C3683" s="67"/>
      <c r="D3683" s="67"/>
      <c r="E3683" s="67" t="s">
        <v>383</v>
      </c>
      <c r="F3683" s="68">
        <v>41790</v>
      </c>
      <c r="G3683" s="67" t="s">
        <v>1116</v>
      </c>
      <c r="H3683" s="67"/>
      <c r="I3683" s="67" t="s">
        <v>1117</v>
      </c>
      <c r="J3683" s="36">
        <v>38</v>
      </c>
    </row>
    <row r="3684" spans="1:10" x14ac:dyDescent="0.25">
      <c r="A3684" s="67"/>
      <c r="B3684" s="67"/>
      <c r="C3684" s="67"/>
      <c r="D3684" s="67"/>
      <c r="E3684" s="67" t="s">
        <v>383</v>
      </c>
      <c r="F3684" s="68">
        <v>41820</v>
      </c>
      <c r="G3684" s="67" t="s">
        <v>2085</v>
      </c>
      <c r="H3684" s="67"/>
      <c r="I3684" s="67" t="s">
        <v>3797</v>
      </c>
      <c r="J3684" s="36">
        <v>-652.16</v>
      </c>
    </row>
    <row r="3685" spans="1:10" x14ac:dyDescent="0.25">
      <c r="A3685" s="67"/>
      <c r="B3685" s="67"/>
      <c r="C3685" s="67"/>
      <c r="D3685" s="67"/>
      <c r="E3685" s="67" t="s">
        <v>383</v>
      </c>
      <c r="F3685" s="68">
        <v>41851</v>
      </c>
      <c r="G3685" s="67" t="s">
        <v>1780</v>
      </c>
      <c r="H3685" s="67"/>
      <c r="I3685" s="67" t="s">
        <v>1781</v>
      </c>
      <c r="J3685" s="36">
        <v>40</v>
      </c>
    </row>
    <row r="3686" spans="1:10" x14ac:dyDescent="0.25">
      <c r="A3686" s="67"/>
      <c r="B3686" s="67"/>
      <c r="C3686" s="67"/>
      <c r="D3686" s="67"/>
      <c r="E3686" s="67" t="s">
        <v>383</v>
      </c>
      <c r="F3686" s="68">
        <v>41882</v>
      </c>
      <c r="G3686" s="67" t="s">
        <v>1492</v>
      </c>
      <c r="H3686" s="67"/>
      <c r="I3686" s="67" t="s">
        <v>1493</v>
      </c>
      <c r="J3686" s="36">
        <v>20</v>
      </c>
    </row>
    <row r="3687" spans="1:10" x14ac:dyDescent="0.25">
      <c r="A3687" s="67"/>
      <c r="B3687" s="67"/>
      <c r="C3687" s="67"/>
      <c r="D3687" s="67"/>
      <c r="E3687" s="67" t="s">
        <v>383</v>
      </c>
      <c r="F3687" s="68">
        <v>42155</v>
      </c>
      <c r="G3687" s="67" t="s">
        <v>1650</v>
      </c>
      <c r="H3687" s="67"/>
      <c r="I3687" s="67" t="s">
        <v>1651</v>
      </c>
      <c r="J3687" s="36">
        <v>20</v>
      </c>
    </row>
    <row r="3688" spans="1:10" x14ac:dyDescent="0.25">
      <c r="A3688" s="67"/>
      <c r="B3688" s="67"/>
      <c r="C3688" s="67"/>
      <c r="D3688" s="67"/>
      <c r="E3688" s="67" t="s">
        <v>383</v>
      </c>
      <c r="F3688" s="68">
        <v>42216</v>
      </c>
      <c r="G3688" s="67" t="s">
        <v>1655</v>
      </c>
      <c r="H3688" s="67"/>
      <c r="I3688" s="67" t="s">
        <v>1656</v>
      </c>
      <c r="J3688" s="36">
        <v>20</v>
      </c>
    </row>
    <row r="3689" spans="1:10" x14ac:dyDescent="0.25">
      <c r="A3689" s="67"/>
      <c r="B3689" s="67"/>
      <c r="C3689" s="67"/>
      <c r="D3689" s="67"/>
      <c r="E3689" s="67" t="s">
        <v>383</v>
      </c>
      <c r="F3689" s="68">
        <v>42247</v>
      </c>
      <c r="G3689" s="67" t="s">
        <v>1658</v>
      </c>
      <c r="H3689" s="67"/>
      <c r="I3689" s="67" t="s">
        <v>1659</v>
      </c>
      <c r="J3689" s="36">
        <v>20</v>
      </c>
    </row>
    <row r="3690" spans="1:10" x14ac:dyDescent="0.25">
      <c r="A3690" s="67"/>
      <c r="B3690" s="67"/>
      <c r="C3690" s="67"/>
      <c r="D3690" s="67"/>
      <c r="E3690" s="67" t="s">
        <v>383</v>
      </c>
      <c r="F3690" s="68">
        <v>42277</v>
      </c>
      <c r="G3690" s="67" t="s">
        <v>991</v>
      </c>
      <c r="H3690" s="67"/>
      <c r="I3690" s="67" t="s">
        <v>992</v>
      </c>
      <c r="J3690" s="36">
        <v>20</v>
      </c>
    </row>
    <row r="3691" spans="1:10" x14ac:dyDescent="0.25">
      <c r="A3691" s="67"/>
      <c r="B3691" s="67"/>
      <c r="C3691" s="67"/>
      <c r="D3691" s="67"/>
      <c r="E3691" s="67" t="s">
        <v>383</v>
      </c>
      <c r="F3691" s="68">
        <v>42370</v>
      </c>
      <c r="G3691" s="67" t="s">
        <v>1462</v>
      </c>
      <c r="H3691" s="67"/>
      <c r="I3691" s="67" t="s">
        <v>1463</v>
      </c>
      <c r="J3691" s="36">
        <v>360</v>
      </c>
    </row>
    <row r="3692" spans="1:10" x14ac:dyDescent="0.25">
      <c r="A3692" s="67"/>
      <c r="B3692" s="67"/>
      <c r="C3692" s="67"/>
      <c r="D3692" s="67"/>
      <c r="E3692" s="67" t="s">
        <v>383</v>
      </c>
      <c r="F3692" s="68">
        <v>42490</v>
      </c>
      <c r="G3692" s="67" t="s">
        <v>1666</v>
      </c>
      <c r="H3692" s="67"/>
      <c r="I3692" s="67" t="s">
        <v>1667</v>
      </c>
      <c r="J3692" s="36">
        <v>38</v>
      </c>
    </row>
    <row r="3693" spans="1:10" x14ac:dyDescent="0.25">
      <c r="A3693" s="67"/>
      <c r="B3693" s="67"/>
      <c r="C3693" s="67"/>
      <c r="D3693" s="67"/>
      <c r="E3693" s="67" t="s">
        <v>383</v>
      </c>
      <c r="F3693" s="68">
        <v>42521</v>
      </c>
      <c r="G3693" s="67" t="s">
        <v>1480</v>
      </c>
      <c r="H3693" s="67"/>
      <c r="I3693" s="67" t="s">
        <v>1481</v>
      </c>
      <c r="J3693" s="36">
        <v>258</v>
      </c>
    </row>
    <row r="3694" spans="1:10" x14ac:dyDescent="0.25">
      <c r="A3694" s="67"/>
      <c r="B3694" s="67"/>
      <c r="C3694" s="67"/>
      <c r="D3694" s="67"/>
      <c r="E3694" s="67" t="s">
        <v>383</v>
      </c>
      <c r="F3694" s="68">
        <v>42551</v>
      </c>
      <c r="G3694" s="67" t="s">
        <v>1669</v>
      </c>
      <c r="H3694" s="67"/>
      <c r="I3694" s="67" t="s">
        <v>1670</v>
      </c>
      <c r="J3694" s="36">
        <v>58</v>
      </c>
    </row>
    <row r="3695" spans="1:10" x14ac:dyDescent="0.25">
      <c r="A3695" s="67"/>
      <c r="B3695" s="67"/>
      <c r="C3695" s="67"/>
      <c r="D3695" s="67"/>
      <c r="E3695" s="67" t="s">
        <v>383</v>
      </c>
      <c r="F3695" s="68">
        <v>42582</v>
      </c>
      <c r="G3695" s="67" t="s">
        <v>1830</v>
      </c>
      <c r="H3695" s="67"/>
      <c r="I3695" s="67" t="s">
        <v>1831</v>
      </c>
      <c r="J3695" s="36">
        <v>40</v>
      </c>
    </row>
    <row r="3696" spans="1:10" x14ac:dyDescent="0.25">
      <c r="A3696" s="67"/>
      <c r="B3696" s="67"/>
      <c r="C3696" s="67"/>
      <c r="D3696" s="67"/>
      <c r="E3696" s="67" t="s">
        <v>423</v>
      </c>
      <c r="F3696" s="68">
        <v>42656</v>
      </c>
      <c r="G3696" s="67"/>
      <c r="H3696" s="67" t="s">
        <v>1637</v>
      </c>
      <c r="I3696" s="67" t="s">
        <v>1675</v>
      </c>
      <c r="J3696" s="36">
        <v>1000</v>
      </c>
    </row>
    <row r="3697" spans="1:10" x14ac:dyDescent="0.25">
      <c r="A3697" s="67"/>
      <c r="B3697" s="67"/>
      <c r="C3697" s="67"/>
      <c r="D3697" s="67"/>
      <c r="E3697" s="67" t="s">
        <v>423</v>
      </c>
      <c r="F3697" s="68">
        <v>42656</v>
      </c>
      <c r="G3697" s="67"/>
      <c r="H3697" s="67"/>
      <c r="I3697" s="67" t="s">
        <v>431</v>
      </c>
      <c r="J3697" s="36">
        <v>-28.95</v>
      </c>
    </row>
    <row r="3698" spans="1:10" x14ac:dyDescent="0.25">
      <c r="A3698" s="67"/>
      <c r="B3698" s="67"/>
      <c r="C3698" s="67"/>
      <c r="D3698" s="67"/>
      <c r="E3698" s="67" t="s">
        <v>383</v>
      </c>
      <c r="F3698" s="68">
        <v>42675</v>
      </c>
      <c r="G3698" s="67" t="s">
        <v>1835</v>
      </c>
      <c r="H3698" s="67"/>
      <c r="I3698" s="67" t="s">
        <v>1836</v>
      </c>
      <c r="J3698" s="36">
        <v>20</v>
      </c>
    </row>
    <row r="3699" spans="1:10" x14ac:dyDescent="0.25">
      <c r="A3699" s="67"/>
      <c r="B3699" s="67"/>
      <c r="C3699" s="67"/>
      <c r="D3699" s="67"/>
      <c r="E3699" s="67" t="s">
        <v>383</v>
      </c>
      <c r="F3699" s="68">
        <v>42704</v>
      </c>
      <c r="G3699" s="67" t="s">
        <v>1468</v>
      </c>
      <c r="H3699" s="67"/>
      <c r="I3699" s="67" t="s">
        <v>1469</v>
      </c>
      <c r="J3699" s="36">
        <v>38</v>
      </c>
    </row>
    <row r="3700" spans="1:10" x14ac:dyDescent="0.25">
      <c r="A3700" s="67"/>
      <c r="B3700" s="67"/>
      <c r="C3700" s="67"/>
      <c r="D3700" s="67"/>
      <c r="E3700" s="67" t="s">
        <v>383</v>
      </c>
      <c r="F3700" s="68">
        <v>42886</v>
      </c>
      <c r="G3700" s="67" t="s">
        <v>1545</v>
      </c>
      <c r="H3700" s="67"/>
      <c r="I3700" s="67" t="s">
        <v>1546</v>
      </c>
      <c r="J3700" s="36">
        <v>58</v>
      </c>
    </row>
    <row r="3701" spans="1:10" x14ac:dyDescent="0.25">
      <c r="A3701" s="67"/>
      <c r="B3701" s="67"/>
      <c r="C3701" s="67"/>
      <c r="D3701" s="67"/>
      <c r="E3701" s="67" t="s">
        <v>390</v>
      </c>
      <c r="F3701" s="68">
        <v>43420</v>
      </c>
      <c r="G3701" s="67" t="s">
        <v>3798</v>
      </c>
      <c r="H3701" s="67" t="s">
        <v>3799</v>
      </c>
      <c r="I3701" s="67" t="s">
        <v>3800</v>
      </c>
      <c r="J3701" s="36">
        <v>-80</v>
      </c>
    </row>
    <row r="3702" spans="1:10" x14ac:dyDescent="0.25">
      <c r="A3702" s="67"/>
      <c r="B3702" s="67"/>
      <c r="C3702" s="67"/>
      <c r="D3702" s="67"/>
      <c r="E3702" s="67" t="s">
        <v>390</v>
      </c>
      <c r="F3702" s="68">
        <v>43585</v>
      </c>
      <c r="G3702" s="67" t="s">
        <v>3801</v>
      </c>
      <c r="H3702" s="67" t="s">
        <v>3799</v>
      </c>
      <c r="I3702" s="67" t="s">
        <v>3802</v>
      </c>
      <c r="J3702" s="36">
        <v>-694.93</v>
      </c>
    </row>
    <row r="3703" spans="1:10" ht="15.75" thickBot="1" x14ac:dyDescent="0.3">
      <c r="A3703" s="67"/>
      <c r="B3703" s="67"/>
      <c r="C3703" s="67"/>
      <c r="D3703" s="67"/>
      <c r="E3703" s="67" t="s">
        <v>390</v>
      </c>
      <c r="F3703" s="68">
        <v>43722</v>
      </c>
      <c r="G3703" s="67" t="s">
        <v>1069</v>
      </c>
      <c r="H3703" s="67" t="s">
        <v>568</v>
      </c>
      <c r="I3703" s="67" t="s">
        <v>2893</v>
      </c>
      <c r="J3703" s="37">
        <v>-56.4</v>
      </c>
    </row>
    <row r="3704" spans="1:10" x14ac:dyDescent="0.25">
      <c r="A3704" s="67"/>
      <c r="B3704" s="67"/>
      <c r="C3704" s="67" t="s">
        <v>3803</v>
      </c>
      <c r="D3704" s="67"/>
      <c r="E3704" s="67"/>
      <c r="F3704" s="68"/>
      <c r="G3704" s="67"/>
      <c r="H3704" s="67"/>
      <c r="I3704" s="67"/>
      <c r="J3704" s="36">
        <f>ROUND(SUM(J3661:J3703),5)</f>
        <v>1149.72</v>
      </c>
    </row>
    <row r="3705" spans="1:10" x14ac:dyDescent="0.25">
      <c r="A3705" s="64"/>
      <c r="B3705" s="64"/>
      <c r="C3705" s="64" t="s">
        <v>3804</v>
      </c>
      <c r="D3705" s="64"/>
      <c r="E3705" s="64"/>
      <c r="F3705" s="65"/>
      <c r="G3705" s="64"/>
      <c r="H3705" s="64"/>
      <c r="I3705" s="64"/>
      <c r="J3705" s="57"/>
    </row>
    <row r="3706" spans="1:10" x14ac:dyDescent="0.25">
      <c r="A3706" s="67"/>
      <c r="B3706" s="67"/>
      <c r="C3706" s="67"/>
      <c r="D3706" s="67"/>
      <c r="E3706" s="67" t="s">
        <v>383</v>
      </c>
      <c r="F3706" s="68">
        <v>41547</v>
      </c>
      <c r="G3706" s="67" t="s">
        <v>1543</v>
      </c>
      <c r="H3706" s="67"/>
      <c r="I3706" s="67" t="s">
        <v>1544</v>
      </c>
      <c r="J3706" s="36">
        <v>8</v>
      </c>
    </row>
    <row r="3707" spans="1:10" ht="15.75" thickBot="1" x14ac:dyDescent="0.3">
      <c r="A3707" s="67"/>
      <c r="B3707" s="67"/>
      <c r="C3707" s="67"/>
      <c r="D3707" s="67"/>
      <c r="E3707" s="67" t="s">
        <v>383</v>
      </c>
      <c r="F3707" s="68">
        <v>42767</v>
      </c>
      <c r="G3707" s="67" t="s">
        <v>1009</v>
      </c>
      <c r="H3707" s="67"/>
      <c r="I3707" s="67" t="s">
        <v>1556</v>
      </c>
      <c r="J3707" s="37">
        <v>-8</v>
      </c>
    </row>
    <row r="3708" spans="1:10" x14ac:dyDescent="0.25">
      <c r="A3708" s="67"/>
      <c r="B3708" s="67"/>
      <c r="C3708" s="67" t="s">
        <v>3805</v>
      </c>
      <c r="D3708" s="67"/>
      <c r="E3708" s="67"/>
      <c r="F3708" s="68"/>
      <c r="G3708" s="67"/>
      <c r="H3708" s="67"/>
      <c r="I3708" s="67"/>
      <c r="J3708" s="36">
        <f>ROUND(SUM(J3705:J3707),5)</f>
        <v>0</v>
      </c>
    </row>
    <row r="3709" spans="1:10" x14ac:dyDescent="0.25">
      <c r="A3709" s="64"/>
      <c r="B3709" s="64"/>
      <c r="C3709" s="64" t="s">
        <v>3806</v>
      </c>
      <c r="D3709" s="64"/>
      <c r="E3709" s="64"/>
      <c r="F3709" s="65"/>
      <c r="G3709" s="64"/>
      <c r="H3709" s="64"/>
      <c r="I3709" s="64"/>
      <c r="J3709" s="57"/>
    </row>
    <row r="3710" spans="1:10" x14ac:dyDescent="0.25">
      <c r="A3710" s="67"/>
      <c r="B3710" s="67"/>
      <c r="C3710" s="67"/>
      <c r="D3710" s="67"/>
      <c r="E3710" s="67" t="s">
        <v>383</v>
      </c>
      <c r="F3710" s="68">
        <v>41060</v>
      </c>
      <c r="G3710" s="67" t="s">
        <v>1486</v>
      </c>
      <c r="H3710" s="67"/>
      <c r="I3710" s="67" t="s">
        <v>1487</v>
      </c>
      <c r="J3710" s="36">
        <v>20</v>
      </c>
    </row>
    <row r="3711" spans="1:10" x14ac:dyDescent="0.25">
      <c r="A3711" s="67"/>
      <c r="B3711" s="67"/>
      <c r="C3711" s="67"/>
      <c r="D3711" s="67"/>
      <c r="E3711" s="67" t="s">
        <v>383</v>
      </c>
      <c r="F3711" s="68">
        <v>41333</v>
      </c>
      <c r="G3711" s="67" t="s">
        <v>1571</v>
      </c>
      <c r="H3711" s="67"/>
      <c r="I3711" s="67" t="s">
        <v>1572</v>
      </c>
      <c r="J3711" s="36">
        <v>8</v>
      </c>
    </row>
    <row r="3712" spans="1:10" ht="15.75" thickBot="1" x14ac:dyDescent="0.3">
      <c r="A3712" s="67"/>
      <c r="B3712" s="67"/>
      <c r="C3712" s="67"/>
      <c r="D3712" s="67"/>
      <c r="E3712" s="67" t="s">
        <v>383</v>
      </c>
      <c r="F3712" s="68">
        <v>42370</v>
      </c>
      <c r="G3712" s="67" t="s">
        <v>1462</v>
      </c>
      <c r="H3712" s="67"/>
      <c r="I3712" s="67" t="s">
        <v>1463</v>
      </c>
      <c r="J3712" s="37">
        <v>472</v>
      </c>
    </row>
    <row r="3713" spans="1:10" x14ac:dyDescent="0.25">
      <c r="A3713" s="67"/>
      <c r="B3713" s="67"/>
      <c r="C3713" s="67" t="s">
        <v>3807</v>
      </c>
      <c r="D3713" s="67"/>
      <c r="E3713" s="67"/>
      <c r="F3713" s="68"/>
      <c r="G3713" s="67"/>
      <c r="H3713" s="67"/>
      <c r="I3713" s="67"/>
      <c r="J3713" s="36">
        <f>ROUND(SUM(J3709:J3712),5)</f>
        <v>500</v>
      </c>
    </row>
    <row r="3714" spans="1:10" x14ac:dyDescent="0.25">
      <c r="A3714" s="64"/>
      <c r="B3714" s="64"/>
      <c r="C3714" s="64" t="s">
        <v>3808</v>
      </c>
      <c r="D3714" s="64"/>
      <c r="E3714" s="64"/>
      <c r="F3714" s="65"/>
      <c r="G3714" s="64"/>
      <c r="H3714" s="64"/>
      <c r="I3714" s="64"/>
      <c r="J3714" s="57"/>
    </row>
    <row r="3715" spans="1:10" x14ac:dyDescent="0.25">
      <c r="A3715" s="67"/>
      <c r="B3715" s="67"/>
      <c r="C3715" s="67"/>
      <c r="D3715" s="67"/>
      <c r="E3715" s="67" t="s">
        <v>383</v>
      </c>
      <c r="F3715" s="68">
        <v>41182</v>
      </c>
      <c r="G3715" s="67" t="s">
        <v>1506</v>
      </c>
      <c r="H3715" s="67"/>
      <c r="I3715" s="67" t="s">
        <v>1507</v>
      </c>
      <c r="J3715" s="36">
        <v>20</v>
      </c>
    </row>
    <row r="3716" spans="1:10" x14ac:dyDescent="0.25">
      <c r="A3716" s="67"/>
      <c r="B3716" s="67"/>
      <c r="C3716" s="67"/>
      <c r="D3716" s="67"/>
      <c r="E3716" s="67" t="s">
        <v>383</v>
      </c>
      <c r="F3716" s="68">
        <v>41364</v>
      </c>
      <c r="G3716" s="67" t="s">
        <v>1624</v>
      </c>
      <c r="H3716" s="67"/>
      <c r="I3716" s="67" t="s">
        <v>1625</v>
      </c>
      <c r="J3716" s="36">
        <v>8</v>
      </c>
    </row>
    <row r="3717" spans="1:10" x14ac:dyDescent="0.25">
      <c r="A3717" s="67"/>
      <c r="B3717" s="67"/>
      <c r="C3717" s="67"/>
      <c r="D3717" s="67"/>
      <c r="E3717" s="67" t="s">
        <v>383</v>
      </c>
      <c r="F3717" s="68">
        <v>41517</v>
      </c>
      <c r="G3717" s="67" t="s">
        <v>1508</v>
      </c>
      <c r="H3717" s="67"/>
      <c r="I3717" s="67" t="s">
        <v>1509</v>
      </c>
      <c r="J3717" s="36">
        <v>20</v>
      </c>
    </row>
    <row r="3718" spans="1:10" x14ac:dyDescent="0.25">
      <c r="A3718" s="67"/>
      <c r="B3718" s="67"/>
      <c r="C3718" s="67"/>
      <c r="D3718" s="67"/>
      <c r="E3718" s="67" t="s">
        <v>383</v>
      </c>
      <c r="F3718" s="68">
        <v>41882</v>
      </c>
      <c r="G3718" s="67" t="s">
        <v>1492</v>
      </c>
      <c r="H3718" s="67"/>
      <c r="I3718" s="67" t="s">
        <v>1493</v>
      </c>
      <c r="J3718" s="36">
        <v>8</v>
      </c>
    </row>
    <row r="3719" spans="1:10" x14ac:dyDescent="0.25">
      <c r="A3719" s="67"/>
      <c r="B3719" s="67"/>
      <c r="C3719" s="67"/>
      <c r="D3719" s="67"/>
      <c r="E3719" s="67" t="s">
        <v>383</v>
      </c>
      <c r="F3719" s="68">
        <v>41912</v>
      </c>
      <c r="G3719" s="67" t="s">
        <v>1642</v>
      </c>
      <c r="H3719" s="67"/>
      <c r="I3719" s="67" t="s">
        <v>1643</v>
      </c>
      <c r="J3719" s="36">
        <v>8</v>
      </c>
    </row>
    <row r="3720" spans="1:10" x14ac:dyDescent="0.25">
      <c r="A3720" s="67"/>
      <c r="B3720" s="67"/>
      <c r="C3720" s="67"/>
      <c r="D3720" s="67"/>
      <c r="E3720" s="67" t="s">
        <v>383</v>
      </c>
      <c r="F3720" s="68">
        <v>42247</v>
      </c>
      <c r="G3720" s="67" t="s">
        <v>1658</v>
      </c>
      <c r="H3720" s="67"/>
      <c r="I3720" s="67" t="s">
        <v>1659</v>
      </c>
      <c r="J3720" s="36">
        <v>8</v>
      </c>
    </row>
    <row r="3721" spans="1:10" x14ac:dyDescent="0.25">
      <c r="A3721" s="67"/>
      <c r="B3721" s="67"/>
      <c r="C3721" s="67"/>
      <c r="D3721" s="67"/>
      <c r="E3721" s="67" t="s">
        <v>383</v>
      </c>
      <c r="F3721" s="68">
        <v>42277</v>
      </c>
      <c r="G3721" s="67" t="s">
        <v>991</v>
      </c>
      <c r="H3721" s="67"/>
      <c r="I3721" s="67" t="s">
        <v>992</v>
      </c>
      <c r="J3721" s="36">
        <v>8</v>
      </c>
    </row>
    <row r="3722" spans="1:10" x14ac:dyDescent="0.25">
      <c r="A3722" s="67"/>
      <c r="B3722" s="67"/>
      <c r="C3722" s="67"/>
      <c r="D3722" s="67"/>
      <c r="E3722" s="67" t="s">
        <v>383</v>
      </c>
      <c r="F3722" s="68">
        <v>42370</v>
      </c>
      <c r="G3722" s="67" t="s">
        <v>1462</v>
      </c>
      <c r="H3722" s="67"/>
      <c r="I3722" s="67" t="s">
        <v>1463</v>
      </c>
      <c r="J3722" s="36">
        <v>420</v>
      </c>
    </row>
    <row r="3723" spans="1:10" x14ac:dyDescent="0.25">
      <c r="A3723" s="67"/>
      <c r="B3723" s="67"/>
      <c r="C3723" s="67"/>
      <c r="D3723" s="67"/>
      <c r="E3723" s="67" t="s">
        <v>383</v>
      </c>
      <c r="F3723" s="68">
        <v>42613</v>
      </c>
      <c r="G3723" s="67" t="s">
        <v>1482</v>
      </c>
      <c r="H3723" s="67"/>
      <c r="I3723" s="67" t="s">
        <v>1483</v>
      </c>
      <c r="J3723" s="36">
        <v>8</v>
      </c>
    </row>
    <row r="3724" spans="1:10" ht="15.75" thickBot="1" x14ac:dyDescent="0.3">
      <c r="A3724" s="67"/>
      <c r="B3724" s="67"/>
      <c r="C3724" s="67"/>
      <c r="D3724" s="67"/>
      <c r="E3724" s="67" t="s">
        <v>383</v>
      </c>
      <c r="F3724" s="68">
        <v>42675</v>
      </c>
      <c r="G3724" s="67" t="s">
        <v>1835</v>
      </c>
      <c r="H3724" s="67"/>
      <c r="I3724" s="67" t="s">
        <v>1836</v>
      </c>
      <c r="J3724" s="37">
        <v>16</v>
      </c>
    </row>
    <row r="3725" spans="1:10" x14ac:dyDescent="0.25">
      <c r="A3725" s="67"/>
      <c r="B3725" s="67"/>
      <c r="C3725" s="67" t="s">
        <v>3809</v>
      </c>
      <c r="D3725" s="67"/>
      <c r="E3725" s="67"/>
      <c r="F3725" s="68"/>
      <c r="G3725" s="67"/>
      <c r="H3725" s="67"/>
      <c r="I3725" s="67"/>
      <c r="J3725" s="36">
        <f>ROUND(SUM(J3714:J3724),5)</f>
        <v>524</v>
      </c>
    </row>
    <row r="3726" spans="1:10" x14ac:dyDescent="0.25">
      <c r="A3726" s="64"/>
      <c r="B3726" s="64"/>
      <c r="C3726" s="64" t="s">
        <v>3810</v>
      </c>
      <c r="D3726" s="64"/>
      <c r="E3726" s="64"/>
      <c r="F3726" s="65"/>
      <c r="G3726" s="64"/>
      <c r="H3726" s="64"/>
      <c r="I3726" s="64"/>
      <c r="J3726" s="57"/>
    </row>
    <row r="3727" spans="1:10" x14ac:dyDescent="0.25">
      <c r="A3727" s="67"/>
      <c r="B3727" s="67"/>
      <c r="C3727" s="67"/>
      <c r="D3727" s="67"/>
      <c r="E3727" s="67" t="s">
        <v>383</v>
      </c>
      <c r="F3727" s="68">
        <v>41121</v>
      </c>
      <c r="G3727" s="67" t="s">
        <v>1513</v>
      </c>
      <c r="H3727" s="67"/>
      <c r="I3727" s="67" t="s">
        <v>1514</v>
      </c>
      <c r="J3727" s="36">
        <v>20</v>
      </c>
    </row>
    <row r="3728" spans="1:10" ht="15.75" thickBot="1" x14ac:dyDescent="0.3">
      <c r="A3728" s="67"/>
      <c r="B3728" s="67"/>
      <c r="C3728" s="67"/>
      <c r="D3728" s="67"/>
      <c r="E3728" s="67" t="s">
        <v>383</v>
      </c>
      <c r="F3728" s="68">
        <v>42370</v>
      </c>
      <c r="G3728" s="67" t="s">
        <v>1462</v>
      </c>
      <c r="H3728" s="67"/>
      <c r="I3728" s="67" t="s">
        <v>1463</v>
      </c>
      <c r="J3728" s="37">
        <v>480</v>
      </c>
    </row>
    <row r="3729" spans="1:10" x14ac:dyDescent="0.25">
      <c r="A3729" s="67"/>
      <c r="B3729" s="67"/>
      <c r="C3729" s="67" t="s">
        <v>3811</v>
      </c>
      <c r="D3729" s="67"/>
      <c r="E3729" s="67"/>
      <c r="F3729" s="68"/>
      <c r="G3729" s="67"/>
      <c r="H3729" s="67"/>
      <c r="I3729" s="67"/>
      <c r="J3729" s="36">
        <f>ROUND(SUM(J3726:J3728),5)</f>
        <v>500</v>
      </c>
    </row>
    <row r="3730" spans="1:10" x14ac:dyDescent="0.25">
      <c r="A3730" s="64"/>
      <c r="B3730" s="64"/>
      <c r="C3730" s="64" t="s">
        <v>3812</v>
      </c>
      <c r="D3730" s="64"/>
      <c r="E3730" s="64"/>
      <c r="F3730" s="65"/>
      <c r="G3730" s="64"/>
      <c r="H3730" s="64"/>
      <c r="I3730" s="64"/>
      <c r="J3730" s="57"/>
    </row>
    <row r="3731" spans="1:10" x14ac:dyDescent="0.25">
      <c r="A3731" s="67"/>
      <c r="B3731" s="67"/>
      <c r="C3731" s="67"/>
      <c r="D3731" s="67"/>
      <c r="E3731" s="67" t="s">
        <v>383</v>
      </c>
      <c r="F3731" s="68">
        <v>41060</v>
      </c>
      <c r="G3731" s="67" t="s">
        <v>1486</v>
      </c>
      <c r="H3731" s="67"/>
      <c r="I3731" s="67" t="s">
        <v>1487</v>
      </c>
      <c r="J3731" s="36">
        <v>20</v>
      </c>
    </row>
    <row r="3732" spans="1:10" x14ac:dyDescent="0.25">
      <c r="A3732" s="67"/>
      <c r="B3732" s="67"/>
      <c r="C3732" s="67"/>
      <c r="D3732" s="67"/>
      <c r="E3732" s="67" t="s">
        <v>383</v>
      </c>
      <c r="F3732" s="68">
        <v>41274</v>
      </c>
      <c r="G3732" s="67" t="s">
        <v>1541</v>
      </c>
      <c r="H3732" s="67"/>
      <c r="I3732" s="67" t="s">
        <v>1542</v>
      </c>
      <c r="J3732" s="36">
        <v>20</v>
      </c>
    </row>
    <row r="3733" spans="1:10" x14ac:dyDescent="0.25">
      <c r="A3733" s="67"/>
      <c r="B3733" s="67"/>
      <c r="C3733" s="67"/>
      <c r="D3733" s="67"/>
      <c r="E3733" s="67" t="s">
        <v>383</v>
      </c>
      <c r="F3733" s="68">
        <v>41425</v>
      </c>
      <c r="G3733" s="67" t="s">
        <v>1490</v>
      </c>
      <c r="H3733" s="67"/>
      <c r="I3733" s="67" t="s">
        <v>1491</v>
      </c>
      <c r="J3733" s="36">
        <v>20</v>
      </c>
    </row>
    <row r="3734" spans="1:10" x14ac:dyDescent="0.25">
      <c r="A3734" s="67"/>
      <c r="B3734" s="67"/>
      <c r="C3734" s="67"/>
      <c r="D3734" s="67"/>
      <c r="E3734" s="67" t="s">
        <v>383</v>
      </c>
      <c r="F3734" s="68">
        <v>41698</v>
      </c>
      <c r="G3734" s="67" t="s">
        <v>1575</v>
      </c>
      <c r="H3734" s="67"/>
      <c r="I3734" s="67" t="s">
        <v>1576</v>
      </c>
      <c r="J3734" s="36">
        <v>20</v>
      </c>
    </row>
    <row r="3735" spans="1:10" ht="15.75" thickBot="1" x14ac:dyDescent="0.3">
      <c r="A3735" s="67"/>
      <c r="B3735" s="67"/>
      <c r="C3735" s="67"/>
      <c r="D3735" s="67"/>
      <c r="E3735" s="67" t="s">
        <v>383</v>
      </c>
      <c r="F3735" s="68">
        <v>42767</v>
      </c>
      <c r="G3735" s="67" t="s">
        <v>1009</v>
      </c>
      <c r="H3735" s="67"/>
      <c r="I3735" s="67" t="s">
        <v>1556</v>
      </c>
      <c r="J3735" s="37">
        <v>-80</v>
      </c>
    </row>
    <row r="3736" spans="1:10" x14ac:dyDescent="0.25">
      <c r="A3736" s="67"/>
      <c r="B3736" s="67"/>
      <c r="C3736" s="67" t="s">
        <v>3813</v>
      </c>
      <c r="D3736" s="67"/>
      <c r="E3736" s="67"/>
      <c r="F3736" s="68"/>
      <c r="G3736" s="67"/>
      <c r="H3736" s="67"/>
      <c r="I3736" s="67"/>
      <c r="J3736" s="36">
        <f>ROUND(SUM(J3730:J3735),5)</f>
        <v>0</v>
      </c>
    </row>
    <row r="3737" spans="1:10" x14ac:dyDescent="0.25">
      <c r="A3737" s="64"/>
      <c r="B3737" s="64"/>
      <c r="C3737" s="64" t="s">
        <v>3814</v>
      </c>
      <c r="D3737" s="64"/>
      <c r="E3737" s="64"/>
      <c r="F3737" s="65"/>
      <c r="G3737" s="64"/>
      <c r="H3737" s="64"/>
      <c r="I3737" s="64"/>
      <c r="J3737" s="57"/>
    </row>
    <row r="3738" spans="1:10" x14ac:dyDescent="0.25">
      <c r="A3738" s="67"/>
      <c r="B3738" s="67"/>
      <c r="C3738" s="67"/>
      <c r="D3738" s="67"/>
      <c r="E3738" s="67" t="s">
        <v>383</v>
      </c>
      <c r="F3738" s="68">
        <v>42124</v>
      </c>
      <c r="G3738" s="67" t="s">
        <v>1523</v>
      </c>
      <c r="H3738" s="67"/>
      <c r="I3738" s="67" t="s">
        <v>1524</v>
      </c>
      <c r="J3738" s="36">
        <v>20</v>
      </c>
    </row>
    <row r="3739" spans="1:10" x14ac:dyDescent="0.25">
      <c r="A3739" s="67"/>
      <c r="B3739" s="67"/>
      <c r="C3739" s="67"/>
      <c r="D3739" s="67"/>
      <c r="E3739" s="67" t="s">
        <v>383</v>
      </c>
      <c r="F3739" s="68">
        <v>42124</v>
      </c>
      <c r="G3739" s="67" t="s">
        <v>3815</v>
      </c>
      <c r="H3739" s="67" t="s">
        <v>3816</v>
      </c>
      <c r="I3739" s="67"/>
      <c r="J3739" s="36">
        <v>450</v>
      </c>
    </row>
    <row r="3740" spans="1:10" x14ac:dyDescent="0.25">
      <c r="A3740" s="67"/>
      <c r="B3740" s="67"/>
      <c r="C3740" s="67"/>
      <c r="D3740" s="67"/>
      <c r="E3740" s="67" t="s">
        <v>426</v>
      </c>
      <c r="F3740" s="68">
        <v>42170</v>
      </c>
      <c r="G3740" s="67"/>
      <c r="H3740" s="67" t="s">
        <v>3817</v>
      </c>
      <c r="I3740" s="67" t="s">
        <v>3818</v>
      </c>
      <c r="J3740" s="36">
        <v>-285.25</v>
      </c>
    </row>
    <row r="3741" spans="1:10" x14ac:dyDescent="0.25">
      <c r="A3741" s="67"/>
      <c r="B3741" s="67"/>
      <c r="C3741" s="67"/>
      <c r="D3741" s="67"/>
      <c r="E3741" s="67" t="s">
        <v>383</v>
      </c>
      <c r="F3741" s="68">
        <v>42338</v>
      </c>
      <c r="G3741" s="67" t="s">
        <v>1525</v>
      </c>
      <c r="H3741" s="67"/>
      <c r="I3741" s="67" t="s">
        <v>1526</v>
      </c>
      <c r="J3741" s="36">
        <v>38</v>
      </c>
    </row>
    <row r="3742" spans="1:10" x14ac:dyDescent="0.25">
      <c r="A3742" s="67"/>
      <c r="B3742" s="67"/>
      <c r="C3742" s="67"/>
      <c r="D3742" s="67"/>
      <c r="E3742" s="67" t="s">
        <v>383</v>
      </c>
      <c r="F3742" s="68">
        <v>42429</v>
      </c>
      <c r="G3742" s="67" t="s">
        <v>1464</v>
      </c>
      <c r="H3742" s="67"/>
      <c r="I3742" s="67" t="s">
        <v>1465</v>
      </c>
      <c r="J3742" s="36">
        <v>38</v>
      </c>
    </row>
    <row r="3743" spans="1:10" x14ac:dyDescent="0.25">
      <c r="A3743" s="67"/>
      <c r="B3743" s="67"/>
      <c r="C3743" s="67"/>
      <c r="D3743" s="67"/>
      <c r="E3743" s="67" t="s">
        <v>383</v>
      </c>
      <c r="F3743" s="68">
        <v>42613</v>
      </c>
      <c r="G3743" s="67" t="s">
        <v>1482</v>
      </c>
      <c r="H3743" s="67"/>
      <c r="I3743" s="67" t="s">
        <v>1483</v>
      </c>
      <c r="J3743" s="36">
        <v>20</v>
      </c>
    </row>
    <row r="3744" spans="1:10" x14ac:dyDescent="0.25">
      <c r="A3744" s="67"/>
      <c r="B3744" s="67"/>
      <c r="C3744" s="67"/>
      <c r="D3744" s="67"/>
      <c r="E3744" s="67" t="s">
        <v>390</v>
      </c>
      <c r="F3744" s="68">
        <v>42940</v>
      </c>
      <c r="G3744" s="67" t="s">
        <v>3819</v>
      </c>
      <c r="H3744" s="67" t="s">
        <v>3820</v>
      </c>
      <c r="I3744" s="67" t="s">
        <v>3821</v>
      </c>
      <c r="J3744" s="36">
        <v>-140.62</v>
      </c>
    </row>
    <row r="3745" spans="1:10" ht="15.75" thickBot="1" x14ac:dyDescent="0.3">
      <c r="A3745" s="67"/>
      <c r="B3745" s="67"/>
      <c r="C3745" s="67"/>
      <c r="D3745" s="67"/>
      <c r="E3745" s="67" t="s">
        <v>390</v>
      </c>
      <c r="F3745" s="68">
        <v>43320</v>
      </c>
      <c r="G3745" s="67" t="s">
        <v>3822</v>
      </c>
      <c r="H3745" s="67" t="s">
        <v>3820</v>
      </c>
      <c r="I3745" s="67" t="s">
        <v>3823</v>
      </c>
      <c r="J3745" s="37">
        <v>-111</v>
      </c>
    </row>
    <row r="3746" spans="1:10" x14ac:dyDescent="0.25">
      <c r="A3746" s="67"/>
      <c r="B3746" s="67"/>
      <c r="C3746" s="67" t="s">
        <v>3824</v>
      </c>
      <c r="D3746" s="67"/>
      <c r="E3746" s="67"/>
      <c r="F3746" s="68"/>
      <c r="G3746" s="67"/>
      <c r="H3746" s="67"/>
      <c r="I3746" s="67"/>
      <c r="J3746" s="36">
        <f>ROUND(SUM(J3737:J3745),5)</f>
        <v>29.13</v>
      </c>
    </row>
    <row r="3747" spans="1:10" x14ac:dyDescent="0.25">
      <c r="A3747" s="64"/>
      <c r="B3747" s="64"/>
      <c r="C3747" s="64" t="s">
        <v>3825</v>
      </c>
      <c r="D3747" s="64"/>
      <c r="E3747" s="64"/>
      <c r="F3747" s="65"/>
      <c r="G3747" s="64"/>
      <c r="H3747" s="64"/>
      <c r="I3747" s="64"/>
      <c r="J3747" s="57"/>
    </row>
    <row r="3748" spans="1:10" x14ac:dyDescent="0.25">
      <c r="A3748" s="67"/>
      <c r="B3748" s="67"/>
      <c r="C3748" s="67"/>
      <c r="D3748" s="67"/>
      <c r="E3748" s="67" t="s">
        <v>383</v>
      </c>
      <c r="F3748" s="68">
        <v>42370</v>
      </c>
      <c r="G3748" s="67" t="s">
        <v>1462</v>
      </c>
      <c r="H3748" s="67"/>
      <c r="I3748" s="67" t="s">
        <v>1463</v>
      </c>
      <c r="J3748" s="36">
        <v>500</v>
      </c>
    </row>
    <row r="3749" spans="1:10" x14ac:dyDescent="0.25">
      <c r="A3749" s="67"/>
      <c r="B3749" s="67"/>
      <c r="C3749" s="67"/>
      <c r="D3749" s="67"/>
      <c r="E3749" s="67" t="s">
        <v>383</v>
      </c>
      <c r="F3749" s="68">
        <v>42490</v>
      </c>
      <c r="G3749" s="67" t="s">
        <v>1666</v>
      </c>
      <c r="H3749" s="67"/>
      <c r="I3749" s="67" t="s">
        <v>1667</v>
      </c>
      <c r="J3749" s="36">
        <v>8</v>
      </c>
    </row>
    <row r="3750" spans="1:10" ht="15.75" thickBot="1" x14ac:dyDescent="0.3">
      <c r="A3750" s="67"/>
      <c r="B3750" s="67"/>
      <c r="C3750" s="67"/>
      <c r="D3750" s="67"/>
      <c r="E3750" s="67" t="s">
        <v>383</v>
      </c>
      <c r="F3750" s="68">
        <v>42675</v>
      </c>
      <c r="G3750" s="67" t="s">
        <v>1835</v>
      </c>
      <c r="H3750" s="67"/>
      <c r="I3750" s="67" t="s">
        <v>1836</v>
      </c>
      <c r="J3750" s="37">
        <v>8</v>
      </c>
    </row>
    <row r="3751" spans="1:10" x14ac:dyDescent="0.25">
      <c r="A3751" s="67"/>
      <c r="B3751" s="67"/>
      <c r="C3751" s="67" t="s">
        <v>3826</v>
      </c>
      <c r="D3751" s="67"/>
      <c r="E3751" s="67"/>
      <c r="F3751" s="68"/>
      <c r="G3751" s="67"/>
      <c r="H3751" s="67"/>
      <c r="I3751" s="67"/>
      <c r="J3751" s="36">
        <f>ROUND(SUM(J3747:J3750),5)</f>
        <v>516</v>
      </c>
    </row>
    <row r="3752" spans="1:10" x14ac:dyDescent="0.25">
      <c r="A3752" s="64"/>
      <c r="B3752" s="64"/>
      <c r="C3752" s="64" t="s">
        <v>3827</v>
      </c>
      <c r="D3752" s="64"/>
      <c r="E3752" s="64"/>
      <c r="F3752" s="65"/>
      <c r="G3752" s="64"/>
      <c r="H3752" s="64"/>
      <c r="I3752" s="64"/>
      <c r="J3752" s="57"/>
    </row>
    <row r="3753" spans="1:10" x14ac:dyDescent="0.25">
      <c r="A3753" s="67"/>
      <c r="B3753" s="67"/>
      <c r="C3753" s="67"/>
      <c r="D3753" s="67"/>
      <c r="E3753" s="67" t="s">
        <v>383</v>
      </c>
      <c r="F3753" s="68">
        <v>41121</v>
      </c>
      <c r="G3753" s="67" t="s">
        <v>1513</v>
      </c>
      <c r="H3753" s="67"/>
      <c r="I3753" s="67" t="s">
        <v>1514</v>
      </c>
      <c r="J3753" s="36">
        <v>8</v>
      </c>
    </row>
    <row r="3754" spans="1:10" x14ac:dyDescent="0.25">
      <c r="A3754" s="67"/>
      <c r="B3754" s="67"/>
      <c r="C3754" s="67"/>
      <c r="D3754" s="67"/>
      <c r="E3754" s="67" t="s">
        <v>383</v>
      </c>
      <c r="F3754" s="68">
        <v>41394</v>
      </c>
      <c r="G3754" s="67" t="s">
        <v>1515</v>
      </c>
      <c r="H3754" s="67"/>
      <c r="I3754" s="67" t="s">
        <v>1516</v>
      </c>
      <c r="J3754" s="36">
        <v>20</v>
      </c>
    </row>
    <row r="3755" spans="1:10" x14ac:dyDescent="0.25">
      <c r="A3755" s="67"/>
      <c r="B3755" s="67"/>
      <c r="C3755" s="67"/>
      <c r="D3755" s="67"/>
      <c r="E3755" s="67" t="s">
        <v>383</v>
      </c>
      <c r="F3755" s="68">
        <v>41517</v>
      </c>
      <c r="G3755" s="67" t="s">
        <v>1508</v>
      </c>
      <c r="H3755" s="67"/>
      <c r="I3755" s="67" t="s">
        <v>1509</v>
      </c>
      <c r="J3755" s="36">
        <v>38</v>
      </c>
    </row>
    <row r="3756" spans="1:10" x14ac:dyDescent="0.25">
      <c r="A3756" s="67"/>
      <c r="B3756" s="67"/>
      <c r="C3756" s="67"/>
      <c r="D3756" s="67"/>
      <c r="E3756" s="67" t="s">
        <v>383</v>
      </c>
      <c r="F3756" s="68">
        <v>41578</v>
      </c>
      <c r="G3756" s="67" t="s">
        <v>421</v>
      </c>
      <c r="H3756" s="67"/>
      <c r="I3756" s="67" t="s">
        <v>422</v>
      </c>
      <c r="J3756" s="36">
        <v>20</v>
      </c>
    </row>
    <row r="3757" spans="1:10" x14ac:dyDescent="0.25">
      <c r="A3757" s="67"/>
      <c r="B3757" s="67"/>
      <c r="C3757" s="67"/>
      <c r="D3757" s="67"/>
      <c r="E3757" s="67" t="s">
        <v>383</v>
      </c>
      <c r="F3757" s="68">
        <v>41759</v>
      </c>
      <c r="G3757" s="67" t="s">
        <v>1521</v>
      </c>
      <c r="H3757" s="67"/>
      <c r="I3757" s="67" t="s">
        <v>1522</v>
      </c>
      <c r="J3757" s="36">
        <v>20</v>
      </c>
    </row>
    <row r="3758" spans="1:10" x14ac:dyDescent="0.25">
      <c r="A3758" s="67"/>
      <c r="B3758" s="67"/>
      <c r="C3758" s="67"/>
      <c r="D3758" s="67"/>
      <c r="E3758" s="67" t="s">
        <v>383</v>
      </c>
      <c r="F3758" s="68">
        <v>42124</v>
      </c>
      <c r="G3758" s="67" t="s">
        <v>1523</v>
      </c>
      <c r="H3758" s="67"/>
      <c r="I3758" s="67" t="s">
        <v>1524</v>
      </c>
      <c r="J3758" s="36">
        <v>20</v>
      </c>
    </row>
    <row r="3759" spans="1:10" ht="15.75" thickBot="1" x14ac:dyDescent="0.3">
      <c r="A3759" s="67"/>
      <c r="B3759" s="67"/>
      <c r="C3759" s="67"/>
      <c r="D3759" s="67"/>
      <c r="E3759" s="67" t="s">
        <v>383</v>
      </c>
      <c r="F3759" s="68">
        <v>42767</v>
      </c>
      <c r="G3759" s="67" t="s">
        <v>1009</v>
      </c>
      <c r="H3759" s="67"/>
      <c r="I3759" s="67" t="s">
        <v>1556</v>
      </c>
      <c r="J3759" s="37">
        <v>-126</v>
      </c>
    </row>
    <row r="3760" spans="1:10" x14ac:dyDescent="0.25">
      <c r="A3760" s="67"/>
      <c r="B3760" s="67"/>
      <c r="C3760" s="67" t="s">
        <v>3828</v>
      </c>
      <c r="D3760" s="67"/>
      <c r="E3760" s="67"/>
      <c r="F3760" s="68"/>
      <c r="G3760" s="67"/>
      <c r="H3760" s="67"/>
      <c r="I3760" s="67"/>
      <c r="J3760" s="36">
        <f>ROUND(SUM(J3752:J3759),5)</f>
        <v>0</v>
      </c>
    </row>
    <row r="3761" spans="1:10" x14ac:dyDescent="0.25">
      <c r="A3761" s="64"/>
      <c r="B3761" s="64"/>
      <c r="C3761" s="64" t="s">
        <v>3829</v>
      </c>
      <c r="D3761" s="64"/>
      <c r="E3761" s="64"/>
      <c r="F3761" s="65"/>
      <c r="G3761" s="64"/>
      <c r="H3761" s="64"/>
      <c r="I3761" s="64"/>
      <c r="J3761" s="57"/>
    </row>
    <row r="3762" spans="1:10" x14ac:dyDescent="0.25">
      <c r="A3762" s="67"/>
      <c r="B3762" s="67"/>
      <c r="C3762" s="67"/>
      <c r="D3762" s="67"/>
      <c r="E3762" s="67" t="s">
        <v>390</v>
      </c>
      <c r="F3762" s="68">
        <v>43081</v>
      </c>
      <c r="G3762" s="67" t="s">
        <v>3830</v>
      </c>
      <c r="H3762" s="67" t="s">
        <v>3831</v>
      </c>
      <c r="I3762" s="67" t="s">
        <v>3832</v>
      </c>
      <c r="J3762" s="36">
        <v>-399.6</v>
      </c>
    </row>
    <row r="3763" spans="1:10" x14ac:dyDescent="0.25">
      <c r="A3763" s="67"/>
      <c r="B3763" s="67"/>
      <c r="C3763" s="67"/>
      <c r="D3763" s="67"/>
      <c r="E3763" s="67" t="s">
        <v>383</v>
      </c>
      <c r="F3763" s="68">
        <v>43090</v>
      </c>
      <c r="G3763" s="67" t="s">
        <v>3833</v>
      </c>
      <c r="H3763" s="67"/>
      <c r="I3763" s="67" t="s">
        <v>3834</v>
      </c>
      <c r="J3763" s="36">
        <v>399.6</v>
      </c>
    </row>
    <row r="3764" spans="1:10" x14ac:dyDescent="0.25">
      <c r="A3764" s="67"/>
      <c r="B3764" s="67"/>
      <c r="C3764" s="67"/>
      <c r="D3764" s="67"/>
      <c r="E3764" s="67" t="s">
        <v>383</v>
      </c>
      <c r="F3764" s="68">
        <v>43160</v>
      </c>
      <c r="G3764" s="67" t="s">
        <v>3835</v>
      </c>
      <c r="H3764" s="67"/>
      <c r="I3764" s="67" t="s">
        <v>3836</v>
      </c>
      <c r="J3764" s="36">
        <v>700</v>
      </c>
    </row>
    <row r="3765" spans="1:10" ht="15.75" thickBot="1" x14ac:dyDescent="0.3">
      <c r="A3765" s="67"/>
      <c r="B3765" s="67"/>
      <c r="C3765" s="67"/>
      <c r="D3765" s="67"/>
      <c r="E3765" s="67" t="s">
        <v>390</v>
      </c>
      <c r="F3765" s="68">
        <v>43189</v>
      </c>
      <c r="G3765" s="67" t="s">
        <v>3837</v>
      </c>
      <c r="H3765" s="67" t="s">
        <v>3831</v>
      </c>
      <c r="I3765" s="67" t="s">
        <v>3838</v>
      </c>
      <c r="J3765" s="37">
        <v>-669.68</v>
      </c>
    </row>
    <row r="3766" spans="1:10" x14ac:dyDescent="0.25">
      <c r="A3766" s="67"/>
      <c r="B3766" s="67"/>
      <c r="C3766" s="67" t="s">
        <v>3839</v>
      </c>
      <c r="D3766" s="67"/>
      <c r="E3766" s="67"/>
      <c r="F3766" s="68"/>
      <c r="G3766" s="67"/>
      <c r="H3766" s="67"/>
      <c r="I3766" s="67"/>
      <c r="J3766" s="36">
        <f>ROUND(SUM(J3761:J3765),5)</f>
        <v>30.32</v>
      </c>
    </row>
    <row r="3767" spans="1:10" x14ac:dyDescent="0.25">
      <c r="A3767" s="64"/>
      <c r="B3767" s="64"/>
      <c r="C3767" s="64" t="s">
        <v>3840</v>
      </c>
      <c r="D3767" s="64"/>
      <c r="E3767" s="64"/>
      <c r="F3767" s="65"/>
      <c r="G3767" s="64"/>
      <c r="H3767" s="64"/>
      <c r="I3767" s="64"/>
      <c r="J3767" s="57"/>
    </row>
    <row r="3768" spans="1:10" x14ac:dyDescent="0.25">
      <c r="A3768" s="67"/>
      <c r="B3768" s="67"/>
      <c r="C3768" s="67"/>
      <c r="D3768" s="67"/>
      <c r="E3768" s="67" t="s">
        <v>423</v>
      </c>
      <c r="F3768" s="68">
        <v>42088</v>
      </c>
      <c r="G3768" s="67"/>
      <c r="H3768" s="67"/>
      <c r="I3768" s="67" t="s">
        <v>3841</v>
      </c>
      <c r="J3768" s="36">
        <v>1</v>
      </c>
    </row>
    <row r="3769" spans="1:10" x14ac:dyDescent="0.25">
      <c r="A3769" s="67"/>
      <c r="B3769" s="67"/>
      <c r="C3769" s="67"/>
      <c r="D3769" s="67"/>
      <c r="E3769" s="67" t="s">
        <v>423</v>
      </c>
      <c r="F3769" s="68">
        <v>42088</v>
      </c>
      <c r="G3769" s="67"/>
      <c r="H3769" s="67"/>
      <c r="I3769" s="67" t="s">
        <v>3842</v>
      </c>
      <c r="J3769" s="36">
        <v>-0.03</v>
      </c>
    </row>
    <row r="3770" spans="1:10" x14ac:dyDescent="0.25">
      <c r="A3770" s="67"/>
      <c r="B3770" s="67"/>
      <c r="C3770" s="67"/>
      <c r="D3770" s="67"/>
      <c r="E3770" s="67" t="s">
        <v>423</v>
      </c>
      <c r="F3770" s="68">
        <v>42439</v>
      </c>
      <c r="G3770" s="67"/>
      <c r="H3770" s="67" t="s">
        <v>3843</v>
      </c>
      <c r="I3770" s="67" t="s">
        <v>2358</v>
      </c>
      <c r="J3770" s="36">
        <v>900</v>
      </c>
    </row>
    <row r="3771" spans="1:10" x14ac:dyDescent="0.25">
      <c r="A3771" s="67"/>
      <c r="B3771" s="67"/>
      <c r="C3771" s="67"/>
      <c r="D3771" s="67"/>
      <c r="E3771" s="67" t="s">
        <v>423</v>
      </c>
      <c r="F3771" s="68">
        <v>42439</v>
      </c>
      <c r="G3771" s="67"/>
      <c r="H3771" s="67"/>
      <c r="I3771" s="67" t="s">
        <v>431</v>
      </c>
      <c r="J3771" s="36">
        <v>-28.9</v>
      </c>
    </row>
    <row r="3772" spans="1:10" x14ac:dyDescent="0.25">
      <c r="A3772" s="67"/>
      <c r="B3772" s="67"/>
      <c r="C3772" s="67"/>
      <c r="D3772" s="67"/>
      <c r="E3772" s="67" t="s">
        <v>423</v>
      </c>
      <c r="F3772" s="68">
        <v>43465</v>
      </c>
      <c r="G3772" s="67"/>
      <c r="H3772" s="67"/>
      <c r="I3772" s="67" t="s">
        <v>3844</v>
      </c>
      <c r="J3772" s="36">
        <v>180</v>
      </c>
    </row>
    <row r="3773" spans="1:10" ht="15.75" thickBot="1" x14ac:dyDescent="0.3">
      <c r="A3773" s="67"/>
      <c r="B3773" s="67"/>
      <c r="C3773" s="67"/>
      <c r="D3773" s="67"/>
      <c r="E3773" s="67" t="s">
        <v>423</v>
      </c>
      <c r="F3773" s="68">
        <v>43465</v>
      </c>
      <c r="G3773" s="67"/>
      <c r="H3773" s="67"/>
      <c r="I3773" s="67" t="s">
        <v>3845</v>
      </c>
      <c r="J3773" s="37">
        <v>-6.96</v>
      </c>
    </row>
    <row r="3774" spans="1:10" x14ac:dyDescent="0.25">
      <c r="A3774" s="67"/>
      <c r="B3774" s="67"/>
      <c r="C3774" s="67" t="s">
        <v>3846</v>
      </c>
      <c r="D3774" s="67"/>
      <c r="E3774" s="67"/>
      <c r="F3774" s="68"/>
      <c r="G3774" s="67"/>
      <c r="H3774" s="67"/>
      <c r="I3774" s="67"/>
      <c r="J3774" s="36">
        <f>ROUND(SUM(J3767:J3773),5)</f>
        <v>1045.1099999999999</v>
      </c>
    </row>
    <row r="3775" spans="1:10" x14ac:dyDescent="0.25">
      <c r="A3775" s="64"/>
      <c r="B3775" s="64"/>
      <c r="C3775" s="64" t="s">
        <v>3847</v>
      </c>
      <c r="D3775" s="64"/>
      <c r="E3775" s="64"/>
      <c r="F3775" s="65"/>
      <c r="G3775" s="64"/>
      <c r="H3775" s="64"/>
      <c r="I3775" s="64"/>
      <c r="J3775" s="57"/>
    </row>
    <row r="3776" spans="1:10" x14ac:dyDescent="0.25">
      <c r="A3776" s="67"/>
      <c r="B3776" s="67"/>
      <c r="C3776" s="67"/>
      <c r="D3776" s="67"/>
      <c r="E3776" s="67" t="s">
        <v>383</v>
      </c>
      <c r="F3776" s="68">
        <v>41364</v>
      </c>
      <c r="G3776" s="67" t="s">
        <v>1624</v>
      </c>
      <c r="H3776" s="67"/>
      <c r="I3776" s="67" t="s">
        <v>1625</v>
      </c>
      <c r="J3776" s="36">
        <v>20</v>
      </c>
    </row>
    <row r="3777" spans="1:10" ht="15.75" thickBot="1" x14ac:dyDescent="0.3">
      <c r="A3777" s="67"/>
      <c r="B3777" s="67"/>
      <c r="C3777" s="67"/>
      <c r="D3777" s="67"/>
      <c r="E3777" s="67" t="s">
        <v>383</v>
      </c>
      <c r="F3777" s="68">
        <v>43221</v>
      </c>
      <c r="G3777" s="67" t="s">
        <v>1510</v>
      </c>
      <c r="H3777" s="67"/>
      <c r="I3777" s="67"/>
      <c r="J3777" s="37">
        <v>-20</v>
      </c>
    </row>
    <row r="3778" spans="1:10" x14ac:dyDescent="0.25">
      <c r="A3778" s="67"/>
      <c r="B3778" s="67"/>
      <c r="C3778" s="67" t="s">
        <v>3848</v>
      </c>
      <c r="D3778" s="67"/>
      <c r="E3778" s="67"/>
      <c r="F3778" s="68"/>
      <c r="G3778" s="67"/>
      <c r="H3778" s="67"/>
      <c r="I3778" s="67"/>
      <c r="J3778" s="36">
        <f>ROUND(SUM(J3775:J3777),5)</f>
        <v>0</v>
      </c>
    </row>
    <row r="3779" spans="1:10" x14ac:dyDescent="0.25">
      <c r="A3779" s="64"/>
      <c r="B3779" s="64"/>
      <c r="C3779" s="64" t="s">
        <v>3849</v>
      </c>
      <c r="D3779" s="64"/>
      <c r="E3779" s="64"/>
      <c r="F3779" s="65"/>
      <c r="G3779" s="64"/>
      <c r="H3779" s="64"/>
      <c r="I3779" s="64"/>
      <c r="J3779" s="57"/>
    </row>
    <row r="3780" spans="1:10" x14ac:dyDescent="0.25">
      <c r="A3780" s="67"/>
      <c r="B3780" s="67"/>
      <c r="C3780" s="67"/>
      <c r="D3780" s="67"/>
      <c r="E3780" s="67" t="s">
        <v>383</v>
      </c>
      <c r="F3780" s="68">
        <v>40602</v>
      </c>
      <c r="G3780" s="67" t="s">
        <v>1202</v>
      </c>
      <c r="H3780" s="67"/>
      <c r="I3780" s="67" t="s">
        <v>1203</v>
      </c>
      <c r="J3780" s="36">
        <v>20</v>
      </c>
    </row>
    <row r="3781" spans="1:10" x14ac:dyDescent="0.25">
      <c r="A3781" s="67"/>
      <c r="B3781" s="67"/>
      <c r="C3781" s="67"/>
      <c r="D3781" s="67"/>
      <c r="E3781" s="67" t="s">
        <v>383</v>
      </c>
      <c r="F3781" s="68">
        <v>40633</v>
      </c>
      <c r="G3781" s="67" t="s">
        <v>384</v>
      </c>
      <c r="H3781" s="67"/>
      <c r="I3781" s="67" t="s">
        <v>385</v>
      </c>
      <c r="J3781" s="36">
        <v>40</v>
      </c>
    </row>
    <row r="3782" spans="1:10" x14ac:dyDescent="0.25">
      <c r="A3782" s="67"/>
      <c r="B3782" s="67"/>
      <c r="C3782" s="67"/>
      <c r="D3782" s="67"/>
      <c r="E3782" s="67" t="s">
        <v>383</v>
      </c>
      <c r="F3782" s="68">
        <v>40663</v>
      </c>
      <c r="G3782" s="67" t="s">
        <v>1612</v>
      </c>
      <c r="H3782" s="67"/>
      <c r="I3782" s="67" t="s">
        <v>1613</v>
      </c>
      <c r="J3782" s="36">
        <v>30</v>
      </c>
    </row>
    <row r="3783" spans="1:10" x14ac:dyDescent="0.25">
      <c r="A3783" s="67"/>
      <c r="B3783" s="67"/>
      <c r="C3783" s="67"/>
      <c r="D3783" s="67"/>
      <c r="E3783" s="67" t="s">
        <v>383</v>
      </c>
      <c r="F3783" s="68">
        <v>40877</v>
      </c>
      <c r="G3783" s="67" t="s">
        <v>894</v>
      </c>
      <c r="H3783" s="67"/>
      <c r="I3783" s="67" t="s">
        <v>895</v>
      </c>
      <c r="J3783" s="36">
        <v>40</v>
      </c>
    </row>
    <row r="3784" spans="1:10" x14ac:dyDescent="0.25">
      <c r="A3784" s="67"/>
      <c r="B3784" s="67"/>
      <c r="C3784" s="67"/>
      <c r="D3784" s="67"/>
      <c r="E3784" s="67" t="s">
        <v>383</v>
      </c>
      <c r="F3784" s="68">
        <v>41029</v>
      </c>
      <c r="G3784" s="67" t="s">
        <v>896</v>
      </c>
      <c r="H3784" s="67"/>
      <c r="I3784" s="67" t="s">
        <v>897</v>
      </c>
      <c r="J3784" s="36">
        <v>50</v>
      </c>
    </row>
    <row r="3785" spans="1:10" x14ac:dyDescent="0.25">
      <c r="A3785" s="67"/>
      <c r="B3785" s="67"/>
      <c r="C3785" s="67"/>
      <c r="D3785" s="67"/>
      <c r="E3785" s="67" t="s">
        <v>383</v>
      </c>
      <c r="F3785" s="68">
        <v>41060</v>
      </c>
      <c r="G3785" s="67" t="s">
        <v>1486</v>
      </c>
      <c r="H3785" s="67"/>
      <c r="I3785" s="67" t="s">
        <v>1487</v>
      </c>
      <c r="J3785" s="36">
        <v>40</v>
      </c>
    </row>
    <row r="3786" spans="1:10" x14ac:dyDescent="0.25">
      <c r="A3786" s="67"/>
      <c r="B3786" s="67"/>
      <c r="C3786" s="67"/>
      <c r="D3786" s="67"/>
      <c r="E3786" s="67" t="s">
        <v>383</v>
      </c>
      <c r="F3786" s="68">
        <v>41121</v>
      </c>
      <c r="G3786" s="67" t="s">
        <v>1513</v>
      </c>
      <c r="H3786" s="67"/>
      <c r="I3786" s="67" t="s">
        <v>1514</v>
      </c>
      <c r="J3786" s="36">
        <v>20</v>
      </c>
    </row>
    <row r="3787" spans="1:10" x14ac:dyDescent="0.25">
      <c r="A3787" s="67"/>
      <c r="B3787" s="67"/>
      <c r="C3787" s="67"/>
      <c r="D3787" s="67"/>
      <c r="E3787" s="67" t="s">
        <v>383</v>
      </c>
      <c r="F3787" s="68">
        <v>41182</v>
      </c>
      <c r="G3787" s="67" t="s">
        <v>1506</v>
      </c>
      <c r="H3787" s="67"/>
      <c r="I3787" s="67" t="s">
        <v>1507</v>
      </c>
      <c r="J3787" s="36">
        <v>20</v>
      </c>
    </row>
    <row r="3788" spans="1:10" x14ac:dyDescent="0.25">
      <c r="A3788" s="67"/>
      <c r="B3788" s="67"/>
      <c r="C3788" s="67"/>
      <c r="D3788" s="67"/>
      <c r="E3788" s="67" t="s">
        <v>383</v>
      </c>
      <c r="F3788" s="68">
        <v>41213</v>
      </c>
      <c r="G3788" s="67" t="s">
        <v>1569</v>
      </c>
      <c r="H3788" s="67"/>
      <c r="I3788" s="67" t="s">
        <v>1570</v>
      </c>
      <c r="J3788" s="36">
        <v>20</v>
      </c>
    </row>
    <row r="3789" spans="1:10" x14ac:dyDescent="0.25">
      <c r="A3789" s="67"/>
      <c r="B3789" s="67"/>
      <c r="C3789" s="67"/>
      <c r="D3789" s="67"/>
      <c r="E3789" s="67" t="s">
        <v>383</v>
      </c>
      <c r="F3789" s="68">
        <v>41425</v>
      </c>
      <c r="G3789" s="67" t="s">
        <v>1490</v>
      </c>
      <c r="H3789" s="67"/>
      <c r="I3789" s="67" t="s">
        <v>1491</v>
      </c>
      <c r="J3789" s="36">
        <v>20</v>
      </c>
    </row>
    <row r="3790" spans="1:10" x14ac:dyDescent="0.25">
      <c r="A3790" s="67"/>
      <c r="B3790" s="67"/>
      <c r="C3790" s="67"/>
      <c r="D3790" s="67"/>
      <c r="E3790" s="67" t="s">
        <v>383</v>
      </c>
      <c r="F3790" s="68">
        <v>41670</v>
      </c>
      <c r="G3790" s="67" t="s">
        <v>1573</v>
      </c>
      <c r="H3790" s="67"/>
      <c r="I3790" s="67" t="s">
        <v>1574</v>
      </c>
      <c r="J3790" s="36">
        <v>40</v>
      </c>
    </row>
    <row r="3791" spans="1:10" x14ac:dyDescent="0.25">
      <c r="A3791" s="67"/>
      <c r="B3791" s="67"/>
      <c r="C3791" s="67"/>
      <c r="D3791" s="67"/>
      <c r="E3791" s="67" t="s">
        <v>383</v>
      </c>
      <c r="F3791" s="68">
        <v>41729</v>
      </c>
      <c r="G3791" s="67" t="s">
        <v>1478</v>
      </c>
      <c r="H3791" s="67"/>
      <c r="I3791" s="67" t="s">
        <v>1479</v>
      </c>
      <c r="J3791" s="36">
        <v>20</v>
      </c>
    </row>
    <row r="3792" spans="1:10" x14ac:dyDescent="0.25">
      <c r="A3792" s="67"/>
      <c r="B3792" s="67"/>
      <c r="C3792" s="67"/>
      <c r="D3792" s="67"/>
      <c r="E3792" s="67" t="s">
        <v>383</v>
      </c>
      <c r="F3792" s="68">
        <v>41882</v>
      </c>
      <c r="G3792" s="67" t="s">
        <v>1492</v>
      </c>
      <c r="H3792" s="67"/>
      <c r="I3792" s="67" t="s">
        <v>1493</v>
      </c>
      <c r="J3792" s="36">
        <v>20</v>
      </c>
    </row>
    <row r="3793" spans="1:10" x14ac:dyDescent="0.25">
      <c r="A3793" s="67"/>
      <c r="B3793" s="67"/>
      <c r="C3793" s="67"/>
      <c r="D3793" s="67"/>
      <c r="E3793" s="67" t="s">
        <v>383</v>
      </c>
      <c r="F3793" s="68">
        <v>42035</v>
      </c>
      <c r="G3793" s="67" t="s">
        <v>1579</v>
      </c>
      <c r="H3793" s="67"/>
      <c r="I3793" s="67" t="s">
        <v>1580</v>
      </c>
      <c r="J3793" s="36">
        <v>76</v>
      </c>
    </row>
    <row r="3794" spans="1:10" x14ac:dyDescent="0.25">
      <c r="A3794" s="67"/>
      <c r="B3794" s="67"/>
      <c r="C3794" s="67"/>
      <c r="D3794" s="67"/>
      <c r="E3794" s="67" t="s">
        <v>383</v>
      </c>
      <c r="F3794" s="68">
        <v>42551</v>
      </c>
      <c r="G3794" s="67" t="s">
        <v>1669</v>
      </c>
      <c r="H3794" s="67"/>
      <c r="I3794" s="67" t="s">
        <v>1670</v>
      </c>
      <c r="J3794" s="36">
        <v>20</v>
      </c>
    </row>
    <row r="3795" spans="1:10" ht="15.75" thickBot="1" x14ac:dyDescent="0.3">
      <c r="A3795" s="67"/>
      <c r="B3795" s="67"/>
      <c r="C3795" s="67"/>
      <c r="D3795" s="67"/>
      <c r="E3795" s="67" t="s">
        <v>383</v>
      </c>
      <c r="F3795" s="68">
        <v>42767</v>
      </c>
      <c r="G3795" s="67" t="s">
        <v>1009</v>
      </c>
      <c r="H3795" s="67"/>
      <c r="I3795" s="67" t="s">
        <v>1556</v>
      </c>
      <c r="J3795" s="37">
        <v>-476</v>
      </c>
    </row>
    <row r="3796" spans="1:10" x14ac:dyDescent="0.25">
      <c r="A3796" s="67"/>
      <c r="B3796" s="67"/>
      <c r="C3796" s="67" t="s">
        <v>3850</v>
      </c>
      <c r="D3796" s="67"/>
      <c r="E3796" s="67"/>
      <c r="F3796" s="68"/>
      <c r="G3796" s="67"/>
      <c r="H3796" s="67"/>
      <c r="I3796" s="67"/>
      <c r="J3796" s="36">
        <f>ROUND(SUM(J3779:J3795),5)</f>
        <v>0</v>
      </c>
    </row>
    <row r="3797" spans="1:10" x14ac:dyDescent="0.25">
      <c r="A3797" s="64"/>
      <c r="B3797" s="64"/>
      <c r="C3797" s="64" t="s">
        <v>3851</v>
      </c>
      <c r="D3797" s="64"/>
      <c r="E3797" s="64"/>
      <c r="F3797" s="65"/>
      <c r="G3797" s="64"/>
      <c r="H3797" s="64"/>
      <c r="I3797" s="64"/>
      <c r="J3797" s="57"/>
    </row>
    <row r="3798" spans="1:10" x14ac:dyDescent="0.25">
      <c r="A3798" s="67"/>
      <c r="B3798" s="67"/>
      <c r="C3798" s="67"/>
      <c r="D3798" s="67"/>
      <c r="E3798" s="67" t="s">
        <v>383</v>
      </c>
      <c r="F3798" s="68">
        <v>41152</v>
      </c>
      <c r="G3798" s="67" t="s">
        <v>1565</v>
      </c>
      <c r="H3798" s="67"/>
      <c r="I3798" s="67" t="s">
        <v>1566</v>
      </c>
      <c r="J3798" s="36">
        <v>20</v>
      </c>
    </row>
    <row r="3799" spans="1:10" x14ac:dyDescent="0.25">
      <c r="A3799" s="67"/>
      <c r="B3799" s="67"/>
      <c r="C3799" s="67"/>
      <c r="D3799" s="67"/>
      <c r="E3799" s="67" t="s">
        <v>383</v>
      </c>
      <c r="F3799" s="68">
        <v>41274</v>
      </c>
      <c r="G3799" s="67" t="s">
        <v>1541</v>
      </c>
      <c r="H3799" s="67"/>
      <c r="I3799" s="67" t="s">
        <v>1542</v>
      </c>
      <c r="J3799" s="36">
        <v>20</v>
      </c>
    </row>
    <row r="3800" spans="1:10" x14ac:dyDescent="0.25">
      <c r="A3800" s="67"/>
      <c r="B3800" s="67"/>
      <c r="C3800" s="67"/>
      <c r="D3800" s="67"/>
      <c r="E3800" s="67" t="s">
        <v>383</v>
      </c>
      <c r="F3800" s="68">
        <v>41455</v>
      </c>
      <c r="G3800" s="67" t="s">
        <v>1750</v>
      </c>
      <c r="H3800" s="67"/>
      <c r="I3800" s="67" t="s">
        <v>1751</v>
      </c>
      <c r="J3800" s="36">
        <v>238</v>
      </c>
    </row>
    <row r="3801" spans="1:10" x14ac:dyDescent="0.25">
      <c r="A3801" s="67"/>
      <c r="B3801" s="67"/>
      <c r="C3801" s="67"/>
      <c r="D3801" s="67"/>
      <c r="E3801" s="67" t="s">
        <v>383</v>
      </c>
      <c r="F3801" s="68">
        <v>41486</v>
      </c>
      <c r="G3801" s="67" t="s">
        <v>1517</v>
      </c>
      <c r="H3801" s="67"/>
      <c r="I3801" s="67" t="s">
        <v>1518</v>
      </c>
      <c r="J3801" s="36">
        <v>20</v>
      </c>
    </row>
    <row r="3802" spans="1:10" x14ac:dyDescent="0.25">
      <c r="A3802" s="67"/>
      <c r="B3802" s="67"/>
      <c r="C3802" s="67"/>
      <c r="D3802" s="67"/>
      <c r="E3802" s="67" t="s">
        <v>383</v>
      </c>
      <c r="F3802" s="68">
        <v>41943</v>
      </c>
      <c r="G3802" s="67" t="s">
        <v>1644</v>
      </c>
      <c r="H3802" s="67"/>
      <c r="I3802" s="67" t="s">
        <v>1645</v>
      </c>
      <c r="J3802" s="36">
        <v>20</v>
      </c>
    </row>
    <row r="3803" spans="1:10" x14ac:dyDescent="0.25">
      <c r="A3803" s="67"/>
      <c r="B3803" s="67"/>
      <c r="C3803" s="67"/>
      <c r="D3803" s="67"/>
      <c r="E3803" s="67" t="s">
        <v>383</v>
      </c>
      <c r="F3803" s="68">
        <v>42308</v>
      </c>
      <c r="G3803" s="67" t="s">
        <v>1460</v>
      </c>
      <c r="H3803" s="67"/>
      <c r="I3803" s="67" t="s">
        <v>1461</v>
      </c>
      <c r="J3803" s="36">
        <v>20</v>
      </c>
    </row>
    <row r="3804" spans="1:10" ht="15.75" thickBot="1" x14ac:dyDescent="0.3">
      <c r="A3804" s="67"/>
      <c r="B3804" s="67"/>
      <c r="C3804" s="67"/>
      <c r="D3804" s="67"/>
      <c r="E3804" s="67" t="s">
        <v>383</v>
      </c>
      <c r="F3804" s="68">
        <v>42767</v>
      </c>
      <c r="G3804" s="67" t="s">
        <v>1009</v>
      </c>
      <c r="H3804" s="67"/>
      <c r="I3804" s="67" t="s">
        <v>1556</v>
      </c>
      <c r="J3804" s="37">
        <v>-338</v>
      </c>
    </row>
    <row r="3805" spans="1:10" x14ac:dyDescent="0.25">
      <c r="A3805" s="67"/>
      <c r="B3805" s="67"/>
      <c r="C3805" s="67" t="s">
        <v>3852</v>
      </c>
      <c r="D3805" s="67"/>
      <c r="E3805" s="67"/>
      <c r="F3805" s="68"/>
      <c r="G3805" s="67"/>
      <c r="H3805" s="67"/>
      <c r="I3805" s="67"/>
      <c r="J3805" s="36">
        <f>ROUND(SUM(J3797:J3804),5)</f>
        <v>0</v>
      </c>
    </row>
    <row r="3806" spans="1:10" x14ac:dyDescent="0.25">
      <c r="A3806" s="64"/>
      <c r="B3806" s="64"/>
      <c r="C3806" s="64" t="s">
        <v>3853</v>
      </c>
      <c r="D3806" s="64"/>
      <c r="E3806" s="64"/>
      <c r="F3806" s="65"/>
      <c r="G3806" s="64"/>
      <c r="H3806" s="64"/>
      <c r="I3806" s="64"/>
      <c r="J3806" s="57"/>
    </row>
    <row r="3807" spans="1:10" ht="15.75" thickBot="1" x14ac:dyDescent="0.3">
      <c r="A3807" s="63"/>
      <c r="B3807" s="63"/>
      <c r="C3807" s="63"/>
      <c r="D3807" s="67"/>
      <c r="E3807" s="67" t="s">
        <v>383</v>
      </c>
      <c r="F3807" s="68">
        <v>43251</v>
      </c>
      <c r="G3807" s="67" t="s">
        <v>3854</v>
      </c>
      <c r="H3807" s="67"/>
      <c r="I3807" s="67" t="s">
        <v>3855</v>
      </c>
      <c r="J3807" s="37">
        <v>500</v>
      </c>
    </row>
    <row r="3808" spans="1:10" x14ac:dyDescent="0.25">
      <c r="A3808" s="67"/>
      <c r="B3808" s="67"/>
      <c r="C3808" s="67" t="s">
        <v>3856</v>
      </c>
      <c r="D3808" s="67"/>
      <c r="E3808" s="67"/>
      <c r="F3808" s="68"/>
      <c r="G3808" s="67"/>
      <c r="H3808" s="67"/>
      <c r="I3808" s="67"/>
      <c r="J3808" s="36">
        <f>ROUND(SUM(J3806:J3807),5)</f>
        <v>500</v>
      </c>
    </row>
    <row r="3809" spans="1:10" x14ac:dyDescent="0.25">
      <c r="A3809" s="64"/>
      <c r="B3809" s="64"/>
      <c r="C3809" s="64" t="s">
        <v>3857</v>
      </c>
      <c r="D3809" s="64"/>
      <c r="E3809" s="64"/>
      <c r="F3809" s="65"/>
      <c r="G3809" s="64"/>
      <c r="H3809" s="64"/>
      <c r="I3809" s="64"/>
      <c r="J3809" s="57"/>
    </row>
    <row r="3810" spans="1:10" x14ac:dyDescent="0.25">
      <c r="A3810" s="67"/>
      <c r="B3810" s="67"/>
      <c r="C3810" s="67"/>
      <c r="D3810" s="67"/>
      <c r="E3810" s="67" t="s">
        <v>383</v>
      </c>
      <c r="F3810" s="68">
        <v>40633</v>
      </c>
      <c r="G3810" s="67" t="s">
        <v>384</v>
      </c>
      <c r="H3810" s="67"/>
      <c r="I3810" s="67" t="s">
        <v>385</v>
      </c>
      <c r="J3810" s="36">
        <v>20</v>
      </c>
    </row>
    <row r="3811" spans="1:10" x14ac:dyDescent="0.25">
      <c r="A3811" s="67"/>
      <c r="B3811" s="67"/>
      <c r="C3811" s="67"/>
      <c r="D3811" s="67"/>
      <c r="E3811" s="67" t="s">
        <v>383</v>
      </c>
      <c r="F3811" s="68">
        <v>40694</v>
      </c>
      <c r="G3811" s="67" t="s">
        <v>1614</v>
      </c>
      <c r="H3811" s="67"/>
      <c r="I3811" s="67" t="s">
        <v>1615</v>
      </c>
      <c r="J3811" s="36">
        <v>20</v>
      </c>
    </row>
    <row r="3812" spans="1:10" x14ac:dyDescent="0.25">
      <c r="A3812" s="67"/>
      <c r="B3812" s="67"/>
      <c r="C3812" s="67"/>
      <c r="D3812" s="67"/>
      <c r="E3812" s="67" t="s">
        <v>383</v>
      </c>
      <c r="F3812" s="68">
        <v>40724</v>
      </c>
      <c r="G3812" s="67" t="s">
        <v>1496</v>
      </c>
      <c r="H3812" s="67"/>
      <c r="I3812" s="67" t="s">
        <v>1497</v>
      </c>
      <c r="J3812" s="36">
        <v>20</v>
      </c>
    </row>
    <row r="3813" spans="1:10" x14ac:dyDescent="0.25">
      <c r="A3813" s="67"/>
      <c r="B3813" s="67"/>
      <c r="C3813" s="67"/>
      <c r="D3813" s="67"/>
      <c r="E3813" s="67" t="s">
        <v>383</v>
      </c>
      <c r="F3813" s="68">
        <v>40877</v>
      </c>
      <c r="G3813" s="67" t="s">
        <v>894</v>
      </c>
      <c r="H3813" s="67"/>
      <c r="I3813" s="67" t="s">
        <v>895</v>
      </c>
      <c r="J3813" s="36">
        <v>20</v>
      </c>
    </row>
    <row r="3814" spans="1:10" x14ac:dyDescent="0.25">
      <c r="A3814" s="67"/>
      <c r="B3814" s="67"/>
      <c r="C3814" s="67"/>
      <c r="D3814" s="67"/>
      <c r="E3814" s="67" t="s">
        <v>383</v>
      </c>
      <c r="F3814" s="68">
        <v>41060</v>
      </c>
      <c r="G3814" s="67" t="s">
        <v>1486</v>
      </c>
      <c r="H3814" s="67"/>
      <c r="I3814" s="67" t="s">
        <v>1487</v>
      </c>
      <c r="J3814" s="36">
        <v>20</v>
      </c>
    </row>
    <row r="3815" spans="1:10" x14ac:dyDescent="0.25">
      <c r="A3815" s="67"/>
      <c r="B3815" s="67"/>
      <c r="C3815" s="67"/>
      <c r="D3815" s="67"/>
      <c r="E3815" s="67" t="s">
        <v>383</v>
      </c>
      <c r="F3815" s="68">
        <v>41182</v>
      </c>
      <c r="G3815" s="67" t="s">
        <v>1567</v>
      </c>
      <c r="H3815" s="67"/>
      <c r="I3815" s="67" t="s">
        <v>1568</v>
      </c>
      <c r="J3815" s="36">
        <v>2000</v>
      </c>
    </row>
    <row r="3816" spans="1:10" x14ac:dyDescent="0.25">
      <c r="A3816" s="67"/>
      <c r="B3816" s="67"/>
      <c r="C3816" s="67"/>
      <c r="D3816" s="67"/>
      <c r="E3816" s="67" t="s">
        <v>383</v>
      </c>
      <c r="F3816" s="68">
        <v>41425</v>
      </c>
      <c r="G3816" s="67" t="s">
        <v>1490</v>
      </c>
      <c r="H3816" s="67"/>
      <c r="I3816" s="67" t="s">
        <v>1491</v>
      </c>
      <c r="J3816" s="36">
        <v>40</v>
      </c>
    </row>
    <row r="3817" spans="1:10" x14ac:dyDescent="0.25">
      <c r="A3817" s="67"/>
      <c r="B3817" s="67"/>
      <c r="C3817" s="67"/>
      <c r="D3817" s="67"/>
      <c r="E3817" s="67" t="s">
        <v>383</v>
      </c>
      <c r="F3817" s="68">
        <v>41455</v>
      </c>
      <c r="G3817" s="67" t="s">
        <v>1750</v>
      </c>
      <c r="H3817" s="67"/>
      <c r="I3817" s="67" t="s">
        <v>1751</v>
      </c>
      <c r="J3817" s="36">
        <v>38</v>
      </c>
    </row>
    <row r="3818" spans="1:10" x14ac:dyDescent="0.25">
      <c r="A3818" s="67"/>
      <c r="B3818" s="67"/>
      <c r="C3818" s="67"/>
      <c r="D3818" s="67"/>
      <c r="E3818" s="67" t="s">
        <v>383</v>
      </c>
      <c r="F3818" s="68">
        <v>41578</v>
      </c>
      <c r="G3818" s="67" t="s">
        <v>421</v>
      </c>
      <c r="H3818" s="67"/>
      <c r="I3818" s="67" t="s">
        <v>422</v>
      </c>
      <c r="J3818" s="36">
        <v>20</v>
      </c>
    </row>
    <row r="3819" spans="1:10" x14ac:dyDescent="0.25">
      <c r="A3819" s="67"/>
      <c r="B3819" s="67"/>
      <c r="C3819" s="67"/>
      <c r="D3819" s="67"/>
      <c r="E3819" s="67" t="s">
        <v>383</v>
      </c>
      <c r="F3819" s="68">
        <v>41578</v>
      </c>
      <c r="G3819" s="67" t="s">
        <v>1760</v>
      </c>
      <c r="H3819" s="67"/>
      <c r="I3819" s="67" t="s">
        <v>1761</v>
      </c>
      <c r="J3819" s="36">
        <v>-161.46</v>
      </c>
    </row>
    <row r="3820" spans="1:10" x14ac:dyDescent="0.25">
      <c r="A3820" s="67"/>
      <c r="B3820" s="67"/>
      <c r="C3820" s="67"/>
      <c r="D3820" s="67"/>
      <c r="E3820" s="67" t="s">
        <v>383</v>
      </c>
      <c r="F3820" s="68">
        <v>41608</v>
      </c>
      <c r="G3820" s="67" t="s">
        <v>1519</v>
      </c>
      <c r="H3820" s="67"/>
      <c r="I3820" s="67" t="s">
        <v>1520</v>
      </c>
      <c r="J3820" s="36">
        <v>20</v>
      </c>
    </row>
    <row r="3821" spans="1:10" x14ac:dyDescent="0.25">
      <c r="A3821" s="67"/>
      <c r="B3821" s="67"/>
      <c r="C3821" s="67"/>
      <c r="D3821" s="67"/>
      <c r="E3821" s="67" t="s">
        <v>383</v>
      </c>
      <c r="F3821" s="68">
        <v>41729</v>
      </c>
      <c r="G3821" s="67" t="s">
        <v>1478</v>
      </c>
      <c r="H3821" s="67"/>
      <c r="I3821" s="67" t="s">
        <v>1479</v>
      </c>
      <c r="J3821" s="36">
        <v>40</v>
      </c>
    </row>
    <row r="3822" spans="1:10" x14ac:dyDescent="0.25">
      <c r="A3822" s="67"/>
      <c r="B3822" s="67"/>
      <c r="C3822" s="67"/>
      <c r="D3822" s="67"/>
      <c r="E3822" s="67" t="s">
        <v>426</v>
      </c>
      <c r="F3822" s="68">
        <v>41792</v>
      </c>
      <c r="G3822" s="67"/>
      <c r="H3822" s="67" t="s">
        <v>3858</v>
      </c>
      <c r="I3822" s="67" t="s">
        <v>3859</v>
      </c>
      <c r="J3822" s="36">
        <v>-514.9</v>
      </c>
    </row>
    <row r="3823" spans="1:10" x14ac:dyDescent="0.25">
      <c r="A3823" s="67"/>
      <c r="B3823" s="67"/>
      <c r="C3823" s="67"/>
      <c r="D3823" s="67"/>
      <c r="E3823" s="67" t="s">
        <v>383</v>
      </c>
      <c r="F3823" s="68">
        <v>42094</v>
      </c>
      <c r="G3823" s="67" t="s">
        <v>898</v>
      </c>
      <c r="H3823" s="67"/>
      <c r="I3823" s="67" t="s">
        <v>899</v>
      </c>
      <c r="J3823" s="36">
        <v>20</v>
      </c>
    </row>
    <row r="3824" spans="1:10" x14ac:dyDescent="0.25">
      <c r="A3824" s="67"/>
      <c r="B3824" s="67"/>
      <c r="C3824" s="67"/>
      <c r="D3824" s="67"/>
      <c r="E3824" s="67" t="s">
        <v>383</v>
      </c>
      <c r="F3824" s="68">
        <v>42216</v>
      </c>
      <c r="G3824" s="67" t="s">
        <v>1655</v>
      </c>
      <c r="H3824" s="67"/>
      <c r="I3824" s="67" t="s">
        <v>1656</v>
      </c>
      <c r="J3824" s="36">
        <v>20</v>
      </c>
    </row>
    <row r="3825" spans="1:10" x14ac:dyDescent="0.25">
      <c r="A3825" s="67"/>
      <c r="B3825" s="67"/>
      <c r="C3825" s="67"/>
      <c r="D3825" s="67"/>
      <c r="E3825" s="67" t="s">
        <v>383</v>
      </c>
      <c r="F3825" s="68">
        <v>42233</v>
      </c>
      <c r="G3825" s="67" t="s">
        <v>432</v>
      </c>
      <c r="H3825" s="67"/>
      <c r="I3825" s="67" t="s">
        <v>433</v>
      </c>
      <c r="J3825" s="36">
        <v>-500</v>
      </c>
    </row>
    <row r="3826" spans="1:10" x14ac:dyDescent="0.25">
      <c r="A3826" s="67"/>
      <c r="B3826" s="67"/>
      <c r="C3826" s="67"/>
      <c r="D3826" s="67"/>
      <c r="E3826" s="67" t="s">
        <v>383</v>
      </c>
      <c r="F3826" s="68">
        <v>42277</v>
      </c>
      <c r="G3826" s="67" t="s">
        <v>991</v>
      </c>
      <c r="H3826" s="67"/>
      <c r="I3826" s="67" t="s">
        <v>992</v>
      </c>
      <c r="J3826" s="36">
        <v>40</v>
      </c>
    </row>
    <row r="3827" spans="1:10" x14ac:dyDescent="0.25">
      <c r="A3827" s="67"/>
      <c r="B3827" s="67"/>
      <c r="C3827" s="67"/>
      <c r="D3827" s="67"/>
      <c r="E3827" s="67" t="s">
        <v>383</v>
      </c>
      <c r="F3827" s="68">
        <v>42735</v>
      </c>
      <c r="G3827" s="67" t="s">
        <v>1470</v>
      </c>
      <c r="H3827" s="67"/>
      <c r="I3827" s="67" t="s">
        <v>1471</v>
      </c>
      <c r="J3827" s="36">
        <v>38</v>
      </c>
    </row>
    <row r="3828" spans="1:10" x14ac:dyDescent="0.25">
      <c r="A3828" s="67"/>
      <c r="B3828" s="67"/>
      <c r="C3828" s="67"/>
      <c r="D3828" s="67"/>
      <c r="E3828" s="67" t="s">
        <v>383</v>
      </c>
      <c r="F3828" s="68">
        <v>42825</v>
      </c>
      <c r="G3828" s="67" t="s">
        <v>1588</v>
      </c>
      <c r="H3828" s="67"/>
      <c r="I3828" s="67" t="s">
        <v>1589</v>
      </c>
      <c r="J3828" s="36">
        <v>20</v>
      </c>
    </row>
    <row r="3829" spans="1:10" x14ac:dyDescent="0.25">
      <c r="A3829" s="67"/>
      <c r="B3829" s="67"/>
      <c r="C3829" s="67"/>
      <c r="D3829" s="67"/>
      <c r="E3829" s="67" t="s">
        <v>383</v>
      </c>
      <c r="F3829" s="68">
        <v>42855</v>
      </c>
      <c r="G3829" s="67" t="s">
        <v>1474</v>
      </c>
      <c r="H3829" s="67"/>
      <c r="I3829" s="67" t="s">
        <v>1475</v>
      </c>
      <c r="J3829" s="36">
        <v>40</v>
      </c>
    </row>
    <row r="3830" spans="1:10" ht="15.75" thickBot="1" x14ac:dyDescent="0.3">
      <c r="A3830" s="67"/>
      <c r="B3830" s="67"/>
      <c r="C3830" s="67"/>
      <c r="D3830" s="67"/>
      <c r="E3830" s="67" t="s">
        <v>383</v>
      </c>
      <c r="F3830" s="68">
        <v>43221</v>
      </c>
      <c r="G3830" s="67" t="s">
        <v>1510</v>
      </c>
      <c r="H3830" s="67"/>
      <c r="I3830" s="67"/>
      <c r="J3830" s="37">
        <v>-1259.6400000000001</v>
      </c>
    </row>
    <row r="3831" spans="1:10" x14ac:dyDescent="0.25">
      <c r="A3831" s="67"/>
      <c r="B3831" s="67"/>
      <c r="C3831" s="67" t="s">
        <v>3860</v>
      </c>
      <c r="D3831" s="67"/>
      <c r="E3831" s="67"/>
      <c r="F3831" s="68"/>
      <c r="G3831" s="67"/>
      <c r="H3831" s="67"/>
      <c r="I3831" s="67"/>
      <c r="J3831" s="36">
        <f>ROUND(SUM(J3809:J3830),5)</f>
        <v>0</v>
      </c>
    </row>
    <row r="3832" spans="1:10" x14ac:dyDescent="0.25">
      <c r="A3832" s="64"/>
      <c r="B3832" s="64"/>
      <c r="C3832" s="64" t="s">
        <v>3861</v>
      </c>
      <c r="D3832" s="64"/>
      <c r="E3832" s="64"/>
      <c r="F3832" s="65"/>
      <c r="G3832" s="64"/>
      <c r="H3832" s="64"/>
      <c r="I3832" s="64"/>
      <c r="J3832" s="57"/>
    </row>
    <row r="3833" spans="1:10" x14ac:dyDescent="0.25">
      <c r="A3833" s="67"/>
      <c r="B3833" s="67"/>
      <c r="C3833" s="67"/>
      <c r="D3833" s="67"/>
      <c r="E3833" s="67" t="s">
        <v>383</v>
      </c>
      <c r="F3833" s="68">
        <v>41973</v>
      </c>
      <c r="G3833" s="67" t="s">
        <v>1646</v>
      </c>
      <c r="H3833" s="67"/>
      <c r="I3833" s="67" t="s">
        <v>1647</v>
      </c>
      <c r="J3833" s="36">
        <v>20</v>
      </c>
    </row>
    <row r="3834" spans="1:10" x14ac:dyDescent="0.25">
      <c r="A3834" s="67"/>
      <c r="B3834" s="67"/>
      <c r="C3834" s="67"/>
      <c r="D3834" s="67"/>
      <c r="E3834" s="67" t="s">
        <v>383</v>
      </c>
      <c r="F3834" s="68">
        <v>42004</v>
      </c>
      <c r="G3834" s="67" t="s">
        <v>1648</v>
      </c>
      <c r="H3834" s="67"/>
      <c r="I3834" s="67" t="s">
        <v>1649</v>
      </c>
      <c r="J3834" s="36">
        <v>20</v>
      </c>
    </row>
    <row r="3835" spans="1:10" x14ac:dyDescent="0.25">
      <c r="A3835" s="67"/>
      <c r="B3835" s="67"/>
      <c r="C3835" s="67"/>
      <c r="D3835" s="67"/>
      <c r="E3835" s="67" t="s">
        <v>383</v>
      </c>
      <c r="F3835" s="68">
        <v>42247</v>
      </c>
      <c r="G3835" s="67" t="s">
        <v>1658</v>
      </c>
      <c r="H3835" s="67"/>
      <c r="I3835" s="67" t="s">
        <v>1659</v>
      </c>
      <c r="J3835" s="36">
        <v>20</v>
      </c>
    </row>
    <row r="3836" spans="1:10" x14ac:dyDescent="0.25">
      <c r="A3836" s="67"/>
      <c r="B3836" s="67"/>
      <c r="C3836" s="67"/>
      <c r="D3836" s="67"/>
      <c r="E3836" s="67" t="s">
        <v>383</v>
      </c>
      <c r="F3836" s="68">
        <v>42277</v>
      </c>
      <c r="G3836" s="67" t="s">
        <v>991</v>
      </c>
      <c r="H3836" s="67"/>
      <c r="I3836" s="67" t="s">
        <v>992</v>
      </c>
      <c r="J3836" s="36">
        <v>40</v>
      </c>
    </row>
    <row r="3837" spans="1:10" x14ac:dyDescent="0.25">
      <c r="A3837" s="67"/>
      <c r="B3837" s="67"/>
      <c r="C3837" s="67"/>
      <c r="D3837" s="67"/>
      <c r="E3837" s="67" t="s">
        <v>426</v>
      </c>
      <c r="F3837" s="68">
        <v>42290</v>
      </c>
      <c r="G3837" s="67" t="s">
        <v>570</v>
      </c>
      <c r="H3837" s="67" t="s">
        <v>3862</v>
      </c>
      <c r="I3837" s="67" t="s">
        <v>3863</v>
      </c>
      <c r="J3837" s="36">
        <v>-100</v>
      </c>
    </row>
    <row r="3838" spans="1:10" x14ac:dyDescent="0.25">
      <c r="A3838" s="67"/>
      <c r="B3838" s="67"/>
      <c r="C3838" s="67"/>
      <c r="D3838" s="67"/>
      <c r="E3838" s="67" t="s">
        <v>423</v>
      </c>
      <c r="F3838" s="68">
        <v>42293</v>
      </c>
      <c r="G3838" s="67"/>
      <c r="H3838" s="67"/>
      <c r="I3838" s="67" t="s">
        <v>3864</v>
      </c>
      <c r="J3838" s="36">
        <v>50</v>
      </c>
    </row>
    <row r="3839" spans="1:10" x14ac:dyDescent="0.25">
      <c r="A3839" s="67"/>
      <c r="B3839" s="67"/>
      <c r="C3839" s="67"/>
      <c r="D3839" s="67"/>
      <c r="E3839" s="67" t="s">
        <v>423</v>
      </c>
      <c r="F3839" s="68">
        <v>42293</v>
      </c>
      <c r="G3839" s="67"/>
      <c r="H3839" s="67"/>
      <c r="I3839" s="67" t="s">
        <v>431</v>
      </c>
      <c r="J3839" s="36">
        <v>-1.7</v>
      </c>
    </row>
    <row r="3840" spans="1:10" x14ac:dyDescent="0.25">
      <c r="A3840" s="67"/>
      <c r="B3840" s="67"/>
      <c r="C3840" s="67"/>
      <c r="D3840" s="67"/>
      <c r="E3840" s="67" t="s">
        <v>383</v>
      </c>
      <c r="F3840" s="68">
        <v>42369</v>
      </c>
      <c r="G3840" s="67" t="s">
        <v>1663</v>
      </c>
      <c r="H3840" s="67"/>
      <c r="I3840" s="67" t="s">
        <v>1664</v>
      </c>
      <c r="J3840" s="36">
        <v>20</v>
      </c>
    </row>
    <row r="3841" spans="1:10" x14ac:dyDescent="0.25">
      <c r="A3841" s="67"/>
      <c r="B3841" s="67"/>
      <c r="C3841" s="67"/>
      <c r="D3841" s="67"/>
      <c r="E3841" s="67" t="s">
        <v>383</v>
      </c>
      <c r="F3841" s="68">
        <v>42735</v>
      </c>
      <c r="G3841" s="67" t="s">
        <v>1470</v>
      </c>
      <c r="H3841" s="67"/>
      <c r="I3841" s="67" t="s">
        <v>1471</v>
      </c>
      <c r="J3841" s="36">
        <v>20</v>
      </c>
    </row>
    <row r="3842" spans="1:10" x14ac:dyDescent="0.25">
      <c r="A3842" s="67"/>
      <c r="B3842" s="67"/>
      <c r="C3842" s="67"/>
      <c r="D3842" s="67"/>
      <c r="E3842" s="67" t="s">
        <v>383</v>
      </c>
      <c r="F3842" s="68">
        <v>42766</v>
      </c>
      <c r="G3842" s="67" t="s">
        <v>1586</v>
      </c>
      <c r="H3842" s="67"/>
      <c r="I3842" s="67" t="s">
        <v>1587</v>
      </c>
      <c r="J3842" s="36">
        <v>20</v>
      </c>
    </row>
    <row r="3843" spans="1:10" ht="15.75" thickBot="1" x14ac:dyDescent="0.3">
      <c r="A3843" s="67"/>
      <c r="B3843" s="67"/>
      <c r="C3843" s="67"/>
      <c r="D3843" s="67"/>
      <c r="E3843" s="67" t="s">
        <v>383</v>
      </c>
      <c r="F3843" s="68">
        <v>42825</v>
      </c>
      <c r="G3843" s="67" t="s">
        <v>1588</v>
      </c>
      <c r="H3843" s="67"/>
      <c r="I3843" s="67" t="s">
        <v>1589</v>
      </c>
      <c r="J3843" s="37">
        <v>60</v>
      </c>
    </row>
    <row r="3844" spans="1:10" x14ac:dyDescent="0.25">
      <c r="A3844" s="67"/>
      <c r="B3844" s="67"/>
      <c r="C3844" s="67" t="s">
        <v>3865</v>
      </c>
      <c r="D3844" s="67"/>
      <c r="E3844" s="67"/>
      <c r="F3844" s="68"/>
      <c r="G3844" s="67"/>
      <c r="H3844" s="67"/>
      <c r="I3844" s="67"/>
      <c r="J3844" s="36">
        <f>ROUND(SUM(J3832:J3843),5)</f>
        <v>168.3</v>
      </c>
    </row>
    <row r="3845" spans="1:10" x14ac:dyDescent="0.25">
      <c r="A3845" s="64"/>
      <c r="B3845" s="64"/>
      <c r="C3845" s="64" t="s">
        <v>3866</v>
      </c>
      <c r="D3845" s="64"/>
      <c r="E3845" s="64"/>
      <c r="F3845" s="65"/>
      <c r="G3845" s="64"/>
      <c r="H3845" s="64"/>
      <c r="I3845" s="64"/>
      <c r="J3845" s="57"/>
    </row>
    <row r="3846" spans="1:10" x14ac:dyDescent="0.25">
      <c r="A3846" s="67"/>
      <c r="B3846" s="67"/>
      <c r="C3846" s="67"/>
      <c r="D3846" s="67"/>
      <c r="E3846" s="67" t="s">
        <v>383</v>
      </c>
      <c r="F3846" s="68">
        <v>40179</v>
      </c>
      <c r="G3846" s="67" t="s">
        <v>2379</v>
      </c>
      <c r="H3846" s="67"/>
      <c r="I3846" s="67" t="s">
        <v>2380</v>
      </c>
      <c r="J3846" s="36">
        <v>2002.14</v>
      </c>
    </row>
    <row r="3847" spans="1:10" x14ac:dyDescent="0.25">
      <c r="A3847" s="67"/>
      <c r="B3847" s="67"/>
      <c r="C3847" s="67"/>
      <c r="D3847" s="67"/>
      <c r="E3847" s="67" t="s">
        <v>383</v>
      </c>
      <c r="F3847" s="68">
        <v>40209</v>
      </c>
      <c r="G3847" s="67" t="s">
        <v>2456</v>
      </c>
      <c r="H3847" s="67"/>
      <c r="I3847" s="67" t="s">
        <v>2457</v>
      </c>
      <c r="J3847" s="36">
        <v>20</v>
      </c>
    </row>
    <row r="3848" spans="1:10" x14ac:dyDescent="0.25">
      <c r="A3848" s="67"/>
      <c r="B3848" s="67"/>
      <c r="C3848" s="67"/>
      <c r="D3848" s="67"/>
      <c r="E3848" s="67" t="s">
        <v>383</v>
      </c>
      <c r="F3848" s="68">
        <v>40237</v>
      </c>
      <c r="G3848" s="67" t="s">
        <v>3867</v>
      </c>
      <c r="H3848" s="67"/>
      <c r="I3848" s="67" t="s">
        <v>3868</v>
      </c>
      <c r="J3848" s="36">
        <v>-120.01</v>
      </c>
    </row>
    <row r="3849" spans="1:10" x14ac:dyDescent="0.25">
      <c r="A3849" s="67"/>
      <c r="B3849" s="67"/>
      <c r="C3849" s="67"/>
      <c r="D3849" s="67"/>
      <c r="E3849" s="67" t="s">
        <v>383</v>
      </c>
      <c r="F3849" s="68">
        <v>40268</v>
      </c>
      <c r="G3849" s="67" t="s">
        <v>2458</v>
      </c>
      <c r="H3849" s="67"/>
      <c r="I3849" s="67" t="s">
        <v>2459</v>
      </c>
      <c r="J3849" s="36">
        <v>260</v>
      </c>
    </row>
    <row r="3850" spans="1:10" x14ac:dyDescent="0.25">
      <c r="A3850" s="67"/>
      <c r="B3850" s="67"/>
      <c r="C3850" s="67"/>
      <c r="D3850" s="67"/>
      <c r="E3850" s="67" t="s">
        <v>383</v>
      </c>
      <c r="F3850" s="68">
        <v>40268</v>
      </c>
      <c r="G3850" s="67" t="s">
        <v>2385</v>
      </c>
      <c r="H3850" s="67"/>
      <c r="I3850" s="67" t="s">
        <v>2386</v>
      </c>
      <c r="J3850" s="36">
        <v>-95.96</v>
      </c>
    </row>
    <row r="3851" spans="1:10" x14ac:dyDescent="0.25">
      <c r="A3851" s="67"/>
      <c r="B3851" s="67"/>
      <c r="C3851" s="67"/>
      <c r="D3851" s="67"/>
      <c r="E3851" s="67" t="s">
        <v>383</v>
      </c>
      <c r="F3851" s="68">
        <v>40298</v>
      </c>
      <c r="G3851" s="67" t="s">
        <v>2387</v>
      </c>
      <c r="H3851" s="67"/>
      <c r="I3851" s="67" t="s">
        <v>2388</v>
      </c>
      <c r="J3851" s="36">
        <v>260</v>
      </c>
    </row>
    <row r="3852" spans="1:10" x14ac:dyDescent="0.25">
      <c r="A3852" s="67"/>
      <c r="B3852" s="67"/>
      <c r="C3852" s="67"/>
      <c r="D3852" s="67"/>
      <c r="E3852" s="67" t="s">
        <v>383</v>
      </c>
      <c r="F3852" s="68">
        <v>40329</v>
      </c>
      <c r="G3852" s="67" t="s">
        <v>2391</v>
      </c>
      <c r="H3852" s="67"/>
      <c r="I3852" s="67" t="s">
        <v>2392</v>
      </c>
      <c r="J3852" s="36">
        <v>320</v>
      </c>
    </row>
    <row r="3853" spans="1:10" x14ac:dyDescent="0.25">
      <c r="A3853" s="67"/>
      <c r="B3853" s="67"/>
      <c r="C3853" s="67"/>
      <c r="D3853" s="67"/>
      <c r="E3853" s="67" t="s">
        <v>383</v>
      </c>
      <c r="F3853" s="68">
        <v>40329</v>
      </c>
      <c r="G3853" s="67" t="s">
        <v>2393</v>
      </c>
      <c r="H3853" s="67"/>
      <c r="I3853" s="67" t="s">
        <v>2394</v>
      </c>
      <c r="J3853" s="36">
        <v>-111.6</v>
      </c>
    </row>
    <row r="3854" spans="1:10" x14ac:dyDescent="0.25">
      <c r="A3854" s="67"/>
      <c r="B3854" s="67"/>
      <c r="C3854" s="67"/>
      <c r="D3854" s="67"/>
      <c r="E3854" s="67" t="s">
        <v>383</v>
      </c>
      <c r="F3854" s="68">
        <v>40359</v>
      </c>
      <c r="G3854" s="67" t="s">
        <v>3108</v>
      </c>
      <c r="H3854" s="67"/>
      <c r="I3854" s="67" t="s">
        <v>3109</v>
      </c>
      <c r="J3854" s="36">
        <v>40</v>
      </c>
    </row>
    <row r="3855" spans="1:10" x14ac:dyDescent="0.25">
      <c r="A3855" s="67"/>
      <c r="B3855" s="67"/>
      <c r="C3855" s="67"/>
      <c r="D3855" s="67"/>
      <c r="E3855" s="67" t="s">
        <v>383</v>
      </c>
      <c r="F3855" s="68">
        <v>40359</v>
      </c>
      <c r="G3855" s="67" t="s">
        <v>2505</v>
      </c>
      <c r="H3855" s="67"/>
      <c r="I3855" s="67" t="s">
        <v>3869</v>
      </c>
      <c r="J3855" s="36">
        <v>-256.52999999999997</v>
      </c>
    </row>
    <row r="3856" spans="1:10" x14ac:dyDescent="0.25">
      <c r="A3856" s="67"/>
      <c r="B3856" s="67"/>
      <c r="C3856" s="67"/>
      <c r="D3856" s="67"/>
      <c r="E3856" s="67" t="s">
        <v>383</v>
      </c>
      <c r="F3856" s="68">
        <v>40390</v>
      </c>
      <c r="G3856" s="67" t="s">
        <v>2460</v>
      </c>
      <c r="H3856" s="67"/>
      <c r="I3856" s="67" t="s">
        <v>2461</v>
      </c>
      <c r="J3856" s="36">
        <v>80</v>
      </c>
    </row>
    <row r="3857" spans="1:10" x14ac:dyDescent="0.25">
      <c r="A3857" s="67"/>
      <c r="B3857" s="67"/>
      <c r="C3857" s="67"/>
      <c r="D3857" s="67"/>
      <c r="E3857" s="67" t="s">
        <v>383</v>
      </c>
      <c r="F3857" s="68">
        <v>40390</v>
      </c>
      <c r="G3857" s="67" t="s">
        <v>2395</v>
      </c>
      <c r="H3857" s="67"/>
      <c r="I3857" s="67" t="s">
        <v>2396</v>
      </c>
      <c r="J3857" s="36">
        <v>-723.2</v>
      </c>
    </row>
    <row r="3858" spans="1:10" x14ac:dyDescent="0.25">
      <c r="A3858" s="67"/>
      <c r="B3858" s="67"/>
      <c r="C3858" s="67"/>
      <c r="D3858" s="67"/>
      <c r="E3858" s="67" t="s">
        <v>383</v>
      </c>
      <c r="F3858" s="68">
        <v>40421</v>
      </c>
      <c r="G3858" s="67" t="s">
        <v>3110</v>
      </c>
      <c r="H3858" s="67"/>
      <c r="I3858" s="67" t="s">
        <v>3111</v>
      </c>
      <c r="J3858" s="36">
        <v>20</v>
      </c>
    </row>
    <row r="3859" spans="1:10" x14ac:dyDescent="0.25">
      <c r="A3859" s="67"/>
      <c r="B3859" s="67"/>
      <c r="C3859" s="67"/>
      <c r="D3859" s="67"/>
      <c r="E3859" s="67" t="s">
        <v>383</v>
      </c>
      <c r="F3859" s="68">
        <v>40451</v>
      </c>
      <c r="G3859" s="67" t="s">
        <v>2462</v>
      </c>
      <c r="H3859" s="67"/>
      <c r="I3859" s="67" t="s">
        <v>2463</v>
      </c>
      <c r="J3859" s="36">
        <v>80</v>
      </c>
    </row>
    <row r="3860" spans="1:10" x14ac:dyDescent="0.25">
      <c r="A3860" s="67"/>
      <c r="B3860" s="67"/>
      <c r="C3860" s="67"/>
      <c r="D3860" s="67"/>
      <c r="E3860" s="67" t="s">
        <v>383</v>
      </c>
      <c r="F3860" s="68">
        <v>40482</v>
      </c>
      <c r="G3860" s="67" t="s">
        <v>3112</v>
      </c>
      <c r="H3860" s="67"/>
      <c r="I3860" s="67" t="s">
        <v>3113</v>
      </c>
      <c r="J3860" s="36">
        <v>20</v>
      </c>
    </row>
    <row r="3861" spans="1:10" x14ac:dyDescent="0.25">
      <c r="A3861" s="67"/>
      <c r="B3861" s="67"/>
      <c r="C3861" s="67"/>
      <c r="D3861" s="67"/>
      <c r="E3861" s="67" t="s">
        <v>383</v>
      </c>
      <c r="F3861" s="68">
        <v>40512</v>
      </c>
      <c r="G3861" s="67" t="s">
        <v>2464</v>
      </c>
      <c r="H3861" s="67"/>
      <c r="I3861" s="67" t="s">
        <v>2465</v>
      </c>
      <c r="J3861" s="36">
        <v>20</v>
      </c>
    </row>
    <row r="3862" spans="1:10" x14ac:dyDescent="0.25">
      <c r="A3862" s="67"/>
      <c r="B3862" s="67"/>
      <c r="C3862" s="67"/>
      <c r="D3862" s="67"/>
      <c r="E3862" s="67" t="s">
        <v>383</v>
      </c>
      <c r="F3862" s="68">
        <v>40543</v>
      </c>
      <c r="G3862" s="67" t="s">
        <v>1602</v>
      </c>
      <c r="H3862" s="67"/>
      <c r="I3862" s="67" t="s">
        <v>1603</v>
      </c>
      <c r="J3862" s="36">
        <v>20</v>
      </c>
    </row>
    <row r="3863" spans="1:10" x14ac:dyDescent="0.25">
      <c r="A3863" s="67"/>
      <c r="B3863" s="67"/>
      <c r="C3863" s="67"/>
      <c r="D3863" s="67"/>
      <c r="E3863" s="67" t="s">
        <v>383</v>
      </c>
      <c r="F3863" s="68">
        <v>40543</v>
      </c>
      <c r="G3863" s="67" t="s">
        <v>1604</v>
      </c>
      <c r="H3863" s="67"/>
      <c r="I3863" s="67" t="s">
        <v>1605</v>
      </c>
      <c r="J3863" s="36">
        <v>1940.75</v>
      </c>
    </row>
    <row r="3864" spans="1:10" x14ac:dyDescent="0.25">
      <c r="A3864" s="67"/>
      <c r="B3864" s="67"/>
      <c r="C3864" s="67"/>
      <c r="D3864" s="67"/>
      <c r="E3864" s="67" t="s">
        <v>383</v>
      </c>
      <c r="F3864" s="68">
        <v>40543</v>
      </c>
      <c r="G3864" s="67" t="s">
        <v>1604</v>
      </c>
      <c r="H3864" s="67"/>
      <c r="I3864" s="67" t="s">
        <v>1605</v>
      </c>
      <c r="J3864" s="36">
        <v>-500</v>
      </c>
    </row>
    <row r="3865" spans="1:10" x14ac:dyDescent="0.25">
      <c r="A3865" s="67"/>
      <c r="B3865" s="67"/>
      <c r="C3865" s="67"/>
      <c r="D3865" s="67"/>
      <c r="E3865" s="67" t="s">
        <v>383</v>
      </c>
      <c r="F3865" s="68">
        <v>40574</v>
      </c>
      <c r="G3865" s="67" t="s">
        <v>1606</v>
      </c>
      <c r="H3865" s="67"/>
      <c r="I3865" s="67" t="s">
        <v>1607</v>
      </c>
      <c r="J3865" s="36">
        <v>20</v>
      </c>
    </row>
    <row r="3866" spans="1:10" x14ac:dyDescent="0.25">
      <c r="A3866" s="67"/>
      <c r="B3866" s="67"/>
      <c r="C3866" s="67"/>
      <c r="D3866" s="67"/>
      <c r="E3866" s="67" t="s">
        <v>383</v>
      </c>
      <c r="F3866" s="68">
        <v>40574</v>
      </c>
      <c r="G3866" s="67" t="s">
        <v>1561</v>
      </c>
      <c r="H3866" s="67"/>
      <c r="I3866" s="67" t="s">
        <v>1562</v>
      </c>
      <c r="J3866" s="36">
        <v>-1119.56</v>
      </c>
    </row>
    <row r="3867" spans="1:10" x14ac:dyDescent="0.25">
      <c r="A3867" s="67"/>
      <c r="B3867" s="67"/>
      <c r="C3867" s="67"/>
      <c r="D3867" s="67"/>
      <c r="E3867" s="67" t="s">
        <v>383</v>
      </c>
      <c r="F3867" s="68">
        <v>40602</v>
      </c>
      <c r="G3867" s="67" t="s">
        <v>1202</v>
      </c>
      <c r="H3867" s="67"/>
      <c r="I3867" s="67" t="s">
        <v>1203</v>
      </c>
      <c r="J3867" s="36">
        <v>20</v>
      </c>
    </row>
    <row r="3868" spans="1:10" x14ac:dyDescent="0.25">
      <c r="A3868" s="67"/>
      <c r="B3868" s="67"/>
      <c r="C3868" s="67"/>
      <c r="D3868" s="67"/>
      <c r="E3868" s="67" t="s">
        <v>383</v>
      </c>
      <c r="F3868" s="68">
        <v>40633</v>
      </c>
      <c r="G3868" s="67" t="s">
        <v>384</v>
      </c>
      <c r="H3868" s="67"/>
      <c r="I3868" s="67" t="s">
        <v>385</v>
      </c>
      <c r="J3868" s="36">
        <v>40</v>
      </c>
    </row>
    <row r="3869" spans="1:10" x14ac:dyDescent="0.25">
      <c r="A3869" s="67"/>
      <c r="B3869" s="67"/>
      <c r="C3869" s="67"/>
      <c r="D3869" s="67"/>
      <c r="E3869" s="67" t="s">
        <v>383</v>
      </c>
      <c r="F3869" s="68">
        <v>40663</v>
      </c>
      <c r="G3869" s="67" t="s">
        <v>1612</v>
      </c>
      <c r="H3869" s="67"/>
      <c r="I3869" s="67" t="s">
        <v>1613</v>
      </c>
      <c r="J3869" s="36">
        <v>150</v>
      </c>
    </row>
    <row r="3870" spans="1:10" x14ac:dyDescent="0.25">
      <c r="A3870" s="67"/>
      <c r="B3870" s="67"/>
      <c r="C3870" s="67"/>
      <c r="D3870" s="67"/>
      <c r="E3870" s="67" t="s">
        <v>383</v>
      </c>
      <c r="F3870" s="68">
        <v>40663</v>
      </c>
      <c r="G3870" s="67" t="s">
        <v>1702</v>
      </c>
      <c r="H3870" s="67"/>
      <c r="I3870" s="67" t="s">
        <v>1703</v>
      </c>
      <c r="J3870" s="36">
        <v>500</v>
      </c>
    </row>
    <row r="3871" spans="1:10" x14ac:dyDescent="0.25">
      <c r="A3871" s="67"/>
      <c r="B3871" s="67"/>
      <c r="C3871" s="67"/>
      <c r="D3871" s="67"/>
      <c r="E3871" s="67" t="s">
        <v>383</v>
      </c>
      <c r="F3871" s="68">
        <v>40694</v>
      </c>
      <c r="G3871" s="67" t="s">
        <v>1614</v>
      </c>
      <c r="H3871" s="67"/>
      <c r="I3871" s="67" t="s">
        <v>1615</v>
      </c>
      <c r="J3871" s="36">
        <v>20</v>
      </c>
    </row>
    <row r="3872" spans="1:10" x14ac:dyDescent="0.25">
      <c r="A3872" s="67"/>
      <c r="B3872" s="67"/>
      <c r="C3872" s="67"/>
      <c r="D3872" s="67"/>
      <c r="E3872" s="67" t="s">
        <v>383</v>
      </c>
      <c r="F3872" s="68">
        <v>40724</v>
      </c>
      <c r="G3872" s="67" t="s">
        <v>1496</v>
      </c>
      <c r="H3872" s="67"/>
      <c r="I3872" s="67" t="s">
        <v>1497</v>
      </c>
      <c r="J3872" s="36">
        <v>80</v>
      </c>
    </row>
    <row r="3873" spans="1:10" x14ac:dyDescent="0.25">
      <c r="A3873" s="67"/>
      <c r="B3873" s="67"/>
      <c r="C3873" s="67"/>
      <c r="D3873" s="67"/>
      <c r="E3873" s="67" t="s">
        <v>383</v>
      </c>
      <c r="F3873" s="68">
        <v>40755</v>
      </c>
      <c r="G3873" s="67" t="s">
        <v>1563</v>
      </c>
      <c r="H3873" s="67"/>
      <c r="I3873" s="67" t="s">
        <v>1564</v>
      </c>
      <c r="J3873" s="36">
        <v>40</v>
      </c>
    </row>
    <row r="3874" spans="1:10" x14ac:dyDescent="0.25">
      <c r="A3874" s="67"/>
      <c r="B3874" s="67"/>
      <c r="C3874" s="67"/>
      <c r="D3874" s="67"/>
      <c r="E3874" s="67" t="s">
        <v>383</v>
      </c>
      <c r="F3874" s="68">
        <v>40877</v>
      </c>
      <c r="G3874" s="67" t="s">
        <v>894</v>
      </c>
      <c r="H3874" s="67"/>
      <c r="I3874" s="67" t="s">
        <v>895</v>
      </c>
      <c r="J3874" s="36">
        <v>100</v>
      </c>
    </row>
    <row r="3875" spans="1:10" x14ac:dyDescent="0.25">
      <c r="A3875" s="67"/>
      <c r="B3875" s="67"/>
      <c r="C3875" s="67"/>
      <c r="D3875" s="67"/>
      <c r="E3875" s="67" t="s">
        <v>383</v>
      </c>
      <c r="F3875" s="68">
        <v>40877</v>
      </c>
      <c r="G3875" s="67" t="s">
        <v>1616</v>
      </c>
      <c r="H3875" s="67"/>
      <c r="I3875" s="67" t="s">
        <v>1617</v>
      </c>
      <c r="J3875" s="36">
        <v>-389</v>
      </c>
    </row>
    <row r="3876" spans="1:10" x14ac:dyDescent="0.25">
      <c r="A3876" s="67"/>
      <c r="B3876" s="67"/>
      <c r="C3876" s="67"/>
      <c r="D3876" s="67"/>
      <c r="E3876" s="67" t="s">
        <v>383</v>
      </c>
      <c r="F3876" s="68">
        <v>40877</v>
      </c>
      <c r="G3876" s="67" t="s">
        <v>2074</v>
      </c>
      <c r="H3876" s="67"/>
      <c r="I3876" s="67" t="s">
        <v>2075</v>
      </c>
      <c r="J3876" s="36">
        <v>1958.8</v>
      </c>
    </row>
    <row r="3877" spans="1:10" x14ac:dyDescent="0.25">
      <c r="A3877" s="67"/>
      <c r="B3877" s="67"/>
      <c r="C3877" s="67"/>
      <c r="D3877" s="67"/>
      <c r="E3877" s="67" t="s">
        <v>383</v>
      </c>
      <c r="F3877" s="68">
        <v>40968</v>
      </c>
      <c r="G3877" s="67" t="s">
        <v>1622</v>
      </c>
      <c r="H3877" s="67"/>
      <c r="I3877" s="67" t="s">
        <v>1623</v>
      </c>
      <c r="J3877" s="36">
        <v>20</v>
      </c>
    </row>
    <row r="3878" spans="1:10" x14ac:dyDescent="0.25">
      <c r="A3878" s="67"/>
      <c r="B3878" s="67"/>
      <c r="C3878" s="67"/>
      <c r="D3878" s="67"/>
      <c r="E3878" s="67" t="s">
        <v>383</v>
      </c>
      <c r="F3878" s="68">
        <v>40999</v>
      </c>
      <c r="G3878" s="67" t="s">
        <v>702</v>
      </c>
      <c r="H3878" s="67"/>
      <c r="I3878" s="67" t="s">
        <v>703</v>
      </c>
      <c r="J3878" s="36">
        <v>40</v>
      </c>
    </row>
    <row r="3879" spans="1:10" x14ac:dyDescent="0.25">
      <c r="A3879" s="67"/>
      <c r="B3879" s="67"/>
      <c r="C3879" s="67"/>
      <c r="D3879" s="67"/>
      <c r="E3879" s="67" t="s">
        <v>383</v>
      </c>
      <c r="F3879" s="68">
        <v>40999</v>
      </c>
      <c r="G3879" s="67" t="s">
        <v>1718</v>
      </c>
      <c r="H3879" s="67"/>
      <c r="I3879" s="67" t="s">
        <v>1719</v>
      </c>
      <c r="J3879" s="36">
        <v>-291.27</v>
      </c>
    </row>
    <row r="3880" spans="1:10" x14ac:dyDescent="0.25">
      <c r="A3880" s="67"/>
      <c r="B3880" s="67"/>
      <c r="C3880" s="67"/>
      <c r="D3880" s="67"/>
      <c r="E3880" s="67" t="s">
        <v>383</v>
      </c>
      <c r="F3880" s="68">
        <v>41029</v>
      </c>
      <c r="G3880" s="67" t="s">
        <v>896</v>
      </c>
      <c r="H3880" s="67"/>
      <c r="I3880" s="67" t="s">
        <v>897</v>
      </c>
      <c r="J3880" s="36">
        <v>90</v>
      </c>
    </row>
    <row r="3881" spans="1:10" x14ac:dyDescent="0.25">
      <c r="A3881" s="67"/>
      <c r="B3881" s="67"/>
      <c r="C3881" s="67"/>
      <c r="D3881" s="67"/>
      <c r="E3881" s="67" t="s">
        <v>383</v>
      </c>
      <c r="F3881" s="68">
        <v>41060</v>
      </c>
      <c r="G3881" s="67" t="s">
        <v>1486</v>
      </c>
      <c r="H3881" s="67"/>
      <c r="I3881" s="67" t="s">
        <v>1487</v>
      </c>
      <c r="J3881" s="36">
        <v>228</v>
      </c>
    </row>
    <row r="3882" spans="1:10" x14ac:dyDescent="0.25">
      <c r="A3882" s="67"/>
      <c r="B3882" s="67"/>
      <c r="C3882" s="67"/>
      <c r="D3882" s="67"/>
      <c r="E3882" s="67" t="s">
        <v>383</v>
      </c>
      <c r="F3882" s="68">
        <v>41060</v>
      </c>
      <c r="G3882" s="67" t="s">
        <v>1720</v>
      </c>
      <c r="H3882" s="67"/>
      <c r="I3882" s="67" t="s">
        <v>1721</v>
      </c>
      <c r="J3882" s="36">
        <v>-3307.96</v>
      </c>
    </row>
    <row r="3883" spans="1:10" x14ac:dyDescent="0.25">
      <c r="A3883" s="67"/>
      <c r="B3883" s="67"/>
      <c r="C3883" s="67"/>
      <c r="D3883" s="67"/>
      <c r="E3883" s="67" t="s">
        <v>383</v>
      </c>
      <c r="F3883" s="68">
        <v>41121</v>
      </c>
      <c r="G3883" s="67" t="s">
        <v>1513</v>
      </c>
      <c r="H3883" s="67"/>
      <c r="I3883" s="67" t="s">
        <v>1514</v>
      </c>
      <c r="J3883" s="36">
        <v>200</v>
      </c>
    </row>
    <row r="3884" spans="1:10" x14ac:dyDescent="0.25">
      <c r="A3884" s="67"/>
      <c r="B3884" s="67"/>
      <c r="C3884" s="67"/>
      <c r="D3884" s="67"/>
      <c r="E3884" s="67" t="s">
        <v>383</v>
      </c>
      <c r="F3884" s="68">
        <v>41121</v>
      </c>
      <c r="G3884" s="67" t="s">
        <v>1722</v>
      </c>
      <c r="H3884" s="67"/>
      <c r="I3884" s="67" t="s">
        <v>1723</v>
      </c>
      <c r="J3884" s="36">
        <v>-549</v>
      </c>
    </row>
    <row r="3885" spans="1:10" x14ac:dyDescent="0.25">
      <c r="A3885" s="67"/>
      <c r="B3885" s="67"/>
      <c r="C3885" s="67"/>
      <c r="D3885" s="67"/>
      <c r="E3885" s="67" t="s">
        <v>383</v>
      </c>
      <c r="F3885" s="68">
        <v>41121</v>
      </c>
      <c r="G3885" s="67" t="s">
        <v>1724</v>
      </c>
      <c r="H3885" s="67"/>
      <c r="I3885" s="67" t="s">
        <v>1725</v>
      </c>
      <c r="J3885" s="36">
        <v>1000</v>
      </c>
    </row>
    <row r="3886" spans="1:10" x14ac:dyDescent="0.25">
      <c r="A3886" s="67"/>
      <c r="B3886" s="67"/>
      <c r="C3886" s="67"/>
      <c r="D3886" s="67"/>
      <c r="E3886" s="67" t="s">
        <v>383</v>
      </c>
      <c r="F3886" s="68">
        <v>41152</v>
      </c>
      <c r="G3886" s="67" t="s">
        <v>1565</v>
      </c>
      <c r="H3886" s="67"/>
      <c r="I3886" s="67" t="s">
        <v>1566</v>
      </c>
      <c r="J3886" s="36">
        <v>100</v>
      </c>
    </row>
    <row r="3887" spans="1:10" x14ac:dyDescent="0.25">
      <c r="A3887" s="67"/>
      <c r="B3887" s="67"/>
      <c r="C3887" s="67"/>
      <c r="D3887" s="67"/>
      <c r="E3887" s="67" t="s">
        <v>383</v>
      </c>
      <c r="F3887" s="68">
        <v>41182</v>
      </c>
      <c r="G3887" s="67" t="s">
        <v>1506</v>
      </c>
      <c r="H3887" s="67"/>
      <c r="I3887" s="67" t="s">
        <v>1507</v>
      </c>
      <c r="J3887" s="36">
        <v>60</v>
      </c>
    </row>
    <row r="3888" spans="1:10" x14ac:dyDescent="0.25">
      <c r="A3888" s="67"/>
      <c r="B3888" s="67"/>
      <c r="C3888" s="67"/>
      <c r="D3888" s="67"/>
      <c r="E3888" s="67" t="s">
        <v>383</v>
      </c>
      <c r="F3888" s="68">
        <v>41243</v>
      </c>
      <c r="G3888" s="67" t="s">
        <v>1734</v>
      </c>
      <c r="H3888" s="67"/>
      <c r="I3888" s="67" t="s">
        <v>1735</v>
      </c>
      <c r="J3888" s="36">
        <v>80</v>
      </c>
    </row>
    <row r="3889" spans="1:10" x14ac:dyDescent="0.25">
      <c r="A3889" s="67"/>
      <c r="B3889" s="67"/>
      <c r="C3889" s="67"/>
      <c r="D3889" s="67"/>
      <c r="E3889" s="67" t="s">
        <v>383</v>
      </c>
      <c r="F3889" s="68">
        <v>41274</v>
      </c>
      <c r="G3889" s="67" t="s">
        <v>1541</v>
      </c>
      <c r="H3889" s="67"/>
      <c r="I3889" s="67" t="s">
        <v>1542</v>
      </c>
      <c r="J3889" s="36">
        <v>40</v>
      </c>
    </row>
    <row r="3890" spans="1:10" x14ac:dyDescent="0.25">
      <c r="A3890" s="67"/>
      <c r="B3890" s="67"/>
      <c r="C3890" s="67"/>
      <c r="D3890" s="67"/>
      <c r="E3890" s="67" t="s">
        <v>383</v>
      </c>
      <c r="F3890" s="68">
        <v>41305</v>
      </c>
      <c r="G3890" s="67" t="s">
        <v>1488</v>
      </c>
      <c r="H3890" s="67"/>
      <c r="I3890" s="67" t="s">
        <v>1489</v>
      </c>
      <c r="J3890" s="36">
        <v>60</v>
      </c>
    </row>
    <row r="3891" spans="1:10" x14ac:dyDescent="0.25">
      <c r="A3891" s="67"/>
      <c r="B3891" s="67"/>
      <c r="C3891" s="67"/>
      <c r="D3891" s="67"/>
      <c r="E3891" s="67" t="s">
        <v>383</v>
      </c>
      <c r="F3891" s="68">
        <v>41333</v>
      </c>
      <c r="G3891" s="67" t="s">
        <v>1571</v>
      </c>
      <c r="H3891" s="67"/>
      <c r="I3891" s="67" t="s">
        <v>1572</v>
      </c>
      <c r="J3891" s="36">
        <v>80</v>
      </c>
    </row>
    <row r="3892" spans="1:10" x14ac:dyDescent="0.25">
      <c r="A3892" s="67"/>
      <c r="B3892" s="67"/>
      <c r="C3892" s="67"/>
      <c r="D3892" s="67"/>
      <c r="E3892" s="67" t="s">
        <v>383</v>
      </c>
      <c r="F3892" s="68">
        <v>41364</v>
      </c>
      <c r="G3892" s="67" t="s">
        <v>1624</v>
      </c>
      <c r="H3892" s="67"/>
      <c r="I3892" s="67" t="s">
        <v>1625</v>
      </c>
      <c r="J3892" s="36">
        <v>80</v>
      </c>
    </row>
    <row r="3893" spans="1:10" x14ac:dyDescent="0.25">
      <c r="A3893" s="67"/>
      <c r="B3893" s="67"/>
      <c r="C3893" s="67"/>
      <c r="D3893" s="67"/>
      <c r="E3893" s="67" t="s">
        <v>383</v>
      </c>
      <c r="F3893" s="68">
        <v>41394</v>
      </c>
      <c r="G3893" s="67" t="s">
        <v>1515</v>
      </c>
      <c r="H3893" s="67"/>
      <c r="I3893" s="67" t="s">
        <v>1516</v>
      </c>
      <c r="J3893" s="36">
        <v>120</v>
      </c>
    </row>
    <row r="3894" spans="1:10" x14ac:dyDescent="0.25">
      <c r="A3894" s="67"/>
      <c r="B3894" s="67"/>
      <c r="C3894" s="67"/>
      <c r="D3894" s="67"/>
      <c r="E3894" s="67" t="s">
        <v>383</v>
      </c>
      <c r="F3894" s="68">
        <v>41425</v>
      </c>
      <c r="G3894" s="67" t="s">
        <v>1490</v>
      </c>
      <c r="H3894" s="67"/>
      <c r="I3894" s="67" t="s">
        <v>1491</v>
      </c>
      <c r="J3894" s="36">
        <v>80</v>
      </c>
    </row>
    <row r="3895" spans="1:10" x14ac:dyDescent="0.25">
      <c r="A3895" s="67"/>
      <c r="B3895" s="67"/>
      <c r="C3895" s="67"/>
      <c r="D3895" s="67"/>
      <c r="E3895" s="67" t="s">
        <v>383</v>
      </c>
      <c r="F3895" s="68">
        <v>41455</v>
      </c>
      <c r="G3895" s="67" t="s">
        <v>1750</v>
      </c>
      <c r="H3895" s="67"/>
      <c r="I3895" s="67" t="s">
        <v>1751</v>
      </c>
      <c r="J3895" s="36">
        <v>118</v>
      </c>
    </row>
    <row r="3896" spans="1:10" x14ac:dyDescent="0.25">
      <c r="A3896" s="67"/>
      <c r="B3896" s="67"/>
      <c r="C3896" s="67"/>
      <c r="D3896" s="67"/>
      <c r="E3896" s="67" t="s">
        <v>383</v>
      </c>
      <c r="F3896" s="68">
        <v>41455</v>
      </c>
      <c r="G3896" s="67" t="s">
        <v>1626</v>
      </c>
      <c r="H3896" s="67"/>
      <c r="I3896" s="67" t="s">
        <v>1627</v>
      </c>
      <c r="J3896" s="36">
        <v>-348.49</v>
      </c>
    </row>
    <row r="3897" spans="1:10" x14ac:dyDescent="0.25">
      <c r="A3897" s="67"/>
      <c r="B3897" s="67"/>
      <c r="C3897" s="67"/>
      <c r="D3897" s="67"/>
      <c r="E3897" s="67" t="s">
        <v>383</v>
      </c>
      <c r="F3897" s="68">
        <v>41455</v>
      </c>
      <c r="G3897" s="67" t="s">
        <v>2822</v>
      </c>
      <c r="H3897" s="67"/>
      <c r="I3897" s="67"/>
      <c r="J3897" s="36">
        <v>1990.24</v>
      </c>
    </row>
    <row r="3898" spans="1:10" x14ac:dyDescent="0.25">
      <c r="A3898" s="67"/>
      <c r="B3898" s="67"/>
      <c r="C3898" s="67"/>
      <c r="D3898" s="67"/>
      <c r="E3898" s="67" t="s">
        <v>383</v>
      </c>
      <c r="F3898" s="68">
        <v>41486</v>
      </c>
      <c r="G3898" s="67" t="s">
        <v>1517</v>
      </c>
      <c r="H3898" s="67"/>
      <c r="I3898" s="67" t="s">
        <v>1518</v>
      </c>
      <c r="J3898" s="36">
        <v>40</v>
      </c>
    </row>
    <row r="3899" spans="1:10" x14ac:dyDescent="0.25">
      <c r="A3899" s="67"/>
      <c r="B3899" s="67"/>
      <c r="C3899" s="67"/>
      <c r="D3899" s="67"/>
      <c r="E3899" s="67" t="s">
        <v>383</v>
      </c>
      <c r="F3899" s="68">
        <v>41486</v>
      </c>
      <c r="G3899" s="67" t="s">
        <v>2076</v>
      </c>
      <c r="H3899" s="67"/>
      <c r="I3899" s="67"/>
      <c r="J3899" s="36">
        <v>963.14</v>
      </c>
    </row>
    <row r="3900" spans="1:10" x14ac:dyDescent="0.25">
      <c r="A3900" s="67"/>
      <c r="B3900" s="67"/>
      <c r="C3900" s="67"/>
      <c r="D3900" s="67"/>
      <c r="E3900" s="67" t="s">
        <v>383</v>
      </c>
      <c r="F3900" s="68">
        <v>41486</v>
      </c>
      <c r="G3900" s="67" t="s">
        <v>2076</v>
      </c>
      <c r="H3900" s="67"/>
      <c r="I3900" s="67"/>
      <c r="J3900" s="36">
        <v>1992.44</v>
      </c>
    </row>
    <row r="3901" spans="1:10" x14ac:dyDescent="0.25">
      <c r="A3901" s="67"/>
      <c r="B3901" s="67"/>
      <c r="C3901" s="67"/>
      <c r="D3901" s="67"/>
      <c r="E3901" s="67" t="s">
        <v>383</v>
      </c>
      <c r="F3901" s="68">
        <v>41517</v>
      </c>
      <c r="G3901" s="67" t="s">
        <v>1508</v>
      </c>
      <c r="H3901" s="67"/>
      <c r="I3901" s="67" t="s">
        <v>1509</v>
      </c>
      <c r="J3901" s="36">
        <v>140</v>
      </c>
    </row>
    <row r="3902" spans="1:10" x14ac:dyDescent="0.25">
      <c r="A3902" s="67"/>
      <c r="B3902" s="67"/>
      <c r="C3902" s="67"/>
      <c r="D3902" s="67"/>
      <c r="E3902" s="67" t="s">
        <v>383</v>
      </c>
      <c r="F3902" s="68">
        <v>41517</v>
      </c>
      <c r="G3902" s="67" t="s">
        <v>1754</v>
      </c>
      <c r="H3902" s="67"/>
      <c r="I3902" s="67" t="s">
        <v>1755</v>
      </c>
      <c r="J3902" s="36">
        <v>1972.55</v>
      </c>
    </row>
    <row r="3903" spans="1:10" x14ac:dyDescent="0.25">
      <c r="A3903" s="67"/>
      <c r="B3903" s="67"/>
      <c r="C3903" s="67"/>
      <c r="D3903" s="67"/>
      <c r="E3903" s="67" t="s">
        <v>383</v>
      </c>
      <c r="F3903" s="68">
        <v>41547</v>
      </c>
      <c r="G3903" s="67" t="s">
        <v>1543</v>
      </c>
      <c r="H3903" s="67"/>
      <c r="I3903" s="67" t="s">
        <v>1544</v>
      </c>
      <c r="J3903" s="36">
        <v>20</v>
      </c>
    </row>
    <row r="3904" spans="1:10" x14ac:dyDescent="0.25">
      <c r="A3904" s="67"/>
      <c r="B3904" s="67"/>
      <c r="C3904" s="67"/>
      <c r="D3904" s="67"/>
      <c r="E3904" s="67" t="s">
        <v>383</v>
      </c>
      <c r="F3904" s="68">
        <v>41578</v>
      </c>
      <c r="G3904" s="67" t="s">
        <v>421</v>
      </c>
      <c r="H3904" s="67"/>
      <c r="I3904" s="67" t="s">
        <v>422</v>
      </c>
      <c r="J3904" s="36">
        <v>40</v>
      </c>
    </row>
    <row r="3905" spans="1:10" x14ac:dyDescent="0.25">
      <c r="A3905" s="67"/>
      <c r="B3905" s="67"/>
      <c r="C3905" s="67"/>
      <c r="D3905" s="67"/>
      <c r="E3905" s="67" t="s">
        <v>383</v>
      </c>
      <c r="F3905" s="68">
        <v>41608</v>
      </c>
      <c r="G3905" s="67" t="s">
        <v>1519</v>
      </c>
      <c r="H3905" s="67"/>
      <c r="I3905" s="67" t="s">
        <v>1520</v>
      </c>
      <c r="J3905" s="36">
        <v>160</v>
      </c>
    </row>
    <row r="3906" spans="1:10" x14ac:dyDescent="0.25">
      <c r="A3906" s="67"/>
      <c r="B3906" s="67"/>
      <c r="C3906" s="67"/>
      <c r="D3906" s="67"/>
      <c r="E3906" s="67" t="s">
        <v>383</v>
      </c>
      <c r="F3906" s="68">
        <v>41639</v>
      </c>
      <c r="G3906" s="67" t="s">
        <v>1628</v>
      </c>
      <c r="H3906" s="67"/>
      <c r="I3906" s="67" t="s">
        <v>1629</v>
      </c>
      <c r="J3906" s="36">
        <v>60</v>
      </c>
    </row>
    <row r="3907" spans="1:10" x14ac:dyDescent="0.25">
      <c r="A3907" s="67"/>
      <c r="B3907" s="67"/>
      <c r="C3907" s="67"/>
      <c r="D3907" s="67"/>
      <c r="E3907" s="67" t="s">
        <v>383</v>
      </c>
      <c r="F3907" s="68">
        <v>41670</v>
      </c>
      <c r="G3907" s="67" t="s">
        <v>1573</v>
      </c>
      <c r="H3907" s="67"/>
      <c r="I3907" s="67" t="s">
        <v>1574</v>
      </c>
      <c r="J3907" s="36">
        <v>40</v>
      </c>
    </row>
    <row r="3908" spans="1:10" x14ac:dyDescent="0.25">
      <c r="A3908" s="67"/>
      <c r="B3908" s="67"/>
      <c r="C3908" s="67"/>
      <c r="D3908" s="67"/>
      <c r="E3908" s="67" t="s">
        <v>383</v>
      </c>
      <c r="F3908" s="68">
        <v>41698</v>
      </c>
      <c r="G3908" s="67" t="s">
        <v>1575</v>
      </c>
      <c r="H3908" s="67"/>
      <c r="I3908" s="67" t="s">
        <v>1576</v>
      </c>
      <c r="J3908" s="36">
        <v>40</v>
      </c>
    </row>
    <row r="3909" spans="1:10" x14ac:dyDescent="0.25">
      <c r="A3909" s="67"/>
      <c r="B3909" s="67"/>
      <c r="C3909" s="67"/>
      <c r="D3909" s="67"/>
      <c r="E3909" s="67" t="s">
        <v>383</v>
      </c>
      <c r="F3909" s="68">
        <v>41729</v>
      </c>
      <c r="G3909" s="67" t="s">
        <v>1478</v>
      </c>
      <c r="H3909" s="67"/>
      <c r="I3909" s="67" t="s">
        <v>1479</v>
      </c>
      <c r="J3909" s="36">
        <v>220</v>
      </c>
    </row>
    <row r="3910" spans="1:10" x14ac:dyDescent="0.25">
      <c r="A3910" s="67"/>
      <c r="B3910" s="67"/>
      <c r="C3910" s="67"/>
      <c r="D3910" s="67"/>
      <c r="E3910" s="67" t="s">
        <v>383</v>
      </c>
      <c r="F3910" s="68">
        <v>41759</v>
      </c>
      <c r="G3910" s="67" t="s">
        <v>3870</v>
      </c>
      <c r="H3910" s="67"/>
      <c r="I3910" s="67" t="s">
        <v>3871</v>
      </c>
      <c r="J3910" s="36">
        <v>-500</v>
      </c>
    </row>
    <row r="3911" spans="1:10" x14ac:dyDescent="0.25">
      <c r="A3911" s="67"/>
      <c r="B3911" s="67"/>
      <c r="C3911" s="67"/>
      <c r="D3911" s="67"/>
      <c r="E3911" s="67" t="s">
        <v>383</v>
      </c>
      <c r="F3911" s="68">
        <v>41759</v>
      </c>
      <c r="G3911" s="67" t="s">
        <v>1521</v>
      </c>
      <c r="H3911" s="67"/>
      <c r="I3911" s="67" t="s">
        <v>1522</v>
      </c>
      <c r="J3911" s="36">
        <v>60</v>
      </c>
    </row>
    <row r="3912" spans="1:10" x14ac:dyDescent="0.25">
      <c r="A3912" s="67"/>
      <c r="B3912" s="67"/>
      <c r="C3912" s="67"/>
      <c r="D3912" s="67"/>
      <c r="E3912" s="67" t="s">
        <v>383</v>
      </c>
      <c r="F3912" s="68">
        <v>41790</v>
      </c>
      <c r="G3912" s="67" t="s">
        <v>1116</v>
      </c>
      <c r="H3912" s="67"/>
      <c r="I3912" s="67" t="s">
        <v>1117</v>
      </c>
      <c r="J3912" s="36">
        <v>260</v>
      </c>
    </row>
    <row r="3913" spans="1:10" x14ac:dyDescent="0.25">
      <c r="A3913" s="67"/>
      <c r="B3913" s="67"/>
      <c r="C3913" s="67"/>
      <c r="D3913" s="67"/>
      <c r="E3913" s="67" t="s">
        <v>383</v>
      </c>
      <c r="F3913" s="68">
        <v>41820</v>
      </c>
      <c r="G3913" s="67" t="s">
        <v>1638</v>
      </c>
      <c r="H3913" s="67"/>
      <c r="I3913" s="67" t="s">
        <v>1639</v>
      </c>
      <c r="J3913" s="36">
        <v>20</v>
      </c>
    </row>
    <row r="3914" spans="1:10" x14ac:dyDescent="0.25">
      <c r="A3914" s="67"/>
      <c r="B3914" s="67"/>
      <c r="C3914" s="67"/>
      <c r="D3914" s="67"/>
      <c r="E3914" s="67" t="s">
        <v>383</v>
      </c>
      <c r="F3914" s="68">
        <v>41851</v>
      </c>
      <c r="G3914" s="67" t="s">
        <v>1780</v>
      </c>
      <c r="H3914" s="67"/>
      <c r="I3914" s="67" t="s">
        <v>1781</v>
      </c>
      <c r="J3914" s="36">
        <v>20</v>
      </c>
    </row>
    <row r="3915" spans="1:10" x14ac:dyDescent="0.25">
      <c r="A3915" s="67"/>
      <c r="B3915" s="67"/>
      <c r="C3915" s="67"/>
      <c r="D3915" s="67"/>
      <c r="E3915" s="67" t="s">
        <v>383</v>
      </c>
      <c r="F3915" s="68">
        <v>41882</v>
      </c>
      <c r="G3915" s="67" t="s">
        <v>1492</v>
      </c>
      <c r="H3915" s="67"/>
      <c r="I3915" s="67" t="s">
        <v>1493</v>
      </c>
      <c r="J3915" s="36">
        <v>20</v>
      </c>
    </row>
    <row r="3916" spans="1:10" x14ac:dyDescent="0.25">
      <c r="A3916" s="67"/>
      <c r="B3916" s="67"/>
      <c r="C3916" s="67"/>
      <c r="D3916" s="67"/>
      <c r="E3916" s="67" t="s">
        <v>426</v>
      </c>
      <c r="F3916" s="68">
        <v>41932</v>
      </c>
      <c r="G3916" s="67"/>
      <c r="H3916" s="67" t="s">
        <v>468</v>
      </c>
      <c r="I3916" s="67" t="s">
        <v>3872</v>
      </c>
      <c r="J3916" s="36">
        <v>-114.6</v>
      </c>
    </row>
    <row r="3917" spans="1:10" x14ac:dyDescent="0.25">
      <c r="A3917" s="67"/>
      <c r="B3917" s="67"/>
      <c r="C3917" s="67"/>
      <c r="D3917" s="67"/>
      <c r="E3917" s="67" t="s">
        <v>383</v>
      </c>
      <c r="F3917" s="68">
        <v>41943</v>
      </c>
      <c r="G3917" s="67" t="s">
        <v>1644</v>
      </c>
      <c r="H3917" s="67"/>
      <c r="I3917" s="67" t="s">
        <v>1645</v>
      </c>
      <c r="J3917" s="36">
        <v>20</v>
      </c>
    </row>
    <row r="3918" spans="1:10" x14ac:dyDescent="0.25">
      <c r="A3918" s="67"/>
      <c r="B3918" s="67"/>
      <c r="C3918" s="67"/>
      <c r="D3918" s="67"/>
      <c r="E3918" s="67" t="s">
        <v>423</v>
      </c>
      <c r="F3918" s="68">
        <v>41946</v>
      </c>
      <c r="G3918" s="67"/>
      <c r="H3918" s="67" t="s">
        <v>3873</v>
      </c>
      <c r="I3918" s="67" t="s">
        <v>1324</v>
      </c>
      <c r="J3918" s="36">
        <v>1939</v>
      </c>
    </row>
    <row r="3919" spans="1:10" x14ac:dyDescent="0.25">
      <c r="A3919" s="67"/>
      <c r="B3919" s="67"/>
      <c r="C3919" s="67"/>
      <c r="D3919" s="67"/>
      <c r="E3919" s="67" t="s">
        <v>383</v>
      </c>
      <c r="F3919" s="68">
        <v>41973</v>
      </c>
      <c r="G3919" s="67" t="s">
        <v>1646</v>
      </c>
      <c r="H3919" s="67"/>
      <c r="I3919" s="67" t="s">
        <v>1647</v>
      </c>
      <c r="J3919" s="36">
        <v>40</v>
      </c>
    </row>
    <row r="3920" spans="1:10" x14ac:dyDescent="0.25">
      <c r="A3920" s="67"/>
      <c r="B3920" s="67"/>
      <c r="C3920" s="67"/>
      <c r="D3920" s="67"/>
      <c r="E3920" s="67" t="s">
        <v>383</v>
      </c>
      <c r="F3920" s="68">
        <v>42004</v>
      </c>
      <c r="G3920" s="67" t="s">
        <v>1648</v>
      </c>
      <c r="H3920" s="67"/>
      <c r="I3920" s="67" t="s">
        <v>1649</v>
      </c>
      <c r="J3920" s="36">
        <v>38</v>
      </c>
    </row>
    <row r="3921" spans="1:10" x14ac:dyDescent="0.25">
      <c r="A3921" s="67"/>
      <c r="B3921" s="67"/>
      <c r="C3921" s="67"/>
      <c r="D3921" s="67"/>
      <c r="E3921" s="67" t="s">
        <v>423</v>
      </c>
      <c r="F3921" s="68">
        <v>42017</v>
      </c>
      <c r="G3921" s="67"/>
      <c r="H3921" s="67" t="s">
        <v>3874</v>
      </c>
      <c r="I3921" s="67" t="s">
        <v>430</v>
      </c>
      <c r="J3921" s="36">
        <v>1935.83</v>
      </c>
    </row>
    <row r="3922" spans="1:10" x14ac:dyDescent="0.25">
      <c r="A3922" s="67"/>
      <c r="B3922" s="67"/>
      <c r="C3922" s="67"/>
      <c r="D3922" s="67"/>
      <c r="E3922" s="67" t="s">
        <v>383</v>
      </c>
      <c r="F3922" s="68">
        <v>42035</v>
      </c>
      <c r="G3922" s="67" t="s">
        <v>1579</v>
      </c>
      <c r="H3922" s="67"/>
      <c r="I3922" s="67" t="s">
        <v>1580</v>
      </c>
      <c r="J3922" s="36">
        <v>200</v>
      </c>
    </row>
    <row r="3923" spans="1:10" x14ac:dyDescent="0.25">
      <c r="A3923" s="67"/>
      <c r="B3923" s="67"/>
      <c r="C3923" s="67"/>
      <c r="D3923" s="67"/>
      <c r="E3923" s="67" t="s">
        <v>383</v>
      </c>
      <c r="F3923" s="68">
        <v>42054</v>
      </c>
      <c r="G3923" s="67" t="s">
        <v>978</v>
      </c>
      <c r="H3923" s="67"/>
      <c r="I3923" s="67" t="s">
        <v>979</v>
      </c>
      <c r="J3923" s="36">
        <v>-1000</v>
      </c>
    </row>
    <row r="3924" spans="1:10" x14ac:dyDescent="0.25">
      <c r="A3924" s="67"/>
      <c r="B3924" s="67"/>
      <c r="C3924" s="67"/>
      <c r="D3924" s="67"/>
      <c r="E3924" s="67" t="s">
        <v>383</v>
      </c>
      <c r="F3924" s="68">
        <v>42063</v>
      </c>
      <c r="G3924" s="67" t="s">
        <v>1549</v>
      </c>
      <c r="H3924" s="67"/>
      <c r="I3924" s="67" t="s">
        <v>1550</v>
      </c>
      <c r="J3924" s="36">
        <v>60</v>
      </c>
    </row>
    <row r="3925" spans="1:10" x14ac:dyDescent="0.25">
      <c r="A3925" s="67"/>
      <c r="B3925" s="67"/>
      <c r="C3925" s="67"/>
      <c r="D3925" s="67"/>
      <c r="E3925" s="67" t="s">
        <v>383</v>
      </c>
      <c r="F3925" s="68">
        <v>42094</v>
      </c>
      <c r="G3925" s="67" t="s">
        <v>898</v>
      </c>
      <c r="H3925" s="67"/>
      <c r="I3925" s="67" t="s">
        <v>899</v>
      </c>
      <c r="J3925" s="36">
        <v>98</v>
      </c>
    </row>
    <row r="3926" spans="1:10" x14ac:dyDescent="0.25">
      <c r="A3926" s="67"/>
      <c r="B3926" s="67"/>
      <c r="C3926" s="67"/>
      <c r="D3926" s="67"/>
      <c r="E3926" s="67" t="s">
        <v>383</v>
      </c>
      <c r="F3926" s="68">
        <v>42124</v>
      </c>
      <c r="G3926" s="67" t="s">
        <v>1523</v>
      </c>
      <c r="H3926" s="67"/>
      <c r="I3926" s="67" t="s">
        <v>1524</v>
      </c>
      <c r="J3926" s="36">
        <v>98</v>
      </c>
    </row>
    <row r="3927" spans="1:10" x14ac:dyDescent="0.25">
      <c r="A3927" s="67"/>
      <c r="B3927" s="67"/>
      <c r="C3927" s="67"/>
      <c r="D3927" s="67"/>
      <c r="E3927" s="67" t="s">
        <v>383</v>
      </c>
      <c r="F3927" s="68">
        <v>42131</v>
      </c>
      <c r="G3927" s="67" t="s">
        <v>3875</v>
      </c>
      <c r="H3927" s="67" t="s">
        <v>3284</v>
      </c>
      <c r="I3927" s="67"/>
      <c r="J3927" s="36">
        <v>2000</v>
      </c>
    </row>
    <row r="3928" spans="1:10" x14ac:dyDescent="0.25">
      <c r="A3928" s="67"/>
      <c r="B3928" s="67"/>
      <c r="C3928" s="67"/>
      <c r="D3928" s="67"/>
      <c r="E3928" s="67" t="s">
        <v>383</v>
      </c>
      <c r="F3928" s="68">
        <v>42155</v>
      </c>
      <c r="G3928" s="67" t="s">
        <v>1650</v>
      </c>
      <c r="H3928" s="67"/>
      <c r="I3928" s="67" t="s">
        <v>1651</v>
      </c>
      <c r="J3928" s="36">
        <v>78</v>
      </c>
    </row>
    <row r="3929" spans="1:10" x14ac:dyDescent="0.25">
      <c r="A3929" s="67"/>
      <c r="B3929" s="67"/>
      <c r="C3929" s="67"/>
      <c r="D3929" s="67"/>
      <c r="E3929" s="67" t="s">
        <v>383</v>
      </c>
      <c r="F3929" s="68">
        <v>42185</v>
      </c>
      <c r="G3929" s="67" t="s">
        <v>900</v>
      </c>
      <c r="H3929" s="67"/>
      <c r="I3929" s="67" t="s">
        <v>901</v>
      </c>
      <c r="J3929" s="36">
        <v>258</v>
      </c>
    </row>
    <row r="3930" spans="1:10" x14ac:dyDescent="0.25">
      <c r="A3930" s="67"/>
      <c r="B3930" s="67"/>
      <c r="C3930" s="67"/>
      <c r="D3930" s="67"/>
      <c r="E3930" s="67" t="s">
        <v>383</v>
      </c>
      <c r="F3930" s="68">
        <v>42216</v>
      </c>
      <c r="G3930" s="67" t="s">
        <v>1655</v>
      </c>
      <c r="H3930" s="67"/>
      <c r="I3930" s="67" t="s">
        <v>1656</v>
      </c>
      <c r="J3930" s="36">
        <v>20</v>
      </c>
    </row>
    <row r="3931" spans="1:10" x14ac:dyDescent="0.25">
      <c r="A3931" s="67"/>
      <c r="B3931" s="67"/>
      <c r="C3931" s="67"/>
      <c r="D3931" s="67"/>
      <c r="E3931" s="67" t="s">
        <v>383</v>
      </c>
      <c r="F3931" s="68">
        <v>42247</v>
      </c>
      <c r="G3931" s="67" t="s">
        <v>1658</v>
      </c>
      <c r="H3931" s="67"/>
      <c r="I3931" s="67" t="s">
        <v>1659</v>
      </c>
      <c r="J3931" s="36">
        <v>60</v>
      </c>
    </row>
    <row r="3932" spans="1:10" x14ac:dyDescent="0.25">
      <c r="A3932" s="67"/>
      <c r="B3932" s="67"/>
      <c r="C3932" s="67"/>
      <c r="D3932" s="67"/>
      <c r="E3932" s="67" t="s">
        <v>383</v>
      </c>
      <c r="F3932" s="68">
        <v>42264</v>
      </c>
      <c r="G3932" s="67" t="s">
        <v>2055</v>
      </c>
      <c r="H3932" s="67"/>
      <c r="I3932" s="67" t="s">
        <v>2056</v>
      </c>
      <c r="J3932" s="36">
        <v>-500</v>
      </c>
    </row>
    <row r="3933" spans="1:10" x14ac:dyDescent="0.25">
      <c r="A3933" s="67"/>
      <c r="B3933" s="67"/>
      <c r="C3933" s="67"/>
      <c r="D3933" s="67"/>
      <c r="E3933" s="67" t="s">
        <v>383</v>
      </c>
      <c r="F3933" s="68">
        <v>42277</v>
      </c>
      <c r="G3933" s="67" t="s">
        <v>991</v>
      </c>
      <c r="H3933" s="67"/>
      <c r="I3933" s="67" t="s">
        <v>992</v>
      </c>
      <c r="J3933" s="36">
        <v>20</v>
      </c>
    </row>
    <row r="3934" spans="1:10" x14ac:dyDescent="0.25">
      <c r="A3934" s="67"/>
      <c r="B3934" s="67"/>
      <c r="C3934" s="67"/>
      <c r="D3934" s="67"/>
      <c r="E3934" s="67" t="s">
        <v>383</v>
      </c>
      <c r="F3934" s="68">
        <v>42308</v>
      </c>
      <c r="G3934" s="67" t="s">
        <v>1460</v>
      </c>
      <c r="H3934" s="67"/>
      <c r="I3934" s="67" t="s">
        <v>1461</v>
      </c>
      <c r="J3934" s="36">
        <v>280</v>
      </c>
    </row>
    <row r="3935" spans="1:10" x14ac:dyDescent="0.25">
      <c r="A3935" s="67"/>
      <c r="B3935" s="67"/>
      <c r="C3935" s="67"/>
      <c r="D3935" s="67"/>
      <c r="E3935" s="67" t="s">
        <v>383</v>
      </c>
      <c r="F3935" s="68">
        <v>42338</v>
      </c>
      <c r="G3935" s="67" t="s">
        <v>1525</v>
      </c>
      <c r="H3935" s="67"/>
      <c r="I3935" s="67" t="s">
        <v>1526</v>
      </c>
      <c r="J3935" s="36">
        <v>60</v>
      </c>
    </row>
    <row r="3936" spans="1:10" x14ac:dyDescent="0.25">
      <c r="A3936" s="67"/>
      <c r="B3936" s="67"/>
      <c r="C3936" s="67"/>
      <c r="D3936" s="67"/>
      <c r="E3936" s="67" t="s">
        <v>383</v>
      </c>
      <c r="F3936" s="68">
        <v>42369</v>
      </c>
      <c r="G3936" s="67" t="s">
        <v>1663</v>
      </c>
      <c r="H3936" s="67"/>
      <c r="I3936" s="67" t="s">
        <v>1664</v>
      </c>
      <c r="J3936" s="36">
        <v>220</v>
      </c>
    </row>
    <row r="3937" spans="1:10" x14ac:dyDescent="0.25">
      <c r="A3937" s="67"/>
      <c r="B3937" s="67"/>
      <c r="C3937" s="67"/>
      <c r="D3937" s="67"/>
      <c r="E3937" s="67" t="s">
        <v>383</v>
      </c>
      <c r="F3937" s="68">
        <v>42401</v>
      </c>
      <c r="G3937" s="67" t="s">
        <v>3876</v>
      </c>
      <c r="H3937" s="67"/>
      <c r="I3937" s="67" t="s">
        <v>3877</v>
      </c>
      <c r="J3937" s="36">
        <v>-200</v>
      </c>
    </row>
    <row r="3938" spans="1:10" x14ac:dyDescent="0.25">
      <c r="A3938" s="67"/>
      <c r="B3938" s="67"/>
      <c r="C3938" s="67"/>
      <c r="D3938" s="67"/>
      <c r="E3938" s="67" t="s">
        <v>426</v>
      </c>
      <c r="F3938" s="68">
        <v>42415</v>
      </c>
      <c r="G3938" s="67"/>
      <c r="H3938" s="67" t="s">
        <v>3878</v>
      </c>
      <c r="I3938" s="67" t="s">
        <v>3879</v>
      </c>
      <c r="J3938" s="36">
        <v>-72.930000000000007</v>
      </c>
    </row>
    <row r="3939" spans="1:10" x14ac:dyDescent="0.25">
      <c r="A3939" s="67"/>
      <c r="B3939" s="67"/>
      <c r="C3939" s="67"/>
      <c r="D3939" s="67"/>
      <c r="E3939" s="67" t="s">
        <v>383</v>
      </c>
      <c r="F3939" s="68">
        <v>42422</v>
      </c>
      <c r="G3939" s="67" t="s">
        <v>3880</v>
      </c>
      <c r="H3939" s="67" t="s">
        <v>3881</v>
      </c>
      <c r="I3939" s="67" t="s">
        <v>903</v>
      </c>
      <c r="J3939" s="36">
        <v>2000</v>
      </c>
    </row>
    <row r="3940" spans="1:10" x14ac:dyDescent="0.25">
      <c r="A3940" s="67"/>
      <c r="B3940" s="67"/>
      <c r="C3940" s="67"/>
      <c r="D3940" s="67"/>
      <c r="E3940" s="67" t="s">
        <v>383</v>
      </c>
      <c r="F3940" s="68">
        <v>42429</v>
      </c>
      <c r="G3940" s="67" t="s">
        <v>1464</v>
      </c>
      <c r="H3940" s="67"/>
      <c r="I3940" s="67" t="s">
        <v>1465</v>
      </c>
      <c r="J3940" s="36">
        <v>40</v>
      </c>
    </row>
    <row r="3941" spans="1:10" x14ac:dyDescent="0.25">
      <c r="A3941" s="67"/>
      <c r="B3941" s="67"/>
      <c r="C3941" s="67"/>
      <c r="D3941" s="67"/>
      <c r="E3941" s="67" t="s">
        <v>383</v>
      </c>
      <c r="F3941" s="68">
        <v>42459</v>
      </c>
      <c r="G3941" s="67" t="s">
        <v>3882</v>
      </c>
      <c r="H3941" s="67" t="s">
        <v>3284</v>
      </c>
      <c r="I3941" s="67" t="s">
        <v>3883</v>
      </c>
      <c r="J3941" s="36">
        <v>2000</v>
      </c>
    </row>
    <row r="3942" spans="1:10" x14ac:dyDescent="0.25">
      <c r="A3942" s="67"/>
      <c r="B3942" s="67"/>
      <c r="C3942" s="67"/>
      <c r="D3942" s="67"/>
      <c r="E3942" s="67" t="s">
        <v>383</v>
      </c>
      <c r="F3942" s="68">
        <v>42460</v>
      </c>
      <c r="G3942" s="67" t="s">
        <v>1466</v>
      </c>
      <c r="H3942" s="67"/>
      <c r="I3942" s="67" t="s">
        <v>1467</v>
      </c>
      <c r="J3942" s="36">
        <v>116</v>
      </c>
    </row>
    <row r="3943" spans="1:10" x14ac:dyDescent="0.25">
      <c r="A3943" s="67"/>
      <c r="B3943" s="67"/>
      <c r="C3943" s="67"/>
      <c r="D3943" s="67"/>
      <c r="E3943" s="67" t="s">
        <v>423</v>
      </c>
      <c r="F3943" s="68">
        <v>42471</v>
      </c>
      <c r="G3943" s="67"/>
      <c r="H3943" s="67" t="s">
        <v>976</v>
      </c>
      <c r="I3943" s="67" t="s">
        <v>3884</v>
      </c>
      <c r="J3943" s="36">
        <v>1800</v>
      </c>
    </row>
    <row r="3944" spans="1:10" x14ac:dyDescent="0.25">
      <c r="A3944" s="67"/>
      <c r="B3944" s="67"/>
      <c r="C3944" s="67"/>
      <c r="D3944" s="67"/>
      <c r="E3944" s="67" t="s">
        <v>423</v>
      </c>
      <c r="F3944" s="68">
        <v>42471</v>
      </c>
      <c r="G3944" s="67"/>
      <c r="H3944" s="67"/>
      <c r="I3944" s="67" t="s">
        <v>431</v>
      </c>
      <c r="J3944" s="36">
        <v>-50.28</v>
      </c>
    </row>
    <row r="3945" spans="1:10" x14ac:dyDescent="0.25">
      <c r="A3945" s="67"/>
      <c r="B3945" s="67"/>
      <c r="C3945" s="67"/>
      <c r="D3945" s="67"/>
      <c r="E3945" s="67" t="s">
        <v>426</v>
      </c>
      <c r="F3945" s="68">
        <v>42474</v>
      </c>
      <c r="G3945" s="67"/>
      <c r="H3945" s="67" t="s">
        <v>324</v>
      </c>
      <c r="I3945" s="67" t="s">
        <v>3885</v>
      </c>
      <c r="J3945" s="36">
        <v>-35.11</v>
      </c>
    </row>
    <row r="3946" spans="1:10" x14ac:dyDescent="0.25">
      <c r="A3946" s="67"/>
      <c r="B3946" s="67"/>
      <c r="C3946" s="67"/>
      <c r="D3946" s="67"/>
      <c r="E3946" s="67" t="s">
        <v>383</v>
      </c>
      <c r="F3946" s="68">
        <v>42474</v>
      </c>
      <c r="G3946" s="67" t="s">
        <v>3886</v>
      </c>
      <c r="H3946" s="67" t="s">
        <v>3873</v>
      </c>
      <c r="I3946" s="67" t="s">
        <v>3887</v>
      </c>
      <c r="J3946" s="36">
        <v>2000</v>
      </c>
    </row>
    <row r="3947" spans="1:10" x14ac:dyDescent="0.25">
      <c r="A3947" s="67"/>
      <c r="B3947" s="67"/>
      <c r="C3947" s="67"/>
      <c r="D3947" s="67"/>
      <c r="E3947" s="67" t="s">
        <v>383</v>
      </c>
      <c r="F3947" s="68">
        <v>42490</v>
      </c>
      <c r="G3947" s="67" t="s">
        <v>1666</v>
      </c>
      <c r="H3947" s="67"/>
      <c r="I3947" s="67" t="s">
        <v>1667</v>
      </c>
      <c r="J3947" s="36">
        <v>20</v>
      </c>
    </row>
    <row r="3948" spans="1:10" x14ac:dyDescent="0.25">
      <c r="A3948" s="67"/>
      <c r="B3948" s="67"/>
      <c r="C3948" s="67"/>
      <c r="D3948" s="67"/>
      <c r="E3948" s="67" t="s">
        <v>383</v>
      </c>
      <c r="F3948" s="68">
        <v>42521</v>
      </c>
      <c r="G3948" s="67" t="s">
        <v>1480</v>
      </c>
      <c r="H3948" s="67"/>
      <c r="I3948" s="67" t="s">
        <v>1481</v>
      </c>
      <c r="J3948" s="36">
        <v>20</v>
      </c>
    </row>
    <row r="3949" spans="1:10" x14ac:dyDescent="0.25">
      <c r="A3949" s="67"/>
      <c r="B3949" s="67"/>
      <c r="C3949" s="67"/>
      <c r="D3949" s="67"/>
      <c r="E3949" s="67" t="s">
        <v>383</v>
      </c>
      <c r="F3949" s="68">
        <v>42551</v>
      </c>
      <c r="G3949" s="67" t="s">
        <v>1669</v>
      </c>
      <c r="H3949" s="67"/>
      <c r="I3949" s="67" t="s">
        <v>1670</v>
      </c>
      <c r="J3949" s="36">
        <v>40</v>
      </c>
    </row>
    <row r="3950" spans="1:10" x14ac:dyDescent="0.25">
      <c r="A3950" s="67"/>
      <c r="B3950" s="67"/>
      <c r="C3950" s="67"/>
      <c r="D3950" s="67"/>
      <c r="E3950" s="67" t="s">
        <v>383</v>
      </c>
      <c r="F3950" s="68">
        <v>42582</v>
      </c>
      <c r="G3950" s="67" t="s">
        <v>1830</v>
      </c>
      <c r="H3950" s="67"/>
      <c r="I3950" s="67" t="s">
        <v>1831</v>
      </c>
      <c r="J3950" s="36">
        <v>100</v>
      </c>
    </row>
    <row r="3951" spans="1:10" x14ac:dyDescent="0.25">
      <c r="A3951" s="67"/>
      <c r="B3951" s="67"/>
      <c r="C3951" s="67"/>
      <c r="D3951" s="67"/>
      <c r="E3951" s="67" t="s">
        <v>426</v>
      </c>
      <c r="F3951" s="68">
        <v>42590</v>
      </c>
      <c r="G3951" s="67"/>
      <c r="H3951" s="67" t="s">
        <v>3888</v>
      </c>
      <c r="I3951" s="67" t="s">
        <v>3889</v>
      </c>
      <c r="J3951" s="36">
        <v>-201.32</v>
      </c>
    </row>
    <row r="3952" spans="1:10" x14ac:dyDescent="0.25">
      <c r="A3952" s="67"/>
      <c r="B3952" s="67"/>
      <c r="C3952" s="67"/>
      <c r="D3952" s="67"/>
      <c r="E3952" s="67" t="s">
        <v>383</v>
      </c>
      <c r="F3952" s="68">
        <v>42613</v>
      </c>
      <c r="G3952" s="67" t="s">
        <v>1482</v>
      </c>
      <c r="H3952" s="67"/>
      <c r="I3952" s="67" t="s">
        <v>1483</v>
      </c>
      <c r="J3952" s="36">
        <v>58</v>
      </c>
    </row>
    <row r="3953" spans="1:10" x14ac:dyDescent="0.25">
      <c r="A3953" s="67"/>
      <c r="B3953" s="67"/>
      <c r="C3953" s="67"/>
      <c r="D3953" s="67"/>
      <c r="E3953" s="67" t="s">
        <v>383</v>
      </c>
      <c r="F3953" s="68">
        <v>42643</v>
      </c>
      <c r="G3953" s="67" t="s">
        <v>1581</v>
      </c>
      <c r="H3953" s="67"/>
      <c r="I3953" s="67" t="s">
        <v>1582</v>
      </c>
      <c r="J3953" s="36">
        <v>60</v>
      </c>
    </row>
    <row r="3954" spans="1:10" x14ac:dyDescent="0.25">
      <c r="A3954" s="67"/>
      <c r="B3954" s="67"/>
      <c r="C3954" s="67"/>
      <c r="D3954" s="67"/>
      <c r="E3954" s="67" t="s">
        <v>383</v>
      </c>
      <c r="F3954" s="68">
        <v>42675</v>
      </c>
      <c r="G3954" s="67" t="s">
        <v>1835</v>
      </c>
      <c r="H3954" s="67"/>
      <c r="I3954" s="67" t="s">
        <v>1836</v>
      </c>
      <c r="J3954" s="36">
        <v>118</v>
      </c>
    </row>
    <row r="3955" spans="1:10" x14ac:dyDescent="0.25">
      <c r="A3955" s="67"/>
      <c r="B3955" s="67"/>
      <c r="C3955" s="67"/>
      <c r="D3955" s="67"/>
      <c r="E3955" s="67" t="s">
        <v>383</v>
      </c>
      <c r="F3955" s="68">
        <v>42704</v>
      </c>
      <c r="G3955" s="67" t="s">
        <v>1468</v>
      </c>
      <c r="H3955" s="67"/>
      <c r="I3955" s="67" t="s">
        <v>1469</v>
      </c>
      <c r="J3955" s="36">
        <v>80</v>
      </c>
    </row>
    <row r="3956" spans="1:10" x14ac:dyDescent="0.25">
      <c r="A3956" s="67"/>
      <c r="B3956" s="67"/>
      <c r="C3956" s="67"/>
      <c r="D3956" s="67"/>
      <c r="E3956" s="67" t="s">
        <v>426</v>
      </c>
      <c r="F3956" s="68">
        <v>42712</v>
      </c>
      <c r="G3956" s="67"/>
      <c r="H3956" s="67" t="s">
        <v>324</v>
      </c>
      <c r="I3956" s="67" t="s">
        <v>3890</v>
      </c>
      <c r="J3956" s="36">
        <v>-104.94</v>
      </c>
    </row>
    <row r="3957" spans="1:10" x14ac:dyDescent="0.25">
      <c r="A3957" s="67"/>
      <c r="B3957" s="67"/>
      <c r="C3957" s="67"/>
      <c r="D3957" s="67"/>
      <c r="E3957" s="67" t="s">
        <v>383</v>
      </c>
      <c r="F3957" s="68">
        <v>42716</v>
      </c>
      <c r="G3957" s="67" t="s">
        <v>3891</v>
      </c>
      <c r="H3957" s="67"/>
      <c r="I3957" s="67" t="s">
        <v>3892</v>
      </c>
      <c r="J3957" s="36">
        <v>-7500</v>
      </c>
    </row>
    <row r="3958" spans="1:10" x14ac:dyDescent="0.25">
      <c r="A3958" s="67"/>
      <c r="B3958" s="67"/>
      <c r="C3958" s="67"/>
      <c r="D3958" s="67"/>
      <c r="E3958" s="67" t="s">
        <v>426</v>
      </c>
      <c r="F3958" s="68">
        <v>42723</v>
      </c>
      <c r="G3958" s="67"/>
      <c r="H3958" s="67" t="s">
        <v>324</v>
      </c>
      <c r="I3958" s="67" t="s">
        <v>3890</v>
      </c>
      <c r="J3958" s="36">
        <v>-24.91</v>
      </c>
    </row>
    <row r="3959" spans="1:10" x14ac:dyDescent="0.25">
      <c r="A3959" s="67"/>
      <c r="B3959" s="67"/>
      <c r="C3959" s="67"/>
      <c r="D3959" s="67"/>
      <c r="E3959" s="67" t="s">
        <v>426</v>
      </c>
      <c r="F3959" s="68">
        <v>42730</v>
      </c>
      <c r="G3959" s="67"/>
      <c r="H3959" s="67" t="s">
        <v>3878</v>
      </c>
      <c r="I3959" s="67" t="s">
        <v>3893</v>
      </c>
      <c r="J3959" s="36">
        <v>-121.56</v>
      </c>
    </row>
    <row r="3960" spans="1:10" x14ac:dyDescent="0.25">
      <c r="A3960" s="67"/>
      <c r="B3960" s="67"/>
      <c r="C3960" s="67"/>
      <c r="D3960" s="67"/>
      <c r="E3960" s="67" t="s">
        <v>426</v>
      </c>
      <c r="F3960" s="68">
        <v>42747</v>
      </c>
      <c r="G3960" s="67"/>
      <c r="H3960" s="67" t="s">
        <v>3878</v>
      </c>
      <c r="I3960" s="67" t="s">
        <v>3894</v>
      </c>
      <c r="J3960" s="36">
        <v>-31.84</v>
      </c>
    </row>
    <row r="3961" spans="1:10" x14ac:dyDescent="0.25">
      <c r="A3961" s="67"/>
      <c r="B3961" s="67"/>
      <c r="C3961" s="67"/>
      <c r="D3961" s="67"/>
      <c r="E3961" s="67" t="s">
        <v>383</v>
      </c>
      <c r="F3961" s="68">
        <v>42766</v>
      </c>
      <c r="G3961" s="67" t="s">
        <v>1586</v>
      </c>
      <c r="H3961" s="67"/>
      <c r="I3961" s="67" t="s">
        <v>1587</v>
      </c>
      <c r="J3961" s="36">
        <v>120</v>
      </c>
    </row>
    <row r="3962" spans="1:10" x14ac:dyDescent="0.25">
      <c r="A3962" s="67"/>
      <c r="B3962" s="67"/>
      <c r="C3962" s="67"/>
      <c r="D3962" s="67"/>
      <c r="E3962" s="67" t="s">
        <v>383</v>
      </c>
      <c r="F3962" s="68">
        <v>42767</v>
      </c>
      <c r="G3962" s="67" t="s">
        <v>1009</v>
      </c>
      <c r="H3962" s="67"/>
      <c r="I3962" s="67" t="s">
        <v>1556</v>
      </c>
      <c r="J3962" s="36">
        <v>-6743.66</v>
      </c>
    </row>
    <row r="3963" spans="1:10" x14ac:dyDescent="0.25">
      <c r="A3963" s="67"/>
      <c r="B3963" s="67"/>
      <c r="C3963" s="67"/>
      <c r="D3963" s="67"/>
      <c r="E3963" s="67" t="s">
        <v>390</v>
      </c>
      <c r="F3963" s="68">
        <v>42788</v>
      </c>
      <c r="G3963" s="67"/>
      <c r="H3963" s="67" t="s">
        <v>324</v>
      </c>
      <c r="I3963" s="67" t="s">
        <v>3895</v>
      </c>
      <c r="J3963" s="36">
        <v>-72.209999999999994</v>
      </c>
    </row>
    <row r="3964" spans="1:10" x14ac:dyDescent="0.25">
      <c r="A3964" s="67"/>
      <c r="B3964" s="67"/>
      <c r="C3964" s="67"/>
      <c r="D3964" s="67"/>
      <c r="E3964" s="67" t="s">
        <v>383</v>
      </c>
      <c r="F3964" s="68">
        <v>42794</v>
      </c>
      <c r="G3964" s="67" t="s">
        <v>1551</v>
      </c>
      <c r="H3964" s="67"/>
      <c r="I3964" s="67" t="s">
        <v>1465</v>
      </c>
      <c r="J3964" s="36">
        <v>76</v>
      </c>
    </row>
    <row r="3965" spans="1:10" x14ac:dyDescent="0.25">
      <c r="A3965" s="67"/>
      <c r="B3965" s="67"/>
      <c r="C3965" s="67"/>
      <c r="D3965" s="67"/>
      <c r="E3965" s="67" t="s">
        <v>390</v>
      </c>
      <c r="F3965" s="68">
        <v>42812</v>
      </c>
      <c r="G3965" s="67"/>
      <c r="H3965" s="67" t="s">
        <v>363</v>
      </c>
      <c r="I3965" s="67" t="s">
        <v>3896</v>
      </c>
      <c r="J3965" s="36">
        <v>-1000.04</v>
      </c>
    </row>
    <row r="3966" spans="1:10" x14ac:dyDescent="0.25">
      <c r="A3966" s="67"/>
      <c r="B3966" s="67"/>
      <c r="C3966" s="67"/>
      <c r="D3966" s="67"/>
      <c r="E3966" s="67" t="s">
        <v>383</v>
      </c>
      <c r="F3966" s="68">
        <v>42825</v>
      </c>
      <c r="G3966" s="67" t="s">
        <v>1588</v>
      </c>
      <c r="H3966" s="67"/>
      <c r="I3966" s="67" t="s">
        <v>1589</v>
      </c>
      <c r="J3966" s="36">
        <v>280</v>
      </c>
    </row>
    <row r="3967" spans="1:10" x14ac:dyDescent="0.25">
      <c r="A3967" s="67"/>
      <c r="B3967" s="67"/>
      <c r="C3967" s="67"/>
      <c r="D3967" s="67"/>
      <c r="E3967" s="67" t="s">
        <v>383</v>
      </c>
      <c r="F3967" s="68">
        <v>42832</v>
      </c>
      <c r="G3967" s="67" t="s">
        <v>3215</v>
      </c>
      <c r="H3967" s="67" t="s">
        <v>1981</v>
      </c>
      <c r="I3967" s="67" t="s">
        <v>2123</v>
      </c>
      <c r="J3967" s="36">
        <v>2000</v>
      </c>
    </row>
    <row r="3968" spans="1:10" x14ac:dyDescent="0.25">
      <c r="A3968" s="67"/>
      <c r="B3968" s="67"/>
      <c r="C3968" s="67"/>
      <c r="D3968" s="67"/>
      <c r="E3968" s="67" t="s">
        <v>423</v>
      </c>
      <c r="F3968" s="68">
        <v>42852</v>
      </c>
      <c r="G3968" s="67"/>
      <c r="H3968" s="67"/>
      <c r="I3968" s="67" t="s">
        <v>3897</v>
      </c>
      <c r="J3968" s="36">
        <v>1000.04</v>
      </c>
    </row>
    <row r="3969" spans="1:10" x14ac:dyDescent="0.25">
      <c r="A3969" s="67"/>
      <c r="B3969" s="67"/>
      <c r="C3969" s="67"/>
      <c r="D3969" s="67"/>
      <c r="E3969" s="67" t="s">
        <v>383</v>
      </c>
      <c r="F3969" s="68">
        <v>42855</v>
      </c>
      <c r="G3969" s="67" t="s">
        <v>1474</v>
      </c>
      <c r="H3969" s="67"/>
      <c r="I3969" s="67" t="s">
        <v>1475</v>
      </c>
      <c r="J3969" s="36">
        <v>20</v>
      </c>
    </row>
    <row r="3970" spans="1:10" x14ac:dyDescent="0.25">
      <c r="A3970" s="67"/>
      <c r="B3970" s="67"/>
      <c r="C3970" s="67"/>
      <c r="D3970" s="67"/>
      <c r="E3970" s="67" t="s">
        <v>423</v>
      </c>
      <c r="F3970" s="68">
        <v>42877</v>
      </c>
      <c r="G3970" s="67"/>
      <c r="H3970" s="67"/>
      <c r="I3970" s="67" t="s">
        <v>3898</v>
      </c>
      <c r="J3970" s="36">
        <v>50</v>
      </c>
    </row>
    <row r="3971" spans="1:10" x14ac:dyDescent="0.25">
      <c r="A3971" s="67"/>
      <c r="B3971" s="67"/>
      <c r="C3971" s="67"/>
      <c r="D3971" s="67"/>
      <c r="E3971" s="67" t="s">
        <v>423</v>
      </c>
      <c r="F3971" s="68">
        <v>42877</v>
      </c>
      <c r="G3971" s="67"/>
      <c r="H3971" s="67"/>
      <c r="I3971" s="67" t="s">
        <v>425</v>
      </c>
      <c r="J3971" s="36">
        <v>-1.94</v>
      </c>
    </row>
    <row r="3972" spans="1:10" x14ac:dyDescent="0.25">
      <c r="A3972" s="67"/>
      <c r="B3972" s="67"/>
      <c r="C3972" s="67"/>
      <c r="D3972" s="67"/>
      <c r="E3972" s="67" t="s">
        <v>383</v>
      </c>
      <c r="F3972" s="68">
        <v>42886</v>
      </c>
      <c r="G3972" s="67" t="s">
        <v>1545</v>
      </c>
      <c r="H3972" s="67"/>
      <c r="I3972" s="67" t="s">
        <v>1546</v>
      </c>
      <c r="J3972" s="36">
        <v>176</v>
      </c>
    </row>
    <row r="3973" spans="1:10" x14ac:dyDescent="0.25">
      <c r="A3973" s="67"/>
      <c r="B3973" s="67"/>
      <c r="C3973" s="67"/>
      <c r="D3973" s="67"/>
      <c r="E3973" s="67" t="s">
        <v>383</v>
      </c>
      <c r="F3973" s="68">
        <v>42947</v>
      </c>
      <c r="G3973" s="67" t="s">
        <v>1219</v>
      </c>
      <c r="H3973" s="67"/>
      <c r="I3973" s="67" t="s">
        <v>3899</v>
      </c>
      <c r="J3973" s="36">
        <v>1000</v>
      </c>
    </row>
    <row r="3974" spans="1:10" x14ac:dyDescent="0.25">
      <c r="A3974" s="67"/>
      <c r="B3974" s="67"/>
      <c r="C3974" s="67"/>
      <c r="D3974" s="67"/>
      <c r="E3974" s="67" t="s">
        <v>390</v>
      </c>
      <c r="F3974" s="68">
        <v>42975</v>
      </c>
      <c r="G3974" s="67" t="s">
        <v>3900</v>
      </c>
      <c r="H3974" s="67" t="s">
        <v>3901</v>
      </c>
      <c r="I3974" s="67" t="s">
        <v>3902</v>
      </c>
      <c r="J3974" s="36">
        <v>-256.98</v>
      </c>
    </row>
    <row r="3975" spans="1:10" x14ac:dyDescent="0.25">
      <c r="A3975" s="67"/>
      <c r="B3975" s="67"/>
      <c r="C3975" s="67"/>
      <c r="D3975" s="67"/>
      <c r="E3975" s="67" t="s">
        <v>390</v>
      </c>
      <c r="F3975" s="68">
        <v>42975</v>
      </c>
      <c r="G3975" s="67" t="s">
        <v>3900</v>
      </c>
      <c r="H3975" s="67" t="s">
        <v>3901</v>
      </c>
      <c r="I3975" s="67" t="s">
        <v>425</v>
      </c>
      <c r="J3975" s="36">
        <v>-1.29</v>
      </c>
    </row>
    <row r="3976" spans="1:10" x14ac:dyDescent="0.25">
      <c r="A3976" s="67"/>
      <c r="B3976" s="67"/>
      <c r="C3976" s="67"/>
      <c r="D3976" s="67"/>
      <c r="E3976" s="67" t="s">
        <v>390</v>
      </c>
      <c r="F3976" s="68">
        <v>43025</v>
      </c>
      <c r="G3976" s="67" t="s">
        <v>3903</v>
      </c>
      <c r="H3976" s="67" t="s">
        <v>3904</v>
      </c>
      <c r="I3976" s="67" t="s">
        <v>3905</v>
      </c>
      <c r="J3976" s="36">
        <v>-118.03</v>
      </c>
    </row>
    <row r="3977" spans="1:10" x14ac:dyDescent="0.25">
      <c r="A3977" s="67"/>
      <c r="B3977" s="67"/>
      <c r="C3977" s="67"/>
      <c r="D3977" s="67"/>
      <c r="E3977" s="67" t="s">
        <v>390</v>
      </c>
      <c r="F3977" s="68">
        <v>43025</v>
      </c>
      <c r="G3977" s="67" t="s">
        <v>3903</v>
      </c>
      <c r="H3977" s="67" t="s">
        <v>3904</v>
      </c>
      <c r="I3977" s="67" t="s">
        <v>499</v>
      </c>
      <c r="J3977" s="36">
        <v>-0.6</v>
      </c>
    </row>
    <row r="3978" spans="1:10" x14ac:dyDescent="0.25">
      <c r="A3978" s="67"/>
      <c r="B3978" s="67"/>
      <c r="C3978" s="67"/>
      <c r="D3978" s="67"/>
      <c r="E3978" s="67" t="s">
        <v>438</v>
      </c>
      <c r="F3978" s="68">
        <v>43031</v>
      </c>
      <c r="G3978" s="67" t="s">
        <v>3906</v>
      </c>
      <c r="H3978" s="67" t="s">
        <v>3018</v>
      </c>
      <c r="I3978" s="67" t="s">
        <v>3907</v>
      </c>
      <c r="J3978" s="36">
        <v>1500</v>
      </c>
    </row>
    <row r="3979" spans="1:10" x14ac:dyDescent="0.25">
      <c r="A3979" s="67"/>
      <c r="B3979" s="67"/>
      <c r="C3979" s="67"/>
      <c r="D3979" s="67"/>
      <c r="E3979" s="67" t="s">
        <v>390</v>
      </c>
      <c r="F3979" s="68">
        <v>43035</v>
      </c>
      <c r="G3979" s="67" t="s">
        <v>3908</v>
      </c>
      <c r="H3979" s="67" t="s">
        <v>3904</v>
      </c>
      <c r="I3979" s="67" t="s">
        <v>3909</v>
      </c>
      <c r="J3979" s="36">
        <v>-71.22</v>
      </c>
    </row>
    <row r="3980" spans="1:10" x14ac:dyDescent="0.25">
      <c r="A3980" s="67"/>
      <c r="B3980" s="67"/>
      <c r="C3980" s="67"/>
      <c r="D3980" s="67"/>
      <c r="E3980" s="67" t="s">
        <v>390</v>
      </c>
      <c r="F3980" s="68">
        <v>43035</v>
      </c>
      <c r="G3980" s="67" t="s">
        <v>3908</v>
      </c>
      <c r="H3980" s="67" t="s">
        <v>3904</v>
      </c>
      <c r="I3980" s="67" t="s">
        <v>499</v>
      </c>
      <c r="J3980" s="36">
        <v>-0.36</v>
      </c>
    </row>
    <row r="3981" spans="1:10" x14ac:dyDescent="0.25">
      <c r="A3981" s="67"/>
      <c r="B3981" s="67"/>
      <c r="C3981" s="67"/>
      <c r="D3981" s="67"/>
      <c r="E3981" s="67" t="s">
        <v>390</v>
      </c>
      <c r="F3981" s="68">
        <v>43040</v>
      </c>
      <c r="G3981" s="67" t="s">
        <v>3910</v>
      </c>
      <c r="H3981" s="67" t="s">
        <v>3904</v>
      </c>
      <c r="I3981" s="67" t="s">
        <v>3911</v>
      </c>
      <c r="J3981" s="36">
        <v>-0.32</v>
      </c>
    </row>
    <row r="3982" spans="1:10" x14ac:dyDescent="0.25">
      <c r="A3982" s="67"/>
      <c r="B3982" s="67"/>
      <c r="C3982" s="67"/>
      <c r="D3982" s="67"/>
      <c r="E3982" s="67" t="s">
        <v>423</v>
      </c>
      <c r="F3982" s="68">
        <v>43069</v>
      </c>
      <c r="G3982" s="67"/>
      <c r="H3982" s="67"/>
      <c r="I3982" s="67" t="s">
        <v>3912</v>
      </c>
      <c r="J3982" s="36">
        <v>2000</v>
      </c>
    </row>
    <row r="3983" spans="1:10" x14ac:dyDescent="0.25">
      <c r="A3983" s="67"/>
      <c r="B3983" s="67"/>
      <c r="C3983" s="67"/>
      <c r="D3983" s="67"/>
      <c r="E3983" s="67" t="s">
        <v>423</v>
      </c>
      <c r="F3983" s="68">
        <v>43069</v>
      </c>
      <c r="G3983" s="67"/>
      <c r="H3983" s="67"/>
      <c r="I3983" s="67" t="s">
        <v>3913</v>
      </c>
      <c r="J3983" s="36">
        <v>-113.22</v>
      </c>
    </row>
    <row r="3984" spans="1:10" x14ac:dyDescent="0.25">
      <c r="A3984" s="67"/>
      <c r="B3984" s="67"/>
      <c r="C3984" s="67"/>
      <c r="D3984" s="67"/>
      <c r="E3984" s="67" t="s">
        <v>390</v>
      </c>
      <c r="F3984" s="68">
        <v>43073</v>
      </c>
      <c r="G3984" s="67" t="s">
        <v>3914</v>
      </c>
      <c r="H3984" s="67" t="s">
        <v>3915</v>
      </c>
      <c r="I3984" s="67" t="s">
        <v>3916</v>
      </c>
      <c r="J3984" s="36">
        <v>-89.94</v>
      </c>
    </row>
    <row r="3985" spans="1:10" x14ac:dyDescent="0.25">
      <c r="A3985" s="67"/>
      <c r="B3985" s="67"/>
      <c r="C3985" s="67"/>
      <c r="D3985" s="67"/>
      <c r="E3985" s="67" t="s">
        <v>390</v>
      </c>
      <c r="F3985" s="68">
        <v>43073</v>
      </c>
      <c r="G3985" s="67" t="s">
        <v>3917</v>
      </c>
      <c r="H3985" s="67" t="s">
        <v>3915</v>
      </c>
      <c r="I3985" s="67" t="s">
        <v>3918</v>
      </c>
      <c r="J3985" s="36">
        <v>-83.22</v>
      </c>
    </row>
    <row r="3986" spans="1:10" x14ac:dyDescent="0.25">
      <c r="A3986" s="67"/>
      <c r="B3986" s="67"/>
      <c r="C3986" s="67"/>
      <c r="D3986" s="67"/>
      <c r="E3986" s="67" t="s">
        <v>390</v>
      </c>
      <c r="F3986" s="68">
        <v>43073</v>
      </c>
      <c r="G3986" s="67" t="s">
        <v>3914</v>
      </c>
      <c r="H3986" s="67" t="s">
        <v>3915</v>
      </c>
      <c r="I3986" s="67" t="s">
        <v>499</v>
      </c>
      <c r="J3986" s="36">
        <v>-0.45</v>
      </c>
    </row>
    <row r="3987" spans="1:10" x14ac:dyDescent="0.25">
      <c r="A3987" s="67"/>
      <c r="B3987" s="67"/>
      <c r="C3987" s="67"/>
      <c r="D3987" s="67"/>
      <c r="E3987" s="67" t="s">
        <v>390</v>
      </c>
      <c r="F3987" s="68">
        <v>43073</v>
      </c>
      <c r="G3987" s="67" t="s">
        <v>3917</v>
      </c>
      <c r="H3987" s="67" t="s">
        <v>3915</v>
      </c>
      <c r="I3987" s="67" t="s">
        <v>499</v>
      </c>
      <c r="J3987" s="36">
        <v>-0.42</v>
      </c>
    </row>
    <row r="3988" spans="1:10" x14ac:dyDescent="0.25">
      <c r="A3988" s="67"/>
      <c r="B3988" s="67"/>
      <c r="C3988" s="67"/>
      <c r="D3988" s="67"/>
      <c r="E3988" s="67" t="s">
        <v>383</v>
      </c>
      <c r="F3988" s="68">
        <v>43124</v>
      </c>
      <c r="G3988" s="67" t="s">
        <v>3919</v>
      </c>
      <c r="H3988" s="67"/>
      <c r="I3988" s="67" t="s">
        <v>3920</v>
      </c>
      <c r="J3988" s="36">
        <v>6743.66</v>
      </c>
    </row>
    <row r="3989" spans="1:10" x14ac:dyDescent="0.25">
      <c r="A3989" s="67"/>
      <c r="B3989" s="67"/>
      <c r="C3989" s="67"/>
      <c r="D3989" s="67"/>
      <c r="E3989" s="67" t="s">
        <v>383</v>
      </c>
      <c r="F3989" s="68">
        <v>43124</v>
      </c>
      <c r="G3989" s="67" t="s">
        <v>3919</v>
      </c>
      <c r="H3989" s="67"/>
      <c r="I3989" s="67" t="s">
        <v>3921</v>
      </c>
      <c r="J3989" s="36">
        <v>-5016.5600000000004</v>
      </c>
    </row>
    <row r="3990" spans="1:10" x14ac:dyDescent="0.25">
      <c r="A3990" s="67"/>
      <c r="B3990" s="67"/>
      <c r="C3990" s="67"/>
      <c r="D3990" s="67"/>
      <c r="E3990" s="67" t="s">
        <v>438</v>
      </c>
      <c r="F3990" s="68">
        <v>43185</v>
      </c>
      <c r="G3990" s="67" t="s">
        <v>3922</v>
      </c>
      <c r="H3990" s="67" t="s">
        <v>3923</v>
      </c>
      <c r="I3990" s="67" t="s">
        <v>3924</v>
      </c>
      <c r="J3990" s="36">
        <v>2000</v>
      </c>
    </row>
    <row r="3991" spans="1:10" x14ac:dyDescent="0.25">
      <c r="A3991" s="67"/>
      <c r="B3991" s="67"/>
      <c r="C3991" s="67"/>
      <c r="D3991" s="67"/>
      <c r="E3991" s="67" t="s">
        <v>438</v>
      </c>
      <c r="F3991" s="68">
        <v>43189</v>
      </c>
      <c r="G3991" s="67" t="s">
        <v>1252</v>
      </c>
      <c r="H3991" s="67" t="s">
        <v>3526</v>
      </c>
      <c r="I3991" s="67" t="s">
        <v>3925</v>
      </c>
      <c r="J3991" s="36">
        <v>1000</v>
      </c>
    </row>
    <row r="3992" spans="1:10" x14ac:dyDescent="0.25">
      <c r="A3992" s="67"/>
      <c r="B3992" s="67"/>
      <c r="C3992" s="67"/>
      <c r="D3992" s="67"/>
      <c r="E3992" s="67" t="s">
        <v>438</v>
      </c>
      <c r="F3992" s="68">
        <v>43195</v>
      </c>
      <c r="G3992" s="67" t="s">
        <v>1480</v>
      </c>
      <c r="H3992" s="67" t="s">
        <v>1981</v>
      </c>
      <c r="I3992" s="67" t="s">
        <v>3924</v>
      </c>
      <c r="J3992" s="36">
        <v>2000</v>
      </c>
    </row>
    <row r="3993" spans="1:10" x14ac:dyDescent="0.25">
      <c r="A3993" s="67"/>
      <c r="B3993" s="67"/>
      <c r="C3993" s="67"/>
      <c r="D3993" s="67"/>
      <c r="E3993" s="67" t="s">
        <v>438</v>
      </c>
      <c r="F3993" s="68">
        <v>43216</v>
      </c>
      <c r="G3993" s="67" t="s">
        <v>2117</v>
      </c>
      <c r="H3993" s="67" t="s">
        <v>276</v>
      </c>
      <c r="I3993" s="67" t="s">
        <v>3924</v>
      </c>
      <c r="J3993" s="36">
        <v>2000</v>
      </c>
    </row>
    <row r="3994" spans="1:10" x14ac:dyDescent="0.25">
      <c r="A3994" s="67"/>
      <c r="B3994" s="67"/>
      <c r="C3994" s="67"/>
      <c r="D3994" s="67"/>
      <c r="E3994" s="67" t="s">
        <v>390</v>
      </c>
      <c r="F3994" s="68">
        <v>43231</v>
      </c>
      <c r="G3994" s="67" t="s">
        <v>3926</v>
      </c>
      <c r="H3994" s="67" t="s">
        <v>3904</v>
      </c>
      <c r="I3994" s="67" t="s">
        <v>3927</v>
      </c>
      <c r="J3994" s="36">
        <v>-122.35</v>
      </c>
    </row>
    <row r="3995" spans="1:10" x14ac:dyDescent="0.25">
      <c r="A3995" s="67"/>
      <c r="B3995" s="67"/>
      <c r="C3995" s="67"/>
      <c r="D3995" s="67"/>
      <c r="E3995" s="67" t="s">
        <v>390</v>
      </c>
      <c r="F3995" s="68">
        <v>43231</v>
      </c>
      <c r="G3995" s="67" t="s">
        <v>3926</v>
      </c>
      <c r="H3995" s="67" t="s">
        <v>3904</v>
      </c>
      <c r="I3995" s="67" t="s">
        <v>499</v>
      </c>
      <c r="J3995" s="36">
        <v>-2.99</v>
      </c>
    </row>
    <row r="3996" spans="1:10" x14ac:dyDescent="0.25">
      <c r="A3996" s="67"/>
      <c r="B3996" s="67"/>
      <c r="C3996" s="67"/>
      <c r="D3996" s="67"/>
      <c r="E3996" s="67" t="s">
        <v>438</v>
      </c>
      <c r="F3996" s="68">
        <v>43238</v>
      </c>
      <c r="G3996" s="67" t="s">
        <v>3928</v>
      </c>
      <c r="H3996" s="67" t="s">
        <v>3929</v>
      </c>
      <c r="I3996" s="67" t="s">
        <v>3924</v>
      </c>
      <c r="J3996" s="36">
        <v>2000</v>
      </c>
    </row>
    <row r="3997" spans="1:10" x14ac:dyDescent="0.25">
      <c r="A3997" s="67"/>
      <c r="B3997" s="67"/>
      <c r="C3997" s="67"/>
      <c r="D3997" s="67"/>
      <c r="E3997" s="67" t="s">
        <v>390</v>
      </c>
      <c r="F3997" s="68">
        <v>43250</v>
      </c>
      <c r="G3997" s="67" t="s">
        <v>3930</v>
      </c>
      <c r="H3997" s="67" t="s">
        <v>1385</v>
      </c>
      <c r="I3997" s="67" t="s">
        <v>3931</v>
      </c>
      <c r="J3997" s="36">
        <v>-5000</v>
      </c>
    </row>
    <row r="3998" spans="1:10" x14ac:dyDescent="0.25">
      <c r="A3998" s="67"/>
      <c r="B3998" s="67"/>
      <c r="C3998" s="67"/>
      <c r="D3998" s="67"/>
      <c r="E3998" s="67" t="s">
        <v>390</v>
      </c>
      <c r="F3998" s="68">
        <v>43265</v>
      </c>
      <c r="G3998" s="67" t="s">
        <v>3932</v>
      </c>
      <c r="H3998" s="67" t="s">
        <v>3915</v>
      </c>
      <c r="I3998" s="67" t="s">
        <v>3933</v>
      </c>
      <c r="J3998" s="36">
        <v>-89.94</v>
      </c>
    </row>
    <row r="3999" spans="1:10" x14ac:dyDescent="0.25">
      <c r="A3999" s="67"/>
      <c r="B3999" s="67"/>
      <c r="C3999" s="67"/>
      <c r="D3999" s="67"/>
      <c r="E3999" s="67" t="s">
        <v>383</v>
      </c>
      <c r="F3999" s="68">
        <v>43281</v>
      </c>
      <c r="G3999" s="67" t="s">
        <v>1915</v>
      </c>
      <c r="H3999" s="67"/>
      <c r="I3999" s="67" t="s">
        <v>1916</v>
      </c>
      <c r="J3999" s="36">
        <v>20</v>
      </c>
    </row>
    <row r="4000" spans="1:10" x14ac:dyDescent="0.25">
      <c r="A4000" s="67"/>
      <c r="B4000" s="67"/>
      <c r="C4000" s="67"/>
      <c r="D4000" s="67"/>
      <c r="E4000" s="67" t="s">
        <v>383</v>
      </c>
      <c r="F4000" s="68">
        <v>43343</v>
      </c>
      <c r="G4000" s="67" t="s">
        <v>3934</v>
      </c>
      <c r="H4000" s="67"/>
      <c r="I4000" s="67" t="s">
        <v>3935</v>
      </c>
      <c r="J4000" s="36">
        <v>-5000</v>
      </c>
    </row>
    <row r="4001" spans="1:10" x14ac:dyDescent="0.25">
      <c r="A4001" s="67"/>
      <c r="B4001" s="67"/>
      <c r="C4001" s="67"/>
      <c r="D4001" s="67"/>
      <c r="E4001" s="67" t="s">
        <v>438</v>
      </c>
      <c r="F4001" s="68">
        <v>43447</v>
      </c>
      <c r="G4001" s="67" t="s">
        <v>2304</v>
      </c>
      <c r="H4001" s="67" t="s">
        <v>291</v>
      </c>
      <c r="I4001" s="67" t="s">
        <v>3936</v>
      </c>
      <c r="J4001" s="36">
        <v>1000</v>
      </c>
    </row>
    <row r="4002" spans="1:10" x14ac:dyDescent="0.25">
      <c r="A4002" s="67"/>
      <c r="B4002" s="67"/>
      <c r="C4002" s="67"/>
      <c r="D4002" s="67"/>
      <c r="E4002" s="67" t="s">
        <v>390</v>
      </c>
      <c r="F4002" s="68">
        <v>43451</v>
      </c>
      <c r="G4002" s="67" t="s">
        <v>3937</v>
      </c>
      <c r="H4002" s="67" t="s">
        <v>2687</v>
      </c>
      <c r="I4002" s="67" t="s">
        <v>3938</v>
      </c>
      <c r="J4002" s="36">
        <v>-47.54</v>
      </c>
    </row>
    <row r="4003" spans="1:10" x14ac:dyDescent="0.25">
      <c r="A4003" s="67"/>
      <c r="B4003" s="67"/>
      <c r="C4003" s="67"/>
      <c r="D4003" s="67"/>
      <c r="E4003" s="67" t="s">
        <v>390</v>
      </c>
      <c r="F4003" s="68">
        <v>43481</v>
      </c>
      <c r="G4003" s="67" t="s">
        <v>3939</v>
      </c>
      <c r="H4003" s="67" t="s">
        <v>3915</v>
      </c>
      <c r="I4003" s="67" t="s">
        <v>3940</v>
      </c>
      <c r="J4003" s="36">
        <v>-108.53</v>
      </c>
    </row>
    <row r="4004" spans="1:10" x14ac:dyDescent="0.25">
      <c r="A4004" s="67"/>
      <c r="B4004" s="67"/>
      <c r="C4004" s="67"/>
      <c r="D4004" s="67"/>
      <c r="E4004" s="67" t="s">
        <v>438</v>
      </c>
      <c r="F4004" s="68">
        <v>43490</v>
      </c>
      <c r="G4004" s="67" t="s">
        <v>1011</v>
      </c>
      <c r="H4004" s="67" t="s">
        <v>3018</v>
      </c>
      <c r="I4004" s="67" t="s">
        <v>3941</v>
      </c>
      <c r="J4004" s="36">
        <v>1500</v>
      </c>
    </row>
    <row r="4005" spans="1:10" x14ac:dyDescent="0.25">
      <c r="A4005" s="67"/>
      <c r="B4005" s="67"/>
      <c r="C4005" s="67"/>
      <c r="D4005" s="67"/>
      <c r="E4005" s="67" t="s">
        <v>438</v>
      </c>
      <c r="F4005" s="68">
        <v>43558</v>
      </c>
      <c r="G4005" s="67" t="s">
        <v>3942</v>
      </c>
      <c r="H4005" s="67" t="s">
        <v>3923</v>
      </c>
      <c r="I4005" s="67" t="s">
        <v>3924</v>
      </c>
      <c r="J4005" s="36">
        <v>2000</v>
      </c>
    </row>
    <row r="4006" spans="1:10" x14ac:dyDescent="0.25">
      <c r="A4006" s="67"/>
      <c r="B4006" s="67"/>
      <c r="C4006" s="67"/>
      <c r="D4006" s="67"/>
      <c r="E4006" s="67" t="s">
        <v>438</v>
      </c>
      <c r="F4006" s="68">
        <v>43571</v>
      </c>
      <c r="G4006" s="67" t="s">
        <v>3943</v>
      </c>
      <c r="H4006" s="67" t="s">
        <v>276</v>
      </c>
      <c r="I4006" s="67" t="s">
        <v>3924</v>
      </c>
      <c r="J4006" s="36">
        <v>2000</v>
      </c>
    </row>
    <row r="4007" spans="1:10" x14ac:dyDescent="0.25">
      <c r="A4007" s="67"/>
      <c r="B4007" s="67"/>
      <c r="C4007" s="67"/>
      <c r="D4007" s="67"/>
      <c r="E4007" s="67" t="s">
        <v>390</v>
      </c>
      <c r="F4007" s="68">
        <v>43629</v>
      </c>
      <c r="G4007" s="67" t="s">
        <v>3944</v>
      </c>
      <c r="H4007" s="67" t="s">
        <v>2614</v>
      </c>
      <c r="I4007" s="67" t="s">
        <v>3945</v>
      </c>
      <c r="J4007" s="36">
        <v>-86.03</v>
      </c>
    </row>
    <row r="4008" spans="1:10" x14ac:dyDescent="0.25">
      <c r="A4008" s="67"/>
      <c r="B4008" s="67"/>
      <c r="C4008" s="67"/>
      <c r="D4008" s="67"/>
      <c r="E4008" s="67" t="s">
        <v>383</v>
      </c>
      <c r="F4008" s="68">
        <v>43692</v>
      </c>
      <c r="G4008" s="67" t="s">
        <v>3946</v>
      </c>
      <c r="H4008" s="67"/>
      <c r="I4008" s="67" t="s">
        <v>3947</v>
      </c>
      <c r="J4008" s="36">
        <v>-427.85</v>
      </c>
    </row>
    <row r="4009" spans="1:10" x14ac:dyDescent="0.25">
      <c r="A4009" s="67"/>
      <c r="B4009" s="67"/>
      <c r="C4009" s="67"/>
      <c r="D4009" s="67"/>
      <c r="E4009" s="67" t="s">
        <v>390</v>
      </c>
      <c r="F4009" s="68">
        <v>43729</v>
      </c>
      <c r="G4009" s="67" t="s">
        <v>3948</v>
      </c>
      <c r="H4009" s="67" t="s">
        <v>324</v>
      </c>
      <c r="I4009" s="67" t="s">
        <v>2340</v>
      </c>
      <c r="J4009" s="36">
        <v>-178.53</v>
      </c>
    </row>
    <row r="4010" spans="1:10" x14ac:dyDescent="0.25">
      <c r="A4010" s="67"/>
      <c r="B4010" s="67"/>
      <c r="C4010" s="67"/>
      <c r="D4010" s="67"/>
      <c r="E4010" s="67" t="s">
        <v>423</v>
      </c>
      <c r="F4010" s="68">
        <v>43769</v>
      </c>
      <c r="G4010" s="67"/>
      <c r="H4010" s="67"/>
      <c r="I4010" s="67" t="s">
        <v>3949</v>
      </c>
      <c r="J4010" s="36">
        <v>1000</v>
      </c>
    </row>
    <row r="4011" spans="1:10" x14ac:dyDescent="0.25">
      <c r="A4011" s="67"/>
      <c r="B4011" s="67"/>
      <c r="C4011" s="67"/>
      <c r="D4011" s="67"/>
      <c r="E4011" s="67" t="s">
        <v>423</v>
      </c>
      <c r="F4011" s="68">
        <v>43769</v>
      </c>
      <c r="G4011" s="67"/>
      <c r="H4011" s="67"/>
      <c r="I4011" s="67" t="s">
        <v>3950</v>
      </c>
      <c r="J4011" s="36">
        <v>-22.3</v>
      </c>
    </row>
    <row r="4012" spans="1:10" x14ac:dyDescent="0.25">
      <c r="A4012" s="67"/>
      <c r="B4012" s="67"/>
      <c r="C4012" s="67"/>
      <c r="D4012" s="67"/>
      <c r="E4012" s="67" t="s">
        <v>423</v>
      </c>
      <c r="F4012" s="68">
        <v>43799</v>
      </c>
      <c r="G4012" s="67"/>
      <c r="H4012" s="67"/>
      <c r="I4012" s="67" t="s">
        <v>6793</v>
      </c>
      <c r="J4012" s="36">
        <v>500</v>
      </c>
    </row>
    <row r="4013" spans="1:10" ht="15.75" thickBot="1" x14ac:dyDescent="0.3">
      <c r="A4013" s="67"/>
      <c r="B4013" s="67"/>
      <c r="C4013" s="67"/>
      <c r="D4013" s="67"/>
      <c r="E4013" s="67" t="s">
        <v>423</v>
      </c>
      <c r="F4013" s="68">
        <v>43799</v>
      </c>
      <c r="G4013" s="67"/>
      <c r="H4013" s="67"/>
      <c r="I4013" s="67" t="s">
        <v>6794</v>
      </c>
      <c r="J4013" s="37">
        <v>-18.8</v>
      </c>
    </row>
    <row r="4014" spans="1:10" x14ac:dyDescent="0.25">
      <c r="A4014" s="67"/>
      <c r="B4014" s="67"/>
      <c r="C4014" s="67" t="s">
        <v>3951</v>
      </c>
      <c r="D4014" s="67"/>
      <c r="E4014" s="67"/>
      <c r="F4014" s="68"/>
      <c r="G4014" s="67"/>
      <c r="H4014" s="67"/>
      <c r="I4014" s="67"/>
      <c r="J4014" s="36">
        <f>ROUND(SUM(J3845:J4013),5)</f>
        <v>23383.200000000001</v>
      </c>
    </row>
    <row r="4015" spans="1:10" x14ac:dyDescent="0.25">
      <c r="A4015" s="64"/>
      <c r="B4015" s="64"/>
      <c r="C4015" s="64" t="s">
        <v>3952</v>
      </c>
      <c r="D4015" s="64"/>
      <c r="E4015" s="64"/>
      <c r="F4015" s="65"/>
      <c r="G4015" s="64"/>
      <c r="H4015" s="64"/>
      <c r="I4015" s="64"/>
      <c r="J4015" s="57"/>
    </row>
    <row r="4016" spans="1:10" x14ac:dyDescent="0.25">
      <c r="A4016" s="67"/>
      <c r="B4016" s="67"/>
      <c r="C4016" s="67"/>
      <c r="D4016" s="67"/>
      <c r="E4016" s="67" t="s">
        <v>383</v>
      </c>
      <c r="F4016" s="68">
        <v>40574</v>
      </c>
      <c r="G4016" s="67" t="s">
        <v>1608</v>
      </c>
      <c r="H4016" s="67"/>
      <c r="I4016" s="67" t="s">
        <v>1609</v>
      </c>
      <c r="J4016" s="36">
        <v>-30</v>
      </c>
    </row>
    <row r="4017" spans="1:10" x14ac:dyDescent="0.25">
      <c r="A4017" s="67"/>
      <c r="B4017" s="67"/>
      <c r="C4017" s="67"/>
      <c r="D4017" s="67"/>
      <c r="E4017" s="67" t="s">
        <v>383</v>
      </c>
      <c r="F4017" s="68">
        <v>40602</v>
      </c>
      <c r="G4017" s="67" t="s">
        <v>1202</v>
      </c>
      <c r="H4017" s="67"/>
      <c r="I4017" s="67" t="s">
        <v>1203</v>
      </c>
      <c r="J4017" s="36">
        <v>20</v>
      </c>
    </row>
    <row r="4018" spans="1:10" x14ac:dyDescent="0.25">
      <c r="A4018" s="67"/>
      <c r="B4018" s="67"/>
      <c r="C4018" s="67"/>
      <c r="D4018" s="67"/>
      <c r="E4018" s="67" t="s">
        <v>383</v>
      </c>
      <c r="F4018" s="68">
        <v>40633</v>
      </c>
      <c r="G4018" s="67" t="s">
        <v>384</v>
      </c>
      <c r="H4018" s="67"/>
      <c r="I4018" s="67" t="s">
        <v>385</v>
      </c>
      <c r="J4018" s="36">
        <v>40</v>
      </c>
    </row>
    <row r="4019" spans="1:10" x14ac:dyDescent="0.25">
      <c r="A4019" s="67"/>
      <c r="B4019" s="67"/>
      <c r="C4019" s="67"/>
      <c r="D4019" s="67"/>
      <c r="E4019" s="67" t="s">
        <v>383</v>
      </c>
      <c r="F4019" s="68">
        <v>40663</v>
      </c>
      <c r="G4019" s="67" t="s">
        <v>1700</v>
      </c>
      <c r="H4019" s="67"/>
      <c r="I4019" s="67" t="s">
        <v>1701</v>
      </c>
      <c r="J4019" s="36">
        <v>-78.7</v>
      </c>
    </row>
    <row r="4020" spans="1:10" x14ac:dyDescent="0.25">
      <c r="A4020" s="67"/>
      <c r="B4020" s="67"/>
      <c r="C4020" s="67"/>
      <c r="D4020" s="67"/>
      <c r="E4020" s="67" t="s">
        <v>383</v>
      </c>
      <c r="F4020" s="68">
        <v>40694</v>
      </c>
      <c r="G4020" s="67" t="s">
        <v>2882</v>
      </c>
      <c r="H4020" s="67"/>
      <c r="I4020" s="67" t="s">
        <v>2883</v>
      </c>
      <c r="J4020" s="36">
        <v>200</v>
      </c>
    </row>
    <row r="4021" spans="1:10" x14ac:dyDescent="0.25">
      <c r="A4021" s="67"/>
      <c r="B4021" s="67"/>
      <c r="C4021" s="67"/>
      <c r="D4021" s="67"/>
      <c r="E4021" s="67" t="s">
        <v>383</v>
      </c>
      <c r="F4021" s="68">
        <v>40908</v>
      </c>
      <c r="G4021" s="67" t="s">
        <v>1618</v>
      </c>
      <c r="H4021" s="67"/>
      <c r="I4021" s="67" t="s">
        <v>1619</v>
      </c>
      <c r="J4021" s="36">
        <v>20</v>
      </c>
    </row>
    <row r="4022" spans="1:10" x14ac:dyDescent="0.25">
      <c r="A4022" s="67"/>
      <c r="B4022" s="67"/>
      <c r="C4022" s="67"/>
      <c r="D4022" s="67"/>
      <c r="E4022" s="67" t="s">
        <v>383</v>
      </c>
      <c r="F4022" s="68">
        <v>40968</v>
      </c>
      <c r="G4022" s="67" t="s">
        <v>1622</v>
      </c>
      <c r="H4022" s="67"/>
      <c r="I4022" s="67" t="s">
        <v>1623</v>
      </c>
      <c r="J4022" s="36">
        <v>40</v>
      </c>
    </row>
    <row r="4023" spans="1:10" x14ac:dyDescent="0.25">
      <c r="A4023" s="67"/>
      <c r="B4023" s="67"/>
      <c r="C4023" s="67"/>
      <c r="D4023" s="67"/>
      <c r="E4023" s="67" t="s">
        <v>383</v>
      </c>
      <c r="F4023" s="68">
        <v>41121</v>
      </c>
      <c r="G4023" s="67" t="s">
        <v>1722</v>
      </c>
      <c r="H4023" s="67"/>
      <c r="I4023" s="67" t="s">
        <v>1723</v>
      </c>
      <c r="J4023" s="36">
        <v>-109.95</v>
      </c>
    </row>
    <row r="4024" spans="1:10" x14ac:dyDescent="0.25">
      <c r="A4024" s="67"/>
      <c r="B4024" s="67"/>
      <c r="C4024" s="67"/>
      <c r="D4024" s="67"/>
      <c r="E4024" s="67" t="s">
        <v>383</v>
      </c>
      <c r="F4024" s="68">
        <v>41121</v>
      </c>
      <c r="G4024" s="67" t="s">
        <v>1724</v>
      </c>
      <c r="H4024" s="67"/>
      <c r="I4024" s="67" t="s">
        <v>1725</v>
      </c>
      <c r="J4024" s="36">
        <v>200</v>
      </c>
    </row>
    <row r="4025" spans="1:10" x14ac:dyDescent="0.25">
      <c r="A4025" s="67"/>
      <c r="B4025" s="67"/>
      <c r="C4025" s="67"/>
      <c r="D4025" s="67"/>
      <c r="E4025" s="67" t="s">
        <v>383</v>
      </c>
      <c r="F4025" s="68">
        <v>41152</v>
      </c>
      <c r="G4025" s="67" t="s">
        <v>1565</v>
      </c>
      <c r="H4025" s="67"/>
      <c r="I4025" s="67" t="s">
        <v>1566</v>
      </c>
      <c r="J4025" s="36">
        <v>20</v>
      </c>
    </row>
    <row r="4026" spans="1:10" x14ac:dyDescent="0.25">
      <c r="A4026" s="67"/>
      <c r="B4026" s="67"/>
      <c r="C4026" s="67"/>
      <c r="D4026" s="67"/>
      <c r="E4026" s="67" t="s">
        <v>383</v>
      </c>
      <c r="F4026" s="68">
        <v>41182</v>
      </c>
      <c r="G4026" s="67" t="s">
        <v>1506</v>
      </c>
      <c r="H4026" s="67"/>
      <c r="I4026" s="67" t="s">
        <v>1507</v>
      </c>
      <c r="J4026" s="36">
        <v>20</v>
      </c>
    </row>
    <row r="4027" spans="1:10" x14ac:dyDescent="0.25">
      <c r="A4027" s="67"/>
      <c r="B4027" s="67"/>
      <c r="C4027" s="67"/>
      <c r="D4027" s="67"/>
      <c r="E4027" s="67" t="s">
        <v>383</v>
      </c>
      <c r="F4027" s="68">
        <v>41213</v>
      </c>
      <c r="G4027" s="67" t="s">
        <v>1730</v>
      </c>
      <c r="H4027" s="67"/>
      <c r="I4027" s="67" t="s">
        <v>1731</v>
      </c>
      <c r="J4027" s="36">
        <v>-36.39</v>
      </c>
    </row>
    <row r="4028" spans="1:10" x14ac:dyDescent="0.25">
      <c r="A4028" s="67"/>
      <c r="B4028" s="67"/>
      <c r="C4028" s="67"/>
      <c r="D4028" s="67"/>
      <c r="E4028" s="67" t="s">
        <v>383</v>
      </c>
      <c r="F4028" s="68">
        <v>41243</v>
      </c>
      <c r="G4028" s="67" t="s">
        <v>1734</v>
      </c>
      <c r="H4028" s="67"/>
      <c r="I4028" s="67" t="s">
        <v>1735</v>
      </c>
      <c r="J4028" s="36">
        <v>40</v>
      </c>
    </row>
    <row r="4029" spans="1:10" x14ac:dyDescent="0.25">
      <c r="A4029" s="67"/>
      <c r="B4029" s="67"/>
      <c r="C4029" s="67"/>
      <c r="D4029" s="67"/>
      <c r="E4029" s="67" t="s">
        <v>383</v>
      </c>
      <c r="F4029" s="68">
        <v>41274</v>
      </c>
      <c r="G4029" s="67" t="s">
        <v>2820</v>
      </c>
      <c r="H4029" s="67"/>
      <c r="I4029" s="67" t="s">
        <v>2821</v>
      </c>
      <c r="J4029" s="36">
        <v>484.59</v>
      </c>
    </row>
    <row r="4030" spans="1:10" x14ac:dyDescent="0.25">
      <c r="A4030" s="67"/>
      <c r="B4030" s="67"/>
      <c r="C4030" s="67"/>
      <c r="D4030" s="67"/>
      <c r="E4030" s="67" t="s">
        <v>383</v>
      </c>
      <c r="F4030" s="68">
        <v>41305</v>
      </c>
      <c r="G4030" s="67" t="s">
        <v>1742</v>
      </c>
      <c r="H4030" s="67"/>
      <c r="I4030" s="67" t="s">
        <v>1743</v>
      </c>
      <c r="J4030" s="36">
        <v>-32.42</v>
      </c>
    </row>
    <row r="4031" spans="1:10" x14ac:dyDescent="0.25">
      <c r="A4031" s="67"/>
      <c r="B4031" s="67"/>
      <c r="C4031" s="67"/>
      <c r="D4031" s="67"/>
      <c r="E4031" s="67" t="s">
        <v>383</v>
      </c>
      <c r="F4031" s="68">
        <v>41364</v>
      </c>
      <c r="G4031" s="67" t="s">
        <v>1624</v>
      </c>
      <c r="H4031" s="67"/>
      <c r="I4031" s="67" t="s">
        <v>1625</v>
      </c>
      <c r="J4031" s="36">
        <v>60</v>
      </c>
    </row>
    <row r="4032" spans="1:10" x14ac:dyDescent="0.25">
      <c r="A4032" s="67"/>
      <c r="B4032" s="67"/>
      <c r="C4032" s="67"/>
      <c r="D4032" s="67"/>
      <c r="E4032" s="67" t="s">
        <v>383</v>
      </c>
      <c r="F4032" s="68">
        <v>41425</v>
      </c>
      <c r="G4032" s="67" t="s">
        <v>1490</v>
      </c>
      <c r="H4032" s="67"/>
      <c r="I4032" s="67" t="s">
        <v>1491</v>
      </c>
      <c r="J4032" s="36">
        <v>20</v>
      </c>
    </row>
    <row r="4033" spans="1:10" x14ac:dyDescent="0.25">
      <c r="A4033" s="67"/>
      <c r="B4033" s="67"/>
      <c r="C4033" s="67"/>
      <c r="D4033" s="67"/>
      <c r="E4033" s="67" t="s">
        <v>383</v>
      </c>
      <c r="F4033" s="68">
        <v>41425</v>
      </c>
      <c r="G4033" s="67" t="s">
        <v>2426</v>
      </c>
      <c r="H4033" s="67"/>
      <c r="I4033" s="67"/>
      <c r="J4033" s="36">
        <v>200</v>
      </c>
    </row>
    <row r="4034" spans="1:10" x14ac:dyDescent="0.25">
      <c r="A4034" s="67"/>
      <c r="B4034" s="67"/>
      <c r="C4034" s="67"/>
      <c r="D4034" s="67"/>
      <c r="E4034" s="67" t="s">
        <v>383</v>
      </c>
      <c r="F4034" s="68">
        <v>41486</v>
      </c>
      <c r="G4034" s="67" t="s">
        <v>2467</v>
      </c>
      <c r="H4034" s="67"/>
      <c r="I4034" s="67" t="s">
        <v>2468</v>
      </c>
      <c r="J4034" s="36">
        <v>-500</v>
      </c>
    </row>
    <row r="4035" spans="1:10" x14ac:dyDescent="0.25">
      <c r="A4035" s="67"/>
      <c r="B4035" s="67"/>
      <c r="C4035" s="67"/>
      <c r="D4035" s="67"/>
      <c r="E4035" s="67" t="s">
        <v>383</v>
      </c>
      <c r="F4035" s="68">
        <v>41517</v>
      </c>
      <c r="G4035" s="67" t="s">
        <v>1508</v>
      </c>
      <c r="H4035" s="67"/>
      <c r="I4035" s="67" t="s">
        <v>1509</v>
      </c>
      <c r="J4035" s="36">
        <v>20</v>
      </c>
    </row>
    <row r="4036" spans="1:10" x14ac:dyDescent="0.25">
      <c r="A4036" s="67"/>
      <c r="B4036" s="67"/>
      <c r="C4036" s="67"/>
      <c r="D4036" s="67"/>
      <c r="E4036" s="67" t="s">
        <v>383</v>
      </c>
      <c r="F4036" s="68">
        <v>41578</v>
      </c>
      <c r="G4036" s="67" t="s">
        <v>421</v>
      </c>
      <c r="H4036" s="67"/>
      <c r="I4036" s="67" t="s">
        <v>422</v>
      </c>
      <c r="J4036" s="36">
        <v>20</v>
      </c>
    </row>
    <row r="4037" spans="1:10" x14ac:dyDescent="0.25">
      <c r="A4037" s="67"/>
      <c r="B4037" s="67"/>
      <c r="C4037" s="67"/>
      <c r="D4037" s="67"/>
      <c r="E4037" s="67" t="s">
        <v>383</v>
      </c>
      <c r="F4037" s="68">
        <v>41608</v>
      </c>
      <c r="G4037" s="67" t="s">
        <v>1519</v>
      </c>
      <c r="H4037" s="67"/>
      <c r="I4037" s="67" t="s">
        <v>1520</v>
      </c>
      <c r="J4037" s="36">
        <v>38</v>
      </c>
    </row>
    <row r="4038" spans="1:10" x14ac:dyDescent="0.25">
      <c r="A4038" s="67"/>
      <c r="B4038" s="67"/>
      <c r="C4038" s="67"/>
      <c r="D4038" s="67"/>
      <c r="E4038" s="67" t="s">
        <v>383</v>
      </c>
      <c r="F4038" s="68">
        <v>41729</v>
      </c>
      <c r="G4038" s="67" t="s">
        <v>1478</v>
      </c>
      <c r="H4038" s="67"/>
      <c r="I4038" s="67" t="s">
        <v>1479</v>
      </c>
      <c r="J4038" s="36">
        <v>40</v>
      </c>
    </row>
    <row r="4039" spans="1:10" x14ac:dyDescent="0.25">
      <c r="A4039" s="67"/>
      <c r="B4039" s="67"/>
      <c r="C4039" s="67"/>
      <c r="D4039" s="67"/>
      <c r="E4039" s="67" t="s">
        <v>423</v>
      </c>
      <c r="F4039" s="68">
        <v>41750</v>
      </c>
      <c r="G4039" s="67"/>
      <c r="H4039" s="67"/>
      <c r="I4039" s="67" t="s">
        <v>3953</v>
      </c>
      <c r="J4039" s="36">
        <v>450</v>
      </c>
    </row>
    <row r="4040" spans="1:10" x14ac:dyDescent="0.25">
      <c r="A4040" s="67"/>
      <c r="B4040" s="67"/>
      <c r="C4040" s="67"/>
      <c r="D4040" s="67"/>
      <c r="E4040" s="67" t="s">
        <v>426</v>
      </c>
      <c r="F4040" s="68">
        <v>41771</v>
      </c>
      <c r="G4040" s="67"/>
      <c r="H4040" s="67" t="s">
        <v>3954</v>
      </c>
      <c r="I4040" s="67" t="s">
        <v>3955</v>
      </c>
      <c r="J4040" s="36">
        <v>-117.55</v>
      </c>
    </row>
    <row r="4041" spans="1:10" x14ac:dyDescent="0.25">
      <c r="A4041" s="67"/>
      <c r="B4041" s="67"/>
      <c r="C4041" s="67"/>
      <c r="D4041" s="67"/>
      <c r="E4041" s="67" t="s">
        <v>383</v>
      </c>
      <c r="F4041" s="68">
        <v>41790</v>
      </c>
      <c r="G4041" s="67" t="s">
        <v>1116</v>
      </c>
      <c r="H4041" s="67"/>
      <c r="I4041" s="67" t="s">
        <v>1117</v>
      </c>
      <c r="J4041" s="36">
        <v>38</v>
      </c>
    </row>
    <row r="4042" spans="1:10" x14ac:dyDescent="0.25">
      <c r="A4042" s="67"/>
      <c r="B4042" s="67"/>
      <c r="C4042" s="67"/>
      <c r="D4042" s="67"/>
      <c r="E4042" s="67" t="s">
        <v>426</v>
      </c>
      <c r="F4042" s="68">
        <v>41813</v>
      </c>
      <c r="G4042" s="67"/>
      <c r="H4042" s="67" t="s">
        <v>3954</v>
      </c>
      <c r="I4042" s="67" t="s">
        <v>3955</v>
      </c>
      <c r="J4042" s="36">
        <v>-127.09</v>
      </c>
    </row>
    <row r="4043" spans="1:10" x14ac:dyDescent="0.25">
      <c r="A4043" s="67"/>
      <c r="B4043" s="67"/>
      <c r="C4043" s="67"/>
      <c r="D4043" s="67"/>
      <c r="E4043" s="67" t="s">
        <v>383</v>
      </c>
      <c r="F4043" s="68">
        <v>41820</v>
      </c>
      <c r="G4043" s="67" t="s">
        <v>1638</v>
      </c>
      <c r="H4043" s="67"/>
      <c r="I4043" s="67" t="s">
        <v>1639</v>
      </c>
      <c r="J4043" s="36">
        <v>58</v>
      </c>
    </row>
    <row r="4044" spans="1:10" x14ac:dyDescent="0.25">
      <c r="A4044" s="67"/>
      <c r="B4044" s="67"/>
      <c r="C4044" s="67"/>
      <c r="D4044" s="67"/>
      <c r="E4044" s="67" t="s">
        <v>383</v>
      </c>
      <c r="F4044" s="68">
        <v>41912</v>
      </c>
      <c r="G4044" s="67" t="s">
        <v>1642</v>
      </c>
      <c r="H4044" s="67"/>
      <c r="I4044" s="67" t="s">
        <v>1643</v>
      </c>
      <c r="J4044" s="36">
        <v>38</v>
      </c>
    </row>
    <row r="4045" spans="1:10" x14ac:dyDescent="0.25">
      <c r="A4045" s="67"/>
      <c r="B4045" s="67"/>
      <c r="C4045" s="67"/>
      <c r="D4045" s="67"/>
      <c r="E4045" s="67" t="s">
        <v>426</v>
      </c>
      <c r="F4045" s="68">
        <v>41939</v>
      </c>
      <c r="G4045" s="67"/>
      <c r="H4045" s="67" t="s">
        <v>3954</v>
      </c>
      <c r="I4045" s="67" t="s">
        <v>3956</v>
      </c>
      <c r="J4045" s="36">
        <v>-54.04</v>
      </c>
    </row>
    <row r="4046" spans="1:10" x14ac:dyDescent="0.25">
      <c r="A4046" s="67"/>
      <c r="B4046" s="67"/>
      <c r="C4046" s="67"/>
      <c r="D4046" s="67"/>
      <c r="E4046" s="67" t="s">
        <v>383</v>
      </c>
      <c r="F4046" s="68">
        <v>41973</v>
      </c>
      <c r="G4046" s="67" t="s">
        <v>1646</v>
      </c>
      <c r="H4046" s="67"/>
      <c r="I4046" s="67" t="s">
        <v>1647</v>
      </c>
      <c r="J4046" s="36">
        <v>20</v>
      </c>
    </row>
    <row r="4047" spans="1:10" x14ac:dyDescent="0.25">
      <c r="A4047" s="67"/>
      <c r="B4047" s="67"/>
      <c r="C4047" s="67"/>
      <c r="D4047" s="67"/>
      <c r="E4047" s="67" t="s">
        <v>383</v>
      </c>
      <c r="F4047" s="68">
        <v>42004</v>
      </c>
      <c r="G4047" s="67" t="s">
        <v>1648</v>
      </c>
      <c r="H4047" s="67"/>
      <c r="I4047" s="67" t="s">
        <v>1649</v>
      </c>
      <c r="J4047" s="36">
        <v>16</v>
      </c>
    </row>
    <row r="4048" spans="1:10" x14ac:dyDescent="0.25">
      <c r="A4048" s="67"/>
      <c r="B4048" s="67"/>
      <c r="C4048" s="67"/>
      <c r="D4048" s="67"/>
      <c r="E4048" s="67" t="s">
        <v>383</v>
      </c>
      <c r="F4048" s="68">
        <v>42075</v>
      </c>
      <c r="G4048" s="67" t="s">
        <v>3957</v>
      </c>
      <c r="H4048" s="67"/>
      <c r="I4048" s="67" t="s">
        <v>3958</v>
      </c>
      <c r="J4048" s="36">
        <v>-800</v>
      </c>
    </row>
    <row r="4049" spans="1:10" x14ac:dyDescent="0.25">
      <c r="A4049" s="67"/>
      <c r="B4049" s="67"/>
      <c r="C4049" s="67"/>
      <c r="D4049" s="67"/>
      <c r="E4049" s="67" t="s">
        <v>423</v>
      </c>
      <c r="F4049" s="68">
        <v>42130</v>
      </c>
      <c r="G4049" s="67" t="s">
        <v>3959</v>
      </c>
      <c r="H4049" s="67" t="s">
        <v>3960</v>
      </c>
      <c r="I4049" s="67" t="s">
        <v>423</v>
      </c>
      <c r="J4049" s="36">
        <v>90</v>
      </c>
    </row>
    <row r="4050" spans="1:10" x14ac:dyDescent="0.25">
      <c r="A4050" s="67"/>
      <c r="B4050" s="67"/>
      <c r="C4050" s="67"/>
      <c r="D4050" s="67"/>
      <c r="E4050" s="67" t="s">
        <v>383</v>
      </c>
      <c r="F4050" s="68">
        <v>42155</v>
      </c>
      <c r="G4050" s="67" t="s">
        <v>1650</v>
      </c>
      <c r="H4050" s="67"/>
      <c r="I4050" s="67" t="s">
        <v>1651</v>
      </c>
      <c r="J4050" s="36">
        <v>78</v>
      </c>
    </row>
    <row r="4051" spans="1:10" x14ac:dyDescent="0.25">
      <c r="A4051" s="67"/>
      <c r="B4051" s="67"/>
      <c r="C4051" s="67"/>
      <c r="D4051" s="67"/>
      <c r="E4051" s="67" t="s">
        <v>383</v>
      </c>
      <c r="F4051" s="68">
        <v>42216</v>
      </c>
      <c r="G4051" s="67" t="s">
        <v>1655</v>
      </c>
      <c r="H4051" s="67"/>
      <c r="I4051" s="67" t="s">
        <v>1656</v>
      </c>
      <c r="J4051" s="36">
        <v>20</v>
      </c>
    </row>
    <row r="4052" spans="1:10" x14ac:dyDescent="0.25">
      <c r="A4052" s="67"/>
      <c r="B4052" s="67"/>
      <c r="C4052" s="67"/>
      <c r="D4052" s="67"/>
      <c r="E4052" s="67" t="s">
        <v>423</v>
      </c>
      <c r="F4052" s="68">
        <v>42228</v>
      </c>
      <c r="G4052" s="67" t="s">
        <v>3961</v>
      </c>
      <c r="H4052" s="67" t="s">
        <v>3960</v>
      </c>
      <c r="I4052" s="67" t="s">
        <v>3962</v>
      </c>
      <c r="J4052" s="36">
        <v>190</v>
      </c>
    </row>
    <row r="4053" spans="1:10" x14ac:dyDescent="0.25">
      <c r="A4053" s="67"/>
      <c r="B4053" s="67"/>
      <c r="C4053" s="67"/>
      <c r="D4053" s="67"/>
      <c r="E4053" s="67" t="s">
        <v>426</v>
      </c>
      <c r="F4053" s="68">
        <v>42261</v>
      </c>
      <c r="G4053" s="67"/>
      <c r="H4053" s="67" t="s">
        <v>3963</v>
      </c>
      <c r="I4053" s="67" t="s">
        <v>2091</v>
      </c>
      <c r="J4053" s="36">
        <v>-195.52</v>
      </c>
    </row>
    <row r="4054" spans="1:10" x14ac:dyDescent="0.25">
      <c r="A4054" s="67"/>
      <c r="B4054" s="67"/>
      <c r="C4054" s="67"/>
      <c r="D4054" s="67"/>
      <c r="E4054" s="67" t="s">
        <v>383</v>
      </c>
      <c r="F4054" s="68">
        <v>42308</v>
      </c>
      <c r="G4054" s="67" t="s">
        <v>1460</v>
      </c>
      <c r="H4054" s="67"/>
      <c r="I4054" s="67" t="s">
        <v>1461</v>
      </c>
      <c r="J4054" s="36">
        <v>20</v>
      </c>
    </row>
    <row r="4055" spans="1:10" x14ac:dyDescent="0.25">
      <c r="A4055" s="67"/>
      <c r="B4055" s="67"/>
      <c r="C4055" s="67"/>
      <c r="D4055" s="67"/>
      <c r="E4055" s="67" t="s">
        <v>426</v>
      </c>
      <c r="F4055" s="68">
        <v>42325</v>
      </c>
      <c r="G4055" s="67"/>
      <c r="H4055" s="67" t="s">
        <v>3963</v>
      </c>
      <c r="I4055" s="67" t="s">
        <v>2091</v>
      </c>
      <c r="J4055" s="36">
        <v>-216</v>
      </c>
    </row>
    <row r="4056" spans="1:10" x14ac:dyDescent="0.25">
      <c r="A4056" s="67"/>
      <c r="B4056" s="67"/>
      <c r="C4056" s="67"/>
      <c r="D4056" s="67"/>
      <c r="E4056" s="67" t="s">
        <v>423</v>
      </c>
      <c r="F4056" s="68">
        <v>42326</v>
      </c>
      <c r="G4056" s="67" t="s">
        <v>3964</v>
      </c>
      <c r="H4056" s="67" t="s">
        <v>3965</v>
      </c>
      <c r="I4056" s="67" t="s">
        <v>3966</v>
      </c>
      <c r="J4056" s="36">
        <v>800</v>
      </c>
    </row>
    <row r="4057" spans="1:10" x14ac:dyDescent="0.25">
      <c r="A4057" s="67"/>
      <c r="B4057" s="67"/>
      <c r="C4057" s="67"/>
      <c r="D4057" s="67"/>
      <c r="E4057" s="67" t="s">
        <v>383</v>
      </c>
      <c r="F4057" s="68">
        <v>42338</v>
      </c>
      <c r="G4057" s="67" t="s">
        <v>1525</v>
      </c>
      <c r="H4057" s="67"/>
      <c r="I4057" s="67" t="s">
        <v>1526</v>
      </c>
      <c r="J4057" s="36">
        <v>38</v>
      </c>
    </row>
    <row r="4058" spans="1:10" x14ac:dyDescent="0.25">
      <c r="A4058" s="67"/>
      <c r="B4058" s="67"/>
      <c r="C4058" s="67"/>
      <c r="D4058" s="67"/>
      <c r="E4058" s="67" t="s">
        <v>383</v>
      </c>
      <c r="F4058" s="68">
        <v>42369</v>
      </c>
      <c r="G4058" s="67" t="s">
        <v>1663</v>
      </c>
      <c r="H4058" s="67"/>
      <c r="I4058" s="67" t="s">
        <v>1664</v>
      </c>
      <c r="J4058" s="36">
        <v>20</v>
      </c>
    </row>
    <row r="4059" spans="1:10" x14ac:dyDescent="0.25">
      <c r="A4059" s="67"/>
      <c r="B4059" s="67"/>
      <c r="C4059" s="67"/>
      <c r="D4059" s="67"/>
      <c r="E4059" s="67" t="s">
        <v>383</v>
      </c>
      <c r="F4059" s="68">
        <v>42370</v>
      </c>
      <c r="G4059" s="67" t="s">
        <v>1462</v>
      </c>
      <c r="H4059" s="67"/>
      <c r="I4059" s="67" t="s">
        <v>1463</v>
      </c>
      <c r="J4059" s="36">
        <v>259</v>
      </c>
    </row>
    <row r="4060" spans="1:10" x14ac:dyDescent="0.25">
      <c r="A4060" s="67"/>
      <c r="B4060" s="67"/>
      <c r="C4060" s="67"/>
      <c r="D4060" s="67"/>
      <c r="E4060" s="67" t="s">
        <v>423</v>
      </c>
      <c r="F4060" s="68">
        <v>42376</v>
      </c>
      <c r="G4060" s="67" t="s">
        <v>3967</v>
      </c>
      <c r="H4060" s="67" t="s">
        <v>3965</v>
      </c>
      <c r="I4060" s="67" t="s">
        <v>3968</v>
      </c>
      <c r="J4060" s="36">
        <v>2367.89</v>
      </c>
    </row>
    <row r="4061" spans="1:10" x14ac:dyDescent="0.25">
      <c r="A4061" s="67"/>
      <c r="B4061" s="67"/>
      <c r="C4061" s="67"/>
      <c r="D4061" s="67"/>
      <c r="E4061" s="67" t="s">
        <v>426</v>
      </c>
      <c r="F4061" s="68">
        <v>42457</v>
      </c>
      <c r="G4061" s="67"/>
      <c r="H4061" s="67" t="s">
        <v>3954</v>
      </c>
      <c r="I4061" s="67" t="s">
        <v>3969</v>
      </c>
      <c r="J4061" s="36">
        <v>-47.58</v>
      </c>
    </row>
    <row r="4062" spans="1:10" x14ac:dyDescent="0.25">
      <c r="A4062" s="67"/>
      <c r="B4062" s="67"/>
      <c r="C4062" s="67"/>
      <c r="D4062" s="67"/>
      <c r="E4062" s="67" t="s">
        <v>383</v>
      </c>
      <c r="F4062" s="68">
        <v>42490</v>
      </c>
      <c r="G4062" s="67" t="s">
        <v>1666</v>
      </c>
      <c r="H4062" s="67"/>
      <c r="I4062" s="67" t="s">
        <v>1667</v>
      </c>
      <c r="J4062" s="36">
        <v>20</v>
      </c>
    </row>
    <row r="4063" spans="1:10" x14ac:dyDescent="0.25">
      <c r="A4063" s="67"/>
      <c r="B4063" s="67"/>
      <c r="C4063" s="67"/>
      <c r="D4063" s="67"/>
      <c r="E4063" s="67" t="s">
        <v>383</v>
      </c>
      <c r="F4063" s="68">
        <v>42521</v>
      </c>
      <c r="G4063" s="67" t="s">
        <v>1480</v>
      </c>
      <c r="H4063" s="67"/>
      <c r="I4063" s="67" t="s">
        <v>1481</v>
      </c>
      <c r="J4063" s="36">
        <v>38</v>
      </c>
    </row>
    <row r="4064" spans="1:10" x14ac:dyDescent="0.25">
      <c r="A4064" s="67"/>
      <c r="B4064" s="67"/>
      <c r="C4064" s="67"/>
      <c r="D4064" s="67"/>
      <c r="E4064" s="67" t="s">
        <v>383</v>
      </c>
      <c r="F4064" s="68">
        <v>42613</v>
      </c>
      <c r="G4064" s="67" t="s">
        <v>1482</v>
      </c>
      <c r="H4064" s="67"/>
      <c r="I4064" s="67" t="s">
        <v>1483</v>
      </c>
      <c r="J4064" s="36">
        <v>38</v>
      </c>
    </row>
    <row r="4065" spans="1:10" x14ac:dyDescent="0.25">
      <c r="A4065" s="67"/>
      <c r="B4065" s="67"/>
      <c r="C4065" s="67"/>
      <c r="D4065" s="67"/>
      <c r="E4065" s="67" t="s">
        <v>426</v>
      </c>
      <c r="F4065" s="68">
        <v>42646</v>
      </c>
      <c r="G4065" s="67"/>
      <c r="H4065" s="67" t="s">
        <v>3963</v>
      </c>
      <c r="I4065" s="67" t="s">
        <v>3970</v>
      </c>
      <c r="J4065" s="36">
        <v>-200.49</v>
      </c>
    </row>
    <row r="4066" spans="1:10" x14ac:dyDescent="0.25">
      <c r="A4066" s="67"/>
      <c r="B4066" s="67"/>
      <c r="C4066" s="67"/>
      <c r="D4066" s="67"/>
      <c r="E4066" s="67" t="s">
        <v>426</v>
      </c>
      <c r="F4066" s="68">
        <v>42646</v>
      </c>
      <c r="G4066" s="67"/>
      <c r="H4066" s="67" t="s">
        <v>3971</v>
      </c>
      <c r="I4066" s="67" t="s">
        <v>3972</v>
      </c>
      <c r="J4066" s="36">
        <v>-179.88</v>
      </c>
    </row>
    <row r="4067" spans="1:10" x14ac:dyDescent="0.25">
      <c r="A4067" s="67"/>
      <c r="B4067" s="67"/>
      <c r="C4067" s="67"/>
      <c r="D4067" s="67"/>
      <c r="E4067" s="67" t="s">
        <v>426</v>
      </c>
      <c r="F4067" s="68">
        <v>42688</v>
      </c>
      <c r="G4067" s="67"/>
      <c r="H4067" s="67" t="s">
        <v>3954</v>
      </c>
      <c r="I4067" s="67" t="s">
        <v>3973</v>
      </c>
      <c r="J4067" s="36">
        <v>-108.66</v>
      </c>
    </row>
    <row r="4068" spans="1:10" x14ac:dyDescent="0.25">
      <c r="A4068" s="67"/>
      <c r="B4068" s="67"/>
      <c r="C4068" s="67"/>
      <c r="D4068" s="67"/>
      <c r="E4068" s="67" t="s">
        <v>423</v>
      </c>
      <c r="F4068" s="68">
        <v>42718</v>
      </c>
      <c r="G4068" s="67" t="s">
        <v>3974</v>
      </c>
      <c r="H4068" s="67" t="s">
        <v>3975</v>
      </c>
      <c r="I4068" s="67" t="s">
        <v>3976</v>
      </c>
      <c r="J4068" s="36">
        <v>5622.71</v>
      </c>
    </row>
    <row r="4069" spans="1:10" x14ac:dyDescent="0.25">
      <c r="A4069" s="67"/>
      <c r="B4069" s="67"/>
      <c r="C4069" s="67"/>
      <c r="D4069" s="67"/>
      <c r="E4069" s="67" t="s">
        <v>383</v>
      </c>
      <c r="F4069" s="68">
        <v>42735</v>
      </c>
      <c r="G4069" s="67" t="s">
        <v>3977</v>
      </c>
      <c r="H4069" s="67"/>
      <c r="I4069" s="67" t="s">
        <v>3978</v>
      </c>
      <c r="J4069" s="36">
        <v>-2500</v>
      </c>
    </row>
    <row r="4070" spans="1:10" x14ac:dyDescent="0.25">
      <c r="A4070" s="67"/>
      <c r="B4070" s="67"/>
      <c r="C4070" s="67"/>
      <c r="D4070" s="67"/>
      <c r="E4070" s="67" t="s">
        <v>426</v>
      </c>
      <c r="F4070" s="68">
        <v>42765</v>
      </c>
      <c r="G4070" s="67"/>
      <c r="H4070" s="67" t="s">
        <v>3971</v>
      </c>
      <c r="I4070" s="67" t="s">
        <v>3979</v>
      </c>
      <c r="J4070" s="36">
        <v>-89.94</v>
      </c>
    </row>
    <row r="4071" spans="1:10" x14ac:dyDescent="0.25">
      <c r="A4071" s="67"/>
      <c r="B4071" s="67"/>
      <c r="C4071" s="67"/>
      <c r="D4071" s="67"/>
      <c r="E4071" s="67" t="s">
        <v>383</v>
      </c>
      <c r="F4071" s="68">
        <v>42767</v>
      </c>
      <c r="G4071" s="67" t="s">
        <v>1009</v>
      </c>
      <c r="H4071" s="67"/>
      <c r="I4071" s="67" t="s">
        <v>1556</v>
      </c>
      <c r="J4071" s="36">
        <v>-3869.92</v>
      </c>
    </row>
    <row r="4072" spans="1:10" x14ac:dyDescent="0.25">
      <c r="A4072" s="67"/>
      <c r="B4072" s="67"/>
      <c r="C4072" s="67"/>
      <c r="D4072" s="67"/>
      <c r="E4072" s="67" t="s">
        <v>383</v>
      </c>
      <c r="F4072" s="68">
        <v>42825</v>
      </c>
      <c r="G4072" s="67" t="s">
        <v>1588</v>
      </c>
      <c r="H4072" s="67"/>
      <c r="I4072" s="67" t="s">
        <v>1589</v>
      </c>
      <c r="J4072" s="36">
        <v>20</v>
      </c>
    </row>
    <row r="4073" spans="1:10" x14ac:dyDescent="0.25">
      <c r="A4073" s="67"/>
      <c r="B4073" s="67"/>
      <c r="C4073" s="67"/>
      <c r="D4073" s="67"/>
      <c r="E4073" s="67" t="s">
        <v>390</v>
      </c>
      <c r="F4073" s="68">
        <v>42887</v>
      </c>
      <c r="G4073" s="67"/>
      <c r="H4073" s="67" t="s">
        <v>2626</v>
      </c>
      <c r="I4073" s="67" t="s">
        <v>2627</v>
      </c>
      <c r="J4073" s="36">
        <v>-833.33</v>
      </c>
    </row>
    <row r="4074" spans="1:10" x14ac:dyDescent="0.25">
      <c r="A4074" s="67"/>
      <c r="B4074" s="67"/>
      <c r="C4074" s="67"/>
      <c r="D4074" s="67"/>
      <c r="E4074" s="67" t="s">
        <v>390</v>
      </c>
      <c r="F4074" s="68">
        <v>43100</v>
      </c>
      <c r="G4074" s="67" t="s">
        <v>3980</v>
      </c>
      <c r="H4074" s="67" t="s">
        <v>3981</v>
      </c>
      <c r="I4074" s="67" t="s">
        <v>3982</v>
      </c>
      <c r="J4074" s="36">
        <v>-89.94</v>
      </c>
    </row>
    <row r="4075" spans="1:10" x14ac:dyDescent="0.25">
      <c r="A4075" s="67"/>
      <c r="B4075" s="67"/>
      <c r="C4075" s="67"/>
      <c r="D4075" s="67"/>
      <c r="E4075" s="67" t="s">
        <v>390</v>
      </c>
      <c r="F4075" s="68">
        <v>43326</v>
      </c>
      <c r="G4075" s="67" t="s">
        <v>3983</v>
      </c>
      <c r="H4075" s="67" t="s">
        <v>3981</v>
      </c>
      <c r="I4075" s="67" t="s">
        <v>3984</v>
      </c>
      <c r="J4075" s="36">
        <v>-179.88</v>
      </c>
    </row>
    <row r="4076" spans="1:10" x14ac:dyDescent="0.25">
      <c r="A4076" s="67"/>
      <c r="B4076" s="67"/>
      <c r="C4076" s="67"/>
      <c r="D4076" s="67"/>
      <c r="E4076" s="67" t="s">
        <v>383</v>
      </c>
      <c r="F4076" s="68">
        <v>43465</v>
      </c>
      <c r="G4076" s="67" t="s">
        <v>2638</v>
      </c>
      <c r="H4076" s="67"/>
      <c r="I4076" s="67" t="s">
        <v>2639</v>
      </c>
      <c r="J4076" s="36">
        <v>763.44</v>
      </c>
    </row>
    <row r="4077" spans="1:10" ht="15.75" thickBot="1" x14ac:dyDescent="0.3">
      <c r="A4077" s="67"/>
      <c r="B4077" s="67"/>
      <c r="C4077" s="67"/>
      <c r="D4077" s="67"/>
      <c r="E4077" s="67" t="s">
        <v>383</v>
      </c>
      <c r="F4077" s="68">
        <v>43465</v>
      </c>
      <c r="G4077" s="67" t="s">
        <v>2640</v>
      </c>
      <c r="H4077" s="67"/>
      <c r="I4077" s="67" t="s">
        <v>2639</v>
      </c>
      <c r="J4077" s="37">
        <v>834</v>
      </c>
    </row>
    <row r="4078" spans="1:10" x14ac:dyDescent="0.25">
      <c r="A4078" s="67"/>
      <c r="B4078" s="67"/>
      <c r="C4078" s="67" t="s">
        <v>3985</v>
      </c>
      <c r="D4078" s="67"/>
      <c r="E4078" s="67"/>
      <c r="F4078" s="68"/>
      <c r="G4078" s="67"/>
      <c r="H4078" s="67"/>
      <c r="I4078" s="67"/>
      <c r="J4078" s="36">
        <f>ROUND(SUM(J4015:J4077),5)</f>
        <v>2924.35</v>
      </c>
    </row>
    <row r="4079" spans="1:10" x14ac:dyDescent="0.25">
      <c r="A4079" s="64"/>
      <c r="B4079" s="64"/>
      <c r="C4079" s="64" t="s">
        <v>3986</v>
      </c>
      <c r="D4079" s="64"/>
      <c r="E4079" s="64"/>
      <c r="F4079" s="65"/>
      <c r="G4079" s="64"/>
      <c r="H4079" s="64"/>
      <c r="I4079" s="64"/>
      <c r="J4079" s="57"/>
    </row>
    <row r="4080" spans="1:10" x14ac:dyDescent="0.25">
      <c r="A4080" s="67"/>
      <c r="B4080" s="67"/>
      <c r="C4080" s="67"/>
      <c r="D4080" s="67"/>
      <c r="E4080" s="67" t="s">
        <v>383</v>
      </c>
      <c r="F4080" s="68">
        <v>40179</v>
      </c>
      <c r="G4080" s="67" t="s">
        <v>2379</v>
      </c>
      <c r="H4080" s="67"/>
      <c r="I4080" s="67" t="s">
        <v>2380</v>
      </c>
      <c r="J4080" s="36">
        <v>783.14</v>
      </c>
    </row>
    <row r="4081" spans="1:10" x14ac:dyDescent="0.25">
      <c r="A4081" s="67"/>
      <c r="B4081" s="67"/>
      <c r="C4081" s="67"/>
      <c r="D4081" s="67"/>
      <c r="E4081" s="67" t="s">
        <v>383</v>
      </c>
      <c r="F4081" s="68">
        <v>40268</v>
      </c>
      <c r="G4081" s="67" t="s">
        <v>2458</v>
      </c>
      <c r="H4081" s="67"/>
      <c r="I4081" s="67" t="s">
        <v>2459</v>
      </c>
      <c r="J4081" s="36">
        <v>20</v>
      </c>
    </row>
    <row r="4082" spans="1:10" x14ac:dyDescent="0.25">
      <c r="A4082" s="67"/>
      <c r="B4082" s="67"/>
      <c r="C4082" s="67"/>
      <c r="D4082" s="67"/>
      <c r="E4082" s="67" t="s">
        <v>383</v>
      </c>
      <c r="F4082" s="68">
        <v>40268</v>
      </c>
      <c r="G4082" s="67" t="s">
        <v>2385</v>
      </c>
      <c r="H4082" s="67"/>
      <c r="I4082" s="67" t="s">
        <v>2386</v>
      </c>
      <c r="J4082" s="36">
        <v>-242.16</v>
      </c>
    </row>
    <row r="4083" spans="1:10" x14ac:dyDescent="0.25">
      <c r="A4083" s="67"/>
      <c r="B4083" s="67"/>
      <c r="C4083" s="67"/>
      <c r="D4083" s="67"/>
      <c r="E4083" s="67" t="s">
        <v>383</v>
      </c>
      <c r="F4083" s="68">
        <v>40268</v>
      </c>
      <c r="G4083" s="67" t="s">
        <v>2385</v>
      </c>
      <c r="H4083" s="67"/>
      <c r="I4083" s="67" t="s">
        <v>2386</v>
      </c>
      <c r="J4083" s="36">
        <v>1942.02</v>
      </c>
    </row>
    <row r="4084" spans="1:10" x14ac:dyDescent="0.25">
      <c r="A4084" s="67"/>
      <c r="B4084" s="67"/>
      <c r="C4084" s="67"/>
      <c r="D4084" s="67"/>
      <c r="E4084" s="67" t="s">
        <v>383</v>
      </c>
      <c r="F4084" s="68">
        <v>40298</v>
      </c>
      <c r="G4084" s="67" t="s">
        <v>2387</v>
      </c>
      <c r="H4084" s="67"/>
      <c r="I4084" s="67" t="s">
        <v>2388</v>
      </c>
      <c r="J4084" s="36">
        <v>20</v>
      </c>
    </row>
    <row r="4085" spans="1:10" x14ac:dyDescent="0.25">
      <c r="A4085" s="67"/>
      <c r="B4085" s="67"/>
      <c r="C4085" s="67"/>
      <c r="D4085" s="67"/>
      <c r="E4085" s="67" t="s">
        <v>383</v>
      </c>
      <c r="F4085" s="68">
        <v>40298</v>
      </c>
      <c r="G4085" s="67" t="s">
        <v>2389</v>
      </c>
      <c r="H4085" s="67"/>
      <c r="I4085" s="67" t="s">
        <v>2390</v>
      </c>
      <c r="J4085" s="36">
        <v>-195.05</v>
      </c>
    </row>
    <row r="4086" spans="1:10" x14ac:dyDescent="0.25">
      <c r="A4086" s="67"/>
      <c r="B4086" s="67"/>
      <c r="C4086" s="67"/>
      <c r="D4086" s="67"/>
      <c r="E4086" s="67" t="s">
        <v>383</v>
      </c>
      <c r="F4086" s="68">
        <v>40329</v>
      </c>
      <c r="G4086" s="67" t="s">
        <v>2391</v>
      </c>
      <c r="H4086" s="67"/>
      <c r="I4086" s="67" t="s">
        <v>2392</v>
      </c>
      <c r="J4086" s="36">
        <v>20</v>
      </c>
    </row>
    <row r="4087" spans="1:10" x14ac:dyDescent="0.25">
      <c r="A4087" s="67"/>
      <c r="B4087" s="67"/>
      <c r="C4087" s="67"/>
      <c r="D4087" s="67"/>
      <c r="E4087" s="67" t="s">
        <v>383</v>
      </c>
      <c r="F4087" s="68">
        <v>40359</v>
      </c>
      <c r="G4087" s="67" t="s">
        <v>3108</v>
      </c>
      <c r="H4087" s="67"/>
      <c r="I4087" s="67" t="s">
        <v>3109</v>
      </c>
      <c r="J4087" s="36">
        <v>20</v>
      </c>
    </row>
    <row r="4088" spans="1:10" x14ac:dyDescent="0.25">
      <c r="A4088" s="67"/>
      <c r="B4088" s="67"/>
      <c r="C4088" s="67"/>
      <c r="D4088" s="67"/>
      <c r="E4088" s="67" t="s">
        <v>383</v>
      </c>
      <c r="F4088" s="68">
        <v>40359</v>
      </c>
      <c r="G4088" s="67" t="s">
        <v>2505</v>
      </c>
      <c r="H4088" s="67"/>
      <c r="I4088" s="67" t="s">
        <v>3869</v>
      </c>
      <c r="J4088" s="36">
        <v>-249.27</v>
      </c>
    </row>
    <row r="4089" spans="1:10" x14ac:dyDescent="0.25">
      <c r="A4089" s="67"/>
      <c r="B4089" s="67"/>
      <c r="C4089" s="67"/>
      <c r="D4089" s="67"/>
      <c r="E4089" s="67" t="s">
        <v>383</v>
      </c>
      <c r="F4089" s="68">
        <v>40390</v>
      </c>
      <c r="G4089" s="67" t="s">
        <v>2460</v>
      </c>
      <c r="H4089" s="67"/>
      <c r="I4089" s="67" t="s">
        <v>2461</v>
      </c>
      <c r="J4089" s="36">
        <v>40</v>
      </c>
    </row>
    <row r="4090" spans="1:10" x14ac:dyDescent="0.25">
      <c r="A4090" s="67"/>
      <c r="B4090" s="67"/>
      <c r="C4090" s="67"/>
      <c r="D4090" s="67"/>
      <c r="E4090" s="67" t="s">
        <v>383</v>
      </c>
      <c r="F4090" s="68">
        <v>40421</v>
      </c>
      <c r="G4090" s="67" t="s">
        <v>3326</v>
      </c>
      <c r="H4090" s="67"/>
      <c r="I4090" s="67" t="s">
        <v>3327</v>
      </c>
      <c r="J4090" s="36">
        <v>-67.599999999999994</v>
      </c>
    </row>
    <row r="4091" spans="1:10" x14ac:dyDescent="0.25">
      <c r="A4091" s="67"/>
      <c r="B4091" s="67"/>
      <c r="C4091" s="67"/>
      <c r="D4091" s="67"/>
      <c r="E4091" s="67" t="s">
        <v>383</v>
      </c>
      <c r="F4091" s="68">
        <v>40451</v>
      </c>
      <c r="G4091" s="67" t="s">
        <v>2462</v>
      </c>
      <c r="H4091" s="67"/>
      <c r="I4091" s="67" t="s">
        <v>2463</v>
      </c>
      <c r="J4091" s="36">
        <v>40</v>
      </c>
    </row>
    <row r="4092" spans="1:10" x14ac:dyDescent="0.25">
      <c r="A4092" s="67"/>
      <c r="B4092" s="67"/>
      <c r="C4092" s="67"/>
      <c r="D4092" s="67"/>
      <c r="E4092" s="67" t="s">
        <v>383</v>
      </c>
      <c r="F4092" s="68">
        <v>40512</v>
      </c>
      <c r="G4092" s="67" t="s">
        <v>2464</v>
      </c>
      <c r="H4092" s="67"/>
      <c r="I4092" s="67" t="s">
        <v>2465</v>
      </c>
      <c r="J4092" s="36">
        <v>60</v>
      </c>
    </row>
    <row r="4093" spans="1:10" x14ac:dyDescent="0.25">
      <c r="A4093" s="67"/>
      <c r="B4093" s="67"/>
      <c r="C4093" s="67"/>
      <c r="D4093" s="67"/>
      <c r="E4093" s="67" t="s">
        <v>383</v>
      </c>
      <c r="F4093" s="68">
        <v>40512</v>
      </c>
      <c r="G4093" s="67" t="s">
        <v>1600</v>
      </c>
      <c r="H4093" s="67"/>
      <c r="I4093" s="67" t="s">
        <v>1601</v>
      </c>
      <c r="J4093" s="36">
        <v>494.64</v>
      </c>
    </row>
    <row r="4094" spans="1:10" x14ac:dyDescent="0.25">
      <c r="A4094" s="67"/>
      <c r="B4094" s="67"/>
      <c r="C4094" s="67"/>
      <c r="D4094" s="67"/>
      <c r="E4094" s="67" t="s">
        <v>383</v>
      </c>
      <c r="F4094" s="68">
        <v>40543</v>
      </c>
      <c r="G4094" s="67" t="s">
        <v>1602</v>
      </c>
      <c r="H4094" s="67"/>
      <c r="I4094" s="67" t="s">
        <v>1603</v>
      </c>
      <c r="J4094" s="36">
        <v>20</v>
      </c>
    </row>
    <row r="4095" spans="1:10" x14ac:dyDescent="0.25">
      <c r="A4095" s="67"/>
      <c r="B4095" s="67"/>
      <c r="C4095" s="67"/>
      <c r="D4095" s="67"/>
      <c r="E4095" s="67" t="s">
        <v>383</v>
      </c>
      <c r="F4095" s="68">
        <v>40543</v>
      </c>
      <c r="G4095" s="67" t="s">
        <v>1604</v>
      </c>
      <c r="H4095" s="67"/>
      <c r="I4095" s="67" t="s">
        <v>1605</v>
      </c>
      <c r="J4095" s="36">
        <v>-226.27</v>
      </c>
    </row>
    <row r="4096" spans="1:10" x14ac:dyDescent="0.25">
      <c r="A4096" s="67"/>
      <c r="B4096" s="67"/>
      <c r="C4096" s="67"/>
      <c r="D4096" s="67"/>
      <c r="E4096" s="67" t="s">
        <v>383</v>
      </c>
      <c r="F4096" s="68">
        <v>40543</v>
      </c>
      <c r="G4096" s="67" t="s">
        <v>1604</v>
      </c>
      <c r="H4096" s="67"/>
      <c r="I4096" s="67" t="s">
        <v>1605</v>
      </c>
      <c r="J4096" s="36">
        <v>7500</v>
      </c>
    </row>
    <row r="4097" spans="1:10" x14ac:dyDescent="0.25">
      <c r="A4097" s="67"/>
      <c r="B4097" s="67"/>
      <c r="C4097" s="67"/>
      <c r="D4097" s="67"/>
      <c r="E4097" s="67" t="s">
        <v>383</v>
      </c>
      <c r="F4097" s="68">
        <v>40574</v>
      </c>
      <c r="G4097" s="67" t="s">
        <v>1561</v>
      </c>
      <c r="H4097" s="67"/>
      <c r="I4097" s="67" t="s">
        <v>1562</v>
      </c>
      <c r="J4097" s="36">
        <v>-500</v>
      </c>
    </row>
    <row r="4098" spans="1:10" x14ac:dyDescent="0.25">
      <c r="A4098" s="67"/>
      <c r="B4098" s="67"/>
      <c r="C4098" s="67"/>
      <c r="D4098" s="67"/>
      <c r="E4098" s="67" t="s">
        <v>383</v>
      </c>
      <c r="F4098" s="68">
        <v>40602</v>
      </c>
      <c r="G4098" s="67" t="s">
        <v>3231</v>
      </c>
      <c r="H4098" s="67"/>
      <c r="I4098" s="67" t="s">
        <v>3232</v>
      </c>
      <c r="J4098" s="36">
        <v>-1162.3</v>
      </c>
    </row>
    <row r="4099" spans="1:10" x14ac:dyDescent="0.25">
      <c r="A4099" s="67"/>
      <c r="B4099" s="67"/>
      <c r="C4099" s="67"/>
      <c r="D4099" s="67"/>
      <c r="E4099" s="67" t="s">
        <v>383</v>
      </c>
      <c r="F4099" s="68">
        <v>40633</v>
      </c>
      <c r="G4099" s="67" t="s">
        <v>384</v>
      </c>
      <c r="H4099" s="67"/>
      <c r="I4099" s="67" t="s">
        <v>385</v>
      </c>
      <c r="J4099" s="36">
        <v>20</v>
      </c>
    </row>
    <row r="4100" spans="1:10" x14ac:dyDescent="0.25">
      <c r="A4100" s="67"/>
      <c r="B4100" s="67"/>
      <c r="C4100" s="67"/>
      <c r="D4100" s="67"/>
      <c r="E4100" s="67" t="s">
        <v>383</v>
      </c>
      <c r="F4100" s="68">
        <v>40633</v>
      </c>
      <c r="G4100" s="67" t="s">
        <v>1610</v>
      </c>
      <c r="H4100" s="67"/>
      <c r="I4100" s="67" t="s">
        <v>1611</v>
      </c>
      <c r="J4100" s="36">
        <v>-174.7</v>
      </c>
    </row>
    <row r="4101" spans="1:10" x14ac:dyDescent="0.25">
      <c r="A4101" s="67"/>
      <c r="B4101" s="67"/>
      <c r="C4101" s="67"/>
      <c r="D4101" s="67"/>
      <c r="E4101" s="67" t="s">
        <v>383</v>
      </c>
      <c r="F4101" s="68">
        <v>40633</v>
      </c>
      <c r="G4101" s="67" t="s">
        <v>3987</v>
      </c>
      <c r="H4101" s="67"/>
      <c r="I4101" s="67" t="s">
        <v>3988</v>
      </c>
      <c r="J4101" s="36">
        <v>1942.14</v>
      </c>
    </row>
    <row r="4102" spans="1:10" x14ac:dyDescent="0.25">
      <c r="A4102" s="67"/>
      <c r="B4102" s="67"/>
      <c r="C4102" s="67"/>
      <c r="D4102" s="67"/>
      <c r="E4102" s="67" t="s">
        <v>383</v>
      </c>
      <c r="F4102" s="68">
        <v>40694</v>
      </c>
      <c r="G4102" s="67" t="s">
        <v>1704</v>
      </c>
      <c r="H4102" s="67"/>
      <c r="I4102" s="67" t="s">
        <v>1705</v>
      </c>
      <c r="J4102" s="36">
        <v>-100.39</v>
      </c>
    </row>
    <row r="4103" spans="1:10" x14ac:dyDescent="0.25">
      <c r="A4103" s="67"/>
      <c r="B4103" s="67"/>
      <c r="C4103" s="67"/>
      <c r="D4103" s="67"/>
      <c r="E4103" s="67" t="s">
        <v>383</v>
      </c>
      <c r="F4103" s="68">
        <v>40724</v>
      </c>
      <c r="G4103" s="67" t="s">
        <v>2399</v>
      </c>
      <c r="H4103" s="67"/>
      <c r="I4103" s="67" t="s">
        <v>2400</v>
      </c>
      <c r="J4103" s="36">
        <v>-1013.98</v>
      </c>
    </row>
    <row r="4104" spans="1:10" x14ac:dyDescent="0.25">
      <c r="A4104" s="67"/>
      <c r="B4104" s="67"/>
      <c r="C4104" s="67"/>
      <c r="D4104" s="67"/>
      <c r="E4104" s="67" t="s">
        <v>383</v>
      </c>
      <c r="F4104" s="68">
        <v>40755</v>
      </c>
      <c r="G4104" s="67" t="s">
        <v>1563</v>
      </c>
      <c r="H4104" s="67"/>
      <c r="I4104" s="67" t="s">
        <v>1564</v>
      </c>
      <c r="J4104" s="36">
        <v>40</v>
      </c>
    </row>
    <row r="4105" spans="1:10" x14ac:dyDescent="0.25">
      <c r="A4105" s="67"/>
      <c r="B4105" s="67"/>
      <c r="C4105" s="67"/>
      <c r="D4105" s="67"/>
      <c r="E4105" s="67" t="s">
        <v>383</v>
      </c>
      <c r="F4105" s="68">
        <v>40755</v>
      </c>
      <c r="G4105" s="67" t="s">
        <v>1708</v>
      </c>
      <c r="H4105" s="67"/>
      <c r="I4105" s="67" t="s">
        <v>1709</v>
      </c>
      <c r="J4105" s="36">
        <v>-214.41</v>
      </c>
    </row>
    <row r="4106" spans="1:10" x14ac:dyDescent="0.25">
      <c r="A4106" s="67"/>
      <c r="B4106" s="67"/>
      <c r="C4106" s="67"/>
      <c r="D4106" s="67"/>
      <c r="E4106" s="67" t="s">
        <v>383</v>
      </c>
      <c r="F4106" s="68">
        <v>40877</v>
      </c>
      <c r="G4106" s="67" t="s">
        <v>894</v>
      </c>
      <c r="H4106" s="67"/>
      <c r="I4106" s="67" t="s">
        <v>895</v>
      </c>
      <c r="J4106" s="36">
        <v>140</v>
      </c>
    </row>
    <row r="4107" spans="1:10" x14ac:dyDescent="0.25">
      <c r="A4107" s="67"/>
      <c r="B4107" s="67"/>
      <c r="C4107" s="67"/>
      <c r="D4107" s="67"/>
      <c r="E4107" s="67" t="s">
        <v>383</v>
      </c>
      <c r="F4107" s="68">
        <v>40877</v>
      </c>
      <c r="G4107" s="67" t="s">
        <v>1616</v>
      </c>
      <c r="H4107" s="67"/>
      <c r="I4107" s="67" t="s">
        <v>1617</v>
      </c>
      <c r="J4107" s="36">
        <v>-3165.15</v>
      </c>
    </row>
    <row r="4108" spans="1:10" x14ac:dyDescent="0.25">
      <c r="A4108" s="67"/>
      <c r="B4108" s="67"/>
      <c r="C4108" s="67"/>
      <c r="D4108" s="67"/>
      <c r="E4108" s="67" t="s">
        <v>383</v>
      </c>
      <c r="F4108" s="68">
        <v>40877</v>
      </c>
      <c r="G4108" s="67" t="s">
        <v>2074</v>
      </c>
      <c r="H4108" s="67"/>
      <c r="I4108" s="67" t="s">
        <v>2075</v>
      </c>
      <c r="J4108" s="36">
        <v>1938.98</v>
      </c>
    </row>
    <row r="4109" spans="1:10" x14ac:dyDescent="0.25">
      <c r="A4109" s="67"/>
      <c r="B4109" s="67"/>
      <c r="C4109" s="67"/>
      <c r="D4109" s="67"/>
      <c r="E4109" s="67" t="s">
        <v>383</v>
      </c>
      <c r="F4109" s="68">
        <v>40908</v>
      </c>
      <c r="G4109" s="67" t="s">
        <v>1618</v>
      </c>
      <c r="H4109" s="67"/>
      <c r="I4109" s="67" t="s">
        <v>1619</v>
      </c>
      <c r="J4109" s="36">
        <v>120</v>
      </c>
    </row>
    <row r="4110" spans="1:10" x14ac:dyDescent="0.25">
      <c r="A4110" s="67"/>
      <c r="B4110" s="67"/>
      <c r="C4110" s="67"/>
      <c r="D4110" s="67"/>
      <c r="E4110" s="67" t="s">
        <v>383</v>
      </c>
      <c r="F4110" s="68">
        <v>40908</v>
      </c>
      <c r="G4110" s="67" t="s">
        <v>1712</v>
      </c>
      <c r="H4110" s="67"/>
      <c r="I4110" s="67" t="s">
        <v>1713</v>
      </c>
      <c r="J4110" s="36">
        <v>-991.89</v>
      </c>
    </row>
    <row r="4111" spans="1:10" x14ac:dyDescent="0.25">
      <c r="A4111" s="67"/>
      <c r="B4111" s="67"/>
      <c r="C4111" s="67"/>
      <c r="D4111" s="67"/>
      <c r="E4111" s="67" t="s">
        <v>383</v>
      </c>
      <c r="F4111" s="68">
        <v>40908</v>
      </c>
      <c r="G4111" s="67" t="s">
        <v>1710</v>
      </c>
      <c r="H4111" s="67"/>
      <c r="I4111" s="67" t="s">
        <v>1711</v>
      </c>
      <c r="J4111" s="36">
        <v>1407.35</v>
      </c>
    </row>
    <row r="4112" spans="1:10" x14ac:dyDescent="0.25">
      <c r="A4112" s="67"/>
      <c r="B4112" s="67"/>
      <c r="C4112" s="67"/>
      <c r="D4112" s="67"/>
      <c r="E4112" s="67" t="s">
        <v>383</v>
      </c>
      <c r="F4112" s="68">
        <v>40939</v>
      </c>
      <c r="G4112" s="67" t="s">
        <v>1539</v>
      </c>
      <c r="H4112" s="67"/>
      <c r="I4112" s="67" t="s">
        <v>1540</v>
      </c>
      <c r="J4112" s="36">
        <v>40</v>
      </c>
    </row>
    <row r="4113" spans="1:10" x14ac:dyDescent="0.25">
      <c r="A4113" s="67"/>
      <c r="B4113" s="67"/>
      <c r="C4113" s="67"/>
      <c r="D4113" s="67"/>
      <c r="E4113" s="67" t="s">
        <v>383</v>
      </c>
      <c r="F4113" s="68">
        <v>40939</v>
      </c>
      <c r="G4113" s="67" t="s">
        <v>1502</v>
      </c>
      <c r="H4113" s="67"/>
      <c r="I4113" s="67" t="s">
        <v>1503</v>
      </c>
      <c r="J4113" s="36">
        <v>-834.86</v>
      </c>
    </row>
    <row r="4114" spans="1:10" x14ac:dyDescent="0.25">
      <c r="A4114" s="67"/>
      <c r="B4114" s="67"/>
      <c r="C4114" s="67"/>
      <c r="D4114" s="67"/>
      <c r="E4114" s="67" t="s">
        <v>383</v>
      </c>
      <c r="F4114" s="68">
        <v>40939</v>
      </c>
      <c r="G4114" s="67" t="s">
        <v>1620</v>
      </c>
      <c r="H4114" s="67"/>
      <c r="I4114" s="67" t="s">
        <v>1621</v>
      </c>
      <c r="J4114" s="36">
        <v>1455.9</v>
      </c>
    </row>
    <row r="4115" spans="1:10" x14ac:dyDescent="0.25">
      <c r="A4115" s="67"/>
      <c r="B4115" s="67"/>
      <c r="C4115" s="67"/>
      <c r="D4115" s="67"/>
      <c r="E4115" s="67" t="s">
        <v>383</v>
      </c>
      <c r="F4115" s="68">
        <v>40968</v>
      </c>
      <c r="G4115" s="67" t="s">
        <v>1622</v>
      </c>
      <c r="H4115" s="67"/>
      <c r="I4115" s="67" t="s">
        <v>1623</v>
      </c>
      <c r="J4115" s="36">
        <v>20</v>
      </c>
    </row>
    <row r="4116" spans="1:10" x14ac:dyDescent="0.25">
      <c r="A4116" s="67"/>
      <c r="B4116" s="67"/>
      <c r="C4116" s="67"/>
      <c r="D4116" s="67"/>
      <c r="E4116" s="67" t="s">
        <v>383</v>
      </c>
      <c r="F4116" s="68">
        <v>40968</v>
      </c>
      <c r="G4116" s="67" t="s">
        <v>1714</v>
      </c>
      <c r="H4116" s="67"/>
      <c r="I4116" s="67" t="s">
        <v>1715</v>
      </c>
      <c r="J4116" s="36">
        <v>-665.8</v>
      </c>
    </row>
    <row r="4117" spans="1:10" x14ac:dyDescent="0.25">
      <c r="A4117" s="67"/>
      <c r="B4117" s="67"/>
      <c r="C4117" s="67"/>
      <c r="D4117" s="67"/>
      <c r="E4117" s="67" t="s">
        <v>383</v>
      </c>
      <c r="F4117" s="68">
        <v>40999</v>
      </c>
      <c r="G4117" s="67" t="s">
        <v>1718</v>
      </c>
      <c r="H4117" s="67"/>
      <c r="I4117" s="67" t="s">
        <v>1719</v>
      </c>
      <c r="J4117" s="36">
        <v>-977.79</v>
      </c>
    </row>
    <row r="4118" spans="1:10" x14ac:dyDescent="0.25">
      <c r="A4118" s="67"/>
      <c r="B4118" s="67"/>
      <c r="C4118" s="67"/>
      <c r="D4118" s="67"/>
      <c r="E4118" s="67" t="s">
        <v>383</v>
      </c>
      <c r="F4118" s="68">
        <v>41029</v>
      </c>
      <c r="G4118" s="67" t="s">
        <v>896</v>
      </c>
      <c r="H4118" s="67"/>
      <c r="I4118" s="67" t="s">
        <v>897</v>
      </c>
      <c r="J4118" s="36">
        <v>20</v>
      </c>
    </row>
    <row r="4119" spans="1:10" x14ac:dyDescent="0.25">
      <c r="A4119" s="67"/>
      <c r="B4119" s="67"/>
      <c r="C4119" s="67"/>
      <c r="D4119" s="67"/>
      <c r="E4119" s="67" t="s">
        <v>383</v>
      </c>
      <c r="F4119" s="68">
        <v>41029</v>
      </c>
      <c r="G4119" s="67" t="s">
        <v>3989</v>
      </c>
      <c r="H4119" s="67"/>
      <c r="I4119" s="67" t="s">
        <v>3990</v>
      </c>
      <c r="J4119" s="36">
        <v>1000</v>
      </c>
    </row>
    <row r="4120" spans="1:10" x14ac:dyDescent="0.25">
      <c r="A4120" s="67"/>
      <c r="B4120" s="67"/>
      <c r="C4120" s="67"/>
      <c r="D4120" s="67"/>
      <c r="E4120" s="67" t="s">
        <v>383</v>
      </c>
      <c r="F4120" s="68">
        <v>41029</v>
      </c>
      <c r="G4120" s="67" t="s">
        <v>3989</v>
      </c>
      <c r="H4120" s="67"/>
      <c r="I4120" s="67" t="s">
        <v>3990</v>
      </c>
      <c r="J4120" s="36">
        <v>2766.15</v>
      </c>
    </row>
    <row r="4121" spans="1:10" x14ac:dyDescent="0.25">
      <c r="A4121" s="67"/>
      <c r="B4121" s="67"/>
      <c r="C4121" s="67"/>
      <c r="D4121" s="67"/>
      <c r="E4121" s="67" t="s">
        <v>383</v>
      </c>
      <c r="F4121" s="68">
        <v>41060</v>
      </c>
      <c r="G4121" s="67" t="s">
        <v>1486</v>
      </c>
      <c r="H4121" s="67"/>
      <c r="I4121" s="67" t="s">
        <v>1487</v>
      </c>
      <c r="J4121" s="36">
        <v>40</v>
      </c>
    </row>
    <row r="4122" spans="1:10" x14ac:dyDescent="0.25">
      <c r="A4122" s="67"/>
      <c r="B4122" s="67"/>
      <c r="C4122" s="67"/>
      <c r="D4122" s="67"/>
      <c r="E4122" s="67" t="s">
        <v>383</v>
      </c>
      <c r="F4122" s="68">
        <v>41060</v>
      </c>
      <c r="G4122" s="67" t="s">
        <v>1720</v>
      </c>
      <c r="H4122" s="67"/>
      <c r="I4122" s="67" t="s">
        <v>1721</v>
      </c>
      <c r="J4122" s="36">
        <v>-624.61</v>
      </c>
    </row>
    <row r="4123" spans="1:10" x14ac:dyDescent="0.25">
      <c r="A4123" s="67"/>
      <c r="B4123" s="67"/>
      <c r="C4123" s="67"/>
      <c r="D4123" s="67"/>
      <c r="E4123" s="67" t="s">
        <v>383</v>
      </c>
      <c r="F4123" s="68">
        <v>41121</v>
      </c>
      <c r="G4123" s="67" t="s">
        <v>1513</v>
      </c>
      <c r="H4123" s="67"/>
      <c r="I4123" s="67" t="s">
        <v>1514</v>
      </c>
      <c r="J4123" s="36">
        <v>160</v>
      </c>
    </row>
    <row r="4124" spans="1:10" x14ac:dyDescent="0.25">
      <c r="A4124" s="67"/>
      <c r="B4124" s="67"/>
      <c r="C4124" s="67"/>
      <c r="D4124" s="67"/>
      <c r="E4124" s="67" t="s">
        <v>383</v>
      </c>
      <c r="F4124" s="68">
        <v>41121</v>
      </c>
      <c r="G4124" s="67" t="s">
        <v>1722</v>
      </c>
      <c r="H4124" s="67"/>
      <c r="I4124" s="67" t="s">
        <v>1723</v>
      </c>
      <c r="J4124" s="36">
        <v>-6800.93</v>
      </c>
    </row>
    <row r="4125" spans="1:10" x14ac:dyDescent="0.25">
      <c r="A4125" s="67"/>
      <c r="B4125" s="67"/>
      <c r="C4125" s="67"/>
      <c r="D4125" s="67"/>
      <c r="E4125" s="67" t="s">
        <v>383</v>
      </c>
      <c r="F4125" s="68">
        <v>41121</v>
      </c>
      <c r="G4125" s="67" t="s">
        <v>1724</v>
      </c>
      <c r="H4125" s="67"/>
      <c r="I4125" s="67" t="s">
        <v>1725</v>
      </c>
      <c r="J4125" s="36">
        <v>970.7</v>
      </c>
    </row>
    <row r="4126" spans="1:10" x14ac:dyDescent="0.25">
      <c r="A4126" s="67"/>
      <c r="B4126" s="67"/>
      <c r="C4126" s="67"/>
      <c r="D4126" s="67"/>
      <c r="E4126" s="67" t="s">
        <v>383</v>
      </c>
      <c r="F4126" s="68">
        <v>41152</v>
      </c>
      <c r="G4126" s="67" t="s">
        <v>1565</v>
      </c>
      <c r="H4126" s="67"/>
      <c r="I4126" s="67" t="s">
        <v>1566</v>
      </c>
      <c r="J4126" s="36">
        <v>20</v>
      </c>
    </row>
    <row r="4127" spans="1:10" x14ac:dyDescent="0.25">
      <c r="A4127" s="67"/>
      <c r="B4127" s="67"/>
      <c r="C4127" s="67"/>
      <c r="D4127" s="67"/>
      <c r="E4127" s="67" t="s">
        <v>383</v>
      </c>
      <c r="F4127" s="68">
        <v>41152</v>
      </c>
      <c r="G4127" s="67" t="s">
        <v>1726</v>
      </c>
      <c r="H4127" s="67"/>
      <c r="I4127" s="67" t="s">
        <v>1727</v>
      </c>
      <c r="J4127" s="36">
        <v>-1831.5</v>
      </c>
    </row>
    <row r="4128" spans="1:10" x14ac:dyDescent="0.25">
      <c r="A4128" s="67"/>
      <c r="B4128" s="67"/>
      <c r="C4128" s="67"/>
      <c r="D4128" s="67"/>
      <c r="E4128" s="67" t="s">
        <v>383</v>
      </c>
      <c r="F4128" s="68">
        <v>41152</v>
      </c>
      <c r="G4128" s="67" t="s">
        <v>3617</v>
      </c>
      <c r="H4128" s="67"/>
      <c r="I4128" s="67" t="s">
        <v>3618</v>
      </c>
      <c r="J4128" s="36">
        <v>1164.8699999999999</v>
      </c>
    </row>
    <row r="4129" spans="1:10" x14ac:dyDescent="0.25">
      <c r="A4129" s="67"/>
      <c r="B4129" s="67"/>
      <c r="C4129" s="67"/>
      <c r="D4129" s="67"/>
      <c r="E4129" s="67" t="s">
        <v>383</v>
      </c>
      <c r="F4129" s="68">
        <v>41182</v>
      </c>
      <c r="G4129" s="67" t="s">
        <v>1506</v>
      </c>
      <c r="H4129" s="67"/>
      <c r="I4129" s="67" t="s">
        <v>1507</v>
      </c>
      <c r="J4129" s="36">
        <v>40</v>
      </c>
    </row>
    <row r="4130" spans="1:10" x14ac:dyDescent="0.25">
      <c r="A4130" s="67"/>
      <c r="B4130" s="67"/>
      <c r="C4130" s="67"/>
      <c r="D4130" s="67"/>
      <c r="E4130" s="67" t="s">
        <v>383</v>
      </c>
      <c r="F4130" s="68">
        <v>41182</v>
      </c>
      <c r="G4130" s="67" t="s">
        <v>1728</v>
      </c>
      <c r="H4130" s="67"/>
      <c r="I4130" s="67" t="s">
        <v>1729</v>
      </c>
      <c r="J4130" s="36">
        <v>-428.7</v>
      </c>
    </row>
    <row r="4131" spans="1:10" x14ac:dyDescent="0.25">
      <c r="A4131" s="67"/>
      <c r="B4131" s="67"/>
      <c r="C4131" s="67"/>
      <c r="D4131" s="67"/>
      <c r="E4131" s="67" t="s">
        <v>383</v>
      </c>
      <c r="F4131" s="68">
        <v>41182</v>
      </c>
      <c r="G4131" s="67" t="s">
        <v>1567</v>
      </c>
      <c r="H4131" s="67"/>
      <c r="I4131" s="67" t="s">
        <v>1568</v>
      </c>
      <c r="J4131" s="36">
        <v>20</v>
      </c>
    </row>
    <row r="4132" spans="1:10" x14ac:dyDescent="0.25">
      <c r="A4132" s="67"/>
      <c r="B4132" s="67"/>
      <c r="C4132" s="67"/>
      <c r="D4132" s="67"/>
      <c r="E4132" s="67" t="s">
        <v>383</v>
      </c>
      <c r="F4132" s="68">
        <v>41213</v>
      </c>
      <c r="G4132" s="67" t="s">
        <v>1569</v>
      </c>
      <c r="H4132" s="67"/>
      <c r="I4132" s="67" t="s">
        <v>1570</v>
      </c>
      <c r="J4132" s="36">
        <v>40</v>
      </c>
    </row>
    <row r="4133" spans="1:10" x14ac:dyDescent="0.25">
      <c r="A4133" s="67"/>
      <c r="B4133" s="67"/>
      <c r="C4133" s="67"/>
      <c r="D4133" s="67"/>
      <c r="E4133" s="67" t="s">
        <v>383</v>
      </c>
      <c r="F4133" s="68">
        <v>41213</v>
      </c>
      <c r="G4133" s="67" t="s">
        <v>1730</v>
      </c>
      <c r="H4133" s="67"/>
      <c r="I4133" s="67" t="s">
        <v>1731</v>
      </c>
      <c r="J4133" s="36">
        <v>-190.74</v>
      </c>
    </row>
    <row r="4134" spans="1:10" x14ac:dyDescent="0.25">
      <c r="A4134" s="67"/>
      <c r="B4134" s="67"/>
      <c r="C4134" s="67"/>
      <c r="D4134" s="67"/>
      <c r="E4134" s="67" t="s">
        <v>383</v>
      </c>
      <c r="F4134" s="68">
        <v>41274</v>
      </c>
      <c r="G4134" s="67" t="s">
        <v>1740</v>
      </c>
      <c r="H4134" s="67"/>
      <c r="I4134" s="67" t="s">
        <v>1741</v>
      </c>
      <c r="J4134" s="36">
        <v>-1314.94</v>
      </c>
    </row>
    <row r="4135" spans="1:10" x14ac:dyDescent="0.25">
      <c r="A4135" s="67"/>
      <c r="B4135" s="67"/>
      <c r="C4135" s="67"/>
      <c r="D4135" s="67"/>
      <c r="E4135" s="67" t="s">
        <v>383</v>
      </c>
      <c r="F4135" s="68">
        <v>41274</v>
      </c>
      <c r="G4135" s="67" t="s">
        <v>2820</v>
      </c>
      <c r="H4135" s="67"/>
      <c r="I4135" s="67" t="s">
        <v>2821</v>
      </c>
      <c r="J4135" s="36">
        <v>484.59</v>
      </c>
    </row>
    <row r="4136" spans="1:10" x14ac:dyDescent="0.25">
      <c r="A4136" s="67"/>
      <c r="B4136" s="67"/>
      <c r="C4136" s="67"/>
      <c r="D4136" s="67"/>
      <c r="E4136" s="67" t="s">
        <v>383</v>
      </c>
      <c r="F4136" s="68">
        <v>41274</v>
      </c>
      <c r="G4136" s="67" t="s">
        <v>2820</v>
      </c>
      <c r="H4136" s="67"/>
      <c r="I4136" s="67" t="s">
        <v>2821</v>
      </c>
      <c r="J4136" s="36">
        <v>2477.6999999999998</v>
      </c>
    </row>
    <row r="4137" spans="1:10" x14ac:dyDescent="0.25">
      <c r="A4137" s="67"/>
      <c r="B4137" s="67"/>
      <c r="C4137" s="67"/>
      <c r="D4137" s="67"/>
      <c r="E4137" s="67" t="s">
        <v>383</v>
      </c>
      <c r="F4137" s="68">
        <v>41305</v>
      </c>
      <c r="G4137" s="67" t="s">
        <v>1488</v>
      </c>
      <c r="H4137" s="67"/>
      <c r="I4137" s="67" t="s">
        <v>1489</v>
      </c>
      <c r="J4137" s="36">
        <v>60</v>
      </c>
    </row>
    <row r="4138" spans="1:10" x14ac:dyDescent="0.25">
      <c r="A4138" s="67"/>
      <c r="B4138" s="67"/>
      <c r="C4138" s="67"/>
      <c r="D4138" s="67"/>
      <c r="E4138" s="67" t="s">
        <v>383</v>
      </c>
      <c r="F4138" s="68">
        <v>41305</v>
      </c>
      <c r="G4138" s="67" t="s">
        <v>1742</v>
      </c>
      <c r="H4138" s="67"/>
      <c r="I4138" s="67" t="s">
        <v>1743</v>
      </c>
      <c r="J4138" s="36">
        <v>-1878.47</v>
      </c>
    </row>
    <row r="4139" spans="1:10" x14ac:dyDescent="0.25">
      <c r="A4139" s="67"/>
      <c r="B4139" s="67"/>
      <c r="C4139" s="67"/>
      <c r="D4139" s="67"/>
      <c r="E4139" s="67" t="s">
        <v>383</v>
      </c>
      <c r="F4139" s="68">
        <v>41305</v>
      </c>
      <c r="G4139" s="67" t="s">
        <v>2864</v>
      </c>
      <c r="H4139" s="67"/>
      <c r="I4139" s="67"/>
      <c r="J4139" s="36">
        <v>872.76</v>
      </c>
    </row>
    <row r="4140" spans="1:10" x14ac:dyDescent="0.25">
      <c r="A4140" s="67"/>
      <c r="B4140" s="67"/>
      <c r="C4140" s="67"/>
      <c r="D4140" s="67"/>
      <c r="E4140" s="67" t="s">
        <v>383</v>
      </c>
      <c r="F4140" s="68">
        <v>41305</v>
      </c>
      <c r="G4140" s="67" t="s">
        <v>2864</v>
      </c>
      <c r="H4140" s="67"/>
      <c r="I4140" s="67"/>
      <c r="J4140" s="36">
        <v>970.95</v>
      </c>
    </row>
    <row r="4141" spans="1:10" x14ac:dyDescent="0.25">
      <c r="A4141" s="67"/>
      <c r="B4141" s="67"/>
      <c r="C4141" s="67"/>
      <c r="D4141" s="67"/>
      <c r="E4141" s="67" t="s">
        <v>383</v>
      </c>
      <c r="F4141" s="68">
        <v>41333</v>
      </c>
      <c r="G4141" s="67" t="s">
        <v>1571</v>
      </c>
      <c r="H4141" s="67"/>
      <c r="I4141" s="67" t="s">
        <v>1572</v>
      </c>
      <c r="J4141" s="36">
        <v>80</v>
      </c>
    </row>
    <row r="4142" spans="1:10" x14ac:dyDescent="0.25">
      <c r="A4142" s="67"/>
      <c r="B4142" s="67"/>
      <c r="C4142" s="67"/>
      <c r="D4142" s="67"/>
      <c r="E4142" s="67" t="s">
        <v>383</v>
      </c>
      <c r="F4142" s="68">
        <v>41333</v>
      </c>
      <c r="G4142" s="67" t="s">
        <v>1744</v>
      </c>
      <c r="H4142" s="67"/>
      <c r="I4142" s="67" t="s">
        <v>1745</v>
      </c>
      <c r="J4142" s="36">
        <v>-2111.42</v>
      </c>
    </row>
    <row r="4143" spans="1:10" x14ac:dyDescent="0.25">
      <c r="A4143" s="67"/>
      <c r="B4143" s="67"/>
      <c r="C4143" s="67"/>
      <c r="D4143" s="67"/>
      <c r="E4143" s="67" t="s">
        <v>383</v>
      </c>
      <c r="F4143" s="68">
        <v>41333</v>
      </c>
      <c r="G4143" s="67" t="s">
        <v>2466</v>
      </c>
      <c r="H4143" s="67"/>
      <c r="I4143" s="67"/>
      <c r="J4143" s="36">
        <v>1942.05</v>
      </c>
    </row>
    <row r="4144" spans="1:10" x14ac:dyDescent="0.25">
      <c r="A4144" s="67"/>
      <c r="B4144" s="67"/>
      <c r="C4144" s="67"/>
      <c r="D4144" s="67"/>
      <c r="E4144" s="67" t="s">
        <v>383</v>
      </c>
      <c r="F4144" s="68">
        <v>41333</v>
      </c>
      <c r="G4144" s="67" t="s">
        <v>2466</v>
      </c>
      <c r="H4144" s="67"/>
      <c r="I4144" s="67"/>
      <c r="J4144" s="36">
        <v>870.04</v>
      </c>
    </row>
    <row r="4145" spans="1:10" x14ac:dyDescent="0.25">
      <c r="A4145" s="67"/>
      <c r="B4145" s="67"/>
      <c r="C4145" s="67"/>
      <c r="D4145" s="67"/>
      <c r="E4145" s="67" t="s">
        <v>383</v>
      </c>
      <c r="F4145" s="68">
        <v>41364</v>
      </c>
      <c r="G4145" s="67" t="s">
        <v>1624</v>
      </c>
      <c r="H4145" s="67"/>
      <c r="I4145" s="67" t="s">
        <v>1625</v>
      </c>
      <c r="J4145" s="36">
        <v>60</v>
      </c>
    </row>
    <row r="4146" spans="1:10" x14ac:dyDescent="0.25">
      <c r="A4146" s="67"/>
      <c r="B4146" s="67"/>
      <c r="C4146" s="67"/>
      <c r="D4146" s="67"/>
      <c r="E4146" s="67" t="s">
        <v>383</v>
      </c>
      <c r="F4146" s="68">
        <v>41394</v>
      </c>
      <c r="G4146" s="67" t="s">
        <v>1515</v>
      </c>
      <c r="H4146" s="67"/>
      <c r="I4146" s="67" t="s">
        <v>1516</v>
      </c>
      <c r="J4146" s="36">
        <v>120</v>
      </c>
    </row>
    <row r="4147" spans="1:10" x14ac:dyDescent="0.25">
      <c r="A4147" s="67"/>
      <c r="B4147" s="67"/>
      <c r="C4147" s="67"/>
      <c r="D4147" s="67"/>
      <c r="E4147" s="67" t="s">
        <v>383</v>
      </c>
      <c r="F4147" s="68">
        <v>41394</v>
      </c>
      <c r="G4147" s="67" t="s">
        <v>3514</v>
      </c>
      <c r="H4147" s="67"/>
      <c r="I4147" s="67"/>
      <c r="J4147" s="36">
        <v>2006.9</v>
      </c>
    </row>
    <row r="4148" spans="1:10" x14ac:dyDescent="0.25">
      <c r="A4148" s="67"/>
      <c r="B4148" s="67"/>
      <c r="C4148" s="67"/>
      <c r="D4148" s="67"/>
      <c r="E4148" s="67" t="s">
        <v>383</v>
      </c>
      <c r="F4148" s="68">
        <v>41425</v>
      </c>
      <c r="G4148" s="67" t="s">
        <v>1490</v>
      </c>
      <c r="H4148" s="67"/>
      <c r="I4148" s="67" t="s">
        <v>1491</v>
      </c>
      <c r="J4148" s="36">
        <v>40</v>
      </c>
    </row>
    <row r="4149" spans="1:10" x14ac:dyDescent="0.25">
      <c r="A4149" s="67"/>
      <c r="B4149" s="67"/>
      <c r="C4149" s="67"/>
      <c r="D4149" s="67"/>
      <c r="E4149" s="67" t="s">
        <v>383</v>
      </c>
      <c r="F4149" s="68">
        <v>41425</v>
      </c>
      <c r="G4149" s="67" t="s">
        <v>1749</v>
      </c>
      <c r="H4149" s="67"/>
      <c r="I4149" s="67"/>
      <c r="J4149" s="36">
        <v>-1000</v>
      </c>
    </row>
    <row r="4150" spans="1:10" x14ac:dyDescent="0.25">
      <c r="A4150" s="67"/>
      <c r="B4150" s="67"/>
      <c r="C4150" s="67"/>
      <c r="D4150" s="67"/>
      <c r="E4150" s="67" t="s">
        <v>383</v>
      </c>
      <c r="F4150" s="68">
        <v>41425</v>
      </c>
      <c r="G4150" s="67" t="s">
        <v>2426</v>
      </c>
      <c r="H4150" s="67"/>
      <c r="I4150" s="67"/>
      <c r="J4150" s="36">
        <v>2332.3200000000002</v>
      </c>
    </row>
    <row r="4151" spans="1:10" x14ac:dyDescent="0.25">
      <c r="A4151" s="67"/>
      <c r="B4151" s="67"/>
      <c r="C4151" s="67"/>
      <c r="D4151" s="67"/>
      <c r="E4151" s="67" t="s">
        <v>383</v>
      </c>
      <c r="F4151" s="68">
        <v>41455</v>
      </c>
      <c r="G4151" s="67" t="s">
        <v>1750</v>
      </c>
      <c r="H4151" s="67"/>
      <c r="I4151" s="67" t="s">
        <v>1751</v>
      </c>
      <c r="J4151" s="36">
        <v>234</v>
      </c>
    </row>
    <row r="4152" spans="1:10" x14ac:dyDescent="0.25">
      <c r="A4152" s="67"/>
      <c r="B4152" s="67"/>
      <c r="C4152" s="67"/>
      <c r="D4152" s="67"/>
      <c r="E4152" s="67" t="s">
        <v>383</v>
      </c>
      <c r="F4152" s="68">
        <v>41455</v>
      </c>
      <c r="G4152" s="67" t="s">
        <v>1626</v>
      </c>
      <c r="H4152" s="67"/>
      <c r="I4152" s="67" t="s">
        <v>1627</v>
      </c>
      <c r="J4152" s="36">
        <v>-1799</v>
      </c>
    </row>
    <row r="4153" spans="1:10" x14ac:dyDescent="0.25">
      <c r="A4153" s="67"/>
      <c r="B4153" s="67"/>
      <c r="C4153" s="67"/>
      <c r="D4153" s="67"/>
      <c r="E4153" s="67" t="s">
        <v>383</v>
      </c>
      <c r="F4153" s="68">
        <v>41455</v>
      </c>
      <c r="G4153" s="67" t="s">
        <v>2822</v>
      </c>
      <c r="H4153" s="67"/>
      <c r="I4153" s="67"/>
      <c r="J4153" s="36">
        <v>1942.08</v>
      </c>
    </row>
    <row r="4154" spans="1:10" x14ac:dyDescent="0.25">
      <c r="A4154" s="67"/>
      <c r="B4154" s="67"/>
      <c r="C4154" s="67"/>
      <c r="D4154" s="67"/>
      <c r="E4154" s="67" t="s">
        <v>383</v>
      </c>
      <c r="F4154" s="68">
        <v>41486</v>
      </c>
      <c r="G4154" s="67" t="s">
        <v>1517</v>
      </c>
      <c r="H4154" s="67"/>
      <c r="I4154" s="67" t="s">
        <v>1518</v>
      </c>
      <c r="J4154" s="36">
        <v>40</v>
      </c>
    </row>
    <row r="4155" spans="1:10" x14ac:dyDescent="0.25">
      <c r="A4155" s="67"/>
      <c r="B4155" s="67"/>
      <c r="C4155" s="67"/>
      <c r="D4155" s="67"/>
      <c r="E4155" s="67" t="s">
        <v>383</v>
      </c>
      <c r="F4155" s="68">
        <v>41486</v>
      </c>
      <c r="G4155" s="67" t="s">
        <v>2467</v>
      </c>
      <c r="H4155" s="67"/>
      <c r="I4155" s="67" t="s">
        <v>2468</v>
      </c>
      <c r="J4155" s="36">
        <v>-770.44</v>
      </c>
    </row>
    <row r="4156" spans="1:10" x14ac:dyDescent="0.25">
      <c r="A4156" s="67"/>
      <c r="B4156" s="67"/>
      <c r="C4156" s="67"/>
      <c r="D4156" s="67"/>
      <c r="E4156" s="67" t="s">
        <v>383</v>
      </c>
      <c r="F4156" s="68">
        <v>41486</v>
      </c>
      <c r="G4156" s="67" t="s">
        <v>2076</v>
      </c>
      <c r="H4156" s="67"/>
      <c r="I4156" s="67"/>
      <c r="J4156" s="36">
        <v>970.95</v>
      </c>
    </row>
    <row r="4157" spans="1:10" x14ac:dyDescent="0.25">
      <c r="A4157" s="67"/>
      <c r="B4157" s="67"/>
      <c r="C4157" s="67"/>
      <c r="D4157" s="67"/>
      <c r="E4157" s="67" t="s">
        <v>383</v>
      </c>
      <c r="F4157" s="68">
        <v>41517</v>
      </c>
      <c r="G4157" s="67" t="s">
        <v>1508</v>
      </c>
      <c r="H4157" s="67"/>
      <c r="I4157" s="67" t="s">
        <v>1509</v>
      </c>
      <c r="J4157" s="36">
        <v>118</v>
      </c>
    </row>
    <row r="4158" spans="1:10" x14ac:dyDescent="0.25">
      <c r="A4158" s="67"/>
      <c r="B4158" s="67"/>
      <c r="C4158" s="67"/>
      <c r="D4158" s="67"/>
      <c r="E4158" s="67" t="s">
        <v>383</v>
      </c>
      <c r="F4158" s="68">
        <v>41517</v>
      </c>
      <c r="G4158" s="67" t="s">
        <v>1752</v>
      </c>
      <c r="H4158" s="67"/>
      <c r="I4158" s="67" t="s">
        <v>1753</v>
      </c>
      <c r="J4158" s="36">
        <v>-60</v>
      </c>
    </row>
    <row r="4159" spans="1:10" x14ac:dyDescent="0.25">
      <c r="A4159" s="67"/>
      <c r="B4159" s="67"/>
      <c r="C4159" s="67"/>
      <c r="D4159" s="67"/>
      <c r="E4159" s="67" t="s">
        <v>383</v>
      </c>
      <c r="F4159" s="68">
        <v>41547</v>
      </c>
      <c r="G4159" s="67" t="s">
        <v>1543</v>
      </c>
      <c r="H4159" s="67"/>
      <c r="I4159" s="67" t="s">
        <v>1544</v>
      </c>
      <c r="J4159" s="36">
        <v>40</v>
      </c>
    </row>
    <row r="4160" spans="1:10" x14ac:dyDescent="0.25">
      <c r="A4160" s="67"/>
      <c r="B4160" s="67"/>
      <c r="C4160" s="67"/>
      <c r="D4160" s="67"/>
      <c r="E4160" s="67" t="s">
        <v>383</v>
      </c>
      <c r="F4160" s="68">
        <v>41547</v>
      </c>
      <c r="G4160" s="67" t="s">
        <v>1756</v>
      </c>
      <c r="H4160" s="67"/>
      <c r="I4160" s="67" t="s">
        <v>1757</v>
      </c>
      <c r="J4160" s="36">
        <v>-1948.23</v>
      </c>
    </row>
    <row r="4161" spans="1:10" x14ac:dyDescent="0.25">
      <c r="A4161" s="67"/>
      <c r="B4161" s="67"/>
      <c r="C4161" s="67"/>
      <c r="D4161" s="67"/>
      <c r="E4161" s="67" t="s">
        <v>383</v>
      </c>
      <c r="F4161" s="68">
        <v>41578</v>
      </c>
      <c r="G4161" s="67" t="s">
        <v>421</v>
      </c>
      <c r="H4161" s="67"/>
      <c r="I4161" s="67" t="s">
        <v>422</v>
      </c>
      <c r="J4161" s="36">
        <v>78</v>
      </c>
    </row>
    <row r="4162" spans="1:10" x14ac:dyDescent="0.25">
      <c r="A4162" s="67"/>
      <c r="B4162" s="67"/>
      <c r="C4162" s="67"/>
      <c r="D4162" s="67"/>
      <c r="E4162" s="67" t="s">
        <v>383</v>
      </c>
      <c r="F4162" s="68">
        <v>41608</v>
      </c>
      <c r="G4162" s="67" t="s">
        <v>1519</v>
      </c>
      <c r="H4162" s="67"/>
      <c r="I4162" s="67" t="s">
        <v>1520</v>
      </c>
      <c r="J4162" s="36">
        <v>118</v>
      </c>
    </row>
    <row r="4163" spans="1:10" x14ac:dyDescent="0.25">
      <c r="A4163" s="67"/>
      <c r="B4163" s="67"/>
      <c r="C4163" s="67"/>
      <c r="D4163" s="67"/>
      <c r="E4163" s="67" t="s">
        <v>383</v>
      </c>
      <c r="F4163" s="68">
        <v>41608</v>
      </c>
      <c r="G4163" s="67" t="s">
        <v>2077</v>
      </c>
      <c r="H4163" s="67"/>
      <c r="I4163" s="67" t="s">
        <v>2078</v>
      </c>
      <c r="J4163" s="36">
        <v>194.61</v>
      </c>
    </row>
    <row r="4164" spans="1:10" x14ac:dyDescent="0.25">
      <c r="A4164" s="67"/>
      <c r="B4164" s="67"/>
      <c r="C4164" s="67"/>
      <c r="D4164" s="67"/>
      <c r="E4164" s="67" t="s">
        <v>383</v>
      </c>
      <c r="F4164" s="68">
        <v>41608</v>
      </c>
      <c r="G4164" s="67" t="s">
        <v>2077</v>
      </c>
      <c r="H4164" s="67"/>
      <c r="I4164" s="67" t="s">
        <v>2078</v>
      </c>
      <c r="J4164" s="36">
        <v>1451.95</v>
      </c>
    </row>
    <row r="4165" spans="1:10" x14ac:dyDescent="0.25">
      <c r="A4165" s="67"/>
      <c r="B4165" s="67"/>
      <c r="C4165" s="67"/>
      <c r="D4165" s="67"/>
      <c r="E4165" s="67" t="s">
        <v>383</v>
      </c>
      <c r="F4165" s="68">
        <v>41639</v>
      </c>
      <c r="G4165" s="67" t="s">
        <v>2079</v>
      </c>
      <c r="H4165" s="67"/>
      <c r="I4165" s="67" t="s">
        <v>2080</v>
      </c>
      <c r="J4165" s="36">
        <v>140</v>
      </c>
    </row>
    <row r="4166" spans="1:10" x14ac:dyDescent="0.25">
      <c r="A4166" s="67"/>
      <c r="B4166" s="67"/>
      <c r="C4166" s="67"/>
      <c r="D4166" s="67"/>
      <c r="E4166" s="67" t="s">
        <v>383</v>
      </c>
      <c r="F4166" s="68">
        <v>41639</v>
      </c>
      <c r="G4166" s="67" t="s">
        <v>1628</v>
      </c>
      <c r="H4166" s="67"/>
      <c r="I4166" s="67" t="s">
        <v>1629</v>
      </c>
      <c r="J4166" s="36">
        <v>100</v>
      </c>
    </row>
    <row r="4167" spans="1:10" x14ac:dyDescent="0.25">
      <c r="A4167" s="67"/>
      <c r="B4167" s="67"/>
      <c r="C4167" s="67"/>
      <c r="D4167" s="67"/>
      <c r="E4167" s="67" t="s">
        <v>383</v>
      </c>
      <c r="F4167" s="68">
        <v>41639</v>
      </c>
      <c r="G4167" s="67" t="s">
        <v>1762</v>
      </c>
      <c r="H4167" s="67"/>
      <c r="I4167" s="67" t="s">
        <v>2865</v>
      </c>
      <c r="J4167" s="36">
        <v>-3215.83</v>
      </c>
    </row>
    <row r="4168" spans="1:10" x14ac:dyDescent="0.25">
      <c r="A4168" s="67"/>
      <c r="B4168" s="67"/>
      <c r="C4168" s="67"/>
      <c r="D4168" s="67"/>
      <c r="E4168" s="67" t="s">
        <v>383</v>
      </c>
      <c r="F4168" s="68">
        <v>41670</v>
      </c>
      <c r="G4168" s="67" t="s">
        <v>1573</v>
      </c>
      <c r="H4168" s="67"/>
      <c r="I4168" s="67" t="s">
        <v>1574</v>
      </c>
      <c r="J4168" s="36">
        <v>100</v>
      </c>
    </row>
    <row r="4169" spans="1:10" x14ac:dyDescent="0.25">
      <c r="A4169" s="67"/>
      <c r="B4169" s="67"/>
      <c r="C4169" s="67"/>
      <c r="D4169" s="67"/>
      <c r="E4169" s="67" t="s">
        <v>383</v>
      </c>
      <c r="F4169" s="68">
        <v>41670</v>
      </c>
      <c r="G4169" s="67" t="s">
        <v>3991</v>
      </c>
      <c r="H4169" s="67"/>
      <c r="I4169" s="67" t="s">
        <v>3992</v>
      </c>
      <c r="J4169" s="36">
        <v>440</v>
      </c>
    </row>
    <row r="4170" spans="1:10" x14ac:dyDescent="0.25">
      <c r="A4170" s="67"/>
      <c r="B4170" s="67"/>
      <c r="C4170" s="67"/>
      <c r="D4170" s="67"/>
      <c r="E4170" s="67" t="s">
        <v>383</v>
      </c>
      <c r="F4170" s="68">
        <v>41698</v>
      </c>
      <c r="G4170" s="67" t="s">
        <v>1575</v>
      </c>
      <c r="H4170" s="67"/>
      <c r="I4170" s="67" t="s">
        <v>1576</v>
      </c>
      <c r="J4170" s="36">
        <v>156</v>
      </c>
    </row>
    <row r="4171" spans="1:10" x14ac:dyDescent="0.25">
      <c r="A4171" s="67"/>
      <c r="B4171" s="67"/>
      <c r="C4171" s="67"/>
      <c r="D4171" s="67"/>
      <c r="E4171" s="67" t="s">
        <v>423</v>
      </c>
      <c r="F4171" s="68">
        <v>41711</v>
      </c>
      <c r="G4171" s="67"/>
      <c r="H4171" s="67" t="s">
        <v>3993</v>
      </c>
      <c r="I4171" s="67" t="s">
        <v>430</v>
      </c>
      <c r="J4171" s="36">
        <v>1162.78</v>
      </c>
    </row>
    <row r="4172" spans="1:10" x14ac:dyDescent="0.25">
      <c r="A4172" s="67"/>
      <c r="B4172" s="67"/>
      <c r="C4172" s="67"/>
      <c r="D4172" s="67"/>
      <c r="E4172" s="67" t="s">
        <v>383</v>
      </c>
      <c r="F4172" s="68">
        <v>41715</v>
      </c>
      <c r="G4172" s="67" t="s">
        <v>3994</v>
      </c>
      <c r="H4172" s="67"/>
      <c r="I4172" s="67" t="s">
        <v>2918</v>
      </c>
      <c r="J4172" s="36">
        <v>1500</v>
      </c>
    </row>
    <row r="4173" spans="1:10" x14ac:dyDescent="0.25">
      <c r="A4173" s="67"/>
      <c r="B4173" s="67"/>
      <c r="C4173" s="67"/>
      <c r="D4173" s="67"/>
      <c r="E4173" s="67" t="s">
        <v>383</v>
      </c>
      <c r="F4173" s="68">
        <v>41729</v>
      </c>
      <c r="G4173" s="67" t="s">
        <v>1478</v>
      </c>
      <c r="H4173" s="67"/>
      <c r="I4173" s="67" t="s">
        <v>1479</v>
      </c>
      <c r="J4173" s="36">
        <v>136</v>
      </c>
    </row>
    <row r="4174" spans="1:10" x14ac:dyDescent="0.25">
      <c r="A4174" s="67"/>
      <c r="B4174" s="67"/>
      <c r="C4174" s="67"/>
      <c r="D4174" s="67"/>
      <c r="E4174" s="67" t="s">
        <v>426</v>
      </c>
      <c r="F4174" s="68">
        <v>41730</v>
      </c>
      <c r="G4174" s="67"/>
      <c r="H4174" s="67" t="s">
        <v>3995</v>
      </c>
      <c r="I4174" s="67" t="s">
        <v>3996</v>
      </c>
      <c r="J4174" s="36">
        <v>-946.22</v>
      </c>
    </row>
    <row r="4175" spans="1:10" x14ac:dyDescent="0.25">
      <c r="A4175" s="67"/>
      <c r="B4175" s="67"/>
      <c r="C4175" s="67"/>
      <c r="D4175" s="67"/>
      <c r="E4175" s="67" t="s">
        <v>426</v>
      </c>
      <c r="F4175" s="68">
        <v>41730</v>
      </c>
      <c r="G4175" s="67"/>
      <c r="H4175" s="67" t="s">
        <v>3997</v>
      </c>
      <c r="I4175" s="67" t="s">
        <v>3998</v>
      </c>
      <c r="J4175" s="36">
        <v>-61.3</v>
      </c>
    </row>
    <row r="4176" spans="1:10" x14ac:dyDescent="0.25">
      <c r="A4176" s="67"/>
      <c r="B4176" s="67"/>
      <c r="C4176" s="67"/>
      <c r="D4176" s="67"/>
      <c r="E4176" s="67" t="s">
        <v>426</v>
      </c>
      <c r="F4176" s="68">
        <v>41744</v>
      </c>
      <c r="G4176" s="67"/>
      <c r="H4176" s="67" t="s">
        <v>3995</v>
      </c>
      <c r="I4176" s="67" t="s">
        <v>3996</v>
      </c>
      <c r="J4176" s="36">
        <v>-800</v>
      </c>
    </row>
    <row r="4177" spans="1:10" x14ac:dyDescent="0.25">
      <c r="A4177" s="67"/>
      <c r="B4177" s="67"/>
      <c r="C4177" s="67"/>
      <c r="D4177" s="67"/>
      <c r="E4177" s="67" t="s">
        <v>383</v>
      </c>
      <c r="F4177" s="68">
        <v>41759</v>
      </c>
      <c r="G4177" s="67" t="s">
        <v>1521</v>
      </c>
      <c r="H4177" s="67"/>
      <c r="I4177" s="67" t="s">
        <v>1522</v>
      </c>
      <c r="J4177" s="36">
        <v>126</v>
      </c>
    </row>
    <row r="4178" spans="1:10" x14ac:dyDescent="0.25">
      <c r="A4178" s="67"/>
      <c r="B4178" s="67"/>
      <c r="C4178" s="67"/>
      <c r="D4178" s="67"/>
      <c r="E4178" s="67" t="s">
        <v>383</v>
      </c>
      <c r="F4178" s="68">
        <v>41760</v>
      </c>
      <c r="G4178" s="67" t="s">
        <v>3999</v>
      </c>
      <c r="H4178" s="67"/>
      <c r="I4178" s="67" t="s">
        <v>4000</v>
      </c>
      <c r="J4178" s="36">
        <v>2204.7199999999998</v>
      </c>
    </row>
    <row r="4179" spans="1:10" x14ac:dyDescent="0.25">
      <c r="A4179" s="67"/>
      <c r="B4179" s="67"/>
      <c r="C4179" s="67"/>
      <c r="D4179" s="67"/>
      <c r="E4179" s="67" t="s">
        <v>450</v>
      </c>
      <c r="F4179" s="68">
        <v>41766</v>
      </c>
      <c r="G4179" s="67"/>
      <c r="H4179" s="67" t="s">
        <v>2472</v>
      </c>
      <c r="I4179" s="67" t="s">
        <v>4001</v>
      </c>
      <c r="J4179" s="36">
        <v>-89</v>
      </c>
    </row>
    <row r="4180" spans="1:10" x14ac:dyDescent="0.25">
      <c r="A4180" s="67"/>
      <c r="B4180" s="67"/>
      <c r="C4180" s="67"/>
      <c r="D4180" s="67"/>
      <c r="E4180" s="67" t="s">
        <v>426</v>
      </c>
      <c r="F4180" s="68">
        <v>41786</v>
      </c>
      <c r="G4180" s="67"/>
      <c r="H4180" s="67" t="s">
        <v>568</v>
      </c>
      <c r="I4180" s="67" t="s">
        <v>4002</v>
      </c>
      <c r="J4180" s="36">
        <v>-124.3</v>
      </c>
    </row>
    <row r="4181" spans="1:10" x14ac:dyDescent="0.25">
      <c r="A4181" s="67"/>
      <c r="B4181" s="67"/>
      <c r="C4181" s="67"/>
      <c r="D4181" s="67"/>
      <c r="E4181" s="67" t="s">
        <v>423</v>
      </c>
      <c r="F4181" s="68">
        <v>41787</v>
      </c>
      <c r="G4181" s="67"/>
      <c r="H4181" s="67" t="s">
        <v>4003</v>
      </c>
      <c r="I4181" s="67" t="s">
        <v>430</v>
      </c>
      <c r="J4181" s="36">
        <v>1161.18</v>
      </c>
    </row>
    <row r="4182" spans="1:10" x14ac:dyDescent="0.25">
      <c r="A4182" s="67"/>
      <c r="B4182" s="67"/>
      <c r="C4182" s="67"/>
      <c r="D4182" s="67"/>
      <c r="E4182" s="67" t="s">
        <v>383</v>
      </c>
      <c r="F4182" s="68">
        <v>41790</v>
      </c>
      <c r="G4182" s="67" t="s">
        <v>1116</v>
      </c>
      <c r="H4182" s="67"/>
      <c r="I4182" s="67" t="s">
        <v>1117</v>
      </c>
      <c r="J4182" s="36">
        <v>38</v>
      </c>
    </row>
    <row r="4183" spans="1:10" x14ac:dyDescent="0.25">
      <c r="A4183" s="67"/>
      <c r="B4183" s="67"/>
      <c r="C4183" s="67"/>
      <c r="D4183" s="67"/>
      <c r="E4183" s="67" t="s">
        <v>426</v>
      </c>
      <c r="F4183" s="68">
        <v>41806</v>
      </c>
      <c r="G4183" s="67"/>
      <c r="H4183" s="67" t="s">
        <v>3995</v>
      </c>
      <c r="I4183" s="67" t="s">
        <v>4004</v>
      </c>
      <c r="J4183" s="36">
        <v>-2708.8</v>
      </c>
    </row>
    <row r="4184" spans="1:10" x14ac:dyDescent="0.25">
      <c r="A4184" s="67"/>
      <c r="B4184" s="67"/>
      <c r="C4184" s="67"/>
      <c r="D4184" s="67"/>
      <c r="E4184" s="67" t="s">
        <v>426</v>
      </c>
      <c r="F4184" s="68">
        <v>41820</v>
      </c>
      <c r="G4184" s="67"/>
      <c r="H4184" s="67" t="s">
        <v>568</v>
      </c>
      <c r="I4184" s="67" t="s">
        <v>569</v>
      </c>
      <c r="J4184" s="36">
        <v>-18.739999999999998</v>
      </c>
    </row>
    <row r="4185" spans="1:10" x14ac:dyDescent="0.25">
      <c r="A4185" s="67"/>
      <c r="B4185" s="67"/>
      <c r="C4185" s="67"/>
      <c r="D4185" s="67"/>
      <c r="E4185" s="67" t="s">
        <v>383</v>
      </c>
      <c r="F4185" s="68">
        <v>41820</v>
      </c>
      <c r="G4185" s="67" t="s">
        <v>1638</v>
      </c>
      <c r="H4185" s="67"/>
      <c r="I4185" s="67" t="s">
        <v>1639</v>
      </c>
      <c r="J4185" s="36">
        <v>60</v>
      </c>
    </row>
    <row r="4186" spans="1:10" x14ac:dyDescent="0.25">
      <c r="A4186" s="67"/>
      <c r="B4186" s="67"/>
      <c r="C4186" s="67"/>
      <c r="D4186" s="67"/>
      <c r="E4186" s="67" t="s">
        <v>383</v>
      </c>
      <c r="F4186" s="68">
        <v>41820</v>
      </c>
      <c r="G4186" s="67" t="s">
        <v>2083</v>
      </c>
      <c r="H4186" s="67"/>
      <c r="I4186" s="67" t="s">
        <v>2084</v>
      </c>
      <c r="J4186" s="36">
        <v>18.739999999999998</v>
      </c>
    </row>
    <row r="4187" spans="1:10" x14ac:dyDescent="0.25">
      <c r="A4187" s="67"/>
      <c r="B4187" s="67"/>
      <c r="C4187" s="67"/>
      <c r="D4187" s="67"/>
      <c r="E4187" s="67" t="s">
        <v>383</v>
      </c>
      <c r="F4187" s="68">
        <v>41820</v>
      </c>
      <c r="G4187" s="67" t="s">
        <v>2085</v>
      </c>
      <c r="H4187" s="67"/>
      <c r="I4187" s="67" t="s">
        <v>4005</v>
      </c>
      <c r="J4187" s="36">
        <v>-1088</v>
      </c>
    </row>
    <row r="4188" spans="1:10" x14ac:dyDescent="0.25">
      <c r="A4188" s="67"/>
      <c r="B4188" s="67"/>
      <c r="C4188" s="67"/>
      <c r="D4188" s="67"/>
      <c r="E4188" s="67" t="s">
        <v>426</v>
      </c>
      <c r="F4188" s="68">
        <v>41827</v>
      </c>
      <c r="G4188" s="67"/>
      <c r="H4188" s="67" t="s">
        <v>3995</v>
      </c>
      <c r="I4188" s="67" t="s">
        <v>3996</v>
      </c>
      <c r="J4188" s="36">
        <v>-1158.82</v>
      </c>
    </row>
    <row r="4189" spans="1:10" x14ac:dyDescent="0.25">
      <c r="A4189" s="67"/>
      <c r="B4189" s="67"/>
      <c r="C4189" s="67"/>
      <c r="D4189" s="67"/>
      <c r="E4189" s="67" t="s">
        <v>426</v>
      </c>
      <c r="F4189" s="68">
        <v>41841</v>
      </c>
      <c r="G4189" s="67"/>
      <c r="H4189" s="67" t="s">
        <v>4006</v>
      </c>
      <c r="I4189" s="67" t="s">
        <v>4007</v>
      </c>
      <c r="J4189" s="36">
        <v>-368.6</v>
      </c>
    </row>
    <row r="4190" spans="1:10" x14ac:dyDescent="0.25">
      <c r="A4190" s="67"/>
      <c r="B4190" s="67"/>
      <c r="C4190" s="67"/>
      <c r="D4190" s="67"/>
      <c r="E4190" s="67" t="s">
        <v>423</v>
      </c>
      <c r="F4190" s="68">
        <v>41845</v>
      </c>
      <c r="G4190" s="67"/>
      <c r="H4190" s="67" t="s">
        <v>2103</v>
      </c>
      <c r="I4190" s="67" t="s">
        <v>430</v>
      </c>
      <c r="J4190" s="36">
        <v>1161.1300000000001</v>
      </c>
    </row>
    <row r="4191" spans="1:10" x14ac:dyDescent="0.25">
      <c r="A4191" s="67"/>
      <c r="B4191" s="67"/>
      <c r="C4191" s="67"/>
      <c r="D4191" s="67"/>
      <c r="E4191" s="67" t="s">
        <v>383</v>
      </c>
      <c r="F4191" s="68">
        <v>41851</v>
      </c>
      <c r="G4191" s="67" t="s">
        <v>1780</v>
      </c>
      <c r="H4191" s="67"/>
      <c r="I4191" s="67" t="s">
        <v>1781</v>
      </c>
      <c r="J4191" s="36">
        <v>78</v>
      </c>
    </row>
    <row r="4192" spans="1:10" x14ac:dyDescent="0.25">
      <c r="A4192" s="67"/>
      <c r="B4192" s="67"/>
      <c r="C4192" s="67"/>
      <c r="D4192" s="67"/>
      <c r="E4192" s="67" t="s">
        <v>423</v>
      </c>
      <c r="F4192" s="68">
        <v>41856</v>
      </c>
      <c r="G4192" s="67"/>
      <c r="H4192" s="67" t="s">
        <v>4008</v>
      </c>
      <c r="I4192" s="67" t="s">
        <v>430</v>
      </c>
      <c r="J4192" s="36">
        <v>1152.48</v>
      </c>
    </row>
    <row r="4193" spans="1:10" x14ac:dyDescent="0.25">
      <c r="A4193" s="67"/>
      <c r="B4193" s="67"/>
      <c r="C4193" s="67"/>
      <c r="D4193" s="67"/>
      <c r="E4193" s="67" t="s">
        <v>423</v>
      </c>
      <c r="F4193" s="68">
        <v>41880</v>
      </c>
      <c r="G4193" s="67"/>
      <c r="H4193" s="67"/>
      <c r="I4193" s="67" t="s">
        <v>4009</v>
      </c>
      <c r="J4193" s="36">
        <v>1357.82</v>
      </c>
    </row>
    <row r="4194" spans="1:10" x14ac:dyDescent="0.25">
      <c r="A4194" s="67"/>
      <c r="B4194" s="67"/>
      <c r="C4194" s="67"/>
      <c r="D4194" s="67"/>
      <c r="E4194" s="67" t="s">
        <v>383</v>
      </c>
      <c r="F4194" s="68">
        <v>41882</v>
      </c>
      <c r="G4194" s="67" t="s">
        <v>1492</v>
      </c>
      <c r="H4194" s="67"/>
      <c r="I4194" s="67" t="s">
        <v>1493</v>
      </c>
      <c r="J4194" s="36">
        <v>60</v>
      </c>
    </row>
    <row r="4195" spans="1:10" x14ac:dyDescent="0.25">
      <c r="A4195" s="67"/>
      <c r="B4195" s="67"/>
      <c r="C4195" s="67"/>
      <c r="D4195" s="67"/>
      <c r="E4195" s="67" t="s">
        <v>426</v>
      </c>
      <c r="F4195" s="68">
        <v>41884</v>
      </c>
      <c r="G4195" s="67"/>
      <c r="H4195" s="67" t="s">
        <v>3995</v>
      </c>
      <c r="I4195" s="67" t="s">
        <v>4010</v>
      </c>
      <c r="J4195" s="36">
        <v>-872</v>
      </c>
    </row>
    <row r="4196" spans="1:10" x14ac:dyDescent="0.25">
      <c r="A4196" s="67"/>
      <c r="B4196" s="67"/>
      <c r="C4196" s="67"/>
      <c r="D4196" s="67"/>
      <c r="E4196" s="67" t="s">
        <v>383</v>
      </c>
      <c r="F4196" s="68">
        <v>41885</v>
      </c>
      <c r="G4196" s="67" t="s">
        <v>4011</v>
      </c>
      <c r="H4196" s="67" t="s">
        <v>4012</v>
      </c>
      <c r="I4196" s="67"/>
      <c r="J4196" s="36">
        <v>500</v>
      </c>
    </row>
    <row r="4197" spans="1:10" x14ac:dyDescent="0.25">
      <c r="A4197" s="67"/>
      <c r="B4197" s="67"/>
      <c r="C4197" s="67"/>
      <c r="D4197" s="67"/>
      <c r="E4197" s="67" t="s">
        <v>426</v>
      </c>
      <c r="F4197" s="68">
        <v>41894</v>
      </c>
      <c r="G4197" s="67"/>
      <c r="H4197" s="67" t="s">
        <v>3995</v>
      </c>
      <c r="I4197" s="67" t="s">
        <v>4013</v>
      </c>
      <c r="J4197" s="36">
        <v>-1056.29</v>
      </c>
    </row>
    <row r="4198" spans="1:10" x14ac:dyDescent="0.25">
      <c r="A4198" s="67"/>
      <c r="B4198" s="67"/>
      <c r="C4198" s="67"/>
      <c r="D4198" s="67"/>
      <c r="E4198" s="67" t="s">
        <v>383</v>
      </c>
      <c r="F4198" s="68">
        <v>41912</v>
      </c>
      <c r="G4198" s="67" t="s">
        <v>1642</v>
      </c>
      <c r="H4198" s="67"/>
      <c r="I4198" s="67" t="s">
        <v>1643</v>
      </c>
      <c r="J4198" s="36">
        <v>100</v>
      </c>
    </row>
    <row r="4199" spans="1:10" x14ac:dyDescent="0.25">
      <c r="A4199" s="67"/>
      <c r="B4199" s="67"/>
      <c r="C4199" s="67"/>
      <c r="D4199" s="67"/>
      <c r="E4199" s="67" t="s">
        <v>423</v>
      </c>
      <c r="F4199" s="68">
        <v>41918</v>
      </c>
      <c r="G4199" s="67"/>
      <c r="H4199" s="67" t="s">
        <v>299</v>
      </c>
      <c r="I4199" s="67" t="s">
        <v>430</v>
      </c>
      <c r="J4199" s="36">
        <v>1363.49</v>
      </c>
    </row>
    <row r="4200" spans="1:10" x14ac:dyDescent="0.25">
      <c r="A4200" s="67"/>
      <c r="B4200" s="67"/>
      <c r="C4200" s="67"/>
      <c r="D4200" s="67"/>
      <c r="E4200" s="67" t="s">
        <v>423</v>
      </c>
      <c r="F4200" s="68">
        <v>41918</v>
      </c>
      <c r="G4200" s="67"/>
      <c r="H4200" s="67" t="s">
        <v>3993</v>
      </c>
      <c r="I4200" s="67" t="s">
        <v>430</v>
      </c>
      <c r="J4200" s="36">
        <v>1168.71</v>
      </c>
    </row>
    <row r="4201" spans="1:10" x14ac:dyDescent="0.25">
      <c r="A4201" s="67"/>
      <c r="B4201" s="67"/>
      <c r="C4201" s="67"/>
      <c r="D4201" s="67"/>
      <c r="E4201" s="67" t="s">
        <v>426</v>
      </c>
      <c r="F4201" s="68">
        <v>41925</v>
      </c>
      <c r="G4201" s="67"/>
      <c r="H4201" s="67" t="s">
        <v>3995</v>
      </c>
      <c r="I4201" s="67" t="s">
        <v>4014</v>
      </c>
      <c r="J4201" s="36">
        <v>-417.9</v>
      </c>
    </row>
    <row r="4202" spans="1:10" x14ac:dyDescent="0.25">
      <c r="A4202" s="67"/>
      <c r="B4202" s="67"/>
      <c r="C4202" s="67"/>
      <c r="D4202" s="67"/>
      <c r="E4202" s="67" t="s">
        <v>383</v>
      </c>
      <c r="F4202" s="68">
        <v>41943</v>
      </c>
      <c r="G4202" s="67" t="s">
        <v>1644</v>
      </c>
      <c r="H4202" s="67"/>
      <c r="I4202" s="67" t="s">
        <v>1645</v>
      </c>
      <c r="J4202" s="36">
        <v>338</v>
      </c>
    </row>
    <row r="4203" spans="1:10" x14ac:dyDescent="0.25">
      <c r="A4203" s="67"/>
      <c r="B4203" s="67"/>
      <c r="C4203" s="67"/>
      <c r="D4203" s="67"/>
      <c r="E4203" s="67" t="s">
        <v>426</v>
      </c>
      <c r="F4203" s="68">
        <v>41953</v>
      </c>
      <c r="G4203" s="67"/>
      <c r="H4203" s="67" t="s">
        <v>3997</v>
      </c>
      <c r="I4203" s="67" t="s">
        <v>4015</v>
      </c>
      <c r="J4203" s="36">
        <v>-295.76</v>
      </c>
    </row>
    <row r="4204" spans="1:10" x14ac:dyDescent="0.25">
      <c r="A4204" s="67"/>
      <c r="B4204" s="67"/>
      <c r="C4204" s="67"/>
      <c r="D4204" s="67"/>
      <c r="E4204" s="67" t="s">
        <v>426</v>
      </c>
      <c r="F4204" s="68">
        <v>41953</v>
      </c>
      <c r="G4204" s="67"/>
      <c r="H4204" s="67" t="s">
        <v>3995</v>
      </c>
      <c r="I4204" s="67" t="s">
        <v>4016</v>
      </c>
      <c r="J4204" s="36">
        <v>-754.01</v>
      </c>
    </row>
    <row r="4205" spans="1:10" x14ac:dyDescent="0.25">
      <c r="A4205" s="67"/>
      <c r="B4205" s="67"/>
      <c r="C4205" s="67"/>
      <c r="D4205" s="67"/>
      <c r="E4205" s="67" t="s">
        <v>383</v>
      </c>
      <c r="F4205" s="68">
        <v>41973</v>
      </c>
      <c r="G4205" s="67" t="s">
        <v>1646</v>
      </c>
      <c r="H4205" s="67"/>
      <c r="I4205" s="67" t="s">
        <v>1647</v>
      </c>
      <c r="J4205" s="36">
        <v>40</v>
      </c>
    </row>
    <row r="4206" spans="1:10" x14ac:dyDescent="0.25">
      <c r="A4206" s="67"/>
      <c r="B4206" s="67"/>
      <c r="C4206" s="67"/>
      <c r="D4206" s="67"/>
      <c r="E4206" s="67" t="s">
        <v>383</v>
      </c>
      <c r="F4206" s="68">
        <v>41974</v>
      </c>
      <c r="G4206" s="67" t="s">
        <v>4017</v>
      </c>
      <c r="H4206" s="67" t="s">
        <v>4012</v>
      </c>
      <c r="I4206" s="67"/>
      <c r="J4206" s="36">
        <v>500</v>
      </c>
    </row>
    <row r="4207" spans="1:10" x14ac:dyDescent="0.25">
      <c r="A4207" s="67"/>
      <c r="B4207" s="67"/>
      <c r="C4207" s="67"/>
      <c r="D4207" s="67"/>
      <c r="E4207" s="67" t="s">
        <v>423</v>
      </c>
      <c r="F4207" s="68">
        <v>41976</v>
      </c>
      <c r="G4207" s="67" t="s">
        <v>4018</v>
      </c>
      <c r="H4207" s="67"/>
      <c r="I4207" s="67" t="s">
        <v>4019</v>
      </c>
      <c r="J4207" s="36">
        <v>1809.25</v>
      </c>
    </row>
    <row r="4208" spans="1:10" x14ac:dyDescent="0.25">
      <c r="A4208" s="67"/>
      <c r="B4208" s="67"/>
      <c r="C4208" s="67"/>
      <c r="D4208" s="67"/>
      <c r="E4208" s="67" t="s">
        <v>383</v>
      </c>
      <c r="F4208" s="68">
        <v>42004</v>
      </c>
      <c r="G4208" s="67" t="s">
        <v>1648</v>
      </c>
      <c r="H4208" s="67"/>
      <c r="I4208" s="67" t="s">
        <v>1649</v>
      </c>
      <c r="J4208" s="36">
        <v>198</v>
      </c>
    </row>
    <row r="4209" spans="1:10" x14ac:dyDescent="0.25">
      <c r="A4209" s="67"/>
      <c r="B4209" s="67"/>
      <c r="C4209" s="67"/>
      <c r="D4209" s="67"/>
      <c r="E4209" s="67" t="s">
        <v>426</v>
      </c>
      <c r="F4209" s="68">
        <v>42004</v>
      </c>
      <c r="G4209" s="67"/>
      <c r="H4209" s="67" t="s">
        <v>3995</v>
      </c>
      <c r="I4209" s="67" t="s">
        <v>4020</v>
      </c>
      <c r="J4209" s="36">
        <v>-98.18</v>
      </c>
    </row>
    <row r="4210" spans="1:10" x14ac:dyDescent="0.25">
      <c r="A4210" s="67"/>
      <c r="B4210" s="67"/>
      <c r="C4210" s="67"/>
      <c r="D4210" s="67"/>
      <c r="E4210" s="67" t="s">
        <v>426</v>
      </c>
      <c r="F4210" s="68">
        <v>42030</v>
      </c>
      <c r="G4210" s="67"/>
      <c r="H4210" s="67" t="s">
        <v>3995</v>
      </c>
      <c r="I4210" s="67" t="s">
        <v>4021</v>
      </c>
      <c r="J4210" s="36">
        <v>-1530.33</v>
      </c>
    </row>
    <row r="4211" spans="1:10" x14ac:dyDescent="0.25">
      <c r="A4211" s="67"/>
      <c r="B4211" s="67"/>
      <c r="C4211" s="67"/>
      <c r="D4211" s="67"/>
      <c r="E4211" s="67" t="s">
        <v>383</v>
      </c>
      <c r="F4211" s="68">
        <v>42035</v>
      </c>
      <c r="G4211" s="67" t="s">
        <v>1579</v>
      </c>
      <c r="H4211" s="67"/>
      <c r="I4211" s="67" t="s">
        <v>1580</v>
      </c>
      <c r="J4211" s="36">
        <v>566</v>
      </c>
    </row>
    <row r="4212" spans="1:10" x14ac:dyDescent="0.25">
      <c r="A4212" s="67"/>
      <c r="B4212" s="67"/>
      <c r="C4212" s="67"/>
      <c r="D4212" s="67"/>
      <c r="E4212" s="67" t="s">
        <v>426</v>
      </c>
      <c r="F4212" s="68">
        <v>42037</v>
      </c>
      <c r="G4212" s="67"/>
      <c r="H4212" s="67" t="s">
        <v>3995</v>
      </c>
      <c r="I4212" s="67" t="s">
        <v>4022</v>
      </c>
      <c r="J4212" s="36">
        <v>-631.11</v>
      </c>
    </row>
    <row r="4213" spans="1:10" x14ac:dyDescent="0.25">
      <c r="A4213" s="67"/>
      <c r="B4213" s="67"/>
      <c r="C4213" s="67"/>
      <c r="D4213" s="67"/>
      <c r="E4213" s="67" t="s">
        <v>383</v>
      </c>
      <c r="F4213" s="68">
        <v>42051</v>
      </c>
      <c r="G4213" s="67" t="s">
        <v>4023</v>
      </c>
      <c r="H4213" s="67" t="s">
        <v>4024</v>
      </c>
      <c r="I4213" s="67"/>
      <c r="J4213" s="36">
        <v>2000</v>
      </c>
    </row>
    <row r="4214" spans="1:10" x14ac:dyDescent="0.25">
      <c r="A4214" s="67"/>
      <c r="B4214" s="67"/>
      <c r="C4214" s="67"/>
      <c r="D4214" s="67"/>
      <c r="E4214" s="67" t="s">
        <v>423</v>
      </c>
      <c r="F4214" s="68">
        <v>42053</v>
      </c>
      <c r="G4214" s="67"/>
      <c r="H4214" s="67" t="s">
        <v>4012</v>
      </c>
      <c r="I4214" s="67" t="s">
        <v>430</v>
      </c>
      <c r="J4214" s="36">
        <v>1400</v>
      </c>
    </row>
    <row r="4215" spans="1:10" x14ac:dyDescent="0.25">
      <c r="A4215" s="67"/>
      <c r="B4215" s="67"/>
      <c r="C4215" s="67"/>
      <c r="D4215" s="67"/>
      <c r="E4215" s="67" t="s">
        <v>423</v>
      </c>
      <c r="F4215" s="68">
        <v>42053</v>
      </c>
      <c r="G4215" s="67"/>
      <c r="H4215" s="67"/>
      <c r="I4215" s="67" t="s">
        <v>3842</v>
      </c>
      <c r="J4215" s="36">
        <v>-35.5</v>
      </c>
    </row>
    <row r="4216" spans="1:10" x14ac:dyDescent="0.25">
      <c r="A4216" s="67"/>
      <c r="B4216" s="67"/>
      <c r="C4216" s="67"/>
      <c r="D4216" s="67"/>
      <c r="E4216" s="67" t="s">
        <v>423</v>
      </c>
      <c r="F4216" s="68">
        <v>42054</v>
      </c>
      <c r="G4216" s="67"/>
      <c r="H4216" s="67" t="s">
        <v>2103</v>
      </c>
      <c r="I4216" s="67" t="s">
        <v>430</v>
      </c>
      <c r="J4216" s="36">
        <v>950</v>
      </c>
    </row>
    <row r="4217" spans="1:10" x14ac:dyDescent="0.25">
      <c r="A4217" s="67"/>
      <c r="B4217" s="67"/>
      <c r="C4217" s="67"/>
      <c r="D4217" s="67"/>
      <c r="E4217" s="67" t="s">
        <v>423</v>
      </c>
      <c r="F4217" s="68">
        <v>42054</v>
      </c>
      <c r="G4217" s="67"/>
      <c r="H4217" s="67"/>
      <c r="I4217" s="67" t="s">
        <v>4025</v>
      </c>
      <c r="J4217" s="36">
        <v>-28.5</v>
      </c>
    </row>
    <row r="4218" spans="1:10" x14ac:dyDescent="0.25">
      <c r="A4218" s="67"/>
      <c r="B4218" s="67"/>
      <c r="C4218" s="67"/>
      <c r="D4218" s="67"/>
      <c r="E4218" s="67" t="s">
        <v>426</v>
      </c>
      <c r="F4218" s="68">
        <v>42058</v>
      </c>
      <c r="G4218" s="67"/>
      <c r="H4218" s="67" t="s">
        <v>3995</v>
      </c>
      <c r="I4218" s="67" t="s">
        <v>4026</v>
      </c>
      <c r="J4218" s="36">
        <v>-401.67</v>
      </c>
    </row>
    <row r="4219" spans="1:10" x14ac:dyDescent="0.25">
      <c r="A4219" s="67"/>
      <c r="B4219" s="67"/>
      <c r="C4219" s="67"/>
      <c r="D4219" s="67"/>
      <c r="E4219" s="67" t="s">
        <v>423</v>
      </c>
      <c r="F4219" s="68">
        <v>42059</v>
      </c>
      <c r="G4219" s="67"/>
      <c r="H4219" s="67" t="s">
        <v>3621</v>
      </c>
      <c r="I4219" s="67" t="s">
        <v>430</v>
      </c>
      <c r="J4219" s="36">
        <v>350</v>
      </c>
    </row>
    <row r="4220" spans="1:10" x14ac:dyDescent="0.25">
      <c r="A4220" s="67"/>
      <c r="B4220" s="67"/>
      <c r="C4220" s="67"/>
      <c r="D4220" s="67"/>
      <c r="E4220" s="67" t="s">
        <v>423</v>
      </c>
      <c r="F4220" s="68">
        <v>42059</v>
      </c>
      <c r="G4220" s="67"/>
      <c r="H4220" s="67"/>
      <c r="I4220" s="67" t="s">
        <v>4027</v>
      </c>
      <c r="J4220" s="36">
        <v>-12.66</v>
      </c>
    </row>
    <row r="4221" spans="1:10" x14ac:dyDescent="0.25">
      <c r="A4221" s="67"/>
      <c r="B4221" s="67"/>
      <c r="C4221" s="67"/>
      <c r="D4221" s="67"/>
      <c r="E4221" s="67" t="s">
        <v>383</v>
      </c>
      <c r="F4221" s="68">
        <v>42063</v>
      </c>
      <c r="G4221" s="67" t="s">
        <v>1549</v>
      </c>
      <c r="H4221" s="67"/>
      <c r="I4221" s="67" t="s">
        <v>1550</v>
      </c>
      <c r="J4221" s="36">
        <v>80</v>
      </c>
    </row>
    <row r="4222" spans="1:10" x14ac:dyDescent="0.25">
      <c r="A4222" s="67"/>
      <c r="B4222" s="67"/>
      <c r="C4222" s="67"/>
      <c r="D4222" s="67"/>
      <c r="E4222" s="67" t="s">
        <v>383</v>
      </c>
      <c r="F4222" s="68">
        <v>42067</v>
      </c>
      <c r="G4222" s="67" t="s">
        <v>4028</v>
      </c>
      <c r="H4222" s="67" t="s">
        <v>4012</v>
      </c>
      <c r="I4222" s="67"/>
      <c r="J4222" s="36">
        <v>500</v>
      </c>
    </row>
    <row r="4223" spans="1:10" x14ac:dyDescent="0.25">
      <c r="A4223" s="67"/>
      <c r="B4223" s="67"/>
      <c r="C4223" s="67"/>
      <c r="D4223" s="67"/>
      <c r="E4223" s="67" t="s">
        <v>426</v>
      </c>
      <c r="F4223" s="68">
        <v>42079</v>
      </c>
      <c r="G4223" s="67"/>
      <c r="H4223" s="67" t="s">
        <v>3995</v>
      </c>
      <c r="I4223" s="67" t="s">
        <v>4029</v>
      </c>
      <c r="J4223" s="36">
        <v>-979.19</v>
      </c>
    </row>
    <row r="4224" spans="1:10" x14ac:dyDescent="0.25">
      <c r="A4224" s="67"/>
      <c r="B4224" s="67"/>
      <c r="C4224" s="67"/>
      <c r="D4224" s="67"/>
      <c r="E4224" s="67" t="s">
        <v>426</v>
      </c>
      <c r="F4224" s="68">
        <v>42079</v>
      </c>
      <c r="G4224" s="67"/>
      <c r="H4224" s="67" t="s">
        <v>323</v>
      </c>
      <c r="I4224" s="67" t="s">
        <v>4030</v>
      </c>
      <c r="J4224" s="36">
        <v>-47.44</v>
      </c>
    </row>
    <row r="4225" spans="1:10" x14ac:dyDescent="0.25">
      <c r="A4225" s="67"/>
      <c r="B4225" s="67"/>
      <c r="C4225" s="67"/>
      <c r="D4225" s="67"/>
      <c r="E4225" s="67" t="s">
        <v>426</v>
      </c>
      <c r="F4225" s="68">
        <v>42086</v>
      </c>
      <c r="G4225" s="67"/>
      <c r="H4225" s="67" t="s">
        <v>3997</v>
      </c>
      <c r="I4225" s="67" t="s">
        <v>2091</v>
      </c>
      <c r="J4225" s="36">
        <v>-1344</v>
      </c>
    </row>
    <row r="4226" spans="1:10" x14ac:dyDescent="0.25">
      <c r="A4226" s="67"/>
      <c r="B4226" s="67"/>
      <c r="C4226" s="67"/>
      <c r="D4226" s="67"/>
      <c r="E4226" s="67" t="s">
        <v>383</v>
      </c>
      <c r="F4226" s="68">
        <v>42124</v>
      </c>
      <c r="G4226" s="67" t="s">
        <v>1523</v>
      </c>
      <c r="H4226" s="67"/>
      <c r="I4226" s="67" t="s">
        <v>1524</v>
      </c>
      <c r="J4226" s="36">
        <v>48</v>
      </c>
    </row>
    <row r="4227" spans="1:10" x14ac:dyDescent="0.25">
      <c r="A4227" s="67"/>
      <c r="B4227" s="67"/>
      <c r="C4227" s="67"/>
      <c r="D4227" s="67"/>
      <c r="E4227" s="67" t="s">
        <v>426</v>
      </c>
      <c r="F4227" s="68">
        <v>42128</v>
      </c>
      <c r="G4227" s="67"/>
      <c r="H4227" s="67" t="s">
        <v>3995</v>
      </c>
      <c r="I4227" s="67" t="s">
        <v>4031</v>
      </c>
      <c r="J4227" s="36">
        <v>-2688.35</v>
      </c>
    </row>
    <row r="4228" spans="1:10" x14ac:dyDescent="0.25">
      <c r="A4228" s="67"/>
      <c r="B4228" s="67"/>
      <c r="C4228" s="67"/>
      <c r="D4228" s="67"/>
      <c r="E4228" s="67" t="s">
        <v>423</v>
      </c>
      <c r="F4228" s="68">
        <v>42132</v>
      </c>
      <c r="G4228" s="67"/>
      <c r="H4228" s="67" t="s">
        <v>4032</v>
      </c>
      <c r="I4228" s="67" t="s">
        <v>1324</v>
      </c>
      <c r="J4228" s="36">
        <v>450</v>
      </c>
    </row>
    <row r="4229" spans="1:10" x14ac:dyDescent="0.25">
      <c r="A4229" s="67"/>
      <c r="B4229" s="67"/>
      <c r="C4229" s="67"/>
      <c r="D4229" s="67"/>
      <c r="E4229" s="67" t="s">
        <v>423</v>
      </c>
      <c r="F4229" s="68">
        <v>42132</v>
      </c>
      <c r="G4229" s="67"/>
      <c r="H4229" s="67"/>
      <c r="I4229" s="67" t="s">
        <v>431</v>
      </c>
      <c r="J4229" s="36">
        <v>-12.75</v>
      </c>
    </row>
    <row r="4230" spans="1:10" x14ac:dyDescent="0.25">
      <c r="A4230" s="67"/>
      <c r="B4230" s="67"/>
      <c r="C4230" s="67"/>
      <c r="D4230" s="67"/>
      <c r="E4230" s="67" t="s">
        <v>423</v>
      </c>
      <c r="F4230" s="68">
        <v>42150</v>
      </c>
      <c r="G4230" s="67"/>
      <c r="H4230" s="67" t="s">
        <v>4033</v>
      </c>
      <c r="I4230" s="67" t="s">
        <v>1324</v>
      </c>
      <c r="J4230" s="36">
        <v>1400</v>
      </c>
    </row>
    <row r="4231" spans="1:10" x14ac:dyDescent="0.25">
      <c r="A4231" s="67"/>
      <c r="B4231" s="67"/>
      <c r="C4231" s="67"/>
      <c r="D4231" s="67"/>
      <c r="E4231" s="67" t="s">
        <v>423</v>
      </c>
      <c r="F4231" s="68">
        <v>42150</v>
      </c>
      <c r="G4231" s="67"/>
      <c r="H4231" s="67"/>
      <c r="I4231" s="67" t="s">
        <v>431</v>
      </c>
      <c r="J4231" s="36">
        <v>-40.97</v>
      </c>
    </row>
    <row r="4232" spans="1:10" x14ac:dyDescent="0.25">
      <c r="A4232" s="67"/>
      <c r="B4232" s="67"/>
      <c r="C4232" s="67"/>
      <c r="D4232" s="67"/>
      <c r="E4232" s="67" t="s">
        <v>383</v>
      </c>
      <c r="F4232" s="68">
        <v>42155</v>
      </c>
      <c r="G4232" s="67" t="s">
        <v>1650</v>
      </c>
      <c r="H4232" s="67"/>
      <c r="I4232" s="67" t="s">
        <v>1651</v>
      </c>
      <c r="J4232" s="36">
        <v>58</v>
      </c>
    </row>
    <row r="4233" spans="1:10" x14ac:dyDescent="0.25">
      <c r="A4233" s="67"/>
      <c r="B4233" s="67"/>
      <c r="C4233" s="67"/>
      <c r="D4233" s="67"/>
      <c r="E4233" s="67" t="s">
        <v>426</v>
      </c>
      <c r="F4233" s="68">
        <v>42158</v>
      </c>
      <c r="G4233" s="67"/>
      <c r="H4233" s="67" t="s">
        <v>3995</v>
      </c>
      <c r="I4233" s="67" t="s">
        <v>4034</v>
      </c>
      <c r="J4233" s="36">
        <v>-1047.8599999999999</v>
      </c>
    </row>
    <row r="4234" spans="1:10" x14ac:dyDescent="0.25">
      <c r="A4234" s="67"/>
      <c r="B4234" s="67"/>
      <c r="C4234" s="67"/>
      <c r="D4234" s="67"/>
      <c r="E4234" s="67" t="s">
        <v>383</v>
      </c>
      <c r="F4234" s="68">
        <v>42185</v>
      </c>
      <c r="G4234" s="67" t="s">
        <v>900</v>
      </c>
      <c r="H4234" s="67"/>
      <c r="I4234" s="67" t="s">
        <v>901</v>
      </c>
      <c r="J4234" s="36">
        <v>138</v>
      </c>
    </row>
    <row r="4235" spans="1:10" x14ac:dyDescent="0.25">
      <c r="A4235" s="67"/>
      <c r="B4235" s="67"/>
      <c r="C4235" s="67"/>
      <c r="D4235" s="67"/>
      <c r="E4235" s="67" t="s">
        <v>383</v>
      </c>
      <c r="F4235" s="68">
        <v>42205</v>
      </c>
      <c r="G4235" s="67" t="s">
        <v>4035</v>
      </c>
      <c r="H4235" s="67" t="s">
        <v>4012</v>
      </c>
      <c r="I4235" s="67"/>
      <c r="J4235" s="36">
        <v>500</v>
      </c>
    </row>
    <row r="4236" spans="1:10" x14ac:dyDescent="0.25">
      <c r="A4236" s="67"/>
      <c r="B4236" s="67"/>
      <c r="C4236" s="67"/>
      <c r="D4236" s="67"/>
      <c r="E4236" s="67" t="s">
        <v>423</v>
      </c>
      <c r="F4236" s="68">
        <v>42212</v>
      </c>
      <c r="G4236" s="67"/>
      <c r="H4236" s="67" t="s">
        <v>1362</v>
      </c>
      <c r="I4236" s="67" t="s">
        <v>2963</v>
      </c>
      <c r="J4236" s="36">
        <v>500</v>
      </c>
    </row>
    <row r="4237" spans="1:10" x14ac:dyDescent="0.25">
      <c r="A4237" s="67"/>
      <c r="B4237" s="67"/>
      <c r="C4237" s="67"/>
      <c r="D4237" s="67"/>
      <c r="E4237" s="67" t="s">
        <v>423</v>
      </c>
      <c r="F4237" s="68">
        <v>42212</v>
      </c>
      <c r="G4237" s="67"/>
      <c r="H4237" s="67"/>
      <c r="I4237" s="67" t="s">
        <v>431</v>
      </c>
      <c r="J4237" s="36">
        <v>-14.34</v>
      </c>
    </row>
    <row r="4238" spans="1:10" x14ac:dyDescent="0.25">
      <c r="A4238" s="67"/>
      <c r="B4238" s="67"/>
      <c r="C4238" s="67"/>
      <c r="D4238" s="67"/>
      <c r="E4238" s="67" t="s">
        <v>383</v>
      </c>
      <c r="F4238" s="68">
        <v>42216</v>
      </c>
      <c r="G4238" s="67" t="s">
        <v>1655</v>
      </c>
      <c r="H4238" s="67"/>
      <c r="I4238" s="67" t="s">
        <v>1656</v>
      </c>
      <c r="J4238" s="36">
        <v>118</v>
      </c>
    </row>
    <row r="4239" spans="1:10" x14ac:dyDescent="0.25">
      <c r="A4239" s="67"/>
      <c r="B4239" s="67"/>
      <c r="C4239" s="67"/>
      <c r="D4239" s="67"/>
      <c r="E4239" s="67" t="s">
        <v>423</v>
      </c>
      <c r="F4239" s="68">
        <v>42230</v>
      </c>
      <c r="G4239" s="67"/>
      <c r="H4239" s="67" t="s">
        <v>4036</v>
      </c>
      <c r="I4239" s="67" t="s">
        <v>1652</v>
      </c>
      <c r="J4239" s="36">
        <v>1400</v>
      </c>
    </row>
    <row r="4240" spans="1:10" x14ac:dyDescent="0.25">
      <c r="A4240" s="67"/>
      <c r="B4240" s="67"/>
      <c r="C4240" s="67"/>
      <c r="D4240" s="67"/>
      <c r="E4240" s="67" t="s">
        <v>423</v>
      </c>
      <c r="F4240" s="68">
        <v>42230</v>
      </c>
      <c r="G4240" s="67"/>
      <c r="H4240" s="67"/>
      <c r="I4240" s="67" t="s">
        <v>431</v>
      </c>
      <c r="J4240" s="36">
        <v>-39.51</v>
      </c>
    </row>
    <row r="4241" spans="1:10" x14ac:dyDescent="0.25">
      <c r="A4241" s="67"/>
      <c r="B4241" s="67"/>
      <c r="C4241" s="67"/>
      <c r="D4241" s="67"/>
      <c r="E4241" s="67" t="s">
        <v>426</v>
      </c>
      <c r="F4241" s="68">
        <v>42233</v>
      </c>
      <c r="G4241" s="67"/>
      <c r="H4241" s="67" t="s">
        <v>3995</v>
      </c>
      <c r="I4241" s="67" t="s">
        <v>4037</v>
      </c>
      <c r="J4241" s="36">
        <v>-367.67</v>
      </c>
    </row>
    <row r="4242" spans="1:10" x14ac:dyDescent="0.25">
      <c r="A4242" s="67"/>
      <c r="B4242" s="67"/>
      <c r="C4242" s="67"/>
      <c r="D4242" s="67"/>
      <c r="E4242" s="67" t="s">
        <v>426</v>
      </c>
      <c r="F4242" s="68">
        <v>42233</v>
      </c>
      <c r="G4242" s="67"/>
      <c r="H4242" s="67" t="s">
        <v>3995</v>
      </c>
      <c r="I4242" s="67" t="s">
        <v>3629</v>
      </c>
      <c r="J4242" s="36">
        <v>-89.94</v>
      </c>
    </row>
    <row r="4243" spans="1:10" x14ac:dyDescent="0.25">
      <c r="A4243" s="67"/>
      <c r="B4243" s="67"/>
      <c r="C4243" s="67"/>
      <c r="D4243" s="67"/>
      <c r="E4243" s="67" t="s">
        <v>383</v>
      </c>
      <c r="F4243" s="68">
        <v>42236</v>
      </c>
      <c r="G4243" s="67" t="s">
        <v>4038</v>
      </c>
      <c r="H4243" s="67" t="s">
        <v>4012</v>
      </c>
      <c r="I4243" s="67"/>
      <c r="J4243" s="36">
        <v>500</v>
      </c>
    </row>
    <row r="4244" spans="1:10" x14ac:dyDescent="0.25">
      <c r="A4244" s="67"/>
      <c r="B4244" s="67"/>
      <c r="C4244" s="67"/>
      <c r="D4244" s="67"/>
      <c r="E4244" s="67" t="s">
        <v>426</v>
      </c>
      <c r="F4244" s="68">
        <v>42247</v>
      </c>
      <c r="G4244" s="67"/>
      <c r="H4244" s="67" t="s">
        <v>3995</v>
      </c>
      <c r="I4244" s="67" t="s">
        <v>2091</v>
      </c>
      <c r="J4244" s="36">
        <v>-780</v>
      </c>
    </row>
    <row r="4245" spans="1:10" x14ac:dyDescent="0.25">
      <c r="A4245" s="67"/>
      <c r="B4245" s="67"/>
      <c r="C4245" s="67"/>
      <c r="D4245" s="67"/>
      <c r="E4245" s="67" t="s">
        <v>383</v>
      </c>
      <c r="F4245" s="68">
        <v>42247</v>
      </c>
      <c r="G4245" s="67" t="s">
        <v>1658</v>
      </c>
      <c r="H4245" s="67"/>
      <c r="I4245" s="67" t="s">
        <v>1659</v>
      </c>
      <c r="J4245" s="36">
        <v>118</v>
      </c>
    </row>
    <row r="4246" spans="1:10" x14ac:dyDescent="0.25">
      <c r="A4246" s="67"/>
      <c r="B4246" s="67"/>
      <c r="C4246" s="67"/>
      <c r="D4246" s="67"/>
      <c r="E4246" s="67" t="s">
        <v>426</v>
      </c>
      <c r="F4246" s="68">
        <v>42261</v>
      </c>
      <c r="G4246" s="67"/>
      <c r="H4246" s="67" t="s">
        <v>3995</v>
      </c>
      <c r="I4246" s="67" t="s">
        <v>4039</v>
      </c>
      <c r="J4246" s="36">
        <v>-267.10000000000002</v>
      </c>
    </row>
    <row r="4247" spans="1:10" x14ac:dyDescent="0.25">
      <c r="A4247" s="67"/>
      <c r="B4247" s="67"/>
      <c r="C4247" s="67"/>
      <c r="D4247" s="67"/>
      <c r="E4247" s="67" t="s">
        <v>383</v>
      </c>
      <c r="F4247" s="68">
        <v>42264</v>
      </c>
      <c r="G4247" s="67" t="s">
        <v>2055</v>
      </c>
      <c r="H4247" s="67"/>
      <c r="I4247" s="67" t="s">
        <v>2056</v>
      </c>
      <c r="J4247" s="36">
        <v>-500</v>
      </c>
    </row>
    <row r="4248" spans="1:10" x14ac:dyDescent="0.25">
      <c r="A4248" s="67"/>
      <c r="B4248" s="67"/>
      <c r="C4248" s="67"/>
      <c r="D4248" s="67"/>
      <c r="E4248" s="67" t="s">
        <v>383</v>
      </c>
      <c r="F4248" s="68">
        <v>42277</v>
      </c>
      <c r="G4248" s="67" t="s">
        <v>991</v>
      </c>
      <c r="H4248" s="67"/>
      <c r="I4248" s="67" t="s">
        <v>992</v>
      </c>
      <c r="J4248" s="36">
        <v>278</v>
      </c>
    </row>
    <row r="4249" spans="1:10" x14ac:dyDescent="0.25">
      <c r="A4249" s="67"/>
      <c r="B4249" s="67"/>
      <c r="C4249" s="67"/>
      <c r="D4249" s="67"/>
      <c r="E4249" s="67" t="s">
        <v>426</v>
      </c>
      <c r="F4249" s="68">
        <v>42278</v>
      </c>
      <c r="G4249" s="67"/>
      <c r="H4249" s="67" t="s">
        <v>1337</v>
      </c>
      <c r="I4249" s="67" t="s">
        <v>4040</v>
      </c>
      <c r="J4249" s="36">
        <v>-353.62</v>
      </c>
    </row>
    <row r="4250" spans="1:10" x14ac:dyDescent="0.25">
      <c r="A4250" s="67"/>
      <c r="B4250" s="67"/>
      <c r="C4250" s="67"/>
      <c r="D4250" s="67"/>
      <c r="E4250" s="67" t="s">
        <v>426</v>
      </c>
      <c r="F4250" s="68">
        <v>42278</v>
      </c>
      <c r="G4250" s="67"/>
      <c r="H4250" s="67" t="s">
        <v>3997</v>
      </c>
      <c r="I4250" s="67" t="s">
        <v>4041</v>
      </c>
      <c r="J4250" s="36">
        <v>-1494.33</v>
      </c>
    </row>
    <row r="4251" spans="1:10" x14ac:dyDescent="0.25">
      <c r="A4251" s="67"/>
      <c r="B4251" s="67"/>
      <c r="C4251" s="67"/>
      <c r="D4251" s="67"/>
      <c r="E4251" s="67" t="s">
        <v>426</v>
      </c>
      <c r="F4251" s="68">
        <v>42282</v>
      </c>
      <c r="G4251" s="67"/>
      <c r="H4251" s="67" t="s">
        <v>3995</v>
      </c>
      <c r="I4251" s="67" t="s">
        <v>1661</v>
      </c>
      <c r="J4251" s="36">
        <v>-943.74</v>
      </c>
    </row>
    <row r="4252" spans="1:10" x14ac:dyDescent="0.25">
      <c r="A4252" s="67"/>
      <c r="B4252" s="67"/>
      <c r="C4252" s="67"/>
      <c r="D4252" s="67"/>
      <c r="E4252" s="67" t="s">
        <v>383</v>
      </c>
      <c r="F4252" s="68">
        <v>42282</v>
      </c>
      <c r="G4252" s="67" t="s">
        <v>4042</v>
      </c>
      <c r="H4252" s="67"/>
      <c r="I4252" s="67" t="s">
        <v>4043</v>
      </c>
      <c r="J4252" s="36">
        <v>7572.46</v>
      </c>
    </row>
    <row r="4253" spans="1:10" x14ac:dyDescent="0.25">
      <c r="A4253" s="67"/>
      <c r="B4253" s="67"/>
      <c r="C4253" s="67"/>
      <c r="D4253" s="67"/>
      <c r="E4253" s="67" t="s">
        <v>426</v>
      </c>
      <c r="F4253" s="68">
        <v>42290</v>
      </c>
      <c r="G4253" s="67"/>
      <c r="H4253" s="67" t="s">
        <v>4044</v>
      </c>
      <c r="I4253" s="67" t="s">
        <v>4045</v>
      </c>
      <c r="J4253" s="36">
        <v>-129.96</v>
      </c>
    </row>
    <row r="4254" spans="1:10" x14ac:dyDescent="0.25">
      <c r="A4254" s="67"/>
      <c r="B4254" s="67"/>
      <c r="C4254" s="67"/>
      <c r="D4254" s="67"/>
      <c r="E4254" s="67" t="s">
        <v>426</v>
      </c>
      <c r="F4254" s="68">
        <v>42290</v>
      </c>
      <c r="G4254" s="67"/>
      <c r="H4254" s="67" t="s">
        <v>323</v>
      </c>
      <c r="I4254" s="67" t="s">
        <v>1661</v>
      </c>
      <c r="J4254" s="36">
        <v>-727.4</v>
      </c>
    </row>
    <row r="4255" spans="1:10" x14ac:dyDescent="0.25">
      <c r="A4255" s="67"/>
      <c r="B4255" s="67"/>
      <c r="C4255" s="67"/>
      <c r="D4255" s="67"/>
      <c r="E4255" s="67" t="s">
        <v>383</v>
      </c>
      <c r="F4255" s="68">
        <v>42297</v>
      </c>
      <c r="G4255" s="67" t="s">
        <v>4046</v>
      </c>
      <c r="H4255" s="67" t="s">
        <v>4012</v>
      </c>
      <c r="I4255" s="67"/>
      <c r="J4255" s="36">
        <v>500</v>
      </c>
    </row>
    <row r="4256" spans="1:10" x14ac:dyDescent="0.25">
      <c r="A4256" s="67"/>
      <c r="B4256" s="67"/>
      <c r="C4256" s="67"/>
      <c r="D4256" s="67"/>
      <c r="E4256" s="67" t="s">
        <v>383</v>
      </c>
      <c r="F4256" s="68">
        <v>42308</v>
      </c>
      <c r="G4256" s="67" t="s">
        <v>1460</v>
      </c>
      <c r="H4256" s="67"/>
      <c r="I4256" s="67" t="s">
        <v>1461</v>
      </c>
      <c r="J4256" s="36">
        <v>40</v>
      </c>
    </row>
    <row r="4257" spans="1:10" x14ac:dyDescent="0.25">
      <c r="A4257" s="67"/>
      <c r="B4257" s="67"/>
      <c r="C4257" s="67"/>
      <c r="D4257" s="67"/>
      <c r="E4257" s="67" t="s">
        <v>426</v>
      </c>
      <c r="F4257" s="68">
        <v>42317</v>
      </c>
      <c r="G4257" s="67"/>
      <c r="H4257" s="67" t="s">
        <v>4044</v>
      </c>
      <c r="I4257" s="67" t="s">
        <v>4047</v>
      </c>
      <c r="J4257" s="36">
        <v>-67.84</v>
      </c>
    </row>
    <row r="4258" spans="1:10" x14ac:dyDescent="0.25">
      <c r="A4258" s="67"/>
      <c r="B4258" s="67"/>
      <c r="C4258" s="67"/>
      <c r="D4258" s="67"/>
      <c r="E4258" s="67" t="s">
        <v>426</v>
      </c>
      <c r="F4258" s="68">
        <v>42325</v>
      </c>
      <c r="G4258" s="67"/>
      <c r="H4258" s="67" t="s">
        <v>3995</v>
      </c>
      <c r="I4258" s="67" t="s">
        <v>4048</v>
      </c>
      <c r="J4258" s="36">
        <v>-1034.83</v>
      </c>
    </row>
    <row r="4259" spans="1:10" x14ac:dyDescent="0.25">
      <c r="A4259" s="67"/>
      <c r="B4259" s="67"/>
      <c r="C4259" s="67"/>
      <c r="D4259" s="67"/>
      <c r="E4259" s="67" t="s">
        <v>423</v>
      </c>
      <c r="F4259" s="68">
        <v>42333</v>
      </c>
      <c r="G4259" s="67" t="s">
        <v>4049</v>
      </c>
      <c r="H4259" s="67" t="s">
        <v>4050</v>
      </c>
      <c r="I4259" s="67" t="s">
        <v>4051</v>
      </c>
      <c r="J4259" s="36">
        <v>1089.9000000000001</v>
      </c>
    </row>
    <row r="4260" spans="1:10" x14ac:dyDescent="0.25">
      <c r="A4260" s="67"/>
      <c r="B4260" s="67"/>
      <c r="C4260" s="67"/>
      <c r="D4260" s="67"/>
      <c r="E4260" s="67" t="s">
        <v>426</v>
      </c>
      <c r="F4260" s="68">
        <v>42338</v>
      </c>
      <c r="G4260" s="67"/>
      <c r="H4260" s="67" t="s">
        <v>568</v>
      </c>
      <c r="I4260" s="67" t="s">
        <v>4052</v>
      </c>
      <c r="J4260" s="36">
        <v>-227.4</v>
      </c>
    </row>
    <row r="4261" spans="1:10" x14ac:dyDescent="0.25">
      <c r="A4261" s="67"/>
      <c r="B4261" s="67"/>
      <c r="C4261" s="67"/>
      <c r="D4261" s="67"/>
      <c r="E4261" s="67" t="s">
        <v>383</v>
      </c>
      <c r="F4261" s="68">
        <v>42338</v>
      </c>
      <c r="G4261" s="67" t="s">
        <v>1525</v>
      </c>
      <c r="H4261" s="67"/>
      <c r="I4261" s="67" t="s">
        <v>1526</v>
      </c>
      <c r="J4261" s="36">
        <v>20</v>
      </c>
    </row>
    <row r="4262" spans="1:10" x14ac:dyDescent="0.25">
      <c r="A4262" s="67"/>
      <c r="B4262" s="67"/>
      <c r="C4262" s="67"/>
      <c r="D4262" s="67"/>
      <c r="E4262" s="67" t="s">
        <v>426</v>
      </c>
      <c r="F4262" s="68">
        <v>42341</v>
      </c>
      <c r="G4262" s="67"/>
      <c r="H4262" s="67" t="s">
        <v>3995</v>
      </c>
      <c r="I4262" s="67" t="s">
        <v>4053</v>
      </c>
      <c r="J4262" s="36">
        <v>-339.96</v>
      </c>
    </row>
    <row r="4263" spans="1:10" x14ac:dyDescent="0.25">
      <c r="A4263" s="67"/>
      <c r="B4263" s="67"/>
      <c r="C4263" s="67"/>
      <c r="D4263" s="67"/>
      <c r="E4263" s="67" t="s">
        <v>426</v>
      </c>
      <c r="F4263" s="68">
        <v>42383</v>
      </c>
      <c r="G4263" s="67"/>
      <c r="H4263" s="67" t="s">
        <v>2594</v>
      </c>
      <c r="I4263" s="67" t="s">
        <v>4054</v>
      </c>
      <c r="J4263" s="36">
        <v>-464.92</v>
      </c>
    </row>
    <row r="4264" spans="1:10" x14ac:dyDescent="0.25">
      <c r="A4264" s="67"/>
      <c r="B4264" s="67"/>
      <c r="C4264" s="67"/>
      <c r="D4264" s="67"/>
      <c r="E4264" s="67" t="s">
        <v>383</v>
      </c>
      <c r="F4264" s="68">
        <v>42388</v>
      </c>
      <c r="G4264" s="67" t="s">
        <v>4055</v>
      </c>
      <c r="H4264" s="67" t="s">
        <v>4012</v>
      </c>
      <c r="I4264" s="67" t="s">
        <v>903</v>
      </c>
      <c r="J4264" s="36">
        <v>500</v>
      </c>
    </row>
    <row r="4265" spans="1:10" x14ac:dyDescent="0.25">
      <c r="A4265" s="67"/>
      <c r="B4265" s="67"/>
      <c r="C4265" s="67"/>
      <c r="D4265" s="67"/>
      <c r="E4265" s="67" t="s">
        <v>383</v>
      </c>
      <c r="F4265" s="68">
        <v>42394</v>
      </c>
      <c r="G4265" s="67" t="s">
        <v>4056</v>
      </c>
      <c r="H4265" s="67"/>
      <c r="I4265" s="67" t="s">
        <v>4057</v>
      </c>
      <c r="J4265" s="36">
        <v>227.4</v>
      </c>
    </row>
    <row r="4266" spans="1:10" x14ac:dyDescent="0.25">
      <c r="A4266" s="67"/>
      <c r="B4266" s="67"/>
      <c r="C4266" s="67"/>
      <c r="D4266" s="67"/>
      <c r="E4266" s="67" t="s">
        <v>383</v>
      </c>
      <c r="F4266" s="68">
        <v>42394</v>
      </c>
      <c r="G4266" s="67" t="s">
        <v>4058</v>
      </c>
      <c r="H4266" s="67"/>
      <c r="I4266" s="67" t="s">
        <v>4059</v>
      </c>
      <c r="J4266" s="36">
        <v>20622</v>
      </c>
    </row>
    <row r="4267" spans="1:10" x14ac:dyDescent="0.25">
      <c r="A4267" s="67"/>
      <c r="B4267" s="67"/>
      <c r="C4267" s="67"/>
      <c r="D4267" s="67"/>
      <c r="E4267" s="67" t="s">
        <v>423</v>
      </c>
      <c r="F4267" s="68">
        <v>42425</v>
      </c>
      <c r="G4267" s="67" t="s">
        <v>4060</v>
      </c>
      <c r="H4267" s="67" t="s">
        <v>4050</v>
      </c>
      <c r="I4267" s="67" t="s">
        <v>4061</v>
      </c>
      <c r="J4267" s="36">
        <v>1420.1</v>
      </c>
    </row>
    <row r="4268" spans="1:10" x14ac:dyDescent="0.25">
      <c r="A4268" s="67"/>
      <c r="B4268" s="67"/>
      <c r="C4268" s="67"/>
      <c r="D4268" s="67"/>
      <c r="E4268" s="67" t="s">
        <v>383</v>
      </c>
      <c r="F4268" s="68">
        <v>42429</v>
      </c>
      <c r="G4268" s="67" t="s">
        <v>1464</v>
      </c>
      <c r="H4268" s="67"/>
      <c r="I4268" s="67" t="s">
        <v>1465</v>
      </c>
      <c r="J4268" s="36">
        <v>28</v>
      </c>
    </row>
    <row r="4269" spans="1:10" x14ac:dyDescent="0.25">
      <c r="A4269" s="67"/>
      <c r="B4269" s="67"/>
      <c r="C4269" s="67"/>
      <c r="D4269" s="67"/>
      <c r="E4269" s="67" t="s">
        <v>426</v>
      </c>
      <c r="F4269" s="68">
        <v>42439</v>
      </c>
      <c r="G4269" s="67"/>
      <c r="H4269" s="67" t="s">
        <v>3995</v>
      </c>
      <c r="I4269" s="67" t="s">
        <v>4062</v>
      </c>
      <c r="J4269" s="36">
        <v>-910.54</v>
      </c>
    </row>
    <row r="4270" spans="1:10" x14ac:dyDescent="0.25">
      <c r="A4270" s="67"/>
      <c r="B4270" s="67"/>
      <c r="C4270" s="67"/>
      <c r="D4270" s="67"/>
      <c r="E4270" s="67" t="s">
        <v>383</v>
      </c>
      <c r="F4270" s="68">
        <v>42439</v>
      </c>
      <c r="G4270" s="67" t="s">
        <v>4063</v>
      </c>
      <c r="H4270" s="67" t="s">
        <v>4024</v>
      </c>
      <c r="I4270" s="67" t="s">
        <v>4064</v>
      </c>
      <c r="J4270" s="36">
        <v>1000</v>
      </c>
    </row>
    <row r="4271" spans="1:10" x14ac:dyDescent="0.25">
      <c r="A4271" s="67"/>
      <c r="B4271" s="67"/>
      <c r="C4271" s="67"/>
      <c r="D4271" s="67"/>
      <c r="E4271" s="67" t="s">
        <v>426</v>
      </c>
      <c r="F4271" s="68">
        <v>42450</v>
      </c>
      <c r="G4271" s="67"/>
      <c r="H4271" s="67" t="s">
        <v>3995</v>
      </c>
      <c r="I4271" s="67" t="s">
        <v>4065</v>
      </c>
      <c r="J4271" s="36">
        <v>-1106.3599999999999</v>
      </c>
    </row>
    <row r="4272" spans="1:10" x14ac:dyDescent="0.25">
      <c r="A4272" s="67"/>
      <c r="B4272" s="67"/>
      <c r="C4272" s="67"/>
      <c r="D4272" s="67"/>
      <c r="E4272" s="67" t="s">
        <v>426</v>
      </c>
      <c r="F4272" s="68">
        <v>42457</v>
      </c>
      <c r="G4272" s="67"/>
      <c r="H4272" s="67" t="s">
        <v>3995</v>
      </c>
      <c r="I4272" s="67" t="s">
        <v>4066</v>
      </c>
      <c r="J4272" s="36">
        <v>-1019.34</v>
      </c>
    </row>
    <row r="4273" spans="1:10" x14ac:dyDescent="0.25">
      <c r="A4273" s="67"/>
      <c r="B4273" s="67"/>
      <c r="C4273" s="67"/>
      <c r="D4273" s="67"/>
      <c r="E4273" s="67" t="s">
        <v>383</v>
      </c>
      <c r="F4273" s="68">
        <v>42460</v>
      </c>
      <c r="G4273" s="67" t="s">
        <v>1466</v>
      </c>
      <c r="H4273" s="67"/>
      <c r="I4273" s="67" t="s">
        <v>1467</v>
      </c>
      <c r="J4273" s="36">
        <v>98</v>
      </c>
    </row>
    <row r="4274" spans="1:10" x14ac:dyDescent="0.25">
      <c r="A4274" s="67"/>
      <c r="B4274" s="67"/>
      <c r="C4274" s="67"/>
      <c r="D4274" s="67"/>
      <c r="E4274" s="67" t="s">
        <v>426</v>
      </c>
      <c r="F4274" s="68">
        <v>42467</v>
      </c>
      <c r="G4274" s="67"/>
      <c r="H4274" s="67" t="s">
        <v>1337</v>
      </c>
      <c r="I4274" s="67" t="s">
        <v>4067</v>
      </c>
      <c r="J4274" s="36">
        <v>-2032.36</v>
      </c>
    </row>
    <row r="4275" spans="1:10" x14ac:dyDescent="0.25">
      <c r="A4275" s="67"/>
      <c r="B4275" s="67"/>
      <c r="C4275" s="67"/>
      <c r="D4275" s="67"/>
      <c r="E4275" s="67" t="s">
        <v>423</v>
      </c>
      <c r="F4275" s="68">
        <v>42468</v>
      </c>
      <c r="G4275" s="67"/>
      <c r="H4275" s="67" t="s">
        <v>3621</v>
      </c>
      <c r="I4275" s="67" t="s">
        <v>2356</v>
      </c>
      <c r="J4275" s="36">
        <v>1400</v>
      </c>
    </row>
    <row r="4276" spans="1:10" x14ac:dyDescent="0.25">
      <c r="A4276" s="67"/>
      <c r="B4276" s="67"/>
      <c r="C4276" s="67"/>
      <c r="D4276" s="67"/>
      <c r="E4276" s="67" t="s">
        <v>423</v>
      </c>
      <c r="F4276" s="68">
        <v>42468</v>
      </c>
      <c r="G4276" s="67"/>
      <c r="H4276" s="67"/>
      <c r="I4276" s="67" t="s">
        <v>431</v>
      </c>
      <c r="J4276" s="36">
        <v>-33.97</v>
      </c>
    </row>
    <row r="4277" spans="1:10" x14ac:dyDescent="0.25">
      <c r="A4277" s="67"/>
      <c r="B4277" s="67"/>
      <c r="C4277" s="67"/>
      <c r="D4277" s="67"/>
      <c r="E4277" s="67" t="s">
        <v>383</v>
      </c>
      <c r="F4277" s="68">
        <v>42490</v>
      </c>
      <c r="G4277" s="67" t="s">
        <v>1666</v>
      </c>
      <c r="H4277" s="67"/>
      <c r="I4277" s="67" t="s">
        <v>1667</v>
      </c>
      <c r="J4277" s="36">
        <v>58</v>
      </c>
    </row>
    <row r="4278" spans="1:10" x14ac:dyDescent="0.25">
      <c r="A4278" s="67"/>
      <c r="B4278" s="67"/>
      <c r="C4278" s="67"/>
      <c r="D4278" s="67"/>
      <c r="E4278" s="67" t="s">
        <v>426</v>
      </c>
      <c r="F4278" s="68">
        <v>42492</v>
      </c>
      <c r="G4278" s="67"/>
      <c r="H4278" s="67" t="s">
        <v>1337</v>
      </c>
      <c r="I4278" s="67" t="s">
        <v>4068</v>
      </c>
      <c r="J4278" s="36">
        <v>-91.76</v>
      </c>
    </row>
    <row r="4279" spans="1:10" x14ac:dyDescent="0.25">
      <c r="A4279" s="67"/>
      <c r="B4279" s="67"/>
      <c r="C4279" s="67"/>
      <c r="D4279" s="67"/>
      <c r="E4279" s="67" t="s">
        <v>383</v>
      </c>
      <c r="F4279" s="68">
        <v>42492</v>
      </c>
      <c r="G4279" s="67" t="s">
        <v>2829</v>
      </c>
      <c r="H4279" s="67" t="s">
        <v>4012</v>
      </c>
      <c r="I4279" s="67" t="s">
        <v>2131</v>
      </c>
      <c r="J4279" s="36">
        <v>500</v>
      </c>
    </row>
    <row r="4280" spans="1:10" x14ac:dyDescent="0.25">
      <c r="A4280" s="67"/>
      <c r="B4280" s="67"/>
      <c r="C4280" s="67"/>
      <c r="D4280" s="67"/>
      <c r="E4280" s="67" t="s">
        <v>426</v>
      </c>
      <c r="F4280" s="68">
        <v>42495</v>
      </c>
      <c r="G4280" s="67"/>
      <c r="H4280" s="67" t="s">
        <v>3995</v>
      </c>
      <c r="I4280" s="67" t="s">
        <v>4069</v>
      </c>
      <c r="J4280" s="36">
        <v>-840</v>
      </c>
    </row>
    <row r="4281" spans="1:10" x14ac:dyDescent="0.25">
      <c r="A4281" s="67"/>
      <c r="B4281" s="67"/>
      <c r="C4281" s="67"/>
      <c r="D4281" s="67"/>
      <c r="E4281" s="67" t="s">
        <v>383</v>
      </c>
      <c r="F4281" s="68">
        <v>42521</v>
      </c>
      <c r="G4281" s="67" t="s">
        <v>1480</v>
      </c>
      <c r="H4281" s="67"/>
      <c r="I4281" s="67" t="s">
        <v>1481</v>
      </c>
      <c r="J4281" s="36">
        <v>78</v>
      </c>
    </row>
    <row r="4282" spans="1:10" x14ac:dyDescent="0.25">
      <c r="A4282" s="67"/>
      <c r="B4282" s="67"/>
      <c r="C4282" s="67"/>
      <c r="D4282" s="67"/>
      <c r="E4282" s="67" t="s">
        <v>426</v>
      </c>
      <c r="F4282" s="68">
        <v>42527</v>
      </c>
      <c r="G4282" s="67"/>
      <c r="H4282" s="67" t="s">
        <v>323</v>
      </c>
      <c r="I4282" s="67" t="s">
        <v>4070</v>
      </c>
      <c r="J4282" s="36">
        <v>-1575.26</v>
      </c>
    </row>
    <row r="4283" spans="1:10" x14ac:dyDescent="0.25">
      <c r="A4283" s="67"/>
      <c r="B4283" s="67"/>
      <c r="C4283" s="67"/>
      <c r="D4283" s="67"/>
      <c r="E4283" s="67" t="s">
        <v>383</v>
      </c>
      <c r="F4283" s="68">
        <v>42551</v>
      </c>
      <c r="G4283" s="67" t="s">
        <v>1669</v>
      </c>
      <c r="H4283" s="67"/>
      <c r="I4283" s="67" t="s">
        <v>1670</v>
      </c>
      <c r="J4283" s="36">
        <v>20</v>
      </c>
    </row>
    <row r="4284" spans="1:10" x14ac:dyDescent="0.25">
      <c r="A4284" s="67"/>
      <c r="B4284" s="67"/>
      <c r="C4284" s="67"/>
      <c r="D4284" s="67"/>
      <c r="E4284" s="67" t="s">
        <v>426</v>
      </c>
      <c r="F4284" s="68">
        <v>42569</v>
      </c>
      <c r="G4284" s="67"/>
      <c r="H4284" s="67" t="s">
        <v>3995</v>
      </c>
      <c r="I4284" s="67" t="s">
        <v>4071</v>
      </c>
      <c r="J4284" s="36">
        <v>-2675.94</v>
      </c>
    </row>
    <row r="4285" spans="1:10" x14ac:dyDescent="0.25">
      <c r="A4285" s="67"/>
      <c r="B4285" s="67"/>
      <c r="C4285" s="67"/>
      <c r="D4285" s="67"/>
      <c r="E4285" s="67" t="s">
        <v>423</v>
      </c>
      <c r="F4285" s="68">
        <v>42576</v>
      </c>
      <c r="G4285" s="67"/>
      <c r="H4285" s="67" t="s">
        <v>974</v>
      </c>
      <c r="I4285" s="67" t="s">
        <v>2358</v>
      </c>
      <c r="J4285" s="36">
        <v>1400</v>
      </c>
    </row>
    <row r="4286" spans="1:10" x14ac:dyDescent="0.25">
      <c r="A4286" s="67"/>
      <c r="B4286" s="67"/>
      <c r="C4286" s="67"/>
      <c r="D4286" s="67"/>
      <c r="E4286" s="67" t="s">
        <v>423</v>
      </c>
      <c r="F4286" s="68">
        <v>42576</v>
      </c>
      <c r="G4286" s="67"/>
      <c r="H4286" s="67"/>
      <c r="I4286" s="67" t="s">
        <v>431</v>
      </c>
      <c r="J4286" s="36">
        <v>-39.46</v>
      </c>
    </row>
    <row r="4287" spans="1:10" x14ac:dyDescent="0.25">
      <c r="A4287" s="67"/>
      <c r="B4287" s="67"/>
      <c r="C4287" s="67"/>
      <c r="D4287" s="67"/>
      <c r="E4287" s="67" t="s">
        <v>426</v>
      </c>
      <c r="F4287" s="68">
        <v>42576</v>
      </c>
      <c r="G4287" s="67"/>
      <c r="H4287" s="67" t="s">
        <v>3995</v>
      </c>
      <c r="I4287" s="67" t="s">
        <v>1806</v>
      </c>
      <c r="J4287" s="36">
        <v>-953.75</v>
      </c>
    </row>
    <row r="4288" spans="1:10" x14ac:dyDescent="0.25">
      <c r="A4288" s="67"/>
      <c r="B4288" s="67"/>
      <c r="C4288" s="67"/>
      <c r="D4288" s="67"/>
      <c r="E4288" s="67" t="s">
        <v>426</v>
      </c>
      <c r="F4288" s="68">
        <v>42576</v>
      </c>
      <c r="G4288" s="67"/>
      <c r="H4288" s="67" t="s">
        <v>3995</v>
      </c>
      <c r="I4288" s="67" t="s">
        <v>3122</v>
      </c>
      <c r="J4288" s="36">
        <v>-89.94</v>
      </c>
    </row>
    <row r="4289" spans="1:10" x14ac:dyDescent="0.25">
      <c r="A4289" s="67"/>
      <c r="B4289" s="67"/>
      <c r="C4289" s="67"/>
      <c r="D4289" s="67"/>
      <c r="E4289" s="67" t="s">
        <v>383</v>
      </c>
      <c r="F4289" s="68">
        <v>42582</v>
      </c>
      <c r="G4289" s="67" t="s">
        <v>1830</v>
      </c>
      <c r="H4289" s="67"/>
      <c r="I4289" s="67" t="s">
        <v>1831</v>
      </c>
      <c r="J4289" s="36">
        <v>116</v>
      </c>
    </row>
    <row r="4290" spans="1:10" x14ac:dyDescent="0.25">
      <c r="A4290" s="67"/>
      <c r="B4290" s="67"/>
      <c r="C4290" s="67"/>
      <c r="D4290" s="67"/>
      <c r="E4290" s="67" t="s">
        <v>426</v>
      </c>
      <c r="F4290" s="68">
        <v>42583</v>
      </c>
      <c r="G4290" s="67"/>
      <c r="H4290" s="67" t="s">
        <v>3995</v>
      </c>
      <c r="I4290" s="67" t="s">
        <v>1806</v>
      </c>
      <c r="J4290" s="36">
        <v>-2106.81</v>
      </c>
    </row>
    <row r="4291" spans="1:10" x14ac:dyDescent="0.25">
      <c r="A4291" s="67"/>
      <c r="B4291" s="67"/>
      <c r="C4291" s="67"/>
      <c r="D4291" s="67"/>
      <c r="E4291" s="67" t="s">
        <v>426</v>
      </c>
      <c r="F4291" s="68">
        <v>42597</v>
      </c>
      <c r="G4291" s="67"/>
      <c r="H4291" s="67" t="s">
        <v>323</v>
      </c>
      <c r="I4291" s="67" t="s">
        <v>4072</v>
      </c>
      <c r="J4291" s="36">
        <v>-884.31</v>
      </c>
    </row>
    <row r="4292" spans="1:10" x14ac:dyDescent="0.25">
      <c r="A4292" s="67"/>
      <c r="B4292" s="67"/>
      <c r="C4292" s="67"/>
      <c r="D4292" s="67"/>
      <c r="E4292" s="67" t="s">
        <v>426</v>
      </c>
      <c r="F4292" s="68">
        <v>42597</v>
      </c>
      <c r="G4292" s="67"/>
      <c r="H4292" s="67" t="s">
        <v>3997</v>
      </c>
      <c r="I4292" s="67" t="s">
        <v>2091</v>
      </c>
      <c r="J4292" s="36">
        <v>-385.71</v>
      </c>
    </row>
    <row r="4293" spans="1:10" x14ac:dyDescent="0.25">
      <c r="A4293" s="67"/>
      <c r="B4293" s="67"/>
      <c r="C4293" s="67"/>
      <c r="D4293" s="67"/>
      <c r="E4293" s="67" t="s">
        <v>426</v>
      </c>
      <c r="F4293" s="68">
        <v>42604</v>
      </c>
      <c r="G4293" s="67"/>
      <c r="H4293" s="67" t="s">
        <v>1337</v>
      </c>
      <c r="I4293" s="67" t="s">
        <v>4073</v>
      </c>
      <c r="J4293" s="36">
        <v>-923.91</v>
      </c>
    </row>
    <row r="4294" spans="1:10" x14ac:dyDescent="0.25">
      <c r="A4294" s="67"/>
      <c r="B4294" s="67"/>
      <c r="C4294" s="67"/>
      <c r="D4294" s="67"/>
      <c r="E4294" s="67" t="s">
        <v>426</v>
      </c>
      <c r="F4294" s="68">
        <v>42604</v>
      </c>
      <c r="G4294" s="67" t="s">
        <v>570</v>
      </c>
      <c r="H4294" s="67" t="s">
        <v>4074</v>
      </c>
      <c r="I4294" s="67" t="s">
        <v>4075</v>
      </c>
      <c r="J4294" s="36">
        <v>-360.52</v>
      </c>
    </row>
    <row r="4295" spans="1:10" x14ac:dyDescent="0.25">
      <c r="A4295" s="67"/>
      <c r="B4295" s="67"/>
      <c r="C4295" s="67"/>
      <c r="D4295" s="67"/>
      <c r="E4295" s="67" t="s">
        <v>426</v>
      </c>
      <c r="F4295" s="68">
        <v>42605</v>
      </c>
      <c r="G4295" s="67"/>
      <c r="H4295" s="67" t="s">
        <v>3997</v>
      </c>
      <c r="I4295" s="67" t="s">
        <v>4076</v>
      </c>
      <c r="J4295" s="36">
        <v>-194.1</v>
      </c>
    </row>
    <row r="4296" spans="1:10" x14ac:dyDescent="0.25">
      <c r="A4296" s="67"/>
      <c r="B4296" s="67"/>
      <c r="C4296" s="67"/>
      <c r="D4296" s="67"/>
      <c r="E4296" s="67" t="s">
        <v>383</v>
      </c>
      <c r="F4296" s="68">
        <v>42613</v>
      </c>
      <c r="G4296" s="67" t="s">
        <v>1482</v>
      </c>
      <c r="H4296" s="67"/>
      <c r="I4296" s="67" t="s">
        <v>1483</v>
      </c>
      <c r="J4296" s="36">
        <v>320</v>
      </c>
    </row>
    <row r="4297" spans="1:10" x14ac:dyDescent="0.25">
      <c r="A4297" s="67"/>
      <c r="B4297" s="67"/>
      <c r="C4297" s="67"/>
      <c r="D4297" s="67"/>
      <c r="E4297" s="67" t="s">
        <v>426</v>
      </c>
      <c r="F4297" s="68">
        <v>42619</v>
      </c>
      <c r="G4297" s="67"/>
      <c r="H4297" s="67" t="s">
        <v>4077</v>
      </c>
      <c r="I4297" s="67" t="s">
        <v>4078</v>
      </c>
      <c r="J4297" s="36">
        <v>-118.82</v>
      </c>
    </row>
    <row r="4298" spans="1:10" x14ac:dyDescent="0.25">
      <c r="A4298" s="67"/>
      <c r="B4298" s="67"/>
      <c r="C4298" s="67"/>
      <c r="D4298" s="67"/>
      <c r="E4298" s="67" t="s">
        <v>426</v>
      </c>
      <c r="F4298" s="68">
        <v>42619</v>
      </c>
      <c r="G4298" s="67"/>
      <c r="H4298" s="67" t="s">
        <v>4077</v>
      </c>
      <c r="I4298" s="67" t="s">
        <v>4079</v>
      </c>
      <c r="J4298" s="36">
        <v>-200</v>
      </c>
    </row>
    <row r="4299" spans="1:10" x14ac:dyDescent="0.25">
      <c r="A4299" s="67"/>
      <c r="B4299" s="67"/>
      <c r="C4299" s="67"/>
      <c r="D4299" s="67"/>
      <c r="E4299" s="67" t="s">
        <v>383</v>
      </c>
      <c r="F4299" s="68">
        <v>42643</v>
      </c>
      <c r="G4299" s="67" t="s">
        <v>1581</v>
      </c>
      <c r="H4299" s="67"/>
      <c r="I4299" s="67" t="s">
        <v>1582</v>
      </c>
      <c r="J4299" s="36">
        <v>120</v>
      </c>
    </row>
    <row r="4300" spans="1:10" x14ac:dyDescent="0.25">
      <c r="A4300" s="67"/>
      <c r="B4300" s="67"/>
      <c r="C4300" s="67"/>
      <c r="D4300" s="67"/>
      <c r="E4300" s="67" t="s">
        <v>426</v>
      </c>
      <c r="F4300" s="68">
        <v>42663</v>
      </c>
      <c r="G4300" s="67"/>
      <c r="H4300" s="67" t="s">
        <v>3995</v>
      </c>
      <c r="I4300" s="67" t="s">
        <v>4080</v>
      </c>
      <c r="J4300" s="36">
        <v>-36.700000000000003</v>
      </c>
    </row>
    <row r="4301" spans="1:10" x14ac:dyDescent="0.25">
      <c r="A4301" s="67"/>
      <c r="B4301" s="67"/>
      <c r="C4301" s="67"/>
      <c r="D4301" s="67"/>
      <c r="E4301" s="67" t="s">
        <v>383</v>
      </c>
      <c r="F4301" s="68">
        <v>42675</v>
      </c>
      <c r="G4301" s="67" t="s">
        <v>1835</v>
      </c>
      <c r="H4301" s="67"/>
      <c r="I4301" s="67" t="s">
        <v>1836</v>
      </c>
      <c r="J4301" s="36">
        <v>124</v>
      </c>
    </row>
    <row r="4302" spans="1:10" x14ac:dyDescent="0.25">
      <c r="A4302" s="67"/>
      <c r="B4302" s="67"/>
      <c r="C4302" s="67"/>
      <c r="D4302" s="67"/>
      <c r="E4302" s="67" t="s">
        <v>423</v>
      </c>
      <c r="F4302" s="68">
        <v>42676</v>
      </c>
      <c r="G4302" s="67"/>
      <c r="H4302" s="67" t="s">
        <v>299</v>
      </c>
      <c r="I4302" s="67" t="s">
        <v>4081</v>
      </c>
      <c r="J4302" s="36">
        <v>1200</v>
      </c>
    </row>
    <row r="4303" spans="1:10" x14ac:dyDescent="0.25">
      <c r="A4303" s="67"/>
      <c r="B4303" s="67"/>
      <c r="C4303" s="67"/>
      <c r="D4303" s="67"/>
      <c r="E4303" s="67" t="s">
        <v>423</v>
      </c>
      <c r="F4303" s="68">
        <v>42676</v>
      </c>
      <c r="G4303" s="67"/>
      <c r="H4303" s="67"/>
      <c r="I4303" s="67" t="s">
        <v>431</v>
      </c>
      <c r="J4303" s="36">
        <v>-32.72</v>
      </c>
    </row>
    <row r="4304" spans="1:10" x14ac:dyDescent="0.25">
      <c r="A4304" s="67"/>
      <c r="B4304" s="67"/>
      <c r="C4304" s="67"/>
      <c r="D4304" s="67"/>
      <c r="E4304" s="67" t="s">
        <v>426</v>
      </c>
      <c r="F4304" s="68">
        <v>42682</v>
      </c>
      <c r="G4304" s="67"/>
      <c r="H4304" s="67" t="s">
        <v>1337</v>
      </c>
      <c r="I4304" s="67" t="s">
        <v>4053</v>
      </c>
      <c r="J4304" s="36">
        <v>-226</v>
      </c>
    </row>
    <row r="4305" spans="1:10" x14ac:dyDescent="0.25">
      <c r="A4305" s="67"/>
      <c r="B4305" s="67"/>
      <c r="C4305" s="67"/>
      <c r="D4305" s="67"/>
      <c r="E4305" s="67" t="s">
        <v>383</v>
      </c>
      <c r="F4305" s="68">
        <v>42704</v>
      </c>
      <c r="G4305" s="67" t="s">
        <v>1468</v>
      </c>
      <c r="H4305" s="67"/>
      <c r="I4305" s="67" t="s">
        <v>1469</v>
      </c>
      <c r="J4305" s="36">
        <v>20</v>
      </c>
    </row>
    <row r="4306" spans="1:10" x14ac:dyDescent="0.25">
      <c r="A4306" s="67"/>
      <c r="B4306" s="67"/>
      <c r="C4306" s="67"/>
      <c r="D4306" s="67"/>
      <c r="E4306" s="67" t="s">
        <v>383</v>
      </c>
      <c r="F4306" s="68">
        <v>42735</v>
      </c>
      <c r="G4306" s="67" t="s">
        <v>1470</v>
      </c>
      <c r="H4306" s="67"/>
      <c r="I4306" s="67" t="s">
        <v>1471</v>
      </c>
      <c r="J4306" s="36">
        <v>20</v>
      </c>
    </row>
    <row r="4307" spans="1:10" x14ac:dyDescent="0.25">
      <c r="A4307" s="67"/>
      <c r="B4307" s="67"/>
      <c r="C4307" s="67"/>
      <c r="D4307" s="67"/>
      <c r="E4307" s="67" t="s">
        <v>426</v>
      </c>
      <c r="F4307" s="68">
        <v>42738</v>
      </c>
      <c r="G4307" s="67"/>
      <c r="H4307" s="67" t="s">
        <v>3995</v>
      </c>
      <c r="I4307" s="67" t="s">
        <v>1811</v>
      </c>
      <c r="J4307" s="36">
        <v>-39.380000000000003</v>
      </c>
    </row>
    <row r="4308" spans="1:10" x14ac:dyDescent="0.25">
      <c r="A4308" s="67"/>
      <c r="B4308" s="67"/>
      <c r="C4308" s="67"/>
      <c r="D4308" s="67"/>
      <c r="E4308" s="67" t="s">
        <v>426</v>
      </c>
      <c r="F4308" s="68">
        <v>42738</v>
      </c>
      <c r="G4308" s="67"/>
      <c r="H4308" s="67" t="s">
        <v>3995</v>
      </c>
      <c r="I4308" s="67" t="s">
        <v>4029</v>
      </c>
      <c r="J4308" s="36">
        <v>-1029.9100000000001</v>
      </c>
    </row>
    <row r="4309" spans="1:10" x14ac:dyDescent="0.25">
      <c r="A4309" s="67"/>
      <c r="B4309" s="67"/>
      <c r="C4309" s="67"/>
      <c r="D4309" s="67"/>
      <c r="E4309" s="67" t="s">
        <v>426</v>
      </c>
      <c r="F4309" s="68">
        <v>42740</v>
      </c>
      <c r="G4309" s="67"/>
      <c r="H4309" s="67" t="s">
        <v>3997</v>
      </c>
      <c r="I4309" s="67" t="s">
        <v>4082</v>
      </c>
      <c r="J4309" s="36">
        <v>-292.27999999999997</v>
      </c>
    </row>
    <row r="4310" spans="1:10" x14ac:dyDescent="0.25">
      <c r="A4310" s="67"/>
      <c r="B4310" s="67"/>
      <c r="C4310" s="67"/>
      <c r="D4310" s="67"/>
      <c r="E4310" s="67" t="s">
        <v>423</v>
      </c>
      <c r="F4310" s="68">
        <v>42744</v>
      </c>
      <c r="G4310" s="67"/>
      <c r="H4310" s="67" t="s">
        <v>4024</v>
      </c>
      <c r="I4310" s="67" t="s">
        <v>2358</v>
      </c>
      <c r="J4310" s="36">
        <v>2000</v>
      </c>
    </row>
    <row r="4311" spans="1:10" x14ac:dyDescent="0.25">
      <c r="A4311" s="67"/>
      <c r="B4311" s="67"/>
      <c r="C4311" s="67"/>
      <c r="D4311" s="67"/>
      <c r="E4311" s="67" t="s">
        <v>383</v>
      </c>
      <c r="F4311" s="68">
        <v>42766</v>
      </c>
      <c r="G4311" s="67" t="s">
        <v>1586</v>
      </c>
      <c r="H4311" s="67"/>
      <c r="I4311" s="67" t="s">
        <v>1587</v>
      </c>
      <c r="J4311" s="36">
        <v>40</v>
      </c>
    </row>
    <row r="4312" spans="1:10" x14ac:dyDescent="0.25">
      <c r="A4312" s="67"/>
      <c r="B4312" s="67"/>
      <c r="C4312" s="67"/>
      <c r="D4312" s="67"/>
      <c r="E4312" s="67" t="s">
        <v>383</v>
      </c>
      <c r="F4312" s="68">
        <v>42766</v>
      </c>
      <c r="G4312" s="67" t="s">
        <v>2326</v>
      </c>
      <c r="H4312" s="67"/>
      <c r="I4312" s="67" t="s">
        <v>4083</v>
      </c>
      <c r="J4312" s="36">
        <v>44078</v>
      </c>
    </row>
    <row r="4313" spans="1:10" x14ac:dyDescent="0.25">
      <c r="A4313" s="67"/>
      <c r="B4313" s="67"/>
      <c r="C4313" s="67"/>
      <c r="D4313" s="67"/>
      <c r="E4313" s="67" t="s">
        <v>426</v>
      </c>
      <c r="F4313" s="68">
        <v>42772</v>
      </c>
      <c r="G4313" s="67"/>
      <c r="H4313" s="67" t="s">
        <v>3997</v>
      </c>
      <c r="I4313" s="67" t="s">
        <v>4084</v>
      </c>
      <c r="J4313" s="36">
        <v>-593.12</v>
      </c>
    </row>
    <row r="4314" spans="1:10" x14ac:dyDescent="0.25">
      <c r="A4314" s="67"/>
      <c r="B4314" s="67"/>
      <c r="C4314" s="67"/>
      <c r="D4314" s="67"/>
      <c r="E4314" s="67" t="s">
        <v>426</v>
      </c>
      <c r="F4314" s="68">
        <v>42787</v>
      </c>
      <c r="G4314" s="67"/>
      <c r="H4314" s="67" t="s">
        <v>3995</v>
      </c>
      <c r="I4314" s="67" t="s">
        <v>2492</v>
      </c>
      <c r="J4314" s="36">
        <v>-89.94</v>
      </c>
    </row>
    <row r="4315" spans="1:10" x14ac:dyDescent="0.25">
      <c r="A4315" s="67"/>
      <c r="B4315" s="67"/>
      <c r="C4315" s="67"/>
      <c r="D4315" s="67"/>
      <c r="E4315" s="67" t="s">
        <v>426</v>
      </c>
      <c r="F4315" s="68">
        <v>42787</v>
      </c>
      <c r="G4315" s="67"/>
      <c r="H4315" s="67" t="s">
        <v>3995</v>
      </c>
      <c r="I4315" s="67" t="s">
        <v>4085</v>
      </c>
      <c r="J4315" s="36">
        <v>-882.44</v>
      </c>
    </row>
    <row r="4316" spans="1:10" x14ac:dyDescent="0.25">
      <c r="A4316" s="67"/>
      <c r="B4316" s="67"/>
      <c r="C4316" s="67"/>
      <c r="D4316" s="67"/>
      <c r="E4316" s="67" t="s">
        <v>426</v>
      </c>
      <c r="F4316" s="68">
        <v>42793</v>
      </c>
      <c r="G4316" s="67"/>
      <c r="H4316" s="67" t="s">
        <v>3995</v>
      </c>
      <c r="I4316" s="67" t="s">
        <v>2091</v>
      </c>
      <c r="J4316" s="36">
        <v>-1075</v>
      </c>
    </row>
    <row r="4317" spans="1:10" x14ac:dyDescent="0.25">
      <c r="A4317" s="67"/>
      <c r="B4317" s="67"/>
      <c r="C4317" s="67"/>
      <c r="D4317" s="67"/>
      <c r="E4317" s="67" t="s">
        <v>426</v>
      </c>
      <c r="F4317" s="68">
        <v>42793</v>
      </c>
      <c r="G4317" s="67"/>
      <c r="H4317" s="67" t="s">
        <v>3995</v>
      </c>
      <c r="I4317" s="67" t="s">
        <v>4086</v>
      </c>
      <c r="J4317" s="36">
        <v>-154.32</v>
      </c>
    </row>
    <row r="4318" spans="1:10" x14ac:dyDescent="0.25">
      <c r="A4318" s="67"/>
      <c r="B4318" s="67"/>
      <c r="C4318" s="67"/>
      <c r="D4318" s="67"/>
      <c r="E4318" s="67" t="s">
        <v>383</v>
      </c>
      <c r="F4318" s="68">
        <v>42794</v>
      </c>
      <c r="G4318" s="67" t="s">
        <v>1551</v>
      </c>
      <c r="H4318" s="67"/>
      <c r="I4318" s="67" t="s">
        <v>1465</v>
      </c>
      <c r="J4318" s="36">
        <v>60</v>
      </c>
    </row>
    <row r="4319" spans="1:10" x14ac:dyDescent="0.25">
      <c r="A4319" s="67"/>
      <c r="B4319" s="67"/>
      <c r="C4319" s="67"/>
      <c r="D4319" s="67"/>
      <c r="E4319" s="67" t="s">
        <v>423</v>
      </c>
      <c r="F4319" s="68">
        <v>42818</v>
      </c>
      <c r="G4319" s="67"/>
      <c r="H4319" s="67" t="s">
        <v>4087</v>
      </c>
      <c r="I4319" s="67" t="s">
        <v>4088</v>
      </c>
      <c r="J4319" s="36">
        <v>1207.95</v>
      </c>
    </row>
    <row r="4320" spans="1:10" x14ac:dyDescent="0.25">
      <c r="A4320" s="67"/>
      <c r="B4320" s="67"/>
      <c r="C4320" s="67"/>
      <c r="D4320" s="67"/>
      <c r="E4320" s="67" t="s">
        <v>423</v>
      </c>
      <c r="F4320" s="68">
        <v>42818</v>
      </c>
      <c r="G4320" s="67"/>
      <c r="H4320" s="67"/>
      <c r="I4320" s="67" t="s">
        <v>425</v>
      </c>
      <c r="J4320" s="36">
        <v>-35.33</v>
      </c>
    </row>
    <row r="4321" spans="1:10" x14ac:dyDescent="0.25">
      <c r="A4321" s="67"/>
      <c r="B4321" s="67"/>
      <c r="C4321" s="67"/>
      <c r="D4321" s="67"/>
      <c r="E4321" s="67" t="s">
        <v>390</v>
      </c>
      <c r="F4321" s="68">
        <v>42825</v>
      </c>
      <c r="G4321" s="67"/>
      <c r="H4321" s="67" t="s">
        <v>4089</v>
      </c>
      <c r="I4321" s="67" t="s">
        <v>4090</v>
      </c>
      <c r="J4321" s="36">
        <v>-7.95</v>
      </c>
    </row>
    <row r="4322" spans="1:10" x14ac:dyDescent="0.25">
      <c r="A4322" s="67"/>
      <c r="B4322" s="67"/>
      <c r="C4322" s="67"/>
      <c r="D4322" s="67"/>
      <c r="E4322" s="67" t="s">
        <v>390</v>
      </c>
      <c r="F4322" s="68">
        <v>42826</v>
      </c>
      <c r="G4322" s="67"/>
      <c r="H4322" s="67" t="s">
        <v>317</v>
      </c>
      <c r="I4322" s="67" t="s">
        <v>4091</v>
      </c>
      <c r="J4322" s="36">
        <v>-533.26</v>
      </c>
    </row>
    <row r="4323" spans="1:10" x14ac:dyDescent="0.25">
      <c r="A4323" s="67"/>
      <c r="B4323" s="67"/>
      <c r="C4323" s="67"/>
      <c r="D4323" s="67"/>
      <c r="E4323" s="67" t="s">
        <v>383</v>
      </c>
      <c r="F4323" s="68">
        <v>42855</v>
      </c>
      <c r="G4323" s="67" t="s">
        <v>1474</v>
      </c>
      <c r="H4323" s="67"/>
      <c r="I4323" s="67" t="s">
        <v>1475</v>
      </c>
      <c r="J4323" s="36">
        <v>58</v>
      </c>
    </row>
    <row r="4324" spans="1:10" x14ac:dyDescent="0.25">
      <c r="A4324" s="67"/>
      <c r="B4324" s="67"/>
      <c r="C4324" s="67"/>
      <c r="D4324" s="67"/>
      <c r="E4324" s="67" t="s">
        <v>390</v>
      </c>
      <c r="F4324" s="68">
        <v>42856</v>
      </c>
      <c r="G4324" s="67"/>
      <c r="H4324" s="67" t="s">
        <v>4092</v>
      </c>
      <c r="I4324" s="67" t="s">
        <v>4093</v>
      </c>
      <c r="J4324" s="36">
        <v>-161.22</v>
      </c>
    </row>
    <row r="4325" spans="1:10" x14ac:dyDescent="0.25">
      <c r="A4325" s="67"/>
      <c r="B4325" s="67"/>
      <c r="C4325" s="67"/>
      <c r="D4325" s="67"/>
      <c r="E4325" s="67" t="s">
        <v>390</v>
      </c>
      <c r="F4325" s="68">
        <v>42857</v>
      </c>
      <c r="G4325" s="67"/>
      <c r="H4325" s="67" t="s">
        <v>323</v>
      </c>
      <c r="I4325" s="67" t="s">
        <v>4094</v>
      </c>
      <c r="J4325" s="36">
        <v>-746.13</v>
      </c>
    </row>
    <row r="4326" spans="1:10" x14ac:dyDescent="0.25">
      <c r="A4326" s="67"/>
      <c r="B4326" s="67"/>
      <c r="C4326" s="67"/>
      <c r="D4326" s="67"/>
      <c r="E4326" s="67" t="s">
        <v>390</v>
      </c>
      <c r="F4326" s="68">
        <v>42859</v>
      </c>
      <c r="G4326" s="67"/>
      <c r="H4326" s="67" t="s">
        <v>3995</v>
      </c>
      <c r="I4326" s="67" t="s">
        <v>2091</v>
      </c>
      <c r="J4326" s="36">
        <v>-321.83</v>
      </c>
    </row>
    <row r="4327" spans="1:10" x14ac:dyDescent="0.25">
      <c r="A4327" s="67"/>
      <c r="B4327" s="67"/>
      <c r="C4327" s="67"/>
      <c r="D4327" s="67"/>
      <c r="E4327" s="67" t="s">
        <v>390</v>
      </c>
      <c r="F4327" s="68">
        <v>42859</v>
      </c>
      <c r="G4327" s="67"/>
      <c r="H4327" s="67" t="s">
        <v>3995</v>
      </c>
      <c r="I4327" s="67" t="s">
        <v>4095</v>
      </c>
      <c r="J4327" s="36">
        <v>-1116.53</v>
      </c>
    </row>
    <row r="4328" spans="1:10" x14ac:dyDescent="0.25">
      <c r="A4328" s="67"/>
      <c r="B4328" s="67"/>
      <c r="C4328" s="67"/>
      <c r="D4328" s="67"/>
      <c r="E4328" s="67" t="s">
        <v>390</v>
      </c>
      <c r="F4328" s="68">
        <v>42865</v>
      </c>
      <c r="G4328" s="67"/>
      <c r="H4328" s="67" t="s">
        <v>317</v>
      </c>
      <c r="I4328" s="67" t="s">
        <v>4091</v>
      </c>
      <c r="J4328" s="36">
        <v>-533.26</v>
      </c>
    </row>
    <row r="4329" spans="1:10" x14ac:dyDescent="0.25">
      <c r="A4329" s="67"/>
      <c r="B4329" s="67"/>
      <c r="C4329" s="67"/>
      <c r="D4329" s="67"/>
      <c r="E4329" s="67" t="s">
        <v>423</v>
      </c>
      <c r="F4329" s="68">
        <v>42865</v>
      </c>
      <c r="G4329" s="67"/>
      <c r="H4329" s="67"/>
      <c r="I4329" s="67" t="s">
        <v>4096</v>
      </c>
      <c r="J4329" s="36">
        <v>1207.95</v>
      </c>
    </row>
    <row r="4330" spans="1:10" x14ac:dyDescent="0.25">
      <c r="A4330" s="67"/>
      <c r="B4330" s="67"/>
      <c r="C4330" s="67"/>
      <c r="D4330" s="67"/>
      <c r="E4330" s="67" t="s">
        <v>423</v>
      </c>
      <c r="F4330" s="68">
        <v>42865</v>
      </c>
      <c r="G4330" s="67"/>
      <c r="H4330" s="67"/>
      <c r="I4330" s="67" t="s">
        <v>425</v>
      </c>
      <c r="J4330" s="36">
        <v>-35.33</v>
      </c>
    </row>
    <row r="4331" spans="1:10" x14ac:dyDescent="0.25">
      <c r="A4331" s="67"/>
      <c r="B4331" s="67"/>
      <c r="C4331" s="67"/>
      <c r="D4331" s="67"/>
      <c r="E4331" s="67" t="s">
        <v>390</v>
      </c>
      <c r="F4331" s="68">
        <v>42873</v>
      </c>
      <c r="G4331" s="67"/>
      <c r="H4331" s="67" t="s">
        <v>3995</v>
      </c>
      <c r="I4331" s="67" t="s">
        <v>4097</v>
      </c>
      <c r="J4331" s="36">
        <v>-1733.07</v>
      </c>
    </row>
    <row r="4332" spans="1:10" x14ac:dyDescent="0.25">
      <c r="A4332" s="67"/>
      <c r="B4332" s="67"/>
      <c r="C4332" s="67"/>
      <c r="D4332" s="67"/>
      <c r="E4332" s="67" t="s">
        <v>390</v>
      </c>
      <c r="F4332" s="68">
        <v>42878</v>
      </c>
      <c r="G4332" s="67"/>
      <c r="H4332" s="67" t="s">
        <v>3995</v>
      </c>
      <c r="I4332" s="67" t="s">
        <v>3996</v>
      </c>
      <c r="J4332" s="36">
        <v>-950</v>
      </c>
    </row>
    <row r="4333" spans="1:10" x14ac:dyDescent="0.25">
      <c r="A4333" s="67"/>
      <c r="B4333" s="67"/>
      <c r="C4333" s="67"/>
      <c r="D4333" s="67"/>
      <c r="E4333" s="67" t="s">
        <v>390</v>
      </c>
      <c r="F4333" s="68">
        <v>42879</v>
      </c>
      <c r="G4333" s="67"/>
      <c r="H4333" s="67" t="s">
        <v>4098</v>
      </c>
      <c r="I4333" s="67" t="s">
        <v>4099</v>
      </c>
      <c r="J4333" s="36">
        <v>-184.86</v>
      </c>
    </row>
    <row r="4334" spans="1:10" x14ac:dyDescent="0.25">
      <c r="A4334" s="67"/>
      <c r="B4334" s="67"/>
      <c r="C4334" s="67"/>
      <c r="D4334" s="67"/>
      <c r="E4334" s="67" t="s">
        <v>383</v>
      </c>
      <c r="F4334" s="68">
        <v>42886</v>
      </c>
      <c r="G4334" s="67" t="s">
        <v>1545</v>
      </c>
      <c r="H4334" s="67"/>
      <c r="I4334" s="67" t="s">
        <v>1546</v>
      </c>
      <c r="J4334" s="36">
        <v>1068</v>
      </c>
    </row>
    <row r="4335" spans="1:10" x14ac:dyDescent="0.25">
      <c r="A4335" s="67"/>
      <c r="B4335" s="67"/>
      <c r="C4335" s="67"/>
      <c r="D4335" s="67"/>
      <c r="E4335" s="67" t="s">
        <v>390</v>
      </c>
      <c r="F4335" s="68">
        <v>42891</v>
      </c>
      <c r="G4335" s="67"/>
      <c r="H4335" s="67" t="s">
        <v>323</v>
      </c>
      <c r="I4335" s="67" t="s">
        <v>4100</v>
      </c>
      <c r="J4335" s="36">
        <v>-172.68</v>
      </c>
    </row>
    <row r="4336" spans="1:10" x14ac:dyDescent="0.25">
      <c r="A4336" s="67"/>
      <c r="B4336" s="67"/>
      <c r="C4336" s="67"/>
      <c r="D4336" s="67"/>
      <c r="E4336" s="67" t="s">
        <v>390</v>
      </c>
      <c r="F4336" s="68">
        <v>42917</v>
      </c>
      <c r="G4336" s="67" t="s">
        <v>4101</v>
      </c>
      <c r="H4336" s="67" t="s">
        <v>4102</v>
      </c>
      <c r="I4336" s="67" t="s">
        <v>4103</v>
      </c>
      <c r="J4336" s="36">
        <v>-66.900000000000006</v>
      </c>
    </row>
    <row r="4337" spans="1:10" x14ac:dyDescent="0.25">
      <c r="A4337" s="67"/>
      <c r="B4337" s="67"/>
      <c r="C4337" s="67"/>
      <c r="D4337" s="67"/>
      <c r="E4337" s="67" t="s">
        <v>390</v>
      </c>
      <c r="F4337" s="68">
        <v>42918</v>
      </c>
      <c r="G4337" s="67" t="s">
        <v>4104</v>
      </c>
      <c r="H4337" s="67" t="s">
        <v>3995</v>
      </c>
      <c r="I4337" s="67" t="s">
        <v>4105</v>
      </c>
      <c r="J4337" s="36">
        <v>-46</v>
      </c>
    </row>
    <row r="4338" spans="1:10" x14ac:dyDescent="0.25">
      <c r="A4338" s="67"/>
      <c r="B4338" s="67"/>
      <c r="C4338" s="67"/>
      <c r="D4338" s="67"/>
      <c r="E4338" s="67" t="s">
        <v>390</v>
      </c>
      <c r="F4338" s="68">
        <v>42937</v>
      </c>
      <c r="G4338" s="67" t="s">
        <v>4106</v>
      </c>
      <c r="H4338" s="67" t="s">
        <v>3995</v>
      </c>
      <c r="I4338" s="67" t="s">
        <v>4107</v>
      </c>
      <c r="J4338" s="36">
        <v>-89.94</v>
      </c>
    </row>
    <row r="4339" spans="1:10" x14ac:dyDescent="0.25">
      <c r="A4339" s="67"/>
      <c r="B4339" s="67"/>
      <c r="C4339" s="67"/>
      <c r="D4339" s="67"/>
      <c r="E4339" s="67" t="s">
        <v>390</v>
      </c>
      <c r="F4339" s="68">
        <v>42939</v>
      </c>
      <c r="G4339" s="67" t="s">
        <v>4108</v>
      </c>
      <c r="H4339" s="67" t="s">
        <v>3995</v>
      </c>
      <c r="I4339" s="67" t="s">
        <v>4109</v>
      </c>
      <c r="J4339" s="36">
        <v>-831.82</v>
      </c>
    </row>
    <row r="4340" spans="1:10" x14ac:dyDescent="0.25">
      <c r="A4340" s="67"/>
      <c r="B4340" s="67"/>
      <c r="C4340" s="67"/>
      <c r="D4340" s="67"/>
      <c r="E4340" s="67" t="s">
        <v>390</v>
      </c>
      <c r="F4340" s="68">
        <v>42962</v>
      </c>
      <c r="G4340" s="67" t="s">
        <v>4110</v>
      </c>
      <c r="H4340" s="67" t="s">
        <v>4111</v>
      </c>
      <c r="I4340" s="67" t="s">
        <v>4112</v>
      </c>
      <c r="J4340" s="36">
        <v>-377.29</v>
      </c>
    </row>
    <row r="4341" spans="1:10" x14ac:dyDescent="0.25">
      <c r="A4341" s="67"/>
      <c r="B4341" s="67"/>
      <c r="C4341" s="67"/>
      <c r="D4341" s="67"/>
      <c r="E4341" s="67" t="s">
        <v>390</v>
      </c>
      <c r="F4341" s="68">
        <v>42969</v>
      </c>
      <c r="G4341" s="67" t="s">
        <v>4113</v>
      </c>
      <c r="H4341" s="67" t="s">
        <v>317</v>
      </c>
      <c r="I4341" s="67" t="s">
        <v>4114</v>
      </c>
      <c r="J4341" s="36">
        <v>-836.4</v>
      </c>
    </row>
    <row r="4342" spans="1:10" x14ac:dyDescent="0.25">
      <c r="A4342" s="67"/>
      <c r="B4342" s="67"/>
      <c r="C4342" s="67"/>
      <c r="D4342" s="67"/>
      <c r="E4342" s="67" t="s">
        <v>390</v>
      </c>
      <c r="F4342" s="68">
        <v>42972</v>
      </c>
      <c r="G4342" s="67" t="s">
        <v>4115</v>
      </c>
      <c r="H4342" s="67" t="s">
        <v>3995</v>
      </c>
      <c r="I4342" s="67" t="s">
        <v>4116</v>
      </c>
      <c r="J4342" s="36">
        <v>-343.38</v>
      </c>
    </row>
    <row r="4343" spans="1:10" x14ac:dyDescent="0.25">
      <c r="A4343" s="67"/>
      <c r="B4343" s="67"/>
      <c r="C4343" s="67"/>
      <c r="D4343" s="67"/>
      <c r="E4343" s="67" t="s">
        <v>390</v>
      </c>
      <c r="F4343" s="68">
        <v>42990</v>
      </c>
      <c r="G4343" s="67" t="s">
        <v>4117</v>
      </c>
      <c r="H4343" s="67" t="s">
        <v>4089</v>
      </c>
      <c r="I4343" s="67" t="s">
        <v>4118</v>
      </c>
      <c r="J4343" s="36">
        <v>-1.96</v>
      </c>
    </row>
    <row r="4344" spans="1:10" x14ac:dyDescent="0.25">
      <c r="A4344" s="67"/>
      <c r="B4344" s="67"/>
      <c r="C4344" s="67"/>
      <c r="D4344" s="67"/>
      <c r="E4344" s="67" t="s">
        <v>390</v>
      </c>
      <c r="F4344" s="68">
        <v>42996</v>
      </c>
      <c r="G4344" s="67" t="s">
        <v>4119</v>
      </c>
      <c r="H4344" s="67" t="s">
        <v>4120</v>
      </c>
      <c r="I4344" s="67" t="s">
        <v>4121</v>
      </c>
      <c r="J4344" s="36">
        <v>-615.66</v>
      </c>
    </row>
    <row r="4345" spans="1:10" x14ac:dyDescent="0.25">
      <c r="A4345" s="67"/>
      <c r="B4345" s="67"/>
      <c r="C4345" s="67"/>
      <c r="D4345" s="67"/>
      <c r="E4345" s="67" t="s">
        <v>390</v>
      </c>
      <c r="F4345" s="68">
        <v>43005</v>
      </c>
      <c r="G4345" s="67" t="s">
        <v>4122</v>
      </c>
      <c r="H4345" s="67" t="s">
        <v>3995</v>
      </c>
      <c r="I4345" s="67" t="s">
        <v>4123</v>
      </c>
      <c r="J4345" s="36">
        <v>-117.07</v>
      </c>
    </row>
    <row r="4346" spans="1:10" x14ac:dyDescent="0.25">
      <c r="A4346" s="67"/>
      <c r="B4346" s="67"/>
      <c r="C4346" s="67"/>
      <c r="D4346" s="67"/>
      <c r="E4346" s="67" t="s">
        <v>390</v>
      </c>
      <c r="F4346" s="68">
        <v>43006</v>
      </c>
      <c r="G4346" s="67" t="s">
        <v>4124</v>
      </c>
      <c r="H4346" s="67" t="s">
        <v>3995</v>
      </c>
      <c r="I4346" s="67" t="s">
        <v>4125</v>
      </c>
      <c r="J4346" s="36">
        <v>-460.16</v>
      </c>
    </row>
    <row r="4347" spans="1:10" x14ac:dyDescent="0.25">
      <c r="A4347" s="67"/>
      <c r="B4347" s="67"/>
      <c r="C4347" s="67"/>
      <c r="D4347" s="67"/>
      <c r="E4347" s="67" t="s">
        <v>390</v>
      </c>
      <c r="F4347" s="68">
        <v>43006</v>
      </c>
      <c r="G4347" s="67" t="s">
        <v>4126</v>
      </c>
      <c r="H4347" s="67" t="s">
        <v>3995</v>
      </c>
      <c r="I4347" s="67" t="s">
        <v>4127</v>
      </c>
      <c r="J4347" s="36">
        <v>-1065.19</v>
      </c>
    </row>
    <row r="4348" spans="1:10" x14ac:dyDescent="0.25">
      <c r="A4348" s="67"/>
      <c r="B4348" s="67"/>
      <c r="C4348" s="67"/>
      <c r="D4348" s="67"/>
      <c r="E4348" s="67" t="s">
        <v>390</v>
      </c>
      <c r="F4348" s="68">
        <v>43008</v>
      </c>
      <c r="G4348" s="67" t="s">
        <v>4128</v>
      </c>
      <c r="H4348" s="67" t="s">
        <v>768</v>
      </c>
      <c r="I4348" s="67" t="s">
        <v>4129</v>
      </c>
      <c r="J4348" s="36">
        <v>-206.37</v>
      </c>
    </row>
    <row r="4349" spans="1:10" x14ac:dyDescent="0.25">
      <c r="A4349" s="67"/>
      <c r="B4349" s="67"/>
      <c r="C4349" s="67"/>
      <c r="D4349" s="67"/>
      <c r="E4349" s="67" t="s">
        <v>383</v>
      </c>
      <c r="F4349" s="68">
        <v>43008</v>
      </c>
      <c r="G4349" s="67" t="s">
        <v>4130</v>
      </c>
      <c r="H4349" s="67"/>
      <c r="I4349" s="67" t="s">
        <v>4131</v>
      </c>
      <c r="J4349" s="36">
        <v>-146.16999999999999</v>
      </c>
    </row>
    <row r="4350" spans="1:10" x14ac:dyDescent="0.25">
      <c r="A4350" s="67"/>
      <c r="B4350" s="67"/>
      <c r="C4350" s="67"/>
      <c r="D4350" s="67"/>
      <c r="E4350" s="67" t="s">
        <v>383</v>
      </c>
      <c r="F4350" s="68">
        <v>43008</v>
      </c>
      <c r="G4350" s="67" t="s">
        <v>4130</v>
      </c>
      <c r="H4350" s="67"/>
      <c r="I4350" s="67" t="s">
        <v>4131</v>
      </c>
      <c r="J4350" s="36">
        <v>-228.02</v>
      </c>
    </row>
    <row r="4351" spans="1:10" x14ac:dyDescent="0.25">
      <c r="A4351" s="67"/>
      <c r="B4351" s="67"/>
      <c r="C4351" s="67"/>
      <c r="D4351" s="67"/>
      <c r="E4351" s="67" t="s">
        <v>383</v>
      </c>
      <c r="F4351" s="68">
        <v>43008</v>
      </c>
      <c r="G4351" s="67" t="s">
        <v>4130</v>
      </c>
      <c r="H4351" s="67"/>
      <c r="I4351" s="67" t="s">
        <v>4131</v>
      </c>
      <c r="J4351" s="36">
        <v>876.83</v>
      </c>
    </row>
    <row r="4352" spans="1:10" x14ac:dyDescent="0.25">
      <c r="A4352" s="67"/>
      <c r="B4352" s="67"/>
      <c r="C4352" s="67"/>
      <c r="D4352" s="67"/>
      <c r="E4352" s="67" t="s">
        <v>390</v>
      </c>
      <c r="F4352" s="68">
        <v>43031</v>
      </c>
      <c r="G4352" s="67" t="s">
        <v>4132</v>
      </c>
      <c r="H4352" s="67" t="s">
        <v>323</v>
      </c>
      <c r="I4352" s="67" t="s">
        <v>4133</v>
      </c>
      <c r="J4352" s="36">
        <v>-751.76</v>
      </c>
    </row>
    <row r="4353" spans="1:10" x14ac:dyDescent="0.25">
      <c r="A4353" s="67"/>
      <c r="B4353" s="67"/>
      <c r="C4353" s="67"/>
      <c r="D4353" s="67"/>
      <c r="E4353" s="67" t="s">
        <v>390</v>
      </c>
      <c r="F4353" s="68">
        <v>43040</v>
      </c>
      <c r="G4353" s="67" t="s">
        <v>4134</v>
      </c>
      <c r="H4353" s="67" t="s">
        <v>768</v>
      </c>
      <c r="I4353" s="67" t="s">
        <v>4135</v>
      </c>
      <c r="J4353" s="36">
        <v>-386.54</v>
      </c>
    </row>
    <row r="4354" spans="1:10" x14ac:dyDescent="0.25">
      <c r="A4354" s="67"/>
      <c r="B4354" s="67"/>
      <c r="C4354" s="67"/>
      <c r="D4354" s="67"/>
      <c r="E4354" s="67" t="s">
        <v>390</v>
      </c>
      <c r="F4354" s="68">
        <v>43072</v>
      </c>
      <c r="G4354" s="67" t="s">
        <v>4136</v>
      </c>
      <c r="H4354" s="67" t="s">
        <v>3995</v>
      </c>
      <c r="I4354" s="67" t="s">
        <v>4137</v>
      </c>
      <c r="J4354" s="36">
        <v>-975</v>
      </c>
    </row>
    <row r="4355" spans="1:10" x14ac:dyDescent="0.25">
      <c r="A4355" s="67"/>
      <c r="B4355" s="67"/>
      <c r="C4355" s="67"/>
      <c r="D4355" s="67"/>
      <c r="E4355" s="67" t="s">
        <v>390</v>
      </c>
      <c r="F4355" s="68">
        <v>43076</v>
      </c>
      <c r="G4355" s="67" t="s">
        <v>4138</v>
      </c>
      <c r="H4355" s="67" t="s">
        <v>768</v>
      </c>
      <c r="I4355" s="67" t="s">
        <v>4139</v>
      </c>
      <c r="J4355" s="36">
        <v>-227.71</v>
      </c>
    </row>
    <row r="4356" spans="1:10" x14ac:dyDescent="0.25">
      <c r="A4356" s="67"/>
      <c r="B4356" s="67"/>
      <c r="C4356" s="67"/>
      <c r="D4356" s="67"/>
      <c r="E4356" s="67" t="s">
        <v>390</v>
      </c>
      <c r="F4356" s="68">
        <v>43080</v>
      </c>
      <c r="G4356" s="67" t="s">
        <v>4140</v>
      </c>
      <c r="H4356" s="67" t="s">
        <v>3995</v>
      </c>
      <c r="I4356" s="67" t="s">
        <v>4141</v>
      </c>
      <c r="J4356" s="36">
        <v>-53.05</v>
      </c>
    </row>
    <row r="4357" spans="1:10" x14ac:dyDescent="0.25">
      <c r="A4357" s="67"/>
      <c r="B4357" s="67"/>
      <c r="C4357" s="67"/>
      <c r="D4357" s="67"/>
      <c r="E4357" s="67" t="s">
        <v>438</v>
      </c>
      <c r="F4357" s="68">
        <v>43108</v>
      </c>
      <c r="G4357" s="67" t="s">
        <v>4142</v>
      </c>
      <c r="H4357" s="67" t="s">
        <v>2314</v>
      </c>
      <c r="I4357" s="67" t="s">
        <v>4143</v>
      </c>
      <c r="J4357" s="36">
        <v>1000</v>
      </c>
    </row>
    <row r="4358" spans="1:10" x14ac:dyDescent="0.25">
      <c r="A4358" s="67"/>
      <c r="B4358" s="67"/>
      <c r="C4358" s="67"/>
      <c r="D4358" s="67"/>
      <c r="E4358" s="67" t="s">
        <v>390</v>
      </c>
      <c r="F4358" s="68">
        <v>43131</v>
      </c>
      <c r="G4358" s="67" t="s">
        <v>4144</v>
      </c>
      <c r="H4358" s="67" t="s">
        <v>3995</v>
      </c>
      <c r="I4358" s="67" t="s">
        <v>4145</v>
      </c>
      <c r="J4358" s="36">
        <v>-3198.12</v>
      </c>
    </row>
    <row r="4359" spans="1:10" x14ac:dyDescent="0.25">
      <c r="A4359" s="67"/>
      <c r="B4359" s="67"/>
      <c r="C4359" s="67"/>
      <c r="D4359" s="67"/>
      <c r="E4359" s="67" t="s">
        <v>423</v>
      </c>
      <c r="F4359" s="68">
        <v>43132</v>
      </c>
      <c r="G4359" s="67"/>
      <c r="H4359" s="67"/>
      <c r="I4359" s="67" t="s">
        <v>4146</v>
      </c>
      <c r="J4359" s="36">
        <v>955.63</v>
      </c>
    </row>
    <row r="4360" spans="1:10" x14ac:dyDescent="0.25">
      <c r="A4360" s="67"/>
      <c r="B4360" s="67"/>
      <c r="C4360" s="67"/>
      <c r="D4360" s="67"/>
      <c r="E4360" s="67" t="s">
        <v>423</v>
      </c>
      <c r="F4360" s="68">
        <v>43132</v>
      </c>
      <c r="G4360" s="67"/>
      <c r="H4360" s="67"/>
      <c r="I4360" s="67" t="s">
        <v>682</v>
      </c>
      <c r="J4360" s="36">
        <v>-28.01</v>
      </c>
    </row>
    <row r="4361" spans="1:10" x14ac:dyDescent="0.25">
      <c r="A4361" s="67"/>
      <c r="B4361" s="67"/>
      <c r="C4361" s="67"/>
      <c r="D4361" s="67"/>
      <c r="E4361" s="67" t="s">
        <v>390</v>
      </c>
      <c r="F4361" s="68">
        <v>43151</v>
      </c>
      <c r="G4361" s="67" t="s">
        <v>4147</v>
      </c>
      <c r="H4361" s="67" t="s">
        <v>4120</v>
      </c>
      <c r="I4361" s="67" t="s">
        <v>4148</v>
      </c>
      <c r="J4361" s="36">
        <v>-310.49</v>
      </c>
    </row>
    <row r="4362" spans="1:10" x14ac:dyDescent="0.25">
      <c r="A4362" s="67"/>
      <c r="B4362" s="67"/>
      <c r="C4362" s="67"/>
      <c r="D4362" s="67"/>
      <c r="E4362" s="67" t="s">
        <v>390</v>
      </c>
      <c r="F4362" s="68">
        <v>43151</v>
      </c>
      <c r="G4362" s="67" t="s">
        <v>4147</v>
      </c>
      <c r="H4362" s="67" t="s">
        <v>4120</v>
      </c>
      <c r="I4362" s="67" t="s">
        <v>4149</v>
      </c>
      <c r="J4362" s="36">
        <v>-66.06</v>
      </c>
    </row>
    <row r="4363" spans="1:10" x14ac:dyDescent="0.25">
      <c r="A4363" s="67"/>
      <c r="B4363" s="67"/>
      <c r="C4363" s="67"/>
      <c r="D4363" s="67"/>
      <c r="E4363" s="67" t="s">
        <v>390</v>
      </c>
      <c r="F4363" s="68">
        <v>43151</v>
      </c>
      <c r="G4363" s="67" t="s">
        <v>4147</v>
      </c>
      <c r="H4363" s="67" t="s">
        <v>4120</v>
      </c>
      <c r="I4363" s="67" t="s">
        <v>4150</v>
      </c>
      <c r="J4363" s="36">
        <v>-51.75</v>
      </c>
    </row>
    <row r="4364" spans="1:10" x14ac:dyDescent="0.25">
      <c r="A4364" s="67"/>
      <c r="B4364" s="67"/>
      <c r="C4364" s="67"/>
      <c r="D4364" s="67"/>
      <c r="E4364" s="67" t="s">
        <v>390</v>
      </c>
      <c r="F4364" s="68">
        <v>43158</v>
      </c>
      <c r="G4364" s="67" t="s">
        <v>4151</v>
      </c>
      <c r="H4364" s="67" t="s">
        <v>3995</v>
      </c>
      <c r="I4364" s="67" t="s">
        <v>4152</v>
      </c>
      <c r="J4364" s="36">
        <v>-280.27</v>
      </c>
    </row>
    <row r="4365" spans="1:10" x14ac:dyDescent="0.25">
      <c r="A4365" s="67"/>
      <c r="B4365" s="67"/>
      <c r="C4365" s="67"/>
      <c r="D4365" s="67"/>
      <c r="E4365" s="67" t="s">
        <v>390</v>
      </c>
      <c r="F4365" s="68">
        <v>43173</v>
      </c>
      <c r="G4365" s="67" t="s">
        <v>4153</v>
      </c>
      <c r="H4365" s="67" t="s">
        <v>323</v>
      </c>
      <c r="I4365" s="67" t="s">
        <v>4154</v>
      </c>
      <c r="J4365" s="36">
        <v>-101.62</v>
      </c>
    </row>
    <row r="4366" spans="1:10" x14ac:dyDescent="0.25">
      <c r="A4366" s="67"/>
      <c r="B4366" s="67"/>
      <c r="C4366" s="67"/>
      <c r="D4366" s="67"/>
      <c r="E4366" s="67" t="s">
        <v>390</v>
      </c>
      <c r="F4366" s="68">
        <v>43189</v>
      </c>
      <c r="G4366" s="67" t="s">
        <v>4155</v>
      </c>
      <c r="H4366" s="67" t="s">
        <v>2144</v>
      </c>
      <c r="I4366" s="67" t="s">
        <v>4156</v>
      </c>
      <c r="J4366" s="36">
        <v>-7.95</v>
      </c>
    </row>
    <row r="4367" spans="1:10" x14ac:dyDescent="0.25">
      <c r="A4367" s="67"/>
      <c r="B4367" s="67"/>
      <c r="C4367" s="67"/>
      <c r="D4367" s="67"/>
      <c r="E4367" s="67" t="s">
        <v>383</v>
      </c>
      <c r="F4367" s="68">
        <v>43220</v>
      </c>
      <c r="G4367" s="67" t="s">
        <v>1400</v>
      </c>
      <c r="H4367" s="67"/>
      <c r="I4367" s="67" t="s">
        <v>4157</v>
      </c>
      <c r="J4367" s="36">
        <v>1229.32</v>
      </c>
    </row>
    <row r="4368" spans="1:10" x14ac:dyDescent="0.25">
      <c r="A4368" s="67"/>
      <c r="B4368" s="67"/>
      <c r="C4368" s="67"/>
      <c r="D4368" s="67"/>
      <c r="E4368" s="67" t="s">
        <v>390</v>
      </c>
      <c r="F4368" s="68">
        <v>43231</v>
      </c>
      <c r="G4368" s="67" t="s">
        <v>4158</v>
      </c>
      <c r="H4368" s="67" t="s">
        <v>3995</v>
      </c>
      <c r="I4368" s="67" t="s">
        <v>4159</v>
      </c>
      <c r="J4368" s="36">
        <v>-3163</v>
      </c>
    </row>
    <row r="4369" spans="1:10" x14ac:dyDescent="0.25">
      <c r="A4369" s="67"/>
      <c r="B4369" s="67"/>
      <c r="C4369" s="67"/>
      <c r="D4369" s="67"/>
      <c r="E4369" s="67" t="s">
        <v>390</v>
      </c>
      <c r="F4369" s="68">
        <v>43250</v>
      </c>
      <c r="G4369" s="67" t="s">
        <v>4160</v>
      </c>
      <c r="H4369" s="67" t="s">
        <v>3995</v>
      </c>
      <c r="I4369" s="67" t="s">
        <v>4161</v>
      </c>
      <c r="J4369" s="36">
        <v>-750.75</v>
      </c>
    </row>
    <row r="4370" spans="1:10" x14ac:dyDescent="0.25">
      <c r="A4370" s="67"/>
      <c r="B4370" s="67"/>
      <c r="C4370" s="67"/>
      <c r="D4370" s="67"/>
      <c r="E4370" s="67" t="s">
        <v>390</v>
      </c>
      <c r="F4370" s="68">
        <v>43250</v>
      </c>
      <c r="G4370" s="67" t="s">
        <v>4162</v>
      </c>
      <c r="H4370" s="67" t="s">
        <v>3995</v>
      </c>
      <c r="I4370" s="67" t="s">
        <v>4163</v>
      </c>
      <c r="J4370" s="36">
        <v>-323.02</v>
      </c>
    </row>
    <row r="4371" spans="1:10" x14ac:dyDescent="0.25">
      <c r="A4371" s="67"/>
      <c r="B4371" s="67"/>
      <c r="C4371" s="67"/>
      <c r="D4371" s="67"/>
      <c r="E4371" s="67" t="s">
        <v>390</v>
      </c>
      <c r="F4371" s="68">
        <v>43250</v>
      </c>
      <c r="G4371" s="67" t="s">
        <v>4164</v>
      </c>
      <c r="H4371" s="67" t="s">
        <v>4165</v>
      </c>
      <c r="I4371" s="67" t="s">
        <v>4166</v>
      </c>
      <c r="J4371" s="36">
        <v>-346.83</v>
      </c>
    </row>
    <row r="4372" spans="1:10" x14ac:dyDescent="0.25">
      <c r="A4372" s="67"/>
      <c r="B4372" s="67"/>
      <c r="C4372" s="67"/>
      <c r="D4372" s="67"/>
      <c r="E4372" s="67" t="s">
        <v>390</v>
      </c>
      <c r="F4372" s="68">
        <v>43251</v>
      </c>
      <c r="G4372" s="67" t="s">
        <v>4167</v>
      </c>
      <c r="H4372" s="67" t="s">
        <v>3995</v>
      </c>
      <c r="I4372" s="67" t="s">
        <v>4168</v>
      </c>
      <c r="J4372" s="36">
        <v>-1108.3</v>
      </c>
    </row>
    <row r="4373" spans="1:10" x14ac:dyDescent="0.25">
      <c r="A4373" s="67"/>
      <c r="B4373" s="67"/>
      <c r="C4373" s="67"/>
      <c r="D4373" s="67"/>
      <c r="E4373" s="67" t="s">
        <v>390</v>
      </c>
      <c r="F4373" s="68">
        <v>43251</v>
      </c>
      <c r="G4373" s="67" t="s">
        <v>4169</v>
      </c>
      <c r="H4373" s="67" t="s">
        <v>4098</v>
      </c>
      <c r="I4373" s="67" t="s">
        <v>4170</v>
      </c>
      <c r="J4373" s="36">
        <v>-105.7</v>
      </c>
    </row>
    <row r="4374" spans="1:10" x14ac:dyDescent="0.25">
      <c r="A4374" s="67"/>
      <c r="B4374" s="67"/>
      <c r="C4374" s="67"/>
      <c r="D4374" s="67"/>
      <c r="E4374" s="67" t="s">
        <v>390</v>
      </c>
      <c r="F4374" s="68">
        <v>43251</v>
      </c>
      <c r="G4374" s="67" t="s">
        <v>4171</v>
      </c>
      <c r="H4374" s="67" t="s">
        <v>323</v>
      </c>
      <c r="I4374" s="67" t="s">
        <v>4172</v>
      </c>
      <c r="J4374" s="36">
        <v>-39.72</v>
      </c>
    </row>
    <row r="4375" spans="1:10" x14ac:dyDescent="0.25">
      <c r="A4375" s="67"/>
      <c r="B4375" s="67"/>
      <c r="C4375" s="67"/>
      <c r="D4375" s="67"/>
      <c r="E4375" s="67" t="s">
        <v>390</v>
      </c>
      <c r="F4375" s="68">
        <v>43251</v>
      </c>
      <c r="G4375" s="67" t="s">
        <v>4173</v>
      </c>
      <c r="H4375" s="67" t="s">
        <v>4174</v>
      </c>
      <c r="I4375" s="67" t="s">
        <v>4175</v>
      </c>
      <c r="J4375" s="36">
        <v>-250</v>
      </c>
    </row>
    <row r="4376" spans="1:10" x14ac:dyDescent="0.25">
      <c r="A4376" s="67"/>
      <c r="B4376" s="67"/>
      <c r="C4376" s="67"/>
      <c r="D4376" s="67"/>
      <c r="E4376" s="67" t="s">
        <v>390</v>
      </c>
      <c r="F4376" s="68">
        <v>43276</v>
      </c>
      <c r="G4376" s="67" t="s">
        <v>4176</v>
      </c>
      <c r="H4376" s="67" t="s">
        <v>3995</v>
      </c>
      <c r="I4376" s="67" t="s">
        <v>4177</v>
      </c>
      <c r="J4376" s="36">
        <v>-1110.4000000000001</v>
      </c>
    </row>
    <row r="4377" spans="1:10" x14ac:dyDescent="0.25">
      <c r="A4377" s="67"/>
      <c r="B4377" s="67"/>
      <c r="C4377" s="67"/>
      <c r="D4377" s="67"/>
      <c r="E4377" s="67" t="s">
        <v>383</v>
      </c>
      <c r="F4377" s="68">
        <v>43281</v>
      </c>
      <c r="G4377" s="67" t="s">
        <v>1175</v>
      </c>
      <c r="H4377" s="67"/>
      <c r="I4377" s="67" t="s">
        <v>1176</v>
      </c>
      <c r="J4377" s="36">
        <v>2420</v>
      </c>
    </row>
    <row r="4378" spans="1:10" x14ac:dyDescent="0.25">
      <c r="A4378" s="67"/>
      <c r="B4378" s="67"/>
      <c r="C4378" s="67"/>
      <c r="D4378" s="67"/>
      <c r="E4378" s="67" t="s">
        <v>383</v>
      </c>
      <c r="F4378" s="68">
        <v>43281</v>
      </c>
      <c r="G4378" s="67" t="s">
        <v>1915</v>
      </c>
      <c r="H4378" s="67"/>
      <c r="I4378" s="67" t="s">
        <v>1916</v>
      </c>
      <c r="J4378" s="36">
        <v>1920</v>
      </c>
    </row>
    <row r="4379" spans="1:10" x14ac:dyDescent="0.25">
      <c r="A4379" s="67"/>
      <c r="B4379" s="67"/>
      <c r="C4379" s="67"/>
      <c r="D4379" s="67"/>
      <c r="E4379" s="67" t="s">
        <v>383</v>
      </c>
      <c r="F4379" s="68">
        <v>43281</v>
      </c>
      <c r="G4379" s="67" t="s">
        <v>2244</v>
      </c>
      <c r="H4379" s="67"/>
      <c r="I4379" s="67" t="s">
        <v>2245</v>
      </c>
      <c r="J4379" s="36">
        <v>9912.0400000000009</v>
      </c>
    </row>
    <row r="4380" spans="1:10" x14ac:dyDescent="0.25">
      <c r="A4380" s="67"/>
      <c r="B4380" s="67"/>
      <c r="C4380" s="67"/>
      <c r="D4380" s="67"/>
      <c r="E4380" s="67" t="s">
        <v>383</v>
      </c>
      <c r="F4380" s="68">
        <v>43281</v>
      </c>
      <c r="G4380" s="67" t="s">
        <v>2244</v>
      </c>
      <c r="H4380" s="67"/>
      <c r="I4380" s="67" t="s">
        <v>2246</v>
      </c>
      <c r="J4380" s="36">
        <v>17360.939999999999</v>
      </c>
    </row>
    <row r="4381" spans="1:10" x14ac:dyDescent="0.25">
      <c r="A4381" s="67"/>
      <c r="B4381" s="67"/>
      <c r="C4381" s="67"/>
      <c r="D4381" s="67"/>
      <c r="E4381" s="67" t="s">
        <v>390</v>
      </c>
      <c r="F4381" s="68">
        <v>43308</v>
      </c>
      <c r="G4381" s="67" t="s">
        <v>4178</v>
      </c>
      <c r="H4381" s="67" t="s">
        <v>3995</v>
      </c>
      <c r="I4381" s="67" t="s">
        <v>4179</v>
      </c>
      <c r="J4381" s="36">
        <v>-89.94</v>
      </c>
    </row>
    <row r="4382" spans="1:10" x14ac:dyDescent="0.25">
      <c r="A4382" s="67"/>
      <c r="B4382" s="67"/>
      <c r="C4382" s="67"/>
      <c r="D4382" s="67"/>
      <c r="E4382" s="67" t="s">
        <v>390</v>
      </c>
      <c r="F4382" s="68">
        <v>43312</v>
      </c>
      <c r="G4382" s="67" t="s">
        <v>4180</v>
      </c>
      <c r="H4382" s="67" t="s">
        <v>323</v>
      </c>
      <c r="I4382" s="67" t="s">
        <v>4181</v>
      </c>
      <c r="J4382" s="36">
        <v>-646.92999999999995</v>
      </c>
    </row>
    <row r="4383" spans="1:10" x14ac:dyDescent="0.25">
      <c r="A4383" s="67"/>
      <c r="B4383" s="67"/>
      <c r="C4383" s="67"/>
      <c r="D4383" s="67"/>
      <c r="E4383" s="67" t="s">
        <v>390</v>
      </c>
      <c r="F4383" s="68">
        <v>43320</v>
      </c>
      <c r="G4383" s="67" t="s">
        <v>4182</v>
      </c>
      <c r="H4383" s="67" t="s">
        <v>3995</v>
      </c>
      <c r="I4383" s="67" t="s">
        <v>2228</v>
      </c>
      <c r="J4383" s="36">
        <v>-898.07</v>
      </c>
    </row>
    <row r="4384" spans="1:10" x14ac:dyDescent="0.25">
      <c r="A4384" s="67"/>
      <c r="B4384" s="67"/>
      <c r="C4384" s="67"/>
      <c r="D4384" s="67"/>
      <c r="E4384" s="67" t="s">
        <v>390</v>
      </c>
      <c r="F4384" s="68">
        <v>43320</v>
      </c>
      <c r="G4384" s="67" t="s">
        <v>4182</v>
      </c>
      <c r="H4384" s="67" t="s">
        <v>3995</v>
      </c>
      <c r="I4384" s="67" t="s">
        <v>4183</v>
      </c>
      <c r="J4384" s="36">
        <v>-214.22</v>
      </c>
    </row>
    <row r="4385" spans="1:10" x14ac:dyDescent="0.25">
      <c r="A4385" s="67"/>
      <c r="B4385" s="67"/>
      <c r="C4385" s="67"/>
      <c r="D4385" s="67"/>
      <c r="E4385" s="67" t="s">
        <v>390</v>
      </c>
      <c r="F4385" s="68">
        <v>43320</v>
      </c>
      <c r="G4385" s="67" t="s">
        <v>4182</v>
      </c>
      <c r="H4385" s="67" t="s">
        <v>3995</v>
      </c>
      <c r="I4385" s="67" t="s">
        <v>4184</v>
      </c>
      <c r="J4385" s="36">
        <v>-62.62</v>
      </c>
    </row>
    <row r="4386" spans="1:10" x14ac:dyDescent="0.25">
      <c r="A4386" s="67"/>
      <c r="B4386" s="67"/>
      <c r="C4386" s="67"/>
      <c r="D4386" s="67"/>
      <c r="E4386" s="67" t="s">
        <v>390</v>
      </c>
      <c r="F4386" s="68">
        <v>43320</v>
      </c>
      <c r="G4386" s="67" t="s">
        <v>4182</v>
      </c>
      <c r="H4386" s="67" t="s">
        <v>3995</v>
      </c>
      <c r="I4386" s="67" t="s">
        <v>4185</v>
      </c>
      <c r="J4386" s="36">
        <v>-210.07</v>
      </c>
    </row>
    <row r="4387" spans="1:10" x14ac:dyDescent="0.25">
      <c r="A4387" s="67"/>
      <c r="B4387" s="67"/>
      <c r="C4387" s="67"/>
      <c r="D4387" s="67"/>
      <c r="E4387" s="67" t="s">
        <v>390</v>
      </c>
      <c r="F4387" s="68">
        <v>43320</v>
      </c>
      <c r="G4387" s="67" t="s">
        <v>4186</v>
      </c>
      <c r="H4387" s="67" t="s">
        <v>3995</v>
      </c>
      <c r="I4387" s="67" t="s">
        <v>4187</v>
      </c>
      <c r="J4387" s="36">
        <v>-592.02</v>
      </c>
    </row>
    <row r="4388" spans="1:10" x14ac:dyDescent="0.25">
      <c r="A4388" s="67"/>
      <c r="B4388" s="67"/>
      <c r="C4388" s="67"/>
      <c r="D4388" s="67"/>
      <c r="E4388" s="67" t="s">
        <v>390</v>
      </c>
      <c r="F4388" s="68">
        <v>43320</v>
      </c>
      <c r="G4388" s="67" t="s">
        <v>4188</v>
      </c>
      <c r="H4388" s="67" t="s">
        <v>323</v>
      </c>
      <c r="I4388" s="67" t="s">
        <v>4189</v>
      </c>
      <c r="J4388" s="36">
        <v>-79.709999999999994</v>
      </c>
    </row>
    <row r="4389" spans="1:10" x14ac:dyDescent="0.25">
      <c r="A4389" s="67"/>
      <c r="B4389" s="67"/>
      <c r="C4389" s="67"/>
      <c r="D4389" s="67"/>
      <c r="E4389" s="67" t="s">
        <v>438</v>
      </c>
      <c r="F4389" s="68">
        <v>43321</v>
      </c>
      <c r="G4389" s="67" t="s">
        <v>4190</v>
      </c>
      <c r="H4389" s="67" t="s">
        <v>2314</v>
      </c>
      <c r="I4389" s="67" t="s">
        <v>4191</v>
      </c>
      <c r="J4389" s="36">
        <v>200</v>
      </c>
    </row>
    <row r="4390" spans="1:10" x14ac:dyDescent="0.25">
      <c r="A4390" s="67"/>
      <c r="B4390" s="67"/>
      <c r="C4390" s="67"/>
      <c r="D4390" s="67"/>
      <c r="E4390" s="67" t="s">
        <v>423</v>
      </c>
      <c r="F4390" s="68">
        <v>43341</v>
      </c>
      <c r="G4390" s="67"/>
      <c r="H4390" s="67"/>
      <c r="I4390" s="67" t="s">
        <v>4192</v>
      </c>
      <c r="J4390" s="36">
        <v>707.95</v>
      </c>
    </row>
    <row r="4391" spans="1:10" x14ac:dyDescent="0.25">
      <c r="A4391" s="67"/>
      <c r="B4391" s="67"/>
      <c r="C4391" s="67"/>
      <c r="D4391" s="67"/>
      <c r="E4391" s="67" t="s">
        <v>423</v>
      </c>
      <c r="F4391" s="68">
        <v>43341</v>
      </c>
      <c r="G4391" s="67"/>
      <c r="H4391" s="67"/>
      <c r="I4391" s="67" t="s">
        <v>689</v>
      </c>
      <c r="J4391" s="36">
        <v>-20.83</v>
      </c>
    </row>
    <row r="4392" spans="1:10" x14ac:dyDescent="0.25">
      <c r="A4392" s="67"/>
      <c r="B4392" s="67"/>
      <c r="C4392" s="67"/>
      <c r="D4392" s="67"/>
      <c r="E4392" s="67" t="s">
        <v>423</v>
      </c>
      <c r="F4392" s="68">
        <v>43343</v>
      </c>
      <c r="G4392" s="67"/>
      <c r="H4392" s="67"/>
      <c r="I4392" s="67" t="s">
        <v>4193</v>
      </c>
      <c r="J4392" s="36">
        <v>507.95</v>
      </c>
    </row>
    <row r="4393" spans="1:10" x14ac:dyDescent="0.25">
      <c r="A4393" s="67"/>
      <c r="B4393" s="67"/>
      <c r="C4393" s="67"/>
      <c r="D4393" s="67"/>
      <c r="E4393" s="67" t="s">
        <v>423</v>
      </c>
      <c r="F4393" s="68">
        <v>43343</v>
      </c>
      <c r="G4393" s="67"/>
      <c r="H4393" s="67"/>
      <c r="I4393" s="67" t="s">
        <v>682</v>
      </c>
      <c r="J4393" s="36">
        <v>-15.03</v>
      </c>
    </row>
    <row r="4394" spans="1:10" x14ac:dyDescent="0.25">
      <c r="A4394" s="67"/>
      <c r="B4394" s="67"/>
      <c r="C4394" s="67"/>
      <c r="D4394" s="67"/>
      <c r="E4394" s="67" t="s">
        <v>383</v>
      </c>
      <c r="F4394" s="68">
        <v>43343</v>
      </c>
      <c r="G4394" s="67" t="s">
        <v>2275</v>
      </c>
      <c r="H4394" s="67"/>
      <c r="I4394" s="67" t="s">
        <v>2276</v>
      </c>
      <c r="J4394" s="36">
        <v>-2847.81</v>
      </c>
    </row>
    <row r="4395" spans="1:10" x14ac:dyDescent="0.25">
      <c r="A4395" s="67"/>
      <c r="B4395" s="67"/>
      <c r="C4395" s="67"/>
      <c r="D4395" s="67"/>
      <c r="E4395" s="67" t="s">
        <v>383</v>
      </c>
      <c r="F4395" s="68">
        <v>43343</v>
      </c>
      <c r="G4395" s="67" t="s">
        <v>838</v>
      </c>
      <c r="H4395" s="67"/>
      <c r="I4395" s="67" t="s">
        <v>4194</v>
      </c>
      <c r="J4395" s="36">
        <v>-35.86</v>
      </c>
    </row>
    <row r="4396" spans="1:10" x14ac:dyDescent="0.25">
      <c r="A4396" s="67"/>
      <c r="B4396" s="67"/>
      <c r="C4396" s="67"/>
      <c r="D4396" s="67"/>
      <c r="E4396" s="67" t="s">
        <v>390</v>
      </c>
      <c r="F4396" s="68">
        <v>43350</v>
      </c>
      <c r="G4396" s="67" t="s">
        <v>4195</v>
      </c>
      <c r="H4396" s="67" t="s">
        <v>4089</v>
      </c>
      <c r="I4396" s="67" t="s">
        <v>4118</v>
      </c>
      <c r="J4396" s="36">
        <v>-15.9</v>
      </c>
    </row>
    <row r="4397" spans="1:10" x14ac:dyDescent="0.25">
      <c r="A4397" s="67"/>
      <c r="B4397" s="67"/>
      <c r="C4397" s="67"/>
      <c r="D4397" s="67"/>
      <c r="E4397" s="67" t="s">
        <v>390</v>
      </c>
      <c r="F4397" s="68">
        <v>43358</v>
      </c>
      <c r="G4397" s="67" t="s">
        <v>2273</v>
      </c>
      <c r="H4397" s="67" t="s">
        <v>3995</v>
      </c>
      <c r="I4397" s="67" t="s">
        <v>4196</v>
      </c>
      <c r="J4397" s="36">
        <v>-393.01</v>
      </c>
    </row>
    <row r="4398" spans="1:10" x14ac:dyDescent="0.25">
      <c r="A4398" s="67"/>
      <c r="B4398" s="67"/>
      <c r="C4398" s="67"/>
      <c r="D4398" s="67"/>
      <c r="E4398" s="67" t="s">
        <v>390</v>
      </c>
      <c r="F4398" s="68">
        <v>43358</v>
      </c>
      <c r="G4398" s="67" t="s">
        <v>4197</v>
      </c>
      <c r="H4398" s="67" t="s">
        <v>3995</v>
      </c>
      <c r="I4398" s="67" t="s">
        <v>4198</v>
      </c>
      <c r="J4398" s="36">
        <v>-33.06</v>
      </c>
    </row>
    <row r="4399" spans="1:10" x14ac:dyDescent="0.25">
      <c r="A4399" s="67"/>
      <c r="B4399" s="67"/>
      <c r="C4399" s="67"/>
      <c r="D4399" s="67"/>
      <c r="E4399" s="67" t="s">
        <v>390</v>
      </c>
      <c r="F4399" s="68">
        <v>43358</v>
      </c>
      <c r="G4399" s="67" t="s">
        <v>4199</v>
      </c>
      <c r="H4399" s="67" t="s">
        <v>3995</v>
      </c>
      <c r="I4399" s="67" t="s">
        <v>4200</v>
      </c>
      <c r="J4399" s="36">
        <v>-1148.95</v>
      </c>
    </row>
    <row r="4400" spans="1:10" x14ac:dyDescent="0.25">
      <c r="A4400" s="67"/>
      <c r="B4400" s="67"/>
      <c r="C4400" s="67"/>
      <c r="D4400" s="67"/>
      <c r="E4400" s="67" t="s">
        <v>390</v>
      </c>
      <c r="F4400" s="68">
        <v>43374</v>
      </c>
      <c r="G4400" s="67" t="s">
        <v>4201</v>
      </c>
      <c r="H4400" s="67" t="s">
        <v>2297</v>
      </c>
      <c r="I4400" s="67" t="s">
        <v>4202</v>
      </c>
      <c r="J4400" s="36">
        <v>-176.83</v>
      </c>
    </row>
    <row r="4401" spans="1:10" x14ac:dyDescent="0.25">
      <c r="A4401" s="67"/>
      <c r="B4401" s="67"/>
      <c r="C4401" s="67"/>
      <c r="D4401" s="67"/>
      <c r="E4401" s="67" t="s">
        <v>390</v>
      </c>
      <c r="F4401" s="68">
        <v>43374</v>
      </c>
      <c r="G4401" s="67" t="s">
        <v>4203</v>
      </c>
      <c r="H4401" s="67" t="s">
        <v>3995</v>
      </c>
      <c r="I4401" s="67" t="s">
        <v>4204</v>
      </c>
      <c r="J4401" s="36">
        <v>-840.5</v>
      </c>
    </row>
    <row r="4402" spans="1:10" x14ac:dyDescent="0.25">
      <c r="A4402" s="67"/>
      <c r="B4402" s="67"/>
      <c r="C4402" s="67"/>
      <c r="D4402" s="67"/>
      <c r="E4402" s="67" t="s">
        <v>390</v>
      </c>
      <c r="F4402" s="68">
        <v>43375</v>
      </c>
      <c r="G4402" s="67" t="s">
        <v>4205</v>
      </c>
      <c r="H4402" s="67" t="s">
        <v>4089</v>
      </c>
      <c r="I4402" s="67" t="s">
        <v>4206</v>
      </c>
      <c r="J4402" s="36">
        <v>-7.95</v>
      </c>
    </row>
    <row r="4403" spans="1:10" x14ac:dyDescent="0.25">
      <c r="A4403" s="67"/>
      <c r="B4403" s="67"/>
      <c r="C4403" s="67"/>
      <c r="D4403" s="67"/>
      <c r="E4403" s="67" t="s">
        <v>390</v>
      </c>
      <c r="F4403" s="68">
        <v>43388</v>
      </c>
      <c r="G4403" s="67" t="s">
        <v>4207</v>
      </c>
      <c r="H4403" s="67" t="s">
        <v>323</v>
      </c>
      <c r="I4403" s="67" t="s">
        <v>4208</v>
      </c>
      <c r="J4403" s="36">
        <v>-126.15</v>
      </c>
    </row>
    <row r="4404" spans="1:10" x14ac:dyDescent="0.25">
      <c r="A4404" s="67"/>
      <c r="B4404" s="67"/>
      <c r="C4404" s="67"/>
      <c r="D4404" s="67"/>
      <c r="E4404" s="67" t="s">
        <v>390</v>
      </c>
      <c r="F4404" s="68">
        <v>43388</v>
      </c>
      <c r="G4404" s="67" t="s">
        <v>4209</v>
      </c>
      <c r="H4404" s="67" t="s">
        <v>3995</v>
      </c>
      <c r="I4404" s="67" t="s">
        <v>4210</v>
      </c>
      <c r="J4404" s="36">
        <v>-1154.5999999999999</v>
      </c>
    </row>
    <row r="4405" spans="1:10" x14ac:dyDescent="0.25">
      <c r="A4405" s="67"/>
      <c r="B4405" s="67"/>
      <c r="C4405" s="67"/>
      <c r="D4405" s="67"/>
      <c r="E4405" s="67" t="s">
        <v>423</v>
      </c>
      <c r="F4405" s="68">
        <v>43389</v>
      </c>
      <c r="G4405" s="67"/>
      <c r="H4405" s="67"/>
      <c r="I4405" s="67" t="s">
        <v>4211</v>
      </c>
      <c r="J4405" s="36">
        <v>1207.95</v>
      </c>
    </row>
    <row r="4406" spans="1:10" x14ac:dyDescent="0.25">
      <c r="A4406" s="67"/>
      <c r="B4406" s="67"/>
      <c r="C4406" s="67"/>
      <c r="D4406" s="67"/>
      <c r="E4406" s="67" t="s">
        <v>423</v>
      </c>
      <c r="F4406" s="68">
        <v>43389</v>
      </c>
      <c r="G4406" s="67"/>
      <c r="H4406" s="67"/>
      <c r="I4406" s="67" t="s">
        <v>682</v>
      </c>
      <c r="J4406" s="36">
        <v>-35.33</v>
      </c>
    </row>
    <row r="4407" spans="1:10" x14ac:dyDescent="0.25">
      <c r="A4407" s="67"/>
      <c r="B4407" s="67"/>
      <c r="C4407" s="67"/>
      <c r="D4407" s="67"/>
      <c r="E4407" s="67" t="s">
        <v>423</v>
      </c>
      <c r="F4407" s="68">
        <v>43398</v>
      </c>
      <c r="G4407" s="67"/>
      <c r="H4407" s="67"/>
      <c r="I4407" s="67" t="s">
        <v>4212</v>
      </c>
      <c r="J4407" s="36">
        <v>1207.95</v>
      </c>
    </row>
    <row r="4408" spans="1:10" x14ac:dyDescent="0.25">
      <c r="A4408" s="67"/>
      <c r="B4408" s="67"/>
      <c r="C4408" s="67"/>
      <c r="D4408" s="67"/>
      <c r="E4408" s="67" t="s">
        <v>423</v>
      </c>
      <c r="F4408" s="68">
        <v>43398</v>
      </c>
      <c r="G4408" s="67"/>
      <c r="H4408" s="67"/>
      <c r="I4408" s="67" t="s">
        <v>682</v>
      </c>
      <c r="J4408" s="36">
        <v>-35.33</v>
      </c>
    </row>
    <row r="4409" spans="1:10" x14ac:dyDescent="0.25">
      <c r="A4409" s="67"/>
      <c r="B4409" s="67"/>
      <c r="C4409" s="67"/>
      <c r="D4409" s="67"/>
      <c r="E4409" s="67" t="s">
        <v>390</v>
      </c>
      <c r="F4409" s="68">
        <v>43404</v>
      </c>
      <c r="G4409" s="67" t="s">
        <v>4213</v>
      </c>
      <c r="H4409" s="67" t="s">
        <v>323</v>
      </c>
      <c r="I4409" s="67" t="s">
        <v>4214</v>
      </c>
      <c r="J4409" s="36">
        <v>-1202.58</v>
      </c>
    </row>
    <row r="4410" spans="1:10" x14ac:dyDescent="0.25">
      <c r="A4410" s="67"/>
      <c r="B4410" s="67"/>
      <c r="C4410" s="67"/>
      <c r="D4410" s="67"/>
      <c r="E4410" s="67" t="s">
        <v>390</v>
      </c>
      <c r="F4410" s="68">
        <v>43464</v>
      </c>
      <c r="G4410" s="67" t="s">
        <v>4215</v>
      </c>
      <c r="H4410" s="67" t="s">
        <v>323</v>
      </c>
      <c r="I4410" s="67" t="s">
        <v>4216</v>
      </c>
      <c r="J4410" s="36">
        <v>-250.38</v>
      </c>
    </row>
    <row r="4411" spans="1:10" x14ac:dyDescent="0.25">
      <c r="A4411" s="67"/>
      <c r="B4411" s="67"/>
      <c r="C4411" s="67"/>
      <c r="D4411" s="67"/>
      <c r="E4411" s="67" t="s">
        <v>390</v>
      </c>
      <c r="F4411" s="68">
        <v>43475</v>
      </c>
      <c r="G4411" s="67" t="s">
        <v>4217</v>
      </c>
      <c r="H4411" s="67" t="s">
        <v>4098</v>
      </c>
      <c r="I4411" s="67" t="s">
        <v>4218</v>
      </c>
      <c r="J4411" s="36">
        <v>-35</v>
      </c>
    </row>
    <row r="4412" spans="1:10" x14ac:dyDescent="0.25">
      <c r="A4412" s="67"/>
      <c r="B4412" s="67"/>
      <c r="C4412" s="67"/>
      <c r="D4412" s="67"/>
      <c r="E4412" s="67" t="s">
        <v>390</v>
      </c>
      <c r="F4412" s="68">
        <v>43475</v>
      </c>
      <c r="G4412" s="67" t="s">
        <v>4219</v>
      </c>
      <c r="H4412" s="67" t="s">
        <v>323</v>
      </c>
      <c r="I4412" s="67" t="s">
        <v>4220</v>
      </c>
      <c r="J4412" s="36">
        <v>-285.04000000000002</v>
      </c>
    </row>
    <row r="4413" spans="1:10" x14ac:dyDescent="0.25">
      <c r="A4413" s="67"/>
      <c r="B4413" s="67"/>
      <c r="C4413" s="67"/>
      <c r="D4413" s="67"/>
      <c r="E4413" s="67" t="s">
        <v>390</v>
      </c>
      <c r="F4413" s="68">
        <v>43475</v>
      </c>
      <c r="G4413" s="67" t="s">
        <v>4221</v>
      </c>
      <c r="H4413" s="67" t="s">
        <v>323</v>
      </c>
      <c r="I4413" s="67" t="s">
        <v>4222</v>
      </c>
      <c r="J4413" s="36">
        <v>-231.65</v>
      </c>
    </row>
    <row r="4414" spans="1:10" x14ac:dyDescent="0.25">
      <c r="A4414" s="67"/>
      <c r="B4414" s="67"/>
      <c r="C4414" s="67"/>
      <c r="D4414" s="67"/>
      <c r="E4414" s="67" t="s">
        <v>390</v>
      </c>
      <c r="F4414" s="68">
        <v>43475</v>
      </c>
      <c r="G4414" s="67" t="s">
        <v>4223</v>
      </c>
      <c r="H4414" s="67" t="s">
        <v>323</v>
      </c>
      <c r="I4414" s="67" t="s">
        <v>4224</v>
      </c>
      <c r="J4414" s="36">
        <v>-500</v>
      </c>
    </row>
    <row r="4415" spans="1:10" x14ac:dyDescent="0.25">
      <c r="A4415" s="67"/>
      <c r="B4415" s="67"/>
      <c r="C4415" s="67"/>
      <c r="D4415" s="67"/>
      <c r="E4415" s="67" t="s">
        <v>390</v>
      </c>
      <c r="F4415" s="68">
        <v>43475</v>
      </c>
      <c r="G4415" s="67" t="s">
        <v>4225</v>
      </c>
      <c r="H4415" s="67" t="s">
        <v>323</v>
      </c>
      <c r="I4415" s="67" t="s">
        <v>4226</v>
      </c>
      <c r="J4415" s="36">
        <v>-235.39</v>
      </c>
    </row>
    <row r="4416" spans="1:10" x14ac:dyDescent="0.25">
      <c r="A4416" s="67"/>
      <c r="B4416" s="67"/>
      <c r="C4416" s="67"/>
      <c r="D4416" s="67"/>
      <c r="E4416" s="67" t="s">
        <v>390</v>
      </c>
      <c r="F4416" s="68">
        <v>43480</v>
      </c>
      <c r="G4416" s="67" t="s">
        <v>4227</v>
      </c>
      <c r="H4416" s="67" t="s">
        <v>3995</v>
      </c>
      <c r="I4416" s="67" t="s">
        <v>4228</v>
      </c>
      <c r="J4416" s="36">
        <v>-89.94</v>
      </c>
    </row>
    <row r="4417" spans="1:10" x14ac:dyDescent="0.25">
      <c r="A4417" s="67"/>
      <c r="B4417" s="67"/>
      <c r="C4417" s="67"/>
      <c r="D4417" s="67"/>
      <c r="E4417" s="67" t="s">
        <v>390</v>
      </c>
      <c r="F4417" s="68">
        <v>43488</v>
      </c>
      <c r="G4417" s="67" t="s">
        <v>4229</v>
      </c>
      <c r="H4417" s="67" t="s">
        <v>4098</v>
      </c>
      <c r="I4417" s="67" t="s">
        <v>4230</v>
      </c>
      <c r="J4417" s="36">
        <v>-179.45</v>
      </c>
    </row>
    <row r="4418" spans="1:10" x14ac:dyDescent="0.25">
      <c r="A4418" s="67"/>
      <c r="B4418" s="67"/>
      <c r="C4418" s="67"/>
      <c r="D4418" s="67"/>
      <c r="E4418" s="67" t="s">
        <v>390</v>
      </c>
      <c r="F4418" s="68">
        <v>43496</v>
      </c>
      <c r="G4418" s="67" t="s">
        <v>4231</v>
      </c>
      <c r="H4418" s="67" t="s">
        <v>4165</v>
      </c>
      <c r="I4418" s="67" t="s">
        <v>4232</v>
      </c>
      <c r="J4418" s="36">
        <v>-973.5</v>
      </c>
    </row>
    <row r="4419" spans="1:10" x14ac:dyDescent="0.25">
      <c r="A4419" s="67"/>
      <c r="B4419" s="67"/>
      <c r="C4419" s="67"/>
      <c r="D4419" s="67"/>
      <c r="E4419" s="67" t="s">
        <v>390</v>
      </c>
      <c r="F4419" s="68">
        <v>43513</v>
      </c>
      <c r="G4419" s="67" t="s">
        <v>4233</v>
      </c>
      <c r="H4419" s="67" t="s">
        <v>323</v>
      </c>
      <c r="I4419" s="67" t="s">
        <v>4234</v>
      </c>
      <c r="J4419" s="36">
        <v>-395.73</v>
      </c>
    </row>
    <row r="4420" spans="1:10" x14ac:dyDescent="0.25">
      <c r="A4420" s="67"/>
      <c r="B4420" s="67"/>
      <c r="C4420" s="67"/>
      <c r="D4420" s="67"/>
      <c r="E4420" s="67" t="s">
        <v>390</v>
      </c>
      <c r="F4420" s="68">
        <v>43527</v>
      </c>
      <c r="G4420" s="67" t="s">
        <v>4235</v>
      </c>
      <c r="H4420" s="67" t="s">
        <v>4120</v>
      </c>
      <c r="I4420" s="67" t="s">
        <v>4236</v>
      </c>
      <c r="J4420" s="36">
        <v>-449.43</v>
      </c>
    </row>
    <row r="4421" spans="1:10" x14ac:dyDescent="0.25">
      <c r="A4421" s="67"/>
      <c r="B4421" s="67"/>
      <c r="C4421" s="67"/>
      <c r="D4421" s="67"/>
      <c r="E4421" s="67" t="s">
        <v>390</v>
      </c>
      <c r="F4421" s="68">
        <v>43527</v>
      </c>
      <c r="G4421" s="67" t="s">
        <v>4237</v>
      </c>
      <c r="H4421" s="67" t="s">
        <v>3995</v>
      </c>
      <c r="I4421" s="67" t="s">
        <v>4238</v>
      </c>
      <c r="J4421" s="36">
        <v>-968.03</v>
      </c>
    </row>
    <row r="4422" spans="1:10" x14ac:dyDescent="0.25">
      <c r="A4422" s="67"/>
      <c r="B4422" s="67"/>
      <c r="C4422" s="67"/>
      <c r="D4422" s="67"/>
      <c r="E4422" s="67" t="s">
        <v>390</v>
      </c>
      <c r="F4422" s="68">
        <v>43552</v>
      </c>
      <c r="G4422" s="67" t="s">
        <v>4239</v>
      </c>
      <c r="H4422" s="67" t="s">
        <v>323</v>
      </c>
      <c r="I4422" s="67" t="s">
        <v>4240</v>
      </c>
      <c r="J4422" s="36">
        <v>-358.32</v>
      </c>
    </row>
    <row r="4423" spans="1:10" x14ac:dyDescent="0.25">
      <c r="A4423" s="67"/>
      <c r="B4423" s="67"/>
      <c r="C4423" s="67"/>
      <c r="D4423" s="67"/>
      <c r="E4423" s="67" t="s">
        <v>390</v>
      </c>
      <c r="F4423" s="68">
        <v>43552</v>
      </c>
      <c r="G4423" s="67" t="s">
        <v>4241</v>
      </c>
      <c r="H4423" s="67" t="s">
        <v>323</v>
      </c>
      <c r="I4423" s="67" t="s">
        <v>4242</v>
      </c>
      <c r="J4423" s="36">
        <v>-96.05</v>
      </c>
    </row>
    <row r="4424" spans="1:10" x14ac:dyDescent="0.25">
      <c r="A4424" s="67"/>
      <c r="B4424" s="67"/>
      <c r="C4424" s="67"/>
      <c r="D4424" s="67"/>
      <c r="E4424" s="67" t="s">
        <v>390</v>
      </c>
      <c r="F4424" s="68">
        <v>43552</v>
      </c>
      <c r="G4424" s="67" t="s">
        <v>4243</v>
      </c>
      <c r="H4424" s="67" t="s">
        <v>3995</v>
      </c>
      <c r="I4424" s="67" t="s">
        <v>4234</v>
      </c>
      <c r="J4424" s="36">
        <v>-1373.34</v>
      </c>
    </row>
    <row r="4425" spans="1:10" x14ac:dyDescent="0.25">
      <c r="A4425" s="67"/>
      <c r="B4425" s="67"/>
      <c r="C4425" s="67"/>
      <c r="D4425" s="67"/>
      <c r="E4425" s="67" t="s">
        <v>390</v>
      </c>
      <c r="F4425" s="68">
        <v>43552</v>
      </c>
      <c r="G4425" s="67" t="s">
        <v>4244</v>
      </c>
      <c r="H4425" s="67" t="s">
        <v>4098</v>
      </c>
      <c r="I4425" s="67" t="s">
        <v>4245</v>
      </c>
      <c r="J4425" s="36">
        <v>-1298.42</v>
      </c>
    </row>
    <row r="4426" spans="1:10" x14ac:dyDescent="0.25">
      <c r="A4426" s="67"/>
      <c r="B4426" s="67"/>
      <c r="C4426" s="67"/>
      <c r="D4426" s="67"/>
      <c r="E4426" s="67" t="s">
        <v>390</v>
      </c>
      <c r="F4426" s="68">
        <v>43555</v>
      </c>
      <c r="G4426" s="67" t="s">
        <v>4246</v>
      </c>
      <c r="H4426" s="67" t="s">
        <v>323</v>
      </c>
      <c r="I4426" s="67" t="s">
        <v>4247</v>
      </c>
      <c r="J4426" s="36">
        <v>-40.83</v>
      </c>
    </row>
    <row r="4427" spans="1:10" x14ac:dyDescent="0.25">
      <c r="A4427" s="67"/>
      <c r="B4427" s="67"/>
      <c r="C4427" s="67"/>
      <c r="D4427" s="67"/>
      <c r="E4427" s="67" t="s">
        <v>390</v>
      </c>
      <c r="F4427" s="68">
        <v>43585</v>
      </c>
      <c r="G4427" s="67" t="s">
        <v>4248</v>
      </c>
      <c r="H4427" s="67" t="s">
        <v>3995</v>
      </c>
      <c r="I4427" s="67" t="s">
        <v>4249</v>
      </c>
      <c r="J4427" s="36">
        <v>-1128.0999999999999</v>
      </c>
    </row>
    <row r="4428" spans="1:10" x14ac:dyDescent="0.25">
      <c r="A4428" s="67"/>
      <c r="B4428" s="67"/>
      <c r="C4428" s="67"/>
      <c r="D4428" s="67"/>
      <c r="E4428" s="67" t="s">
        <v>423</v>
      </c>
      <c r="F4428" s="68">
        <v>43585</v>
      </c>
      <c r="G4428" s="67"/>
      <c r="H4428" s="67"/>
      <c r="I4428" s="67" t="s">
        <v>4250</v>
      </c>
      <c r="J4428" s="36">
        <v>1207.95</v>
      </c>
    </row>
    <row r="4429" spans="1:10" x14ac:dyDescent="0.25">
      <c r="A4429" s="67"/>
      <c r="B4429" s="67"/>
      <c r="C4429" s="67"/>
      <c r="D4429" s="67"/>
      <c r="E4429" s="67" t="s">
        <v>423</v>
      </c>
      <c r="F4429" s="68">
        <v>43585</v>
      </c>
      <c r="G4429" s="67"/>
      <c r="H4429" s="67"/>
      <c r="I4429" s="67" t="s">
        <v>4251</v>
      </c>
      <c r="J4429" s="36">
        <v>-32.31</v>
      </c>
    </row>
    <row r="4430" spans="1:10" x14ac:dyDescent="0.25">
      <c r="A4430" s="67"/>
      <c r="B4430" s="67"/>
      <c r="C4430" s="67"/>
      <c r="D4430" s="67"/>
      <c r="E4430" s="67" t="s">
        <v>390</v>
      </c>
      <c r="F4430" s="68">
        <v>43585</v>
      </c>
      <c r="G4430" s="67" t="s">
        <v>4252</v>
      </c>
      <c r="H4430" s="67" t="s">
        <v>4253</v>
      </c>
      <c r="I4430" s="67" t="s">
        <v>4254</v>
      </c>
      <c r="J4430" s="36">
        <v>-411.4</v>
      </c>
    </row>
    <row r="4431" spans="1:10" x14ac:dyDescent="0.25">
      <c r="A4431" s="67"/>
      <c r="B4431" s="67"/>
      <c r="C4431" s="67"/>
      <c r="D4431" s="67"/>
      <c r="E4431" s="67" t="s">
        <v>390</v>
      </c>
      <c r="F4431" s="68">
        <v>43585</v>
      </c>
      <c r="G4431" s="67" t="s">
        <v>4255</v>
      </c>
      <c r="H4431" s="67" t="s">
        <v>323</v>
      </c>
      <c r="I4431" s="67" t="s">
        <v>4256</v>
      </c>
      <c r="J4431" s="36">
        <v>-2278.84</v>
      </c>
    </row>
    <row r="4432" spans="1:10" x14ac:dyDescent="0.25">
      <c r="A4432" s="67"/>
      <c r="B4432" s="67"/>
      <c r="C4432" s="67"/>
      <c r="D4432" s="67"/>
      <c r="E4432" s="67" t="s">
        <v>390</v>
      </c>
      <c r="F4432" s="68">
        <v>43613</v>
      </c>
      <c r="G4432" s="67" t="s">
        <v>4257</v>
      </c>
      <c r="H4432" s="67" t="s">
        <v>4098</v>
      </c>
      <c r="I4432" s="67" t="s">
        <v>4258</v>
      </c>
      <c r="J4432" s="36">
        <v>-2108.67</v>
      </c>
    </row>
    <row r="4433" spans="1:10" x14ac:dyDescent="0.25">
      <c r="A4433" s="67"/>
      <c r="B4433" s="67"/>
      <c r="C4433" s="67"/>
      <c r="D4433" s="67"/>
      <c r="E4433" s="67" t="s">
        <v>383</v>
      </c>
      <c r="F4433" s="68">
        <v>43616</v>
      </c>
      <c r="G4433" s="67" t="s">
        <v>780</v>
      </c>
      <c r="H4433" s="67"/>
      <c r="I4433" s="67" t="s">
        <v>781</v>
      </c>
      <c r="J4433" s="36">
        <v>-2000</v>
      </c>
    </row>
    <row r="4434" spans="1:10" x14ac:dyDescent="0.25">
      <c r="A4434" s="67"/>
      <c r="B4434" s="67"/>
      <c r="C4434" s="67"/>
      <c r="D4434" s="67"/>
      <c r="E4434" s="67" t="s">
        <v>390</v>
      </c>
      <c r="F4434" s="68">
        <v>43641</v>
      </c>
      <c r="G4434" s="67" t="s">
        <v>4259</v>
      </c>
      <c r="H4434" s="67" t="s">
        <v>3995</v>
      </c>
      <c r="I4434" s="67" t="s">
        <v>4260</v>
      </c>
      <c r="J4434" s="36">
        <v>-1238.9000000000001</v>
      </c>
    </row>
    <row r="4435" spans="1:10" x14ac:dyDescent="0.25">
      <c r="A4435" s="67"/>
      <c r="B4435" s="67"/>
      <c r="C4435" s="67"/>
      <c r="D4435" s="67"/>
      <c r="E4435" s="67" t="s">
        <v>423</v>
      </c>
      <c r="F4435" s="68">
        <v>43649</v>
      </c>
      <c r="G4435" s="67"/>
      <c r="H4435" s="67"/>
      <c r="I4435" s="67" t="s">
        <v>4261</v>
      </c>
      <c r="J4435" s="36">
        <v>1207.95</v>
      </c>
    </row>
    <row r="4436" spans="1:10" x14ac:dyDescent="0.25">
      <c r="A4436" s="67"/>
      <c r="B4436" s="67"/>
      <c r="C4436" s="67"/>
      <c r="D4436" s="67"/>
      <c r="E4436" s="67" t="s">
        <v>423</v>
      </c>
      <c r="F4436" s="68">
        <v>43649</v>
      </c>
      <c r="G4436" s="67"/>
      <c r="H4436" s="67"/>
      <c r="I4436" s="67" t="s">
        <v>4262</v>
      </c>
      <c r="J4436" s="36">
        <v>-32.31</v>
      </c>
    </row>
    <row r="4437" spans="1:10" x14ac:dyDescent="0.25">
      <c r="A4437" s="67"/>
      <c r="B4437" s="67"/>
      <c r="C4437" s="67"/>
      <c r="D4437" s="67"/>
      <c r="E4437" s="67" t="s">
        <v>390</v>
      </c>
      <c r="F4437" s="68">
        <v>43677</v>
      </c>
      <c r="G4437" s="67" t="s">
        <v>4263</v>
      </c>
      <c r="H4437" s="67" t="s">
        <v>3995</v>
      </c>
      <c r="I4437" s="67" t="s">
        <v>4264</v>
      </c>
      <c r="J4437" s="36">
        <v>-88.71</v>
      </c>
    </row>
    <row r="4438" spans="1:10" x14ac:dyDescent="0.25">
      <c r="A4438" s="67"/>
      <c r="B4438" s="67"/>
      <c r="C4438" s="67"/>
      <c r="D4438" s="67"/>
      <c r="E4438" s="67" t="s">
        <v>390</v>
      </c>
      <c r="F4438" s="68">
        <v>43677</v>
      </c>
      <c r="G4438" s="67" t="s">
        <v>4265</v>
      </c>
      <c r="H4438" s="67" t="s">
        <v>323</v>
      </c>
      <c r="I4438" s="67" t="s">
        <v>4266</v>
      </c>
      <c r="J4438" s="36">
        <v>-247.79</v>
      </c>
    </row>
    <row r="4439" spans="1:10" x14ac:dyDescent="0.25">
      <c r="A4439" s="67"/>
      <c r="B4439" s="67"/>
      <c r="C4439" s="67"/>
      <c r="D4439" s="67"/>
      <c r="E4439" s="67" t="s">
        <v>390</v>
      </c>
      <c r="F4439" s="68">
        <v>43677</v>
      </c>
      <c r="G4439" s="67" t="s">
        <v>4267</v>
      </c>
      <c r="H4439" s="67" t="s">
        <v>3995</v>
      </c>
      <c r="I4439" s="67" t="s">
        <v>4268</v>
      </c>
      <c r="J4439" s="36">
        <v>-98.94</v>
      </c>
    </row>
    <row r="4440" spans="1:10" x14ac:dyDescent="0.25">
      <c r="A4440" s="67"/>
      <c r="B4440" s="67"/>
      <c r="C4440" s="67"/>
      <c r="D4440" s="67"/>
      <c r="E4440" s="67" t="s">
        <v>423</v>
      </c>
      <c r="F4440" s="68">
        <v>43708</v>
      </c>
      <c r="G4440" s="67"/>
      <c r="H4440" s="67"/>
      <c r="I4440" s="67" t="s">
        <v>4269</v>
      </c>
      <c r="J4440" s="36">
        <v>1207.95</v>
      </c>
    </row>
    <row r="4441" spans="1:10" x14ac:dyDescent="0.25">
      <c r="A4441" s="67"/>
      <c r="B4441" s="67"/>
      <c r="C4441" s="67"/>
      <c r="D4441" s="67"/>
      <c r="E4441" s="67" t="s">
        <v>423</v>
      </c>
      <c r="F4441" s="68">
        <v>43708</v>
      </c>
      <c r="G4441" s="67"/>
      <c r="H4441" s="67"/>
      <c r="I4441" s="67" t="s">
        <v>4270</v>
      </c>
      <c r="J4441" s="36">
        <v>-32.31</v>
      </c>
    </row>
    <row r="4442" spans="1:10" x14ac:dyDescent="0.25">
      <c r="A4442" s="67"/>
      <c r="B4442" s="67"/>
      <c r="C4442" s="67"/>
      <c r="D4442" s="67"/>
      <c r="E4442" s="67" t="s">
        <v>383</v>
      </c>
      <c r="F4442" s="68">
        <v>43708</v>
      </c>
      <c r="G4442" s="67" t="s">
        <v>2341</v>
      </c>
      <c r="H4442" s="67"/>
      <c r="I4442" s="67" t="s">
        <v>2342</v>
      </c>
      <c r="J4442" s="36">
        <v>34209.69</v>
      </c>
    </row>
    <row r="4443" spans="1:10" x14ac:dyDescent="0.25">
      <c r="A4443" s="67"/>
      <c r="B4443" s="67"/>
      <c r="C4443" s="67"/>
      <c r="D4443" s="67"/>
      <c r="E4443" s="67" t="s">
        <v>390</v>
      </c>
      <c r="F4443" s="68">
        <v>43722</v>
      </c>
      <c r="G4443" s="67" t="s">
        <v>4271</v>
      </c>
      <c r="H4443" s="67" t="s">
        <v>317</v>
      </c>
      <c r="I4443" s="67" t="s">
        <v>4272</v>
      </c>
      <c r="J4443" s="36">
        <v>-1132.76</v>
      </c>
    </row>
    <row r="4444" spans="1:10" x14ac:dyDescent="0.25">
      <c r="A4444" s="67"/>
      <c r="B4444" s="67"/>
      <c r="C4444" s="67"/>
      <c r="D4444" s="67"/>
      <c r="E4444" s="67" t="s">
        <v>390</v>
      </c>
      <c r="F4444" s="68">
        <v>43722</v>
      </c>
      <c r="G4444" s="67" t="s">
        <v>4273</v>
      </c>
      <c r="H4444" s="67" t="s">
        <v>3995</v>
      </c>
      <c r="I4444" s="67" t="s">
        <v>4274</v>
      </c>
      <c r="J4444" s="36">
        <v>-1801.11</v>
      </c>
    </row>
    <row r="4445" spans="1:10" x14ac:dyDescent="0.25">
      <c r="A4445" s="67"/>
      <c r="B4445" s="67"/>
      <c r="C4445" s="67"/>
      <c r="D4445" s="67"/>
      <c r="E4445" s="67" t="s">
        <v>390</v>
      </c>
      <c r="F4445" s="68">
        <v>43729</v>
      </c>
      <c r="G4445" s="67" t="s">
        <v>4275</v>
      </c>
      <c r="H4445" s="67" t="s">
        <v>323</v>
      </c>
      <c r="I4445" s="67" t="s">
        <v>4276</v>
      </c>
      <c r="J4445" s="36">
        <v>-10.95</v>
      </c>
    </row>
    <row r="4446" spans="1:10" x14ac:dyDescent="0.25">
      <c r="A4446" s="67"/>
      <c r="B4446" s="67"/>
      <c r="C4446" s="67"/>
      <c r="D4446" s="67"/>
      <c r="E4446" s="67" t="s">
        <v>390</v>
      </c>
      <c r="F4446" s="68">
        <v>43729</v>
      </c>
      <c r="G4446" s="67" t="s">
        <v>4277</v>
      </c>
      <c r="H4446" s="67" t="s">
        <v>323</v>
      </c>
      <c r="I4446" s="67" t="s">
        <v>4278</v>
      </c>
      <c r="J4446" s="36">
        <v>-1469.02</v>
      </c>
    </row>
    <row r="4447" spans="1:10" x14ac:dyDescent="0.25">
      <c r="A4447" s="67"/>
      <c r="B4447" s="67"/>
      <c r="C4447" s="67"/>
      <c r="D4447" s="67"/>
      <c r="E4447" s="67" t="s">
        <v>390</v>
      </c>
      <c r="F4447" s="68">
        <v>43729</v>
      </c>
      <c r="G4447" s="67" t="s">
        <v>4279</v>
      </c>
      <c r="H4447" s="67" t="s">
        <v>4280</v>
      </c>
      <c r="I4447" s="67" t="s">
        <v>4281</v>
      </c>
      <c r="J4447" s="36">
        <v>-16.48</v>
      </c>
    </row>
    <row r="4448" spans="1:10" x14ac:dyDescent="0.25">
      <c r="A4448" s="67"/>
      <c r="B4448" s="67"/>
      <c r="C4448" s="67"/>
      <c r="D4448" s="67"/>
      <c r="E4448" s="67" t="s">
        <v>390</v>
      </c>
      <c r="F4448" s="68">
        <v>43738</v>
      </c>
      <c r="G4448" s="67" t="s">
        <v>4282</v>
      </c>
      <c r="H4448" s="67" t="s">
        <v>3995</v>
      </c>
      <c r="I4448" s="67" t="s">
        <v>4283</v>
      </c>
      <c r="J4448" s="36">
        <v>-3557.19</v>
      </c>
    </row>
    <row r="4449" spans="1:10" x14ac:dyDescent="0.25">
      <c r="A4449" s="67"/>
      <c r="B4449" s="67"/>
      <c r="C4449" s="67"/>
      <c r="D4449" s="67"/>
      <c r="E4449" s="67" t="s">
        <v>390</v>
      </c>
      <c r="F4449" s="68">
        <v>43754</v>
      </c>
      <c r="G4449" s="67" t="s">
        <v>4284</v>
      </c>
      <c r="H4449" s="67" t="s">
        <v>348</v>
      </c>
      <c r="I4449" s="67" t="s">
        <v>4285</v>
      </c>
      <c r="J4449" s="36">
        <v>-1149.6199999999999</v>
      </c>
    </row>
    <row r="4450" spans="1:10" x14ac:dyDescent="0.25">
      <c r="A4450" s="67"/>
      <c r="B4450" s="67"/>
      <c r="C4450" s="67"/>
      <c r="D4450" s="67"/>
      <c r="E4450" s="67" t="s">
        <v>390</v>
      </c>
      <c r="F4450" s="68">
        <v>43760</v>
      </c>
      <c r="G4450" s="67" t="s">
        <v>4286</v>
      </c>
      <c r="H4450" s="67" t="s">
        <v>317</v>
      </c>
      <c r="I4450" s="67" t="s">
        <v>4287</v>
      </c>
      <c r="J4450" s="36">
        <v>-919.8</v>
      </c>
    </row>
    <row r="4451" spans="1:10" x14ac:dyDescent="0.25">
      <c r="A4451" s="67"/>
      <c r="B4451" s="67"/>
      <c r="C4451" s="67"/>
      <c r="D4451" s="67"/>
      <c r="E4451" s="67" t="s">
        <v>390</v>
      </c>
      <c r="F4451" s="68">
        <v>43764</v>
      </c>
      <c r="G4451" s="67" t="s">
        <v>4288</v>
      </c>
      <c r="H4451" s="67" t="s">
        <v>323</v>
      </c>
      <c r="I4451" s="67" t="s">
        <v>4289</v>
      </c>
      <c r="J4451" s="36">
        <v>-58.72</v>
      </c>
    </row>
    <row r="4452" spans="1:10" x14ac:dyDescent="0.25">
      <c r="A4452" s="67"/>
      <c r="B4452" s="67"/>
      <c r="C4452" s="67"/>
      <c r="D4452" s="67"/>
      <c r="E4452" s="67" t="s">
        <v>390</v>
      </c>
      <c r="F4452" s="68">
        <v>43765</v>
      </c>
      <c r="G4452" s="67" t="s">
        <v>4290</v>
      </c>
      <c r="H4452" s="67" t="s">
        <v>317</v>
      </c>
      <c r="I4452" s="67" t="s">
        <v>4291</v>
      </c>
      <c r="J4452" s="36">
        <v>-137</v>
      </c>
    </row>
    <row r="4453" spans="1:10" x14ac:dyDescent="0.25">
      <c r="A4453" s="67"/>
      <c r="B4453" s="67"/>
      <c r="C4453" s="67"/>
      <c r="D4453" s="67"/>
      <c r="E4453" s="67" t="s">
        <v>390</v>
      </c>
      <c r="F4453" s="68">
        <v>43766</v>
      </c>
      <c r="G4453" s="67" t="s">
        <v>4292</v>
      </c>
      <c r="H4453" s="67" t="s">
        <v>323</v>
      </c>
      <c r="I4453" s="67" t="s">
        <v>4293</v>
      </c>
      <c r="J4453" s="36">
        <v>-195.69</v>
      </c>
    </row>
    <row r="4454" spans="1:10" x14ac:dyDescent="0.25">
      <c r="A4454" s="67"/>
      <c r="B4454" s="67"/>
      <c r="C4454" s="67"/>
      <c r="D4454" s="67"/>
      <c r="E4454" s="67" t="s">
        <v>383</v>
      </c>
      <c r="F4454" s="68">
        <v>43769</v>
      </c>
      <c r="G4454" s="67" t="s">
        <v>444</v>
      </c>
      <c r="H4454" s="67"/>
      <c r="I4454" s="67" t="s">
        <v>782</v>
      </c>
      <c r="J4454" s="36">
        <v>-2000</v>
      </c>
    </row>
    <row r="4455" spans="1:10" x14ac:dyDescent="0.25">
      <c r="A4455" s="67"/>
      <c r="B4455" s="67"/>
      <c r="C4455" s="67"/>
      <c r="D4455" s="67"/>
      <c r="E4455" s="67" t="s">
        <v>390</v>
      </c>
      <c r="F4455" s="68">
        <v>43792</v>
      </c>
      <c r="G4455" s="67" t="s">
        <v>6795</v>
      </c>
      <c r="H4455" s="67" t="s">
        <v>317</v>
      </c>
      <c r="I4455" s="67" t="s">
        <v>6796</v>
      </c>
      <c r="J4455" s="36">
        <v>-596.54999999999995</v>
      </c>
    </row>
    <row r="4456" spans="1:10" x14ac:dyDescent="0.25">
      <c r="A4456" s="67"/>
      <c r="B4456" s="67"/>
      <c r="C4456" s="67"/>
      <c r="D4456" s="67"/>
      <c r="E4456" s="67" t="s">
        <v>390</v>
      </c>
      <c r="F4456" s="68">
        <v>43792</v>
      </c>
      <c r="G4456" s="67" t="s">
        <v>6797</v>
      </c>
      <c r="H4456" s="67" t="s">
        <v>4280</v>
      </c>
      <c r="I4456" s="67" t="s">
        <v>6798</v>
      </c>
      <c r="J4456" s="36">
        <v>-23.54</v>
      </c>
    </row>
    <row r="4457" spans="1:10" x14ac:dyDescent="0.25">
      <c r="A4457" s="67"/>
      <c r="B4457" s="67"/>
      <c r="C4457" s="67"/>
      <c r="D4457" s="67"/>
      <c r="E4457" s="67" t="s">
        <v>390</v>
      </c>
      <c r="F4457" s="68">
        <v>43793</v>
      </c>
      <c r="G4457" s="67" t="s">
        <v>6799</v>
      </c>
      <c r="H4457" s="67" t="s">
        <v>3995</v>
      </c>
      <c r="I4457" s="67" t="s">
        <v>6800</v>
      </c>
      <c r="J4457" s="36">
        <v>-58.72</v>
      </c>
    </row>
    <row r="4458" spans="1:10" x14ac:dyDescent="0.25">
      <c r="A4458" s="67"/>
      <c r="B4458" s="67"/>
      <c r="C4458" s="67"/>
      <c r="D4458" s="67"/>
      <c r="E4458" s="67" t="s">
        <v>390</v>
      </c>
      <c r="F4458" s="68">
        <v>43793</v>
      </c>
      <c r="G4458" s="67" t="s">
        <v>6801</v>
      </c>
      <c r="H4458" s="67" t="s">
        <v>3995</v>
      </c>
      <c r="I4458" s="67" t="s">
        <v>6802</v>
      </c>
      <c r="J4458" s="36">
        <v>-36.700000000000003</v>
      </c>
    </row>
    <row r="4459" spans="1:10" ht="15.75" thickBot="1" x14ac:dyDescent="0.3">
      <c r="A4459" s="67"/>
      <c r="B4459" s="67"/>
      <c r="C4459" s="67"/>
      <c r="D4459" s="67"/>
      <c r="E4459" s="67" t="s">
        <v>390</v>
      </c>
      <c r="F4459" s="68">
        <v>43794</v>
      </c>
      <c r="G4459" s="67" t="s">
        <v>6803</v>
      </c>
      <c r="H4459" s="67" t="s">
        <v>323</v>
      </c>
      <c r="I4459" s="67" t="s">
        <v>6804</v>
      </c>
      <c r="J4459" s="37">
        <v>-39.03</v>
      </c>
    </row>
    <row r="4460" spans="1:10" x14ac:dyDescent="0.25">
      <c r="A4460" s="67"/>
      <c r="B4460" s="67"/>
      <c r="C4460" s="67" t="s">
        <v>4294</v>
      </c>
      <c r="D4460" s="67"/>
      <c r="E4460" s="67"/>
      <c r="F4460" s="68"/>
      <c r="G4460" s="67"/>
      <c r="H4460" s="67"/>
      <c r="I4460" s="67"/>
      <c r="J4460" s="36">
        <f>ROUND(SUM(J4079:J4459),5)</f>
        <v>85512.25</v>
      </c>
    </row>
    <row r="4461" spans="1:10" x14ac:dyDescent="0.25">
      <c r="A4461" s="64"/>
      <c r="B4461" s="64"/>
      <c r="C4461" s="64" t="s">
        <v>4295</v>
      </c>
      <c r="D4461" s="64"/>
      <c r="E4461" s="64"/>
      <c r="F4461" s="65"/>
      <c r="G4461" s="64"/>
      <c r="H4461" s="64"/>
      <c r="I4461" s="64"/>
      <c r="J4461" s="57"/>
    </row>
    <row r="4462" spans="1:10" x14ac:dyDescent="0.25">
      <c r="A4462" s="67"/>
      <c r="B4462" s="67"/>
      <c r="C4462" s="67"/>
      <c r="D4462" s="67"/>
      <c r="E4462" s="67" t="s">
        <v>383</v>
      </c>
      <c r="F4462" s="68">
        <v>40633</v>
      </c>
      <c r="G4462" s="67" t="s">
        <v>384</v>
      </c>
      <c r="H4462" s="67"/>
      <c r="I4462" s="67" t="s">
        <v>385</v>
      </c>
      <c r="J4462" s="36">
        <v>20</v>
      </c>
    </row>
    <row r="4463" spans="1:10" x14ac:dyDescent="0.25">
      <c r="A4463" s="67"/>
      <c r="B4463" s="67"/>
      <c r="C4463" s="67"/>
      <c r="D4463" s="67"/>
      <c r="E4463" s="67" t="s">
        <v>383</v>
      </c>
      <c r="F4463" s="68">
        <v>40968</v>
      </c>
      <c r="G4463" s="67" t="s">
        <v>1622</v>
      </c>
      <c r="H4463" s="67"/>
      <c r="I4463" s="67" t="s">
        <v>1623</v>
      </c>
      <c r="J4463" s="36">
        <v>20</v>
      </c>
    </row>
    <row r="4464" spans="1:10" x14ac:dyDescent="0.25">
      <c r="A4464" s="67"/>
      <c r="B4464" s="67"/>
      <c r="C4464" s="67"/>
      <c r="D4464" s="67"/>
      <c r="E4464" s="67" t="s">
        <v>383</v>
      </c>
      <c r="F4464" s="68">
        <v>40999</v>
      </c>
      <c r="G4464" s="67" t="s">
        <v>702</v>
      </c>
      <c r="H4464" s="67"/>
      <c r="I4464" s="67" t="s">
        <v>703</v>
      </c>
      <c r="J4464" s="36">
        <v>20</v>
      </c>
    </row>
    <row r="4465" spans="1:10" x14ac:dyDescent="0.25">
      <c r="A4465" s="67"/>
      <c r="B4465" s="67"/>
      <c r="C4465" s="67"/>
      <c r="D4465" s="67"/>
      <c r="E4465" s="67" t="s">
        <v>383</v>
      </c>
      <c r="F4465" s="68">
        <v>41121</v>
      </c>
      <c r="G4465" s="67" t="s">
        <v>1513</v>
      </c>
      <c r="H4465" s="67"/>
      <c r="I4465" s="67" t="s">
        <v>1514</v>
      </c>
      <c r="J4465" s="36">
        <v>40</v>
      </c>
    </row>
    <row r="4466" spans="1:10" x14ac:dyDescent="0.25">
      <c r="A4466" s="67"/>
      <c r="B4466" s="67"/>
      <c r="C4466" s="67"/>
      <c r="D4466" s="67"/>
      <c r="E4466" s="67" t="s">
        <v>383</v>
      </c>
      <c r="F4466" s="68">
        <v>41364</v>
      </c>
      <c r="G4466" s="67" t="s">
        <v>1624</v>
      </c>
      <c r="H4466" s="67"/>
      <c r="I4466" s="67" t="s">
        <v>1625</v>
      </c>
      <c r="J4466" s="36">
        <v>20</v>
      </c>
    </row>
    <row r="4467" spans="1:10" x14ac:dyDescent="0.25">
      <c r="A4467" s="67"/>
      <c r="B4467" s="67"/>
      <c r="C4467" s="67"/>
      <c r="D4467" s="67"/>
      <c r="E4467" s="67" t="s">
        <v>383</v>
      </c>
      <c r="F4467" s="68">
        <v>41455</v>
      </c>
      <c r="G4467" s="67" t="s">
        <v>1750</v>
      </c>
      <c r="H4467" s="67"/>
      <c r="I4467" s="67" t="s">
        <v>1751</v>
      </c>
      <c r="J4467" s="36">
        <v>20</v>
      </c>
    </row>
    <row r="4468" spans="1:10" x14ac:dyDescent="0.25">
      <c r="A4468" s="67"/>
      <c r="B4468" s="67"/>
      <c r="C4468" s="67"/>
      <c r="D4468" s="67"/>
      <c r="E4468" s="67" t="s">
        <v>383</v>
      </c>
      <c r="F4468" s="68">
        <v>41578</v>
      </c>
      <c r="G4468" s="67" t="s">
        <v>421</v>
      </c>
      <c r="H4468" s="67"/>
      <c r="I4468" s="67" t="s">
        <v>422</v>
      </c>
      <c r="J4468" s="36">
        <v>20</v>
      </c>
    </row>
    <row r="4469" spans="1:10" x14ac:dyDescent="0.25">
      <c r="A4469" s="67"/>
      <c r="B4469" s="67"/>
      <c r="C4469" s="67"/>
      <c r="D4469" s="67"/>
      <c r="E4469" s="67" t="s">
        <v>383</v>
      </c>
      <c r="F4469" s="68">
        <v>41740</v>
      </c>
      <c r="G4469" s="67" t="s">
        <v>4296</v>
      </c>
      <c r="H4469" s="67"/>
      <c r="I4469" s="67" t="s">
        <v>4297</v>
      </c>
      <c r="J4469" s="36">
        <v>2000</v>
      </c>
    </row>
    <row r="4470" spans="1:10" x14ac:dyDescent="0.25">
      <c r="A4470" s="67"/>
      <c r="B4470" s="67"/>
      <c r="C4470" s="67"/>
      <c r="D4470" s="67"/>
      <c r="E4470" s="67" t="s">
        <v>383</v>
      </c>
      <c r="F4470" s="68">
        <v>41759</v>
      </c>
      <c r="G4470" s="67" t="s">
        <v>1521</v>
      </c>
      <c r="H4470" s="67"/>
      <c r="I4470" s="67" t="s">
        <v>1522</v>
      </c>
      <c r="J4470" s="36">
        <v>20</v>
      </c>
    </row>
    <row r="4471" spans="1:10" x14ac:dyDescent="0.25">
      <c r="A4471" s="67"/>
      <c r="B4471" s="67"/>
      <c r="C4471" s="67"/>
      <c r="D4471" s="67"/>
      <c r="E4471" s="67" t="s">
        <v>383</v>
      </c>
      <c r="F4471" s="68">
        <v>41882</v>
      </c>
      <c r="G4471" s="67" t="s">
        <v>1492</v>
      </c>
      <c r="H4471" s="67"/>
      <c r="I4471" s="67" t="s">
        <v>1493</v>
      </c>
      <c r="J4471" s="36">
        <v>20</v>
      </c>
    </row>
    <row r="4472" spans="1:10" x14ac:dyDescent="0.25">
      <c r="A4472" s="67"/>
      <c r="B4472" s="67"/>
      <c r="C4472" s="67"/>
      <c r="D4472" s="67"/>
      <c r="E4472" s="67" t="s">
        <v>383</v>
      </c>
      <c r="F4472" s="68">
        <v>42094</v>
      </c>
      <c r="G4472" s="67" t="s">
        <v>898</v>
      </c>
      <c r="H4472" s="67"/>
      <c r="I4472" s="67" t="s">
        <v>899</v>
      </c>
      <c r="J4472" s="36">
        <v>20</v>
      </c>
    </row>
    <row r="4473" spans="1:10" x14ac:dyDescent="0.25">
      <c r="A4473" s="67"/>
      <c r="B4473" s="67"/>
      <c r="C4473" s="67"/>
      <c r="D4473" s="67"/>
      <c r="E4473" s="67" t="s">
        <v>383</v>
      </c>
      <c r="F4473" s="68">
        <v>42155</v>
      </c>
      <c r="G4473" s="67" t="s">
        <v>1650</v>
      </c>
      <c r="H4473" s="67"/>
      <c r="I4473" s="67" t="s">
        <v>1651</v>
      </c>
      <c r="J4473" s="36">
        <v>20</v>
      </c>
    </row>
    <row r="4474" spans="1:10" x14ac:dyDescent="0.25">
      <c r="A4474" s="67"/>
      <c r="B4474" s="67"/>
      <c r="C4474" s="67"/>
      <c r="D4474" s="67"/>
      <c r="E4474" s="67" t="s">
        <v>383</v>
      </c>
      <c r="F4474" s="68">
        <v>42165</v>
      </c>
      <c r="G4474" s="67" t="s">
        <v>4298</v>
      </c>
      <c r="H4474" s="67" t="s">
        <v>4299</v>
      </c>
      <c r="I4474" s="67"/>
      <c r="J4474" s="36">
        <v>2000</v>
      </c>
    </row>
    <row r="4475" spans="1:10" x14ac:dyDescent="0.25">
      <c r="A4475" s="67"/>
      <c r="B4475" s="67"/>
      <c r="C4475" s="67"/>
      <c r="D4475" s="67"/>
      <c r="E4475" s="67" t="s">
        <v>383</v>
      </c>
      <c r="F4475" s="68">
        <v>42308</v>
      </c>
      <c r="G4475" s="67" t="s">
        <v>1460</v>
      </c>
      <c r="H4475" s="67"/>
      <c r="I4475" s="67" t="s">
        <v>1461</v>
      </c>
      <c r="J4475" s="36">
        <v>20</v>
      </c>
    </row>
    <row r="4476" spans="1:10" x14ac:dyDescent="0.25">
      <c r="A4476" s="67"/>
      <c r="B4476" s="67"/>
      <c r="C4476" s="67"/>
      <c r="D4476" s="67"/>
      <c r="E4476" s="67" t="s">
        <v>383</v>
      </c>
      <c r="F4476" s="68">
        <v>42625</v>
      </c>
      <c r="G4476" s="67" t="s">
        <v>4300</v>
      </c>
      <c r="H4476" s="67" t="s">
        <v>4299</v>
      </c>
      <c r="I4476" s="67" t="s">
        <v>2131</v>
      </c>
      <c r="J4476" s="36">
        <v>2000</v>
      </c>
    </row>
    <row r="4477" spans="1:10" x14ac:dyDescent="0.25">
      <c r="A4477" s="67"/>
      <c r="B4477" s="67"/>
      <c r="C4477" s="67"/>
      <c r="D4477" s="67"/>
      <c r="E4477" s="67" t="s">
        <v>383</v>
      </c>
      <c r="F4477" s="68">
        <v>42767</v>
      </c>
      <c r="G4477" s="67" t="s">
        <v>1009</v>
      </c>
      <c r="H4477" s="67"/>
      <c r="I4477" s="67" t="s">
        <v>1556</v>
      </c>
      <c r="J4477" s="36">
        <v>-1260</v>
      </c>
    </row>
    <row r="4478" spans="1:10" x14ac:dyDescent="0.25">
      <c r="A4478" s="67"/>
      <c r="B4478" s="67"/>
      <c r="C4478" s="67"/>
      <c r="D4478" s="67"/>
      <c r="E4478" s="67" t="s">
        <v>438</v>
      </c>
      <c r="F4478" s="68">
        <v>42937</v>
      </c>
      <c r="G4478" s="67" t="s">
        <v>4301</v>
      </c>
      <c r="H4478" s="67" t="s">
        <v>4299</v>
      </c>
      <c r="I4478" s="67" t="s">
        <v>4302</v>
      </c>
      <c r="J4478" s="36">
        <v>2000</v>
      </c>
    </row>
    <row r="4479" spans="1:10" ht="15.75" thickBot="1" x14ac:dyDescent="0.3">
      <c r="A4479" s="67"/>
      <c r="B4479" s="67"/>
      <c r="C4479" s="67"/>
      <c r="D4479" s="67"/>
      <c r="E4479" s="67" t="s">
        <v>383</v>
      </c>
      <c r="F4479" s="68">
        <v>42947</v>
      </c>
      <c r="G4479" s="67" t="s">
        <v>1219</v>
      </c>
      <c r="H4479" s="67"/>
      <c r="I4479" s="67" t="s">
        <v>4303</v>
      </c>
      <c r="J4479" s="37">
        <v>-2000</v>
      </c>
    </row>
    <row r="4480" spans="1:10" x14ac:dyDescent="0.25">
      <c r="A4480" s="67"/>
      <c r="B4480" s="67"/>
      <c r="C4480" s="67" t="s">
        <v>4304</v>
      </c>
      <c r="D4480" s="67"/>
      <c r="E4480" s="67"/>
      <c r="F4480" s="68"/>
      <c r="G4480" s="67"/>
      <c r="H4480" s="67"/>
      <c r="I4480" s="67"/>
      <c r="J4480" s="36">
        <f>ROUND(SUM(J4461:J4479),5)</f>
        <v>5000</v>
      </c>
    </row>
    <row r="4481" spans="1:10" x14ac:dyDescent="0.25">
      <c r="A4481" s="64"/>
      <c r="B4481" s="64"/>
      <c r="C4481" s="64" t="s">
        <v>4305</v>
      </c>
      <c r="D4481" s="64"/>
      <c r="E4481" s="64"/>
      <c r="F4481" s="65"/>
      <c r="G4481" s="64"/>
      <c r="H4481" s="64"/>
      <c r="I4481" s="64"/>
      <c r="J4481" s="57"/>
    </row>
    <row r="4482" spans="1:10" ht="15.75" thickBot="1" x14ac:dyDescent="0.3">
      <c r="A4482" s="63"/>
      <c r="B4482" s="63"/>
      <c r="C4482" s="63"/>
      <c r="D4482" s="67"/>
      <c r="E4482" s="67" t="s">
        <v>383</v>
      </c>
      <c r="F4482" s="68">
        <v>42277</v>
      </c>
      <c r="G4482" s="67" t="s">
        <v>991</v>
      </c>
      <c r="H4482" s="67"/>
      <c r="I4482" s="67" t="s">
        <v>992</v>
      </c>
      <c r="J4482" s="37">
        <v>8</v>
      </c>
    </row>
    <row r="4483" spans="1:10" x14ac:dyDescent="0.25">
      <c r="A4483" s="67"/>
      <c r="B4483" s="67"/>
      <c r="C4483" s="67" t="s">
        <v>4306</v>
      </c>
      <c r="D4483" s="67"/>
      <c r="E4483" s="67"/>
      <c r="F4483" s="68"/>
      <c r="G4483" s="67"/>
      <c r="H4483" s="67"/>
      <c r="I4483" s="67"/>
      <c r="J4483" s="36">
        <f>ROUND(SUM(J4481:J4482),5)</f>
        <v>8</v>
      </c>
    </row>
    <row r="4484" spans="1:10" x14ac:dyDescent="0.25">
      <c r="A4484" s="64"/>
      <c r="B4484" s="64"/>
      <c r="C4484" s="64" t="s">
        <v>4307</v>
      </c>
      <c r="D4484" s="64"/>
      <c r="E4484" s="64"/>
      <c r="F4484" s="65"/>
      <c r="G4484" s="64"/>
      <c r="H4484" s="64"/>
      <c r="I4484" s="64"/>
      <c r="J4484" s="57"/>
    </row>
    <row r="4485" spans="1:10" x14ac:dyDescent="0.25">
      <c r="A4485" s="67"/>
      <c r="B4485" s="67"/>
      <c r="C4485" s="67"/>
      <c r="D4485" s="67"/>
      <c r="E4485" s="67" t="s">
        <v>383</v>
      </c>
      <c r="F4485" s="68">
        <v>40574</v>
      </c>
      <c r="G4485" s="67" t="s">
        <v>1500</v>
      </c>
      <c r="H4485" s="67"/>
      <c r="I4485" s="67" t="s">
        <v>1501</v>
      </c>
      <c r="J4485" s="36">
        <v>40</v>
      </c>
    </row>
    <row r="4486" spans="1:10" x14ac:dyDescent="0.25">
      <c r="A4486" s="67"/>
      <c r="B4486" s="67"/>
      <c r="C4486" s="67"/>
      <c r="D4486" s="67"/>
      <c r="E4486" s="67" t="s">
        <v>383</v>
      </c>
      <c r="F4486" s="68">
        <v>40877</v>
      </c>
      <c r="G4486" s="67" t="s">
        <v>894</v>
      </c>
      <c r="H4486" s="67"/>
      <c r="I4486" s="67" t="s">
        <v>895</v>
      </c>
      <c r="J4486" s="36">
        <v>20</v>
      </c>
    </row>
    <row r="4487" spans="1:10" x14ac:dyDescent="0.25">
      <c r="A4487" s="67"/>
      <c r="B4487" s="67"/>
      <c r="C4487" s="67"/>
      <c r="D4487" s="67"/>
      <c r="E4487" s="67" t="s">
        <v>383</v>
      </c>
      <c r="F4487" s="68">
        <v>40908</v>
      </c>
      <c r="G4487" s="67" t="s">
        <v>1618</v>
      </c>
      <c r="H4487" s="67"/>
      <c r="I4487" s="67" t="s">
        <v>1619</v>
      </c>
      <c r="J4487" s="36">
        <v>20</v>
      </c>
    </row>
    <row r="4488" spans="1:10" x14ac:dyDescent="0.25">
      <c r="A4488" s="67"/>
      <c r="B4488" s="67"/>
      <c r="C4488" s="67"/>
      <c r="D4488" s="67"/>
      <c r="E4488" s="67" t="s">
        <v>383</v>
      </c>
      <c r="F4488" s="68">
        <v>41274</v>
      </c>
      <c r="G4488" s="67" t="s">
        <v>1541</v>
      </c>
      <c r="H4488" s="67"/>
      <c r="I4488" s="67" t="s">
        <v>1542</v>
      </c>
      <c r="J4488" s="36">
        <v>20</v>
      </c>
    </row>
    <row r="4489" spans="1:10" x14ac:dyDescent="0.25">
      <c r="A4489" s="67"/>
      <c r="B4489" s="67"/>
      <c r="C4489" s="67"/>
      <c r="D4489" s="67"/>
      <c r="E4489" s="67" t="s">
        <v>383</v>
      </c>
      <c r="F4489" s="68">
        <v>41394</v>
      </c>
      <c r="G4489" s="67" t="s">
        <v>1515</v>
      </c>
      <c r="H4489" s="67"/>
      <c r="I4489" s="67" t="s">
        <v>1516</v>
      </c>
      <c r="J4489" s="36">
        <v>20</v>
      </c>
    </row>
    <row r="4490" spans="1:10" x14ac:dyDescent="0.25">
      <c r="A4490" s="67"/>
      <c r="B4490" s="67"/>
      <c r="C4490" s="67"/>
      <c r="D4490" s="67"/>
      <c r="E4490" s="67" t="s">
        <v>383</v>
      </c>
      <c r="F4490" s="68">
        <v>41639</v>
      </c>
      <c r="G4490" s="67" t="s">
        <v>1628</v>
      </c>
      <c r="H4490" s="67"/>
      <c r="I4490" s="67" t="s">
        <v>1629</v>
      </c>
      <c r="J4490" s="36">
        <v>20</v>
      </c>
    </row>
    <row r="4491" spans="1:10" x14ac:dyDescent="0.25">
      <c r="A4491" s="67"/>
      <c r="B4491" s="67"/>
      <c r="C4491" s="67"/>
      <c r="D4491" s="67"/>
      <c r="E4491" s="67" t="s">
        <v>383</v>
      </c>
      <c r="F4491" s="68">
        <v>41729</v>
      </c>
      <c r="G4491" s="67" t="s">
        <v>1478</v>
      </c>
      <c r="H4491" s="67"/>
      <c r="I4491" s="67" t="s">
        <v>1479</v>
      </c>
      <c r="J4491" s="36">
        <v>20</v>
      </c>
    </row>
    <row r="4492" spans="1:10" x14ac:dyDescent="0.25">
      <c r="A4492" s="67"/>
      <c r="B4492" s="67"/>
      <c r="C4492" s="67"/>
      <c r="D4492" s="67"/>
      <c r="E4492" s="67" t="s">
        <v>383</v>
      </c>
      <c r="F4492" s="68">
        <v>41973</v>
      </c>
      <c r="G4492" s="67" t="s">
        <v>1646</v>
      </c>
      <c r="H4492" s="67"/>
      <c r="I4492" s="67" t="s">
        <v>1647</v>
      </c>
      <c r="J4492" s="36">
        <v>20</v>
      </c>
    </row>
    <row r="4493" spans="1:10" x14ac:dyDescent="0.25">
      <c r="A4493" s="67"/>
      <c r="B4493" s="67"/>
      <c r="C4493" s="67"/>
      <c r="D4493" s="67"/>
      <c r="E4493" s="67" t="s">
        <v>383</v>
      </c>
      <c r="F4493" s="68">
        <v>42094</v>
      </c>
      <c r="G4493" s="67" t="s">
        <v>898</v>
      </c>
      <c r="H4493" s="67"/>
      <c r="I4493" s="67" t="s">
        <v>899</v>
      </c>
      <c r="J4493" s="36">
        <v>20</v>
      </c>
    </row>
    <row r="4494" spans="1:10" x14ac:dyDescent="0.25">
      <c r="A4494" s="67"/>
      <c r="B4494" s="67"/>
      <c r="C4494" s="67"/>
      <c r="D4494" s="67"/>
      <c r="E4494" s="67" t="s">
        <v>383</v>
      </c>
      <c r="F4494" s="68">
        <v>42155</v>
      </c>
      <c r="G4494" s="67" t="s">
        <v>1650</v>
      </c>
      <c r="H4494" s="67"/>
      <c r="I4494" s="67" t="s">
        <v>1651</v>
      </c>
      <c r="J4494" s="36">
        <v>100</v>
      </c>
    </row>
    <row r="4495" spans="1:10" x14ac:dyDescent="0.25">
      <c r="A4495" s="67"/>
      <c r="B4495" s="67"/>
      <c r="C4495" s="67"/>
      <c r="D4495" s="67"/>
      <c r="E4495" s="67" t="s">
        <v>383</v>
      </c>
      <c r="F4495" s="68">
        <v>42338</v>
      </c>
      <c r="G4495" s="67" t="s">
        <v>1525</v>
      </c>
      <c r="H4495" s="67"/>
      <c r="I4495" s="67" t="s">
        <v>1526</v>
      </c>
      <c r="J4495" s="36">
        <v>20</v>
      </c>
    </row>
    <row r="4496" spans="1:10" x14ac:dyDescent="0.25">
      <c r="A4496" s="67"/>
      <c r="B4496" s="67"/>
      <c r="C4496" s="67"/>
      <c r="D4496" s="67"/>
      <c r="E4496" s="67" t="s">
        <v>383</v>
      </c>
      <c r="F4496" s="68">
        <v>42551</v>
      </c>
      <c r="G4496" s="67" t="s">
        <v>1669</v>
      </c>
      <c r="H4496" s="67"/>
      <c r="I4496" s="67" t="s">
        <v>1670</v>
      </c>
      <c r="J4496" s="36">
        <v>20</v>
      </c>
    </row>
    <row r="4497" spans="1:10" x14ac:dyDescent="0.25">
      <c r="A4497" s="67"/>
      <c r="B4497" s="67"/>
      <c r="C4497" s="67"/>
      <c r="D4497" s="67"/>
      <c r="E4497" s="67" t="s">
        <v>383</v>
      </c>
      <c r="F4497" s="68">
        <v>42582</v>
      </c>
      <c r="G4497" s="67" t="s">
        <v>1830</v>
      </c>
      <c r="H4497" s="67"/>
      <c r="I4497" s="67" t="s">
        <v>1831</v>
      </c>
      <c r="J4497" s="36">
        <v>60</v>
      </c>
    </row>
    <row r="4498" spans="1:10" x14ac:dyDescent="0.25">
      <c r="A4498" s="67"/>
      <c r="B4498" s="67"/>
      <c r="C4498" s="67"/>
      <c r="D4498" s="67"/>
      <c r="E4498" s="67" t="s">
        <v>383</v>
      </c>
      <c r="F4498" s="68">
        <v>42675</v>
      </c>
      <c r="G4498" s="67" t="s">
        <v>1835</v>
      </c>
      <c r="H4498" s="67"/>
      <c r="I4498" s="67" t="s">
        <v>1836</v>
      </c>
      <c r="J4498" s="36">
        <v>20</v>
      </c>
    </row>
    <row r="4499" spans="1:10" x14ac:dyDescent="0.25">
      <c r="A4499" s="67"/>
      <c r="B4499" s="67"/>
      <c r="C4499" s="67"/>
      <c r="D4499" s="67"/>
      <c r="E4499" s="67" t="s">
        <v>383</v>
      </c>
      <c r="F4499" s="68">
        <v>42767</v>
      </c>
      <c r="G4499" s="67" t="s">
        <v>1009</v>
      </c>
      <c r="H4499" s="67"/>
      <c r="I4499" s="67" t="s">
        <v>1556</v>
      </c>
      <c r="J4499" s="36">
        <v>-441</v>
      </c>
    </row>
    <row r="4500" spans="1:10" ht="15.75" thickBot="1" x14ac:dyDescent="0.3">
      <c r="A4500" s="67"/>
      <c r="B4500" s="67"/>
      <c r="C4500" s="67"/>
      <c r="D4500" s="67"/>
      <c r="E4500" s="67" t="s">
        <v>383</v>
      </c>
      <c r="F4500" s="68">
        <v>42881</v>
      </c>
      <c r="G4500" s="67" t="s">
        <v>4308</v>
      </c>
      <c r="H4500" s="67"/>
      <c r="I4500" s="67" t="s">
        <v>4309</v>
      </c>
      <c r="J4500" s="37">
        <v>-1500</v>
      </c>
    </row>
    <row r="4501" spans="1:10" x14ac:dyDescent="0.25">
      <c r="A4501" s="67"/>
      <c r="B4501" s="67"/>
      <c r="C4501" s="67" t="s">
        <v>4310</v>
      </c>
      <c r="D4501" s="67"/>
      <c r="E4501" s="67"/>
      <c r="F4501" s="68"/>
      <c r="G4501" s="67"/>
      <c r="H4501" s="67"/>
      <c r="I4501" s="67"/>
      <c r="J4501" s="36">
        <f>ROUND(SUM(J4484:J4500),5)</f>
        <v>-1521</v>
      </c>
    </row>
    <row r="4502" spans="1:10" x14ac:dyDescent="0.25">
      <c r="A4502" s="64"/>
      <c r="B4502" s="64"/>
      <c r="C4502" s="64" t="s">
        <v>4311</v>
      </c>
      <c r="D4502" s="64"/>
      <c r="E4502" s="64"/>
      <c r="F4502" s="65"/>
      <c r="G4502" s="64"/>
      <c r="H4502" s="64"/>
      <c r="I4502" s="64"/>
      <c r="J4502" s="57"/>
    </row>
    <row r="4503" spans="1:10" ht="15.75" thickBot="1" x14ac:dyDescent="0.3">
      <c r="A4503" s="63"/>
      <c r="B4503" s="63"/>
      <c r="C4503" s="63"/>
      <c r="D4503" s="67"/>
      <c r="E4503" s="67" t="s">
        <v>383</v>
      </c>
      <c r="F4503" s="68">
        <v>42370</v>
      </c>
      <c r="G4503" s="67" t="s">
        <v>1462</v>
      </c>
      <c r="H4503" s="67"/>
      <c r="I4503" s="67" t="s">
        <v>1463</v>
      </c>
      <c r="J4503" s="37">
        <v>500</v>
      </c>
    </row>
    <row r="4504" spans="1:10" x14ac:dyDescent="0.25">
      <c r="A4504" s="67"/>
      <c r="B4504" s="67"/>
      <c r="C4504" s="67" t="s">
        <v>4312</v>
      </c>
      <c r="D4504" s="67"/>
      <c r="E4504" s="67"/>
      <c r="F4504" s="68"/>
      <c r="G4504" s="67"/>
      <c r="H4504" s="67"/>
      <c r="I4504" s="67"/>
      <c r="J4504" s="36">
        <f>ROUND(SUM(J4502:J4503),5)</f>
        <v>500</v>
      </c>
    </row>
    <row r="4505" spans="1:10" x14ac:dyDescent="0.25">
      <c r="A4505" s="64"/>
      <c r="B4505" s="64"/>
      <c r="C4505" s="64" t="s">
        <v>4313</v>
      </c>
      <c r="D4505" s="64"/>
      <c r="E4505" s="64"/>
      <c r="F4505" s="65"/>
      <c r="G4505" s="64"/>
      <c r="H4505" s="64"/>
      <c r="I4505" s="64"/>
      <c r="J4505" s="57"/>
    </row>
    <row r="4506" spans="1:10" x14ac:dyDescent="0.25">
      <c r="A4506" s="67"/>
      <c r="B4506" s="67"/>
      <c r="C4506" s="67"/>
      <c r="D4506" s="67"/>
      <c r="E4506" s="67" t="s">
        <v>383</v>
      </c>
      <c r="F4506" s="68">
        <v>42338</v>
      </c>
      <c r="G4506" s="67" t="s">
        <v>1525</v>
      </c>
      <c r="H4506" s="67"/>
      <c r="I4506" s="67" t="s">
        <v>1526</v>
      </c>
      <c r="J4506" s="36">
        <v>38</v>
      </c>
    </row>
    <row r="4507" spans="1:10" ht="15.75" thickBot="1" x14ac:dyDescent="0.3">
      <c r="A4507" s="67"/>
      <c r="B4507" s="67"/>
      <c r="C4507" s="67"/>
      <c r="D4507" s="67"/>
      <c r="E4507" s="67" t="s">
        <v>390</v>
      </c>
      <c r="F4507" s="68">
        <v>42860</v>
      </c>
      <c r="G4507" s="67"/>
      <c r="H4507" s="67" t="s">
        <v>4314</v>
      </c>
      <c r="I4507" s="67" t="s">
        <v>4315</v>
      </c>
      <c r="J4507" s="37">
        <v>-18.14</v>
      </c>
    </row>
    <row r="4508" spans="1:10" x14ac:dyDescent="0.25">
      <c r="A4508" s="67"/>
      <c r="B4508" s="67"/>
      <c r="C4508" s="67" t="s">
        <v>4316</v>
      </c>
      <c r="D4508" s="67"/>
      <c r="E4508" s="67"/>
      <c r="F4508" s="68"/>
      <c r="G4508" s="67"/>
      <c r="H4508" s="67"/>
      <c r="I4508" s="67"/>
      <c r="J4508" s="36">
        <f>ROUND(SUM(J4505:J4507),5)</f>
        <v>19.86</v>
      </c>
    </row>
    <row r="4509" spans="1:10" x14ac:dyDescent="0.25">
      <c r="A4509" s="64"/>
      <c r="B4509" s="64"/>
      <c r="C4509" s="64" t="s">
        <v>4317</v>
      </c>
      <c r="D4509" s="64"/>
      <c r="E4509" s="64"/>
      <c r="F4509" s="65"/>
      <c r="G4509" s="64"/>
      <c r="H4509" s="64"/>
      <c r="I4509" s="64"/>
      <c r="J4509" s="57"/>
    </row>
    <row r="4510" spans="1:10" x14ac:dyDescent="0.25">
      <c r="A4510" s="67"/>
      <c r="B4510" s="67"/>
      <c r="C4510" s="67"/>
      <c r="D4510" s="67"/>
      <c r="E4510" s="67" t="s">
        <v>383</v>
      </c>
      <c r="F4510" s="68">
        <v>41608</v>
      </c>
      <c r="G4510" s="67" t="s">
        <v>2077</v>
      </c>
      <c r="H4510" s="67"/>
      <c r="I4510" s="67" t="s">
        <v>2078</v>
      </c>
      <c r="J4510" s="36">
        <v>1000</v>
      </c>
    </row>
    <row r="4511" spans="1:10" x14ac:dyDescent="0.25">
      <c r="A4511" s="67"/>
      <c r="B4511" s="67"/>
      <c r="C4511" s="67"/>
      <c r="D4511" s="67"/>
      <c r="E4511" s="67" t="s">
        <v>383</v>
      </c>
      <c r="F4511" s="68">
        <v>42124</v>
      </c>
      <c r="G4511" s="67" t="s">
        <v>1523</v>
      </c>
      <c r="H4511" s="67"/>
      <c r="I4511" s="67" t="s">
        <v>1524</v>
      </c>
      <c r="J4511" s="36">
        <v>20</v>
      </c>
    </row>
    <row r="4512" spans="1:10" x14ac:dyDescent="0.25">
      <c r="A4512" s="67"/>
      <c r="B4512" s="67"/>
      <c r="C4512" s="67"/>
      <c r="D4512" s="67"/>
      <c r="E4512" s="67" t="s">
        <v>383</v>
      </c>
      <c r="F4512" s="68">
        <v>42155</v>
      </c>
      <c r="G4512" s="67" t="s">
        <v>1650</v>
      </c>
      <c r="H4512" s="67"/>
      <c r="I4512" s="67" t="s">
        <v>1651</v>
      </c>
      <c r="J4512" s="36">
        <v>20</v>
      </c>
    </row>
    <row r="4513" spans="1:10" x14ac:dyDescent="0.25">
      <c r="A4513" s="67"/>
      <c r="B4513" s="67"/>
      <c r="C4513" s="67"/>
      <c r="D4513" s="67"/>
      <c r="E4513" s="67" t="s">
        <v>383</v>
      </c>
      <c r="F4513" s="68">
        <v>42338</v>
      </c>
      <c r="G4513" s="67" t="s">
        <v>1525</v>
      </c>
      <c r="H4513" s="67"/>
      <c r="I4513" s="67" t="s">
        <v>1526</v>
      </c>
      <c r="J4513" s="36">
        <v>20</v>
      </c>
    </row>
    <row r="4514" spans="1:10" x14ac:dyDescent="0.25">
      <c r="A4514" s="67"/>
      <c r="B4514" s="67"/>
      <c r="C4514" s="67"/>
      <c r="D4514" s="67"/>
      <c r="E4514" s="67" t="s">
        <v>383</v>
      </c>
      <c r="F4514" s="68">
        <v>42460</v>
      </c>
      <c r="G4514" s="67" t="s">
        <v>1466</v>
      </c>
      <c r="H4514" s="67"/>
      <c r="I4514" s="67" t="s">
        <v>1467</v>
      </c>
      <c r="J4514" s="36">
        <v>20</v>
      </c>
    </row>
    <row r="4515" spans="1:10" x14ac:dyDescent="0.25">
      <c r="A4515" s="67"/>
      <c r="B4515" s="67"/>
      <c r="C4515" s="67"/>
      <c r="D4515" s="67"/>
      <c r="E4515" s="67" t="s">
        <v>383</v>
      </c>
      <c r="F4515" s="68">
        <v>42767</v>
      </c>
      <c r="G4515" s="67" t="s">
        <v>1009</v>
      </c>
      <c r="H4515" s="67"/>
      <c r="I4515" s="67" t="s">
        <v>1556</v>
      </c>
      <c r="J4515" s="36">
        <v>-1080</v>
      </c>
    </row>
    <row r="4516" spans="1:10" x14ac:dyDescent="0.25">
      <c r="A4516" s="67"/>
      <c r="B4516" s="67"/>
      <c r="C4516" s="67"/>
      <c r="D4516" s="67"/>
      <c r="E4516" s="67" t="s">
        <v>383</v>
      </c>
      <c r="F4516" s="68">
        <v>42886</v>
      </c>
      <c r="G4516" s="67" t="s">
        <v>1545</v>
      </c>
      <c r="H4516" s="67"/>
      <c r="I4516" s="67" t="s">
        <v>1546</v>
      </c>
      <c r="J4516" s="36">
        <v>20</v>
      </c>
    </row>
    <row r="4517" spans="1:10" ht="15.75" thickBot="1" x14ac:dyDescent="0.3">
      <c r="A4517" s="67"/>
      <c r="B4517" s="67"/>
      <c r="C4517" s="67"/>
      <c r="D4517" s="67"/>
      <c r="E4517" s="67" t="s">
        <v>383</v>
      </c>
      <c r="F4517" s="68">
        <v>43281</v>
      </c>
      <c r="G4517" s="67" t="s">
        <v>1175</v>
      </c>
      <c r="H4517" s="67"/>
      <c r="I4517" s="67" t="s">
        <v>1176</v>
      </c>
      <c r="J4517" s="37">
        <v>20</v>
      </c>
    </row>
    <row r="4518" spans="1:10" x14ac:dyDescent="0.25">
      <c r="A4518" s="67"/>
      <c r="B4518" s="67"/>
      <c r="C4518" s="67" t="s">
        <v>4318</v>
      </c>
      <c r="D4518" s="67"/>
      <c r="E4518" s="67"/>
      <c r="F4518" s="68"/>
      <c r="G4518" s="67"/>
      <c r="H4518" s="67"/>
      <c r="I4518" s="67"/>
      <c r="J4518" s="36">
        <f>ROUND(SUM(J4509:J4517),5)</f>
        <v>40</v>
      </c>
    </row>
    <row r="4519" spans="1:10" x14ac:dyDescent="0.25">
      <c r="A4519" s="64"/>
      <c r="B4519" s="64"/>
      <c r="C4519" s="64" t="s">
        <v>4319</v>
      </c>
      <c r="D4519" s="64"/>
      <c r="E4519" s="64"/>
      <c r="F4519" s="65"/>
      <c r="G4519" s="64"/>
      <c r="H4519" s="64"/>
      <c r="I4519" s="64"/>
      <c r="J4519" s="57"/>
    </row>
    <row r="4520" spans="1:10" x14ac:dyDescent="0.25">
      <c r="A4520" s="67"/>
      <c r="B4520" s="67"/>
      <c r="C4520" s="67"/>
      <c r="D4520" s="67"/>
      <c r="E4520" s="67" t="s">
        <v>383</v>
      </c>
      <c r="F4520" s="68">
        <v>42035</v>
      </c>
      <c r="G4520" s="67" t="s">
        <v>1579</v>
      </c>
      <c r="H4520" s="67"/>
      <c r="I4520" s="67" t="s">
        <v>1580</v>
      </c>
      <c r="J4520" s="36">
        <v>38</v>
      </c>
    </row>
    <row r="4521" spans="1:10" x14ac:dyDescent="0.25">
      <c r="A4521" s="67"/>
      <c r="B4521" s="67"/>
      <c r="C4521" s="67"/>
      <c r="D4521" s="67"/>
      <c r="E4521" s="67" t="s">
        <v>383</v>
      </c>
      <c r="F4521" s="68">
        <v>42063</v>
      </c>
      <c r="G4521" s="67" t="s">
        <v>1549</v>
      </c>
      <c r="H4521" s="67"/>
      <c r="I4521" s="67" t="s">
        <v>1550</v>
      </c>
      <c r="J4521" s="36">
        <v>20</v>
      </c>
    </row>
    <row r="4522" spans="1:10" x14ac:dyDescent="0.25">
      <c r="A4522" s="67"/>
      <c r="B4522" s="67"/>
      <c r="C4522" s="67"/>
      <c r="D4522" s="67"/>
      <c r="E4522" s="67" t="s">
        <v>383</v>
      </c>
      <c r="F4522" s="68">
        <v>42094</v>
      </c>
      <c r="G4522" s="67" t="s">
        <v>898</v>
      </c>
      <c r="H4522" s="67"/>
      <c r="I4522" s="67" t="s">
        <v>899</v>
      </c>
      <c r="J4522" s="36">
        <v>20</v>
      </c>
    </row>
    <row r="4523" spans="1:10" x14ac:dyDescent="0.25">
      <c r="A4523" s="67"/>
      <c r="B4523" s="67"/>
      <c r="C4523" s="67"/>
      <c r="D4523" s="67"/>
      <c r="E4523" s="67" t="s">
        <v>383</v>
      </c>
      <c r="F4523" s="68">
        <v>42370</v>
      </c>
      <c r="G4523" s="67" t="s">
        <v>1462</v>
      </c>
      <c r="H4523" s="67"/>
      <c r="I4523" s="67" t="s">
        <v>1463</v>
      </c>
      <c r="J4523" s="36">
        <v>422</v>
      </c>
    </row>
    <row r="4524" spans="1:10" x14ac:dyDescent="0.25">
      <c r="A4524" s="67"/>
      <c r="B4524" s="67"/>
      <c r="C4524" s="67"/>
      <c r="D4524" s="67"/>
      <c r="E4524" s="67" t="s">
        <v>383</v>
      </c>
      <c r="F4524" s="68">
        <v>42460</v>
      </c>
      <c r="G4524" s="67" t="s">
        <v>1466</v>
      </c>
      <c r="H4524" s="67"/>
      <c r="I4524" s="67" t="s">
        <v>1467</v>
      </c>
      <c r="J4524" s="36">
        <v>20</v>
      </c>
    </row>
    <row r="4525" spans="1:10" ht="15.75" thickBot="1" x14ac:dyDescent="0.3">
      <c r="A4525" s="67"/>
      <c r="B4525" s="67"/>
      <c r="C4525" s="67"/>
      <c r="D4525" s="67"/>
      <c r="E4525" s="67" t="s">
        <v>383</v>
      </c>
      <c r="F4525" s="68">
        <v>42766</v>
      </c>
      <c r="G4525" s="67" t="s">
        <v>1586</v>
      </c>
      <c r="H4525" s="67"/>
      <c r="I4525" s="67" t="s">
        <v>1587</v>
      </c>
      <c r="J4525" s="37">
        <v>38</v>
      </c>
    </row>
    <row r="4526" spans="1:10" x14ac:dyDescent="0.25">
      <c r="A4526" s="67"/>
      <c r="B4526" s="67"/>
      <c r="C4526" s="67" t="s">
        <v>4320</v>
      </c>
      <c r="D4526" s="67"/>
      <c r="E4526" s="67"/>
      <c r="F4526" s="68"/>
      <c r="G4526" s="67"/>
      <c r="H4526" s="67"/>
      <c r="I4526" s="67"/>
      <c r="J4526" s="36">
        <f>ROUND(SUM(J4519:J4525),5)</f>
        <v>558</v>
      </c>
    </row>
    <row r="4527" spans="1:10" x14ac:dyDescent="0.25">
      <c r="A4527" s="64"/>
      <c r="B4527" s="64"/>
      <c r="C4527" s="64" t="s">
        <v>4321</v>
      </c>
      <c r="D4527" s="64"/>
      <c r="E4527" s="64"/>
      <c r="F4527" s="65"/>
      <c r="G4527" s="64"/>
      <c r="H4527" s="64"/>
      <c r="I4527" s="64"/>
      <c r="J4527" s="57"/>
    </row>
    <row r="4528" spans="1:10" x14ac:dyDescent="0.25">
      <c r="A4528" s="67"/>
      <c r="B4528" s="67"/>
      <c r="C4528" s="67"/>
      <c r="D4528" s="67"/>
      <c r="E4528" s="67" t="s">
        <v>383</v>
      </c>
      <c r="F4528" s="68">
        <v>41060</v>
      </c>
      <c r="G4528" s="67" t="s">
        <v>1486</v>
      </c>
      <c r="H4528" s="67"/>
      <c r="I4528" s="67" t="s">
        <v>1487</v>
      </c>
      <c r="J4528" s="36">
        <v>20</v>
      </c>
    </row>
    <row r="4529" spans="1:10" x14ac:dyDescent="0.25">
      <c r="A4529" s="67"/>
      <c r="B4529" s="67"/>
      <c r="C4529" s="67"/>
      <c r="D4529" s="67"/>
      <c r="E4529" s="67" t="s">
        <v>383</v>
      </c>
      <c r="F4529" s="68">
        <v>41608</v>
      </c>
      <c r="G4529" s="67" t="s">
        <v>1519</v>
      </c>
      <c r="H4529" s="67"/>
      <c r="I4529" s="67" t="s">
        <v>1520</v>
      </c>
      <c r="J4529" s="36">
        <v>20</v>
      </c>
    </row>
    <row r="4530" spans="1:10" x14ac:dyDescent="0.25">
      <c r="A4530" s="67"/>
      <c r="B4530" s="67"/>
      <c r="C4530" s="67"/>
      <c r="D4530" s="67"/>
      <c r="E4530" s="67" t="s">
        <v>383</v>
      </c>
      <c r="F4530" s="68">
        <v>41790</v>
      </c>
      <c r="G4530" s="67" t="s">
        <v>1116</v>
      </c>
      <c r="H4530" s="67"/>
      <c r="I4530" s="67" t="s">
        <v>1117</v>
      </c>
      <c r="J4530" s="36">
        <v>38</v>
      </c>
    </row>
    <row r="4531" spans="1:10" x14ac:dyDescent="0.25">
      <c r="A4531" s="67"/>
      <c r="B4531" s="67"/>
      <c r="C4531" s="67"/>
      <c r="D4531" s="67"/>
      <c r="E4531" s="67" t="s">
        <v>383</v>
      </c>
      <c r="F4531" s="68">
        <v>42735</v>
      </c>
      <c r="G4531" s="67" t="s">
        <v>1470</v>
      </c>
      <c r="H4531" s="67"/>
      <c r="I4531" s="67" t="s">
        <v>1471</v>
      </c>
      <c r="J4531" s="36">
        <v>20</v>
      </c>
    </row>
    <row r="4532" spans="1:10" x14ac:dyDescent="0.25">
      <c r="A4532" s="67"/>
      <c r="B4532" s="67"/>
      <c r="C4532" s="67"/>
      <c r="D4532" s="67"/>
      <c r="E4532" s="67" t="s">
        <v>438</v>
      </c>
      <c r="F4532" s="68">
        <v>42926</v>
      </c>
      <c r="G4532" s="67" t="s">
        <v>1658</v>
      </c>
      <c r="H4532" s="67" t="s">
        <v>4322</v>
      </c>
      <c r="I4532" s="67" t="s">
        <v>4323</v>
      </c>
      <c r="J4532" s="36">
        <v>3000</v>
      </c>
    </row>
    <row r="4533" spans="1:10" x14ac:dyDescent="0.25">
      <c r="A4533" s="67"/>
      <c r="B4533" s="67"/>
      <c r="C4533" s="67"/>
      <c r="D4533" s="67"/>
      <c r="E4533" s="67" t="s">
        <v>383</v>
      </c>
      <c r="F4533" s="68">
        <v>42947</v>
      </c>
      <c r="G4533" s="67" t="s">
        <v>1219</v>
      </c>
      <c r="H4533" s="67"/>
      <c r="I4533" s="67" t="s">
        <v>4324</v>
      </c>
      <c r="J4533" s="36">
        <v>-3000</v>
      </c>
    </row>
    <row r="4534" spans="1:10" x14ac:dyDescent="0.25">
      <c r="A4534" s="67"/>
      <c r="B4534" s="67"/>
      <c r="C4534" s="67"/>
      <c r="D4534" s="67"/>
      <c r="E4534" s="67" t="s">
        <v>383</v>
      </c>
      <c r="F4534" s="68">
        <v>43049</v>
      </c>
      <c r="G4534" s="67" t="s">
        <v>1382</v>
      </c>
      <c r="H4534" s="67"/>
      <c r="I4534" s="67" t="s">
        <v>4325</v>
      </c>
      <c r="J4534" s="36">
        <v>3000</v>
      </c>
    </row>
    <row r="4535" spans="1:10" x14ac:dyDescent="0.25">
      <c r="A4535" s="67"/>
      <c r="B4535" s="67"/>
      <c r="C4535" s="67"/>
      <c r="D4535" s="67"/>
      <c r="E4535" s="67" t="s">
        <v>390</v>
      </c>
      <c r="F4535" s="68">
        <v>43216</v>
      </c>
      <c r="G4535" s="67" t="s">
        <v>4326</v>
      </c>
      <c r="H4535" s="67" t="s">
        <v>4327</v>
      </c>
      <c r="I4535" s="67" t="s">
        <v>4328</v>
      </c>
      <c r="J4535" s="36">
        <v>-96.19</v>
      </c>
    </row>
    <row r="4536" spans="1:10" x14ac:dyDescent="0.25">
      <c r="A4536" s="67"/>
      <c r="B4536" s="67"/>
      <c r="C4536" s="67"/>
      <c r="D4536" s="67"/>
      <c r="E4536" s="67" t="s">
        <v>390</v>
      </c>
      <c r="F4536" s="68">
        <v>43308</v>
      </c>
      <c r="G4536" s="67" t="s">
        <v>4329</v>
      </c>
      <c r="H4536" s="67" t="s">
        <v>4327</v>
      </c>
      <c r="I4536" s="67" t="s">
        <v>4328</v>
      </c>
      <c r="J4536" s="36">
        <v>-96.19</v>
      </c>
    </row>
    <row r="4537" spans="1:10" x14ac:dyDescent="0.25">
      <c r="A4537" s="67"/>
      <c r="B4537" s="67"/>
      <c r="C4537" s="67"/>
      <c r="D4537" s="67"/>
      <c r="E4537" s="67" t="s">
        <v>390</v>
      </c>
      <c r="F4537" s="68">
        <v>43308</v>
      </c>
      <c r="G4537" s="67" t="s">
        <v>4330</v>
      </c>
      <c r="H4537" s="67" t="s">
        <v>4327</v>
      </c>
      <c r="I4537" s="67" t="s">
        <v>4331</v>
      </c>
      <c r="J4537" s="36">
        <v>-89.99</v>
      </c>
    </row>
    <row r="4538" spans="1:10" x14ac:dyDescent="0.25">
      <c r="A4538" s="67"/>
      <c r="B4538" s="67"/>
      <c r="C4538" s="67"/>
      <c r="D4538" s="67"/>
      <c r="E4538" s="67" t="s">
        <v>390</v>
      </c>
      <c r="F4538" s="68">
        <v>43616</v>
      </c>
      <c r="G4538" s="67" t="s">
        <v>4332</v>
      </c>
      <c r="H4538" s="67" t="s">
        <v>4333</v>
      </c>
      <c r="I4538" s="67" t="s">
        <v>4334</v>
      </c>
      <c r="J4538" s="36">
        <v>-100.04</v>
      </c>
    </row>
    <row r="4539" spans="1:10" ht="15.75" thickBot="1" x14ac:dyDescent="0.3">
      <c r="A4539" s="67"/>
      <c r="B4539" s="67"/>
      <c r="C4539" s="67"/>
      <c r="D4539" s="67"/>
      <c r="E4539" s="67" t="s">
        <v>383</v>
      </c>
      <c r="F4539" s="68">
        <v>43769</v>
      </c>
      <c r="G4539" s="67" t="s">
        <v>444</v>
      </c>
      <c r="H4539" s="67"/>
      <c r="I4539" s="67" t="s">
        <v>4335</v>
      </c>
      <c r="J4539" s="37">
        <v>-238.75</v>
      </c>
    </row>
    <row r="4540" spans="1:10" x14ac:dyDescent="0.25">
      <c r="A4540" s="67"/>
      <c r="B4540" s="67"/>
      <c r="C4540" s="67" t="s">
        <v>4336</v>
      </c>
      <c r="D4540" s="67"/>
      <c r="E4540" s="67"/>
      <c r="F4540" s="68"/>
      <c r="G4540" s="67"/>
      <c r="H4540" s="67"/>
      <c r="I4540" s="67"/>
      <c r="J4540" s="36">
        <f>ROUND(SUM(J4527:J4539),5)</f>
        <v>2476.84</v>
      </c>
    </row>
    <row r="4541" spans="1:10" x14ac:dyDescent="0.25">
      <c r="A4541" s="64"/>
      <c r="B4541" s="64"/>
      <c r="C4541" s="64" t="s">
        <v>4337</v>
      </c>
      <c r="D4541" s="64"/>
      <c r="E4541" s="64"/>
      <c r="F4541" s="65"/>
      <c r="G4541" s="64"/>
      <c r="H4541" s="64"/>
      <c r="I4541" s="64"/>
      <c r="J4541" s="57"/>
    </row>
    <row r="4542" spans="1:10" x14ac:dyDescent="0.25">
      <c r="A4542" s="67"/>
      <c r="B4542" s="67"/>
      <c r="C4542" s="67"/>
      <c r="D4542" s="67"/>
      <c r="E4542" s="67" t="s">
        <v>383</v>
      </c>
      <c r="F4542" s="68">
        <v>40574</v>
      </c>
      <c r="G4542" s="67" t="s">
        <v>1500</v>
      </c>
      <c r="H4542" s="67"/>
      <c r="I4542" s="67" t="s">
        <v>1501</v>
      </c>
      <c r="J4542" s="36">
        <v>40</v>
      </c>
    </row>
    <row r="4543" spans="1:10" x14ac:dyDescent="0.25">
      <c r="A4543" s="67"/>
      <c r="B4543" s="67"/>
      <c r="C4543" s="67"/>
      <c r="D4543" s="67"/>
      <c r="E4543" s="67" t="s">
        <v>383</v>
      </c>
      <c r="F4543" s="68">
        <v>40602</v>
      </c>
      <c r="G4543" s="67" t="s">
        <v>1202</v>
      </c>
      <c r="H4543" s="67"/>
      <c r="I4543" s="67" t="s">
        <v>1203</v>
      </c>
      <c r="J4543" s="36">
        <v>0</v>
      </c>
    </row>
    <row r="4544" spans="1:10" x14ac:dyDescent="0.25">
      <c r="A4544" s="67"/>
      <c r="B4544" s="67"/>
      <c r="C4544" s="67"/>
      <c r="D4544" s="67"/>
      <c r="E4544" s="67" t="s">
        <v>383</v>
      </c>
      <c r="F4544" s="68">
        <v>40694</v>
      </c>
      <c r="G4544" s="67" t="s">
        <v>1614</v>
      </c>
      <c r="H4544" s="67"/>
      <c r="I4544" s="67" t="s">
        <v>1615</v>
      </c>
      <c r="J4544" s="36">
        <v>20</v>
      </c>
    </row>
    <row r="4545" spans="1:10" x14ac:dyDescent="0.25">
      <c r="A4545" s="67"/>
      <c r="B4545" s="67"/>
      <c r="C4545" s="67"/>
      <c r="D4545" s="67"/>
      <c r="E4545" s="67" t="s">
        <v>383</v>
      </c>
      <c r="F4545" s="68">
        <v>40755</v>
      </c>
      <c r="G4545" s="67" t="s">
        <v>1563</v>
      </c>
      <c r="H4545" s="67"/>
      <c r="I4545" s="67" t="s">
        <v>1564</v>
      </c>
      <c r="J4545" s="36">
        <v>56</v>
      </c>
    </row>
    <row r="4546" spans="1:10" x14ac:dyDescent="0.25">
      <c r="A4546" s="67"/>
      <c r="B4546" s="67"/>
      <c r="C4546" s="67"/>
      <c r="D4546" s="67"/>
      <c r="E4546" s="67" t="s">
        <v>383</v>
      </c>
      <c r="F4546" s="68">
        <v>40877</v>
      </c>
      <c r="G4546" s="67" t="s">
        <v>894</v>
      </c>
      <c r="H4546" s="67"/>
      <c r="I4546" s="67" t="s">
        <v>895</v>
      </c>
      <c r="J4546" s="36">
        <v>80</v>
      </c>
    </row>
    <row r="4547" spans="1:10" x14ac:dyDescent="0.25">
      <c r="A4547" s="67"/>
      <c r="B4547" s="67"/>
      <c r="C4547" s="67"/>
      <c r="D4547" s="67"/>
      <c r="E4547" s="67" t="s">
        <v>383</v>
      </c>
      <c r="F4547" s="68">
        <v>40939</v>
      </c>
      <c r="G4547" s="67" t="s">
        <v>1539</v>
      </c>
      <c r="H4547" s="67"/>
      <c r="I4547" s="67" t="s">
        <v>1540</v>
      </c>
      <c r="J4547" s="36">
        <v>40</v>
      </c>
    </row>
    <row r="4548" spans="1:10" x14ac:dyDescent="0.25">
      <c r="A4548" s="67"/>
      <c r="B4548" s="67"/>
      <c r="C4548" s="67"/>
      <c r="D4548" s="67"/>
      <c r="E4548" s="67" t="s">
        <v>383</v>
      </c>
      <c r="F4548" s="68">
        <v>40968</v>
      </c>
      <c r="G4548" s="67" t="s">
        <v>1622</v>
      </c>
      <c r="H4548" s="67"/>
      <c r="I4548" s="67" t="s">
        <v>1623</v>
      </c>
      <c r="J4548" s="36">
        <v>8</v>
      </c>
    </row>
    <row r="4549" spans="1:10" x14ac:dyDescent="0.25">
      <c r="A4549" s="67"/>
      <c r="B4549" s="67"/>
      <c r="C4549" s="67"/>
      <c r="D4549" s="67"/>
      <c r="E4549" s="67" t="s">
        <v>383</v>
      </c>
      <c r="F4549" s="68">
        <v>41060</v>
      </c>
      <c r="G4549" s="67" t="s">
        <v>1486</v>
      </c>
      <c r="H4549" s="67"/>
      <c r="I4549" s="67" t="s">
        <v>1487</v>
      </c>
      <c r="J4549" s="36">
        <v>8</v>
      </c>
    </row>
    <row r="4550" spans="1:10" x14ac:dyDescent="0.25">
      <c r="A4550" s="67"/>
      <c r="B4550" s="67"/>
      <c r="C4550" s="67"/>
      <c r="D4550" s="67"/>
      <c r="E4550" s="67" t="s">
        <v>383</v>
      </c>
      <c r="F4550" s="68">
        <v>41121</v>
      </c>
      <c r="G4550" s="67" t="s">
        <v>1513</v>
      </c>
      <c r="H4550" s="67"/>
      <c r="I4550" s="67" t="s">
        <v>1514</v>
      </c>
      <c r="J4550" s="36">
        <v>32</v>
      </c>
    </row>
    <row r="4551" spans="1:10" x14ac:dyDescent="0.25">
      <c r="A4551" s="67"/>
      <c r="B4551" s="67"/>
      <c r="C4551" s="67"/>
      <c r="D4551" s="67"/>
      <c r="E4551" s="67" t="s">
        <v>383</v>
      </c>
      <c r="F4551" s="68">
        <v>41121</v>
      </c>
      <c r="G4551" s="67" t="s">
        <v>1722</v>
      </c>
      <c r="H4551" s="67"/>
      <c r="I4551" s="67" t="s">
        <v>1723</v>
      </c>
      <c r="J4551" s="36">
        <v>-60</v>
      </c>
    </row>
    <row r="4552" spans="1:10" x14ac:dyDescent="0.25">
      <c r="A4552" s="67"/>
      <c r="B4552" s="67"/>
      <c r="C4552" s="67"/>
      <c r="D4552" s="67"/>
      <c r="E4552" s="67" t="s">
        <v>383</v>
      </c>
      <c r="F4552" s="68">
        <v>41182</v>
      </c>
      <c r="G4552" s="67" t="s">
        <v>1506</v>
      </c>
      <c r="H4552" s="67"/>
      <c r="I4552" s="67" t="s">
        <v>1507</v>
      </c>
      <c r="J4552" s="36">
        <v>8</v>
      </c>
    </row>
    <row r="4553" spans="1:10" x14ac:dyDescent="0.25">
      <c r="A4553" s="67"/>
      <c r="B4553" s="67"/>
      <c r="C4553" s="67"/>
      <c r="D4553" s="67"/>
      <c r="E4553" s="67" t="s">
        <v>383</v>
      </c>
      <c r="F4553" s="68">
        <v>41213</v>
      </c>
      <c r="G4553" s="67" t="s">
        <v>1569</v>
      </c>
      <c r="H4553" s="67"/>
      <c r="I4553" s="67" t="s">
        <v>1570</v>
      </c>
      <c r="J4553" s="36">
        <v>32</v>
      </c>
    </row>
    <row r="4554" spans="1:10" x14ac:dyDescent="0.25">
      <c r="A4554" s="67"/>
      <c r="B4554" s="67"/>
      <c r="C4554" s="67"/>
      <c r="D4554" s="67"/>
      <c r="E4554" s="67" t="s">
        <v>383</v>
      </c>
      <c r="F4554" s="68">
        <v>41243</v>
      </c>
      <c r="G4554" s="67" t="s">
        <v>1734</v>
      </c>
      <c r="H4554" s="67"/>
      <c r="I4554" s="67" t="s">
        <v>1735</v>
      </c>
      <c r="J4554" s="36">
        <v>16</v>
      </c>
    </row>
    <row r="4555" spans="1:10" x14ac:dyDescent="0.25">
      <c r="A4555" s="67"/>
      <c r="B4555" s="67"/>
      <c r="C4555" s="67"/>
      <c r="D4555" s="67"/>
      <c r="E4555" s="67" t="s">
        <v>383</v>
      </c>
      <c r="F4555" s="68">
        <v>41274</v>
      </c>
      <c r="G4555" s="67" t="s">
        <v>1541</v>
      </c>
      <c r="H4555" s="67"/>
      <c r="I4555" s="67" t="s">
        <v>1542</v>
      </c>
      <c r="J4555" s="36">
        <v>8</v>
      </c>
    </row>
    <row r="4556" spans="1:10" x14ac:dyDescent="0.25">
      <c r="A4556" s="67"/>
      <c r="B4556" s="67"/>
      <c r="C4556" s="67"/>
      <c r="D4556" s="67"/>
      <c r="E4556" s="67" t="s">
        <v>383</v>
      </c>
      <c r="F4556" s="68">
        <v>41305</v>
      </c>
      <c r="G4556" s="67" t="s">
        <v>1488</v>
      </c>
      <c r="H4556" s="67"/>
      <c r="I4556" s="67" t="s">
        <v>1489</v>
      </c>
      <c r="J4556" s="36">
        <v>8</v>
      </c>
    </row>
    <row r="4557" spans="1:10" x14ac:dyDescent="0.25">
      <c r="A4557" s="67"/>
      <c r="B4557" s="67"/>
      <c r="C4557" s="67"/>
      <c r="D4557" s="67"/>
      <c r="E4557" s="67" t="s">
        <v>383</v>
      </c>
      <c r="F4557" s="68">
        <v>41394</v>
      </c>
      <c r="G4557" s="67" t="s">
        <v>1515</v>
      </c>
      <c r="H4557" s="67"/>
      <c r="I4557" s="67" t="s">
        <v>1516</v>
      </c>
      <c r="J4557" s="36">
        <v>8</v>
      </c>
    </row>
    <row r="4558" spans="1:10" x14ac:dyDescent="0.25">
      <c r="A4558" s="67"/>
      <c r="B4558" s="67"/>
      <c r="C4558" s="67"/>
      <c r="D4558" s="67"/>
      <c r="E4558" s="67" t="s">
        <v>383</v>
      </c>
      <c r="F4558" s="68">
        <v>41455</v>
      </c>
      <c r="G4558" s="67" t="s">
        <v>1750</v>
      </c>
      <c r="H4558" s="67"/>
      <c r="I4558" s="67" t="s">
        <v>1751</v>
      </c>
      <c r="J4558" s="36">
        <v>54</v>
      </c>
    </row>
    <row r="4559" spans="1:10" x14ac:dyDescent="0.25">
      <c r="A4559" s="67"/>
      <c r="B4559" s="67"/>
      <c r="C4559" s="67"/>
      <c r="D4559" s="67"/>
      <c r="E4559" s="67" t="s">
        <v>383</v>
      </c>
      <c r="F4559" s="68">
        <v>41486</v>
      </c>
      <c r="G4559" s="67" t="s">
        <v>1517</v>
      </c>
      <c r="H4559" s="67"/>
      <c r="I4559" s="67" t="s">
        <v>1518</v>
      </c>
      <c r="J4559" s="36">
        <v>24</v>
      </c>
    </row>
    <row r="4560" spans="1:10" x14ac:dyDescent="0.25">
      <c r="A4560" s="67"/>
      <c r="B4560" s="67"/>
      <c r="C4560" s="67"/>
      <c r="D4560" s="67"/>
      <c r="E4560" s="67" t="s">
        <v>383</v>
      </c>
      <c r="F4560" s="68">
        <v>41517</v>
      </c>
      <c r="G4560" s="67" t="s">
        <v>1508</v>
      </c>
      <c r="H4560" s="67"/>
      <c r="I4560" s="67" t="s">
        <v>1509</v>
      </c>
      <c r="J4560" s="36">
        <v>32</v>
      </c>
    </row>
    <row r="4561" spans="1:10" x14ac:dyDescent="0.25">
      <c r="A4561" s="67"/>
      <c r="B4561" s="67"/>
      <c r="C4561" s="67"/>
      <c r="D4561" s="67"/>
      <c r="E4561" s="67" t="s">
        <v>383</v>
      </c>
      <c r="F4561" s="68">
        <v>41517</v>
      </c>
      <c r="G4561" s="67" t="s">
        <v>1752</v>
      </c>
      <c r="H4561" s="67"/>
      <c r="I4561" s="67" t="s">
        <v>1753</v>
      </c>
      <c r="J4561" s="36">
        <v>-382</v>
      </c>
    </row>
    <row r="4562" spans="1:10" x14ac:dyDescent="0.25">
      <c r="A4562" s="67"/>
      <c r="B4562" s="67"/>
      <c r="C4562" s="67"/>
      <c r="D4562" s="67"/>
      <c r="E4562" s="67" t="s">
        <v>383</v>
      </c>
      <c r="F4562" s="68">
        <v>41547</v>
      </c>
      <c r="G4562" s="67" t="s">
        <v>1543</v>
      </c>
      <c r="H4562" s="67"/>
      <c r="I4562" s="67" t="s">
        <v>1544</v>
      </c>
      <c r="J4562" s="36">
        <v>160</v>
      </c>
    </row>
    <row r="4563" spans="1:10" x14ac:dyDescent="0.25">
      <c r="A4563" s="67"/>
      <c r="B4563" s="67"/>
      <c r="C4563" s="67"/>
      <c r="D4563" s="67"/>
      <c r="E4563" s="67" t="s">
        <v>383</v>
      </c>
      <c r="F4563" s="68">
        <v>41578</v>
      </c>
      <c r="G4563" s="67" t="s">
        <v>421</v>
      </c>
      <c r="H4563" s="67"/>
      <c r="I4563" s="67" t="s">
        <v>422</v>
      </c>
      <c r="J4563" s="36">
        <v>8</v>
      </c>
    </row>
    <row r="4564" spans="1:10" x14ac:dyDescent="0.25">
      <c r="A4564" s="67"/>
      <c r="B4564" s="67"/>
      <c r="C4564" s="67"/>
      <c r="D4564" s="67"/>
      <c r="E4564" s="67" t="s">
        <v>383</v>
      </c>
      <c r="F4564" s="68">
        <v>41608</v>
      </c>
      <c r="G4564" s="67" t="s">
        <v>1519</v>
      </c>
      <c r="H4564" s="67"/>
      <c r="I4564" s="67" t="s">
        <v>1520</v>
      </c>
      <c r="J4564" s="36">
        <v>8</v>
      </c>
    </row>
    <row r="4565" spans="1:10" x14ac:dyDescent="0.25">
      <c r="A4565" s="67"/>
      <c r="B4565" s="67"/>
      <c r="C4565" s="67"/>
      <c r="D4565" s="67"/>
      <c r="E4565" s="67" t="s">
        <v>383</v>
      </c>
      <c r="F4565" s="68">
        <v>41670</v>
      </c>
      <c r="G4565" s="67" t="s">
        <v>1573</v>
      </c>
      <c r="H4565" s="67"/>
      <c r="I4565" s="67" t="s">
        <v>1574</v>
      </c>
      <c r="J4565" s="36">
        <v>16</v>
      </c>
    </row>
    <row r="4566" spans="1:10" x14ac:dyDescent="0.25">
      <c r="A4566" s="67"/>
      <c r="B4566" s="67"/>
      <c r="C4566" s="67"/>
      <c r="D4566" s="67"/>
      <c r="E4566" s="67" t="s">
        <v>383</v>
      </c>
      <c r="F4566" s="68">
        <v>41698</v>
      </c>
      <c r="G4566" s="67" t="s">
        <v>1575</v>
      </c>
      <c r="H4566" s="67"/>
      <c r="I4566" s="67" t="s">
        <v>1576</v>
      </c>
      <c r="J4566" s="36">
        <v>8</v>
      </c>
    </row>
    <row r="4567" spans="1:10" x14ac:dyDescent="0.25">
      <c r="A4567" s="67"/>
      <c r="B4567" s="67"/>
      <c r="C4567" s="67"/>
      <c r="D4567" s="67"/>
      <c r="E4567" s="67" t="s">
        <v>383</v>
      </c>
      <c r="F4567" s="68">
        <v>41759</v>
      </c>
      <c r="G4567" s="67" t="s">
        <v>1521</v>
      </c>
      <c r="H4567" s="67"/>
      <c r="I4567" s="67" t="s">
        <v>1522</v>
      </c>
      <c r="J4567" s="36">
        <v>16</v>
      </c>
    </row>
    <row r="4568" spans="1:10" x14ac:dyDescent="0.25">
      <c r="A4568" s="67"/>
      <c r="B4568" s="67"/>
      <c r="C4568" s="67"/>
      <c r="D4568" s="67"/>
      <c r="E4568" s="67" t="s">
        <v>383</v>
      </c>
      <c r="F4568" s="68">
        <v>41851</v>
      </c>
      <c r="G4568" s="67" t="s">
        <v>1780</v>
      </c>
      <c r="H4568" s="67"/>
      <c r="I4568" s="67" t="s">
        <v>1781</v>
      </c>
      <c r="J4568" s="36">
        <v>8</v>
      </c>
    </row>
    <row r="4569" spans="1:10" x14ac:dyDescent="0.25">
      <c r="A4569" s="67"/>
      <c r="B4569" s="67"/>
      <c r="C4569" s="67"/>
      <c r="D4569" s="67"/>
      <c r="E4569" s="67" t="s">
        <v>383</v>
      </c>
      <c r="F4569" s="68">
        <v>41882</v>
      </c>
      <c r="G4569" s="67" t="s">
        <v>1492</v>
      </c>
      <c r="H4569" s="67"/>
      <c r="I4569" s="67" t="s">
        <v>1493</v>
      </c>
      <c r="J4569" s="36">
        <v>8</v>
      </c>
    </row>
    <row r="4570" spans="1:10" x14ac:dyDescent="0.25">
      <c r="A4570" s="67"/>
      <c r="B4570" s="67"/>
      <c r="C4570" s="67"/>
      <c r="D4570" s="67"/>
      <c r="E4570" s="67" t="s">
        <v>383</v>
      </c>
      <c r="F4570" s="68">
        <v>41943</v>
      </c>
      <c r="G4570" s="67" t="s">
        <v>1644</v>
      </c>
      <c r="H4570" s="67"/>
      <c r="I4570" s="67" t="s">
        <v>1645</v>
      </c>
      <c r="J4570" s="36">
        <v>16</v>
      </c>
    </row>
    <row r="4571" spans="1:10" x14ac:dyDescent="0.25">
      <c r="A4571" s="67"/>
      <c r="B4571" s="67"/>
      <c r="C4571" s="67"/>
      <c r="D4571" s="67"/>
      <c r="E4571" s="67" t="s">
        <v>383</v>
      </c>
      <c r="F4571" s="68">
        <v>42004</v>
      </c>
      <c r="G4571" s="67" t="s">
        <v>1648</v>
      </c>
      <c r="H4571" s="67"/>
      <c r="I4571" s="67" t="s">
        <v>1649</v>
      </c>
      <c r="J4571" s="36">
        <v>208</v>
      </c>
    </row>
    <row r="4572" spans="1:10" x14ac:dyDescent="0.25">
      <c r="A4572" s="67"/>
      <c r="B4572" s="67"/>
      <c r="C4572" s="67"/>
      <c r="D4572" s="67"/>
      <c r="E4572" s="67" t="s">
        <v>383</v>
      </c>
      <c r="F4572" s="68">
        <v>42035</v>
      </c>
      <c r="G4572" s="67" t="s">
        <v>1579</v>
      </c>
      <c r="H4572" s="67"/>
      <c r="I4572" s="67" t="s">
        <v>1580</v>
      </c>
      <c r="J4572" s="36">
        <v>28</v>
      </c>
    </row>
    <row r="4573" spans="1:10" x14ac:dyDescent="0.25">
      <c r="A4573" s="67"/>
      <c r="B4573" s="67"/>
      <c r="C4573" s="67"/>
      <c r="D4573" s="67"/>
      <c r="E4573" s="67" t="s">
        <v>383</v>
      </c>
      <c r="F4573" s="68">
        <v>42063</v>
      </c>
      <c r="G4573" s="67" t="s">
        <v>1549</v>
      </c>
      <c r="H4573" s="67"/>
      <c r="I4573" s="67" t="s">
        <v>1550</v>
      </c>
      <c r="J4573" s="36">
        <v>8</v>
      </c>
    </row>
    <row r="4574" spans="1:10" x14ac:dyDescent="0.25">
      <c r="A4574" s="67"/>
      <c r="B4574" s="67"/>
      <c r="C4574" s="67"/>
      <c r="D4574" s="67"/>
      <c r="E4574" s="67" t="s">
        <v>383</v>
      </c>
      <c r="F4574" s="68">
        <v>42094</v>
      </c>
      <c r="G4574" s="67" t="s">
        <v>898</v>
      </c>
      <c r="H4574" s="67"/>
      <c r="I4574" s="67" t="s">
        <v>899</v>
      </c>
      <c r="J4574" s="36">
        <v>232</v>
      </c>
    </row>
    <row r="4575" spans="1:10" x14ac:dyDescent="0.25">
      <c r="A4575" s="67"/>
      <c r="B4575" s="67"/>
      <c r="C4575" s="67"/>
      <c r="D4575" s="67"/>
      <c r="E4575" s="67" t="s">
        <v>383</v>
      </c>
      <c r="F4575" s="68">
        <v>42124</v>
      </c>
      <c r="G4575" s="67" t="s">
        <v>1523</v>
      </c>
      <c r="H4575" s="67"/>
      <c r="I4575" s="67" t="s">
        <v>1524</v>
      </c>
      <c r="J4575" s="36">
        <v>36</v>
      </c>
    </row>
    <row r="4576" spans="1:10" x14ac:dyDescent="0.25">
      <c r="A4576" s="67"/>
      <c r="B4576" s="67"/>
      <c r="C4576" s="67"/>
      <c r="D4576" s="67"/>
      <c r="E4576" s="67" t="s">
        <v>423</v>
      </c>
      <c r="F4576" s="68">
        <v>42136</v>
      </c>
      <c r="G4576" s="67"/>
      <c r="H4576" s="67"/>
      <c r="I4576" s="67" t="s">
        <v>4338</v>
      </c>
      <c r="J4576" s="36">
        <v>-200</v>
      </c>
    </row>
    <row r="4577" spans="1:10" x14ac:dyDescent="0.25">
      <c r="A4577" s="67"/>
      <c r="B4577" s="67"/>
      <c r="C4577" s="67"/>
      <c r="D4577" s="67"/>
      <c r="E4577" s="67" t="s">
        <v>383</v>
      </c>
      <c r="F4577" s="68">
        <v>42155</v>
      </c>
      <c r="G4577" s="67" t="s">
        <v>1650</v>
      </c>
      <c r="H4577" s="67"/>
      <c r="I4577" s="67" t="s">
        <v>1651</v>
      </c>
      <c r="J4577" s="36">
        <v>16</v>
      </c>
    </row>
    <row r="4578" spans="1:10" x14ac:dyDescent="0.25">
      <c r="A4578" s="67"/>
      <c r="B4578" s="67"/>
      <c r="C4578" s="67"/>
      <c r="D4578" s="67"/>
      <c r="E4578" s="67" t="s">
        <v>383</v>
      </c>
      <c r="F4578" s="68">
        <v>42216</v>
      </c>
      <c r="G4578" s="67" t="s">
        <v>1655</v>
      </c>
      <c r="H4578" s="67"/>
      <c r="I4578" s="67" t="s">
        <v>1656</v>
      </c>
      <c r="J4578" s="36">
        <v>8</v>
      </c>
    </row>
    <row r="4579" spans="1:10" x14ac:dyDescent="0.25">
      <c r="A4579" s="67"/>
      <c r="B4579" s="67"/>
      <c r="C4579" s="67"/>
      <c r="D4579" s="67"/>
      <c r="E4579" s="67" t="s">
        <v>383</v>
      </c>
      <c r="F4579" s="68">
        <v>42247</v>
      </c>
      <c r="G4579" s="67" t="s">
        <v>1658</v>
      </c>
      <c r="H4579" s="67"/>
      <c r="I4579" s="67" t="s">
        <v>1659</v>
      </c>
      <c r="J4579" s="36">
        <v>40</v>
      </c>
    </row>
    <row r="4580" spans="1:10" x14ac:dyDescent="0.25">
      <c r="A4580" s="67"/>
      <c r="B4580" s="67"/>
      <c r="C4580" s="67"/>
      <c r="D4580" s="67"/>
      <c r="E4580" s="67" t="s">
        <v>383</v>
      </c>
      <c r="F4580" s="68">
        <v>42277</v>
      </c>
      <c r="G4580" s="67" t="s">
        <v>991</v>
      </c>
      <c r="H4580" s="67"/>
      <c r="I4580" s="67" t="s">
        <v>992</v>
      </c>
      <c r="J4580" s="36">
        <v>128</v>
      </c>
    </row>
    <row r="4581" spans="1:10" x14ac:dyDescent="0.25">
      <c r="A4581" s="67"/>
      <c r="B4581" s="67"/>
      <c r="C4581" s="67"/>
      <c r="D4581" s="67"/>
      <c r="E4581" s="67" t="s">
        <v>383</v>
      </c>
      <c r="F4581" s="68">
        <v>42338</v>
      </c>
      <c r="G4581" s="67" t="s">
        <v>1525</v>
      </c>
      <c r="H4581" s="67"/>
      <c r="I4581" s="67" t="s">
        <v>1526</v>
      </c>
      <c r="J4581" s="36">
        <v>16</v>
      </c>
    </row>
    <row r="4582" spans="1:10" x14ac:dyDescent="0.25">
      <c r="A4582" s="67"/>
      <c r="B4582" s="67"/>
      <c r="C4582" s="67"/>
      <c r="D4582" s="67"/>
      <c r="E4582" s="67" t="s">
        <v>383</v>
      </c>
      <c r="F4582" s="68">
        <v>42369</v>
      </c>
      <c r="G4582" s="67" t="s">
        <v>1663</v>
      </c>
      <c r="H4582" s="67"/>
      <c r="I4582" s="67" t="s">
        <v>1664</v>
      </c>
      <c r="J4582" s="36">
        <v>8</v>
      </c>
    </row>
    <row r="4583" spans="1:10" x14ac:dyDescent="0.25">
      <c r="A4583" s="67"/>
      <c r="B4583" s="67"/>
      <c r="C4583" s="67"/>
      <c r="D4583" s="67"/>
      <c r="E4583" s="67" t="s">
        <v>383</v>
      </c>
      <c r="F4583" s="68">
        <v>42429</v>
      </c>
      <c r="G4583" s="67" t="s">
        <v>1464</v>
      </c>
      <c r="H4583" s="67"/>
      <c r="I4583" s="67" t="s">
        <v>1465</v>
      </c>
      <c r="J4583" s="36">
        <v>20</v>
      </c>
    </row>
    <row r="4584" spans="1:10" x14ac:dyDescent="0.25">
      <c r="A4584" s="67"/>
      <c r="B4584" s="67"/>
      <c r="C4584" s="67"/>
      <c r="D4584" s="67"/>
      <c r="E4584" s="67" t="s">
        <v>383</v>
      </c>
      <c r="F4584" s="68">
        <v>42490</v>
      </c>
      <c r="G4584" s="67" t="s">
        <v>1666</v>
      </c>
      <c r="H4584" s="67"/>
      <c r="I4584" s="67" t="s">
        <v>1667</v>
      </c>
      <c r="J4584" s="36">
        <v>70</v>
      </c>
    </row>
    <row r="4585" spans="1:10" x14ac:dyDescent="0.25">
      <c r="A4585" s="67"/>
      <c r="B4585" s="67"/>
      <c r="C4585" s="67"/>
      <c r="D4585" s="67"/>
      <c r="E4585" s="67" t="s">
        <v>383</v>
      </c>
      <c r="F4585" s="68">
        <v>42521</v>
      </c>
      <c r="G4585" s="67" t="s">
        <v>1480</v>
      </c>
      <c r="H4585" s="67"/>
      <c r="I4585" s="67" t="s">
        <v>1481</v>
      </c>
      <c r="J4585" s="36">
        <v>24</v>
      </c>
    </row>
    <row r="4586" spans="1:10" x14ac:dyDescent="0.25">
      <c r="A4586" s="67"/>
      <c r="B4586" s="67"/>
      <c r="C4586" s="67"/>
      <c r="D4586" s="67"/>
      <c r="E4586" s="67" t="s">
        <v>383</v>
      </c>
      <c r="F4586" s="68">
        <v>42551</v>
      </c>
      <c r="G4586" s="67" t="s">
        <v>1669</v>
      </c>
      <c r="H4586" s="67"/>
      <c r="I4586" s="67" t="s">
        <v>1670</v>
      </c>
      <c r="J4586" s="36">
        <v>38</v>
      </c>
    </row>
    <row r="4587" spans="1:10" x14ac:dyDescent="0.25">
      <c r="A4587" s="67"/>
      <c r="B4587" s="67"/>
      <c r="C4587" s="67"/>
      <c r="D4587" s="67"/>
      <c r="E4587" s="67" t="s">
        <v>383</v>
      </c>
      <c r="F4587" s="68">
        <v>42582</v>
      </c>
      <c r="G4587" s="67" t="s">
        <v>1830</v>
      </c>
      <c r="H4587" s="67"/>
      <c r="I4587" s="67" t="s">
        <v>1831</v>
      </c>
      <c r="J4587" s="36">
        <v>8</v>
      </c>
    </row>
    <row r="4588" spans="1:10" x14ac:dyDescent="0.25">
      <c r="A4588" s="67"/>
      <c r="B4588" s="67"/>
      <c r="C4588" s="67"/>
      <c r="D4588" s="67"/>
      <c r="E4588" s="67" t="s">
        <v>383</v>
      </c>
      <c r="F4588" s="68">
        <v>42613</v>
      </c>
      <c r="G4588" s="67" t="s">
        <v>1482</v>
      </c>
      <c r="H4588" s="67"/>
      <c r="I4588" s="67" t="s">
        <v>1483</v>
      </c>
      <c r="J4588" s="36">
        <v>8</v>
      </c>
    </row>
    <row r="4589" spans="1:10" x14ac:dyDescent="0.25">
      <c r="A4589" s="67"/>
      <c r="B4589" s="67"/>
      <c r="C4589" s="67"/>
      <c r="D4589" s="67"/>
      <c r="E4589" s="67" t="s">
        <v>383</v>
      </c>
      <c r="F4589" s="68">
        <v>42643</v>
      </c>
      <c r="G4589" s="67" t="s">
        <v>1581</v>
      </c>
      <c r="H4589" s="67"/>
      <c r="I4589" s="67" t="s">
        <v>1582</v>
      </c>
      <c r="J4589" s="36">
        <v>46</v>
      </c>
    </row>
    <row r="4590" spans="1:10" x14ac:dyDescent="0.25">
      <c r="A4590" s="67"/>
      <c r="B4590" s="67"/>
      <c r="C4590" s="67"/>
      <c r="D4590" s="67"/>
      <c r="E4590" s="67" t="s">
        <v>426</v>
      </c>
      <c r="F4590" s="68">
        <v>42646</v>
      </c>
      <c r="G4590" s="67"/>
      <c r="H4590" s="67" t="s">
        <v>324</v>
      </c>
      <c r="I4590" s="67" t="s">
        <v>4339</v>
      </c>
      <c r="J4590" s="36">
        <v>-192.8</v>
      </c>
    </row>
    <row r="4591" spans="1:10" x14ac:dyDescent="0.25">
      <c r="A4591" s="67"/>
      <c r="B4591" s="67"/>
      <c r="C4591" s="67"/>
      <c r="D4591" s="67"/>
      <c r="E4591" s="67" t="s">
        <v>383</v>
      </c>
      <c r="F4591" s="68">
        <v>42675</v>
      </c>
      <c r="G4591" s="67" t="s">
        <v>1835</v>
      </c>
      <c r="H4591" s="67"/>
      <c r="I4591" s="67" t="s">
        <v>1836</v>
      </c>
      <c r="J4591" s="36">
        <v>24</v>
      </c>
    </row>
    <row r="4592" spans="1:10" x14ac:dyDescent="0.25">
      <c r="A4592" s="67"/>
      <c r="B4592" s="67"/>
      <c r="C4592" s="67"/>
      <c r="D4592" s="67"/>
      <c r="E4592" s="67" t="s">
        <v>383</v>
      </c>
      <c r="F4592" s="68">
        <v>42682</v>
      </c>
      <c r="G4592" s="67" t="s">
        <v>4340</v>
      </c>
      <c r="H4592" s="67"/>
      <c r="I4592" s="67" t="s">
        <v>4341</v>
      </c>
      <c r="J4592" s="36">
        <v>-486.1</v>
      </c>
    </row>
    <row r="4593" spans="1:10" x14ac:dyDescent="0.25">
      <c r="A4593" s="67"/>
      <c r="B4593" s="67"/>
      <c r="C4593" s="67"/>
      <c r="D4593" s="67"/>
      <c r="E4593" s="67" t="s">
        <v>426</v>
      </c>
      <c r="F4593" s="68">
        <v>42691</v>
      </c>
      <c r="G4593" s="67"/>
      <c r="H4593" s="67" t="s">
        <v>324</v>
      </c>
      <c r="I4593" s="67" t="s">
        <v>4342</v>
      </c>
      <c r="J4593" s="36">
        <v>-251.47</v>
      </c>
    </row>
    <row r="4594" spans="1:10" x14ac:dyDescent="0.25">
      <c r="A4594" s="67"/>
      <c r="B4594" s="67"/>
      <c r="C4594" s="67"/>
      <c r="D4594" s="67"/>
      <c r="E4594" s="67" t="s">
        <v>383</v>
      </c>
      <c r="F4594" s="68">
        <v>42704</v>
      </c>
      <c r="G4594" s="67" t="s">
        <v>1468</v>
      </c>
      <c r="H4594" s="67"/>
      <c r="I4594" s="67" t="s">
        <v>1469</v>
      </c>
      <c r="J4594" s="36">
        <v>70</v>
      </c>
    </row>
    <row r="4595" spans="1:10" x14ac:dyDescent="0.25">
      <c r="A4595" s="67"/>
      <c r="B4595" s="67"/>
      <c r="C4595" s="67"/>
      <c r="D4595" s="67"/>
      <c r="E4595" s="67" t="s">
        <v>426</v>
      </c>
      <c r="F4595" s="68">
        <v>42705</v>
      </c>
      <c r="G4595" s="67"/>
      <c r="H4595" s="67" t="s">
        <v>324</v>
      </c>
      <c r="I4595" s="67" t="s">
        <v>4343</v>
      </c>
      <c r="J4595" s="36">
        <v>-189.23</v>
      </c>
    </row>
    <row r="4596" spans="1:10" x14ac:dyDescent="0.25">
      <c r="A4596" s="67"/>
      <c r="B4596" s="67"/>
      <c r="C4596" s="67"/>
      <c r="D4596" s="67"/>
      <c r="E4596" s="67" t="s">
        <v>383</v>
      </c>
      <c r="F4596" s="68">
        <v>42766</v>
      </c>
      <c r="G4596" s="67" t="s">
        <v>1586</v>
      </c>
      <c r="H4596" s="67"/>
      <c r="I4596" s="67" t="s">
        <v>1587</v>
      </c>
      <c r="J4596" s="36">
        <v>20</v>
      </c>
    </row>
    <row r="4597" spans="1:10" x14ac:dyDescent="0.25">
      <c r="A4597" s="67"/>
      <c r="B4597" s="67"/>
      <c r="C4597" s="67"/>
      <c r="D4597" s="67"/>
      <c r="E4597" s="67" t="s">
        <v>383</v>
      </c>
      <c r="F4597" s="68">
        <v>42825</v>
      </c>
      <c r="G4597" s="67" t="s">
        <v>1588</v>
      </c>
      <c r="H4597" s="67"/>
      <c r="I4597" s="67" t="s">
        <v>1589</v>
      </c>
      <c r="J4597" s="36">
        <v>24</v>
      </c>
    </row>
    <row r="4598" spans="1:10" x14ac:dyDescent="0.25">
      <c r="A4598" s="67"/>
      <c r="B4598" s="67"/>
      <c r="C4598" s="67"/>
      <c r="D4598" s="67"/>
      <c r="E4598" s="67" t="s">
        <v>383</v>
      </c>
      <c r="F4598" s="68">
        <v>42855</v>
      </c>
      <c r="G4598" s="67" t="s">
        <v>1474</v>
      </c>
      <c r="H4598" s="67"/>
      <c r="I4598" s="67" t="s">
        <v>1475</v>
      </c>
      <c r="J4598" s="36">
        <v>8</v>
      </c>
    </row>
    <row r="4599" spans="1:10" ht="15.75" thickBot="1" x14ac:dyDescent="0.3">
      <c r="A4599" s="67"/>
      <c r="B4599" s="67"/>
      <c r="C4599" s="67"/>
      <c r="D4599" s="67"/>
      <c r="E4599" s="67" t="s">
        <v>383</v>
      </c>
      <c r="F4599" s="68">
        <v>42886</v>
      </c>
      <c r="G4599" s="67" t="s">
        <v>1545</v>
      </c>
      <c r="H4599" s="67"/>
      <c r="I4599" s="67" t="s">
        <v>1546</v>
      </c>
      <c r="J4599" s="37">
        <v>8</v>
      </c>
    </row>
    <row r="4600" spans="1:10" x14ac:dyDescent="0.25">
      <c r="A4600" s="67"/>
      <c r="B4600" s="67"/>
      <c r="C4600" s="67" t="s">
        <v>4344</v>
      </c>
      <c r="D4600" s="67"/>
      <c r="E4600" s="67"/>
      <c r="F4600" s="68"/>
      <c r="G4600" s="67"/>
      <c r="H4600" s="67"/>
      <c r="I4600" s="67"/>
      <c r="J4600" s="36">
        <f>ROUND(SUM(J4541:J4599),5)</f>
        <v>56.4</v>
      </c>
    </row>
    <row r="4601" spans="1:10" x14ac:dyDescent="0.25">
      <c r="A4601" s="64"/>
      <c r="B4601" s="64"/>
      <c r="C4601" s="64" t="s">
        <v>4345</v>
      </c>
      <c r="D4601" s="64"/>
      <c r="E4601" s="64"/>
      <c r="F4601" s="65"/>
      <c r="G4601" s="64"/>
      <c r="H4601" s="64"/>
      <c r="I4601" s="64"/>
      <c r="J4601" s="57"/>
    </row>
    <row r="4602" spans="1:10" x14ac:dyDescent="0.25">
      <c r="A4602" s="67"/>
      <c r="B4602" s="67"/>
      <c r="C4602" s="67"/>
      <c r="D4602" s="67"/>
      <c r="E4602" s="67" t="s">
        <v>383</v>
      </c>
      <c r="F4602" s="68">
        <v>40755</v>
      </c>
      <c r="G4602" s="67" t="s">
        <v>1563</v>
      </c>
      <c r="H4602" s="67"/>
      <c r="I4602" s="67" t="s">
        <v>1564</v>
      </c>
      <c r="J4602" s="36">
        <v>20</v>
      </c>
    </row>
    <row r="4603" spans="1:10" x14ac:dyDescent="0.25">
      <c r="A4603" s="67"/>
      <c r="B4603" s="67"/>
      <c r="C4603" s="67"/>
      <c r="D4603" s="67"/>
      <c r="E4603" s="67" t="s">
        <v>383</v>
      </c>
      <c r="F4603" s="68">
        <v>40877</v>
      </c>
      <c r="G4603" s="67" t="s">
        <v>894</v>
      </c>
      <c r="H4603" s="67"/>
      <c r="I4603" s="67" t="s">
        <v>895</v>
      </c>
      <c r="J4603" s="36">
        <v>80</v>
      </c>
    </row>
    <row r="4604" spans="1:10" x14ac:dyDescent="0.25">
      <c r="A4604" s="67"/>
      <c r="B4604" s="67"/>
      <c r="C4604" s="67"/>
      <c r="D4604" s="67"/>
      <c r="E4604" s="67" t="s">
        <v>383</v>
      </c>
      <c r="F4604" s="68">
        <v>41060</v>
      </c>
      <c r="G4604" s="67" t="s">
        <v>1486</v>
      </c>
      <c r="H4604" s="67"/>
      <c r="I4604" s="67" t="s">
        <v>1487</v>
      </c>
      <c r="J4604" s="36">
        <v>20</v>
      </c>
    </row>
    <row r="4605" spans="1:10" x14ac:dyDescent="0.25">
      <c r="A4605" s="67"/>
      <c r="B4605" s="67"/>
      <c r="C4605" s="67"/>
      <c r="D4605" s="67"/>
      <c r="E4605" s="67" t="s">
        <v>383</v>
      </c>
      <c r="F4605" s="68">
        <v>41121</v>
      </c>
      <c r="G4605" s="67" t="s">
        <v>1513</v>
      </c>
      <c r="H4605" s="67"/>
      <c r="I4605" s="67" t="s">
        <v>1514</v>
      </c>
      <c r="J4605" s="36">
        <v>80</v>
      </c>
    </row>
    <row r="4606" spans="1:10" x14ac:dyDescent="0.25">
      <c r="A4606" s="67"/>
      <c r="B4606" s="67"/>
      <c r="C4606" s="67"/>
      <c r="D4606" s="67"/>
      <c r="E4606" s="67" t="s">
        <v>383</v>
      </c>
      <c r="F4606" s="68">
        <v>41182</v>
      </c>
      <c r="G4606" s="67" t="s">
        <v>1506</v>
      </c>
      <c r="H4606" s="67"/>
      <c r="I4606" s="67" t="s">
        <v>1507</v>
      </c>
      <c r="J4606" s="36">
        <v>20</v>
      </c>
    </row>
    <row r="4607" spans="1:10" x14ac:dyDescent="0.25">
      <c r="A4607" s="67"/>
      <c r="B4607" s="67"/>
      <c r="C4607" s="67"/>
      <c r="D4607" s="67"/>
      <c r="E4607" s="67" t="s">
        <v>383</v>
      </c>
      <c r="F4607" s="68">
        <v>41425</v>
      </c>
      <c r="G4607" s="67" t="s">
        <v>1490</v>
      </c>
      <c r="H4607" s="67"/>
      <c r="I4607" s="67" t="s">
        <v>1491</v>
      </c>
      <c r="J4607" s="36">
        <v>20</v>
      </c>
    </row>
    <row r="4608" spans="1:10" x14ac:dyDescent="0.25">
      <c r="A4608" s="67"/>
      <c r="B4608" s="67"/>
      <c r="C4608" s="67"/>
      <c r="D4608" s="67"/>
      <c r="E4608" s="67" t="s">
        <v>383</v>
      </c>
      <c r="F4608" s="68">
        <v>41486</v>
      </c>
      <c r="G4608" s="67" t="s">
        <v>1517</v>
      </c>
      <c r="H4608" s="67"/>
      <c r="I4608" s="67" t="s">
        <v>1518</v>
      </c>
      <c r="J4608" s="36">
        <v>60</v>
      </c>
    </row>
    <row r="4609" spans="1:10" x14ac:dyDescent="0.25">
      <c r="A4609" s="67"/>
      <c r="B4609" s="67"/>
      <c r="C4609" s="67"/>
      <c r="D4609" s="67"/>
      <c r="E4609" s="67" t="s">
        <v>383</v>
      </c>
      <c r="F4609" s="68">
        <v>41517</v>
      </c>
      <c r="G4609" s="67" t="s">
        <v>1508</v>
      </c>
      <c r="H4609" s="67"/>
      <c r="I4609" s="67" t="s">
        <v>1509</v>
      </c>
      <c r="J4609" s="36">
        <v>40</v>
      </c>
    </row>
    <row r="4610" spans="1:10" x14ac:dyDescent="0.25">
      <c r="A4610" s="67"/>
      <c r="B4610" s="67"/>
      <c r="C4610" s="67"/>
      <c r="D4610" s="67"/>
      <c r="E4610" s="67" t="s">
        <v>383</v>
      </c>
      <c r="F4610" s="68">
        <v>41698</v>
      </c>
      <c r="G4610" s="67" t="s">
        <v>1575</v>
      </c>
      <c r="H4610" s="67"/>
      <c r="I4610" s="67" t="s">
        <v>1576</v>
      </c>
      <c r="J4610" s="36">
        <v>20</v>
      </c>
    </row>
    <row r="4611" spans="1:10" x14ac:dyDescent="0.25">
      <c r="A4611" s="67"/>
      <c r="B4611" s="67"/>
      <c r="C4611" s="67"/>
      <c r="D4611" s="67"/>
      <c r="E4611" s="67" t="s">
        <v>383</v>
      </c>
      <c r="F4611" s="68">
        <v>41729</v>
      </c>
      <c r="G4611" s="67" t="s">
        <v>1478</v>
      </c>
      <c r="H4611" s="67"/>
      <c r="I4611" s="67" t="s">
        <v>1479</v>
      </c>
      <c r="J4611" s="36">
        <v>20</v>
      </c>
    </row>
    <row r="4612" spans="1:10" x14ac:dyDescent="0.25">
      <c r="A4612" s="67"/>
      <c r="B4612" s="67"/>
      <c r="C4612" s="67"/>
      <c r="D4612" s="67"/>
      <c r="E4612" s="67" t="s">
        <v>383</v>
      </c>
      <c r="F4612" s="68">
        <v>41943</v>
      </c>
      <c r="G4612" s="67" t="s">
        <v>1644</v>
      </c>
      <c r="H4612" s="67"/>
      <c r="I4612" s="67" t="s">
        <v>1645</v>
      </c>
      <c r="J4612" s="36">
        <v>20</v>
      </c>
    </row>
    <row r="4613" spans="1:10" x14ac:dyDescent="0.25">
      <c r="A4613" s="67"/>
      <c r="B4613" s="67"/>
      <c r="C4613" s="67"/>
      <c r="D4613" s="67"/>
      <c r="E4613" s="67" t="s">
        <v>383</v>
      </c>
      <c r="F4613" s="68">
        <v>42035</v>
      </c>
      <c r="G4613" s="67" t="s">
        <v>1579</v>
      </c>
      <c r="H4613" s="67"/>
      <c r="I4613" s="67" t="s">
        <v>1580</v>
      </c>
      <c r="J4613" s="36">
        <v>40</v>
      </c>
    </row>
    <row r="4614" spans="1:10" x14ac:dyDescent="0.25">
      <c r="A4614" s="67"/>
      <c r="B4614" s="67"/>
      <c r="C4614" s="67"/>
      <c r="D4614" s="67"/>
      <c r="E4614" s="67" t="s">
        <v>383</v>
      </c>
      <c r="F4614" s="68">
        <v>42063</v>
      </c>
      <c r="G4614" s="67" t="s">
        <v>1549</v>
      </c>
      <c r="H4614" s="67"/>
      <c r="I4614" s="67" t="s">
        <v>1550</v>
      </c>
      <c r="J4614" s="36">
        <v>20</v>
      </c>
    </row>
    <row r="4615" spans="1:10" x14ac:dyDescent="0.25">
      <c r="A4615" s="67"/>
      <c r="B4615" s="67"/>
      <c r="C4615" s="67"/>
      <c r="D4615" s="67"/>
      <c r="E4615" s="67" t="s">
        <v>426</v>
      </c>
      <c r="F4615" s="68">
        <v>42100</v>
      </c>
      <c r="G4615" s="67"/>
      <c r="H4615" s="67" t="s">
        <v>568</v>
      </c>
      <c r="I4615" s="67" t="s">
        <v>4346</v>
      </c>
      <c r="J4615" s="36">
        <v>-337.67</v>
      </c>
    </row>
    <row r="4616" spans="1:10" x14ac:dyDescent="0.25">
      <c r="A4616" s="67"/>
      <c r="B4616" s="67"/>
      <c r="C4616" s="67"/>
      <c r="D4616" s="67"/>
      <c r="E4616" s="67" t="s">
        <v>383</v>
      </c>
      <c r="F4616" s="68">
        <v>42124</v>
      </c>
      <c r="G4616" s="67" t="s">
        <v>1523</v>
      </c>
      <c r="H4616" s="67"/>
      <c r="I4616" s="67" t="s">
        <v>1524</v>
      </c>
      <c r="J4616" s="36">
        <v>20</v>
      </c>
    </row>
    <row r="4617" spans="1:10" x14ac:dyDescent="0.25">
      <c r="A4617" s="67"/>
      <c r="B4617" s="67"/>
      <c r="C4617" s="67"/>
      <c r="D4617" s="67"/>
      <c r="E4617" s="67" t="s">
        <v>383</v>
      </c>
      <c r="F4617" s="68">
        <v>42277</v>
      </c>
      <c r="G4617" s="67" t="s">
        <v>991</v>
      </c>
      <c r="H4617" s="67"/>
      <c r="I4617" s="67" t="s">
        <v>992</v>
      </c>
      <c r="J4617" s="36">
        <v>40</v>
      </c>
    </row>
    <row r="4618" spans="1:10" x14ac:dyDescent="0.25">
      <c r="A4618" s="67"/>
      <c r="B4618" s="67"/>
      <c r="C4618" s="67"/>
      <c r="D4618" s="67"/>
      <c r="E4618" s="67" t="s">
        <v>383</v>
      </c>
      <c r="F4618" s="68">
        <v>42338</v>
      </c>
      <c r="G4618" s="67" t="s">
        <v>1525</v>
      </c>
      <c r="H4618" s="67"/>
      <c r="I4618" s="67" t="s">
        <v>1526</v>
      </c>
      <c r="J4618" s="36">
        <v>20</v>
      </c>
    </row>
    <row r="4619" spans="1:10" x14ac:dyDescent="0.25">
      <c r="A4619" s="67"/>
      <c r="B4619" s="67"/>
      <c r="C4619" s="67"/>
      <c r="D4619" s="67"/>
      <c r="E4619" s="67" t="s">
        <v>383</v>
      </c>
      <c r="F4619" s="68">
        <v>42370</v>
      </c>
      <c r="G4619" s="67" t="s">
        <v>1462</v>
      </c>
      <c r="H4619" s="67"/>
      <c r="I4619" s="67" t="s">
        <v>1463</v>
      </c>
      <c r="J4619" s="36">
        <v>297.67</v>
      </c>
    </row>
    <row r="4620" spans="1:10" x14ac:dyDescent="0.25">
      <c r="A4620" s="67"/>
      <c r="B4620" s="67"/>
      <c r="C4620" s="67"/>
      <c r="D4620" s="67"/>
      <c r="E4620" s="67" t="s">
        <v>383</v>
      </c>
      <c r="F4620" s="68">
        <v>42429</v>
      </c>
      <c r="G4620" s="67" t="s">
        <v>1464</v>
      </c>
      <c r="H4620" s="67"/>
      <c r="I4620" s="67" t="s">
        <v>1465</v>
      </c>
      <c r="J4620" s="36">
        <v>40</v>
      </c>
    </row>
    <row r="4621" spans="1:10" x14ac:dyDescent="0.25">
      <c r="A4621" s="67"/>
      <c r="B4621" s="67"/>
      <c r="C4621" s="67"/>
      <c r="D4621" s="67"/>
      <c r="E4621" s="67" t="s">
        <v>383</v>
      </c>
      <c r="F4621" s="68">
        <v>42460</v>
      </c>
      <c r="G4621" s="67" t="s">
        <v>1466</v>
      </c>
      <c r="H4621" s="67"/>
      <c r="I4621" s="67" t="s">
        <v>1467</v>
      </c>
      <c r="J4621" s="36">
        <v>20</v>
      </c>
    </row>
    <row r="4622" spans="1:10" x14ac:dyDescent="0.25">
      <c r="A4622" s="67"/>
      <c r="B4622" s="67"/>
      <c r="C4622" s="67"/>
      <c r="D4622" s="67"/>
      <c r="E4622" s="67" t="s">
        <v>423</v>
      </c>
      <c r="F4622" s="68">
        <v>42475</v>
      </c>
      <c r="G4622" s="67"/>
      <c r="H4622" s="67" t="s">
        <v>976</v>
      </c>
      <c r="I4622" s="67" t="s">
        <v>2358</v>
      </c>
      <c r="J4622" s="36">
        <v>900</v>
      </c>
    </row>
    <row r="4623" spans="1:10" x14ac:dyDescent="0.25">
      <c r="A4623" s="67"/>
      <c r="B4623" s="67"/>
      <c r="C4623" s="67"/>
      <c r="D4623" s="67"/>
      <c r="E4623" s="67" t="s">
        <v>423</v>
      </c>
      <c r="F4623" s="68">
        <v>42475</v>
      </c>
      <c r="G4623" s="67"/>
      <c r="H4623" s="67"/>
      <c r="I4623" s="67" t="s">
        <v>431</v>
      </c>
      <c r="J4623" s="36">
        <v>-24.31</v>
      </c>
    </row>
    <row r="4624" spans="1:10" x14ac:dyDescent="0.25">
      <c r="A4624" s="67"/>
      <c r="B4624" s="67"/>
      <c r="C4624" s="67"/>
      <c r="D4624" s="67"/>
      <c r="E4624" s="67" t="s">
        <v>383</v>
      </c>
      <c r="F4624" s="68">
        <v>42643</v>
      </c>
      <c r="G4624" s="67" t="s">
        <v>1581</v>
      </c>
      <c r="H4624" s="67"/>
      <c r="I4624" s="67" t="s">
        <v>1582</v>
      </c>
      <c r="J4624" s="36">
        <v>20</v>
      </c>
    </row>
    <row r="4625" spans="1:10" x14ac:dyDescent="0.25">
      <c r="A4625" s="67"/>
      <c r="B4625" s="67"/>
      <c r="C4625" s="67"/>
      <c r="D4625" s="67"/>
      <c r="E4625" s="67" t="s">
        <v>383</v>
      </c>
      <c r="F4625" s="68">
        <v>42675</v>
      </c>
      <c r="G4625" s="67" t="s">
        <v>1835</v>
      </c>
      <c r="H4625" s="67"/>
      <c r="I4625" s="67" t="s">
        <v>1836</v>
      </c>
      <c r="J4625" s="36">
        <v>40</v>
      </c>
    </row>
    <row r="4626" spans="1:10" x14ac:dyDescent="0.25">
      <c r="A4626" s="67"/>
      <c r="B4626" s="67"/>
      <c r="C4626" s="67"/>
      <c r="D4626" s="67"/>
      <c r="E4626" s="67" t="s">
        <v>383</v>
      </c>
      <c r="F4626" s="68">
        <v>42766</v>
      </c>
      <c r="G4626" s="67" t="s">
        <v>1586</v>
      </c>
      <c r="H4626" s="67"/>
      <c r="I4626" s="67" t="s">
        <v>1587</v>
      </c>
      <c r="J4626" s="36">
        <v>58</v>
      </c>
    </row>
    <row r="4627" spans="1:10" x14ac:dyDescent="0.25">
      <c r="A4627" s="67"/>
      <c r="B4627" s="67"/>
      <c r="C4627" s="67"/>
      <c r="D4627" s="67"/>
      <c r="E4627" s="67" t="s">
        <v>383</v>
      </c>
      <c r="F4627" s="68">
        <v>42794</v>
      </c>
      <c r="G4627" s="67" t="s">
        <v>1551</v>
      </c>
      <c r="H4627" s="67"/>
      <c r="I4627" s="67" t="s">
        <v>1465</v>
      </c>
      <c r="J4627" s="36">
        <v>38</v>
      </c>
    </row>
    <row r="4628" spans="1:10" x14ac:dyDescent="0.25">
      <c r="A4628" s="67"/>
      <c r="B4628" s="67"/>
      <c r="C4628" s="67"/>
      <c r="D4628" s="67"/>
      <c r="E4628" s="67" t="s">
        <v>383</v>
      </c>
      <c r="F4628" s="68">
        <v>42855</v>
      </c>
      <c r="G4628" s="67" t="s">
        <v>1474</v>
      </c>
      <c r="H4628" s="67"/>
      <c r="I4628" s="67" t="s">
        <v>1475</v>
      </c>
      <c r="J4628" s="36">
        <v>20</v>
      </c>
    </row>
    <row r="4629" spans="1:10" ht="15.75" thickBot="1" x14ac:dyDescent="0.3">
      <c r="A4629" s="67"/>
      <c r="B4629" s="67"/>
      <c r="C4629" s="67"/>
      <c r="D4629" s="67"/>
      <c r="E4629" s="67" t="s">
        <v>390</v>
      </c>
      <c r="F4629" s="68">
        <v>43616</v>
      </c>
      <c r="G4629" s="67" t="s">
        <v>1421</v>
      </c>
      <c r="H4629" s="67" t="s">
        <v>1319</v>
      </c>
      <c r="I4629" s="67" t="s">
        <v>4347</v>
      </c>
      <c r="J4629" s="37">
        <v>-228.14</v>
      </c>
    </row>
    <row r="4630" spans="1:10" x14ac:dyDescent="0.25">
      <c r="A4630" s="67"/>
      <c r="B4630" s="67"/>
      <c r="C4630" s="67" t="s">
        <v>4348</v>
      </c>
      <c r="D4630" s="67"/>
      <c r="E4630" s="67"/>
      <c r="F4630" s="68"/>
      <c r="G4630" s="67"/>
      <c r="H4630" s="67"/>
      <c r="I4630" s="67"/>
      <c r="J4630" s="36">
        <f>ROUND(SUM(J4601:J4629),5)</f>
        <v>1383.55</v>
      </c>
    </row>
    <row r="4631" spans="1:10" x14ac:dyDescent="0.25">
      <c r="A4631" s="64"/>
      <c r="B4631" s="64"/>
      <c r="C4631" s="64" t="s">
        <v>4349</v>
      </c>
      <c r="D4631" s="64"/>
      <c r="E4631" s="64"/>
      <c r="F4631" s="65"/>
      <c r="G4631" s="64"/>
      <c r="H4631" s="64"/>
      <c r="I4631" s="64"/>
      <c r="J4631" s="57"/>
    </row>
    <row r="4632" spans="1:10" x14ac:dyDescent="0.25">
      <c r="A4632" s="67"/>
      <c r="B4632" s="67"/>
      <c r="C4632" s="67"/>
      <c r="D4632" s="67"/>
      <c r="E4632" s="67" t="s">
        <v>383</v>
      </c>
      <c r="F4632" s="68">
        <v>41121</v>
      </c>
      <c r="G4632" s="67" t="s">
        <v>1513</v>
      </c>
      <c r="H4632" s="67"/>
      <c r="I4632" s="67" t="s">
        <v>1514</v>
      </c>
      <c r="J4632" s="36">
        <v>40</v>
      </c>
    </row>
    <row r="4633" spans="1:10" x14ac:dyDescent="0.25">
      <c r="A4633" s="67"/>
      <c r="B4633" s="67"/>
      <c r="C4633" s="67"/>
      <c r="D4633" s="67"/>
      <c r="E4633" s="67" t="s">
        <v>383</v>
      </c>
      <c r="F4633" s="68">
        <v>41394</v>
      </c>
      <c r="G4633" s="67" t="s">
        <v>1515</v>
      </c>
      <c r="H4633" s="67"/>
      <c r="I4633" s="67" t="s">
        <v>1516</v>
      </c>
      <c r="J4633" s="36">
        <v>8</v>
      </c>
    </row>
    <row r="4634" spans="1:10" x14ac:dyDescent="0.25">
      <c r="A4634" s="67"/>
      <c r="B4634" s="67"/>
      <c r="C4634" s="67"/>
      <c r="D4634" s="67"/>
      <c r="E4634" s="67" t="s">
        <v>426</v>
      </c>
      <c r="F4634" s="68">
        <v>42233</v>
      </c>
      <c r="G4634" s="67"/>
      <c r="H4634" s="67" t="s">
        <v>324</v>
      </c>
      <c r="I4634" s="67" t="s">
        <v>4350</v>
      </c>
      <c r="J4634" s="36">
        <v>-39.049999999999997</v>
      </c>
    </row>
    <row r="4635" spans="1:10" x14ac:dyDescent="0.25">
      <c r="A4635" s="67"/>
      <c r="B4635" s="67"/>
      <c r="C4635" s="67"/>
      <c r="D4635" s="67"/>
      <c r="E4635" s="67" t="s">
        <v>383</v>
      </c>
      <c r="F4635" s="68">
        <v>42370</v>
      </c>
      <c r="G4635" s="67" t="s">
        <v>1462</v>
      </c>
      <c r="H4635" s="67"/>
      <c r="I4635" s="67" t="s">
        <v>1463</v>
      </c>
      <c r="J4635" s="36">
        <v>491.05</v>
      </c>
    </row>
    <row r="4636" spans="1:10" x14ac:dyDescent="0.25">
      <c r="A4636" s="67"/>
      <c r="B4636" s="67"/>
      <c r="C4636" s="67"/>
      <c r="D4636" s="67"/>
      <c r="E4636" s="67" t="s">
        <v>426</v>
      </c>
      <c r="F4636" s="68">
        <v>42478</v>
      </c>
      <c r="G4636" s="67" t="s">
        <v>570</v>
      </c>
      <c r="H4636" s="67" t="s">
        <v>4351</v>
      </c>
      <c r="I4636" s="67" t="s">
        <v>4352</v>
      </c>
      <c r="J4636" s="36">
        <v>-500</v>
      </c>
    </row>
    <row r="4637" spans="1:10" x14ac:dyDescent="0.25">
      <c r="A4637" s="67"/>
      <c r="B4637" s="67"/>
      <c r="C4637" s="67"/>
      <c r="D4637" s="67"/>
      <c r="E4637" s="67" t="s">
        <v>383</v>
      </c>
      <c r="F4637" s="68">
        <v>42521</v>
      </c>
      <c r="G4637" s="67" t="s">
        <v>1480</v>
      </c>
      <c r="H4637" s="67"/>
      <c r="I4637" s="67" t="s">
        <v>1481</v>
      </c>
      <c r="J4637" s="36">
        <v>8</v>
      </c>
    </row>
    <row r="4638" spans="1:10" x14ac:dyDescent="0.25">
      <c r="A4638" s="67"/>
      <c r="B4638" s="67"/>
      <c r="C4638" s="67"/>
      <c r="D4638" s="67"/>
      <c r="E4638" s="67" t="s">
        <v>383</v>
      </c>
      <c r="F4638" s="68">
        <v>42551</v>
      </c>
      <c r="G4638" s="67" t="s">
        <v>1669</v>
      </c>
      <c r="H4638" s="67"/>
      <c r="I4638" s="67" t="s">
        <v>1670</v>
      </c>
      <c r="J4638" s="36">
        <v>16</v>
      </c>
    </row>
    <row r="4639" spans="1:10" ht="15.75" thickBot="1" x14ac:dyDescent="0.3">
      <c r="A4639" s="67"/>
      <c r="B4639" s="67"/>
      <c r="C4639" s="67"/>
      <c r="D4639" s="67"/>
      <c r="E4639" s="67" t="s">
        <v>383</v>
      </c>
      <c r="F4639" s="68">
        <v>42613</v>
      </c>
      <c r="G4639" s="67" t="s">
        <v>1482</v>
      </c>
      <c r="H4639" s="67"/>
      <c r="I4639" s="67" t="s">
        <v>1483</v>
      </c>
      <c r="J4639" s="37">
        <v>8</v>
      </c>
    </row>
    <row r="4640" spans="1:10" x14ac:dyDescent="0.25">
      <c r="A4640" s="67"/>
      <c r="B4640" s="67"/>
      <c r="C4640" s="67" t="s">
        <v>4353</v>
      </c>
      <c r="D4640" s="67"/>
      <c r="E4640" s="67"/>
      <c r="F4640" s="68"/>
      <c r="G4640" s="67"/>
      <c r="H4640" s="67"/>
      <c r="I4640" s="67"/>
      <c r="J4640" s="36">
        <f>ROUND(SUM(J4631:J4639),5)</f>
        <v>32</v>
      </c>
    </row>
    <row r="4641" spans="1:10" x14ac:dyDescent="0.25">
      <c r="A4641" s="64"/>
      <c r="B4641" s="64"/>
      <c r="C4641" s="64" t="s">
        <v>4354</v>
      </c>
      <c r="D4641" s="64"/>
      <c r="E4641" s="64"/>
      <c r="F4641" s="65"/>
      <c r="G4641" s="64"/>
      <c r="H4641" s="64"/>
      <c r="I4641" s="64"/>
      <c r="J4641" s="57"/>
    </row>
    <row r="4642" spans="1:10" ht="15.75" thickBot="1" x14ac:dyDescent="0.3">
      <c r="A4642" s="63"/>
      <c r="B4642" s="63"/>
      <c r="C4642" s="63"/>
      <c r="D4642" s="67"/>
      <c r="E4642" s="67" t="s">
        <v>383</v>
      </c>
      <c r="F4642" s="68">
        <v>43769</v>
      </c>
      <c r="G4642" s="67" t="s">
        <v>444</v>
      </c>
      <c r="H4642" s="67"/>
      <c r="I4642" s="67" t="s">
        <v>4355</v>
      </c>
      <c r="J4642" s="37">
        <v>-392.75</v>
      </c>
    </row>
    <row r="4643" spans="1:10" x14ac:dyDescent="0.25">
      <c r="A4643" s="67"/>
      <c r="B4643" s="67"/>
      <c r="C4643" s="67" t="s">
        <v>4356</v>
      </c>
      <c r="D4643" s="67"/>
      <c r="E4643" s="67"/>
      <c r="F4643" s="68"/>
      <c r="G4643" s="67"/>
      <c r="H4643" s="67"/>
      <c r="I4643" s="67"/>
      <c r="J4643" s="36">
        <f>ROUND(SUM(J4641:J4642),5)</f>
        <v>-392.75</v>
      </c>
    </row>
    <row r="4644" spans="1:10" x14ac:dyDescent="0.25">
      <c r="A4644" s="64"/>
      <c r="B4644" s="64"/>
      <c r="C4644" s="64" t="s">
        <v>4357</v>
      </c>
      <c r="D4644" s="64"/>
      <c r="E4644" s="64"/>
      <c r="F4644" s="65"/>
      <c r="G4644" s="64"/>
      <c r="H4644" s="64"/>
      <c r="I4644" s="64"/>
      <c r="J4644" s="57"/>
    </row>
    <row r="4645" spans="1:10" x14ac:dyDescent="0.25">
      <c r="A4645" s="67"/>
      <c r="B4645" s="67"/>
      <c r="C4645" s="67"/>
      <c r="D4645" s="67"/>
      <c r="E4645" s="67" t="s">
        <v>383</v>
      </c>
      <c r="F4645" s="68">
        <v>42370</v>
      </c>
      <c r="G4645" s="67" t="s">
        <v>1462</v>
      </c>
      <c r="H4645" s="67"/>
      <c r="I4645" s="67" t="s">
        <v>1463</v>
      </c>
      <c r="J4645" s="36">
        <v>500</v>
      </c>
    </row>
    <row r="4646" spans="1:10" ht="15.75" thickBot="1" x14ac:dyDescent="0.3">
      <c r="A4646" s="67"/>
      <c r="B4646" s="67"/>
      <c r="C4646" s="67"/>
      <c r="D4646" s="67"/>
      <c r="E4646" s="67" t="s">
        <v>383</v>
      </c>
      <c r="F4646" s="68">
        <v>42767</v>
      </c>
      <c r="G4646" s="67" t="s">
        <v>1009</v>
      </c>
      <c r="H4646" s="67"/>
      <c r="I4646" s="67" t="s">
        <v>1556</v>
      </c>
      <c r="J4646" s="37">
        <v>-500</v>
      </c>
    </row>
    <row r="4647" spans="1:10" x14ac:dyDescent="0.25">
      <c r="A4647" s="67"/>
      <c r="B4647" s="67"/>
      <c r="C4647" s="67" t="s">
        <v>4358</v>
      </c>
      <c r="D4647" s="67"/>
      <c r="E4647" s="67"/>
      <c r="F4647" s="68"/>
      <c r="G4647" s="67"/>
      <c r="H4647" s="67"/>
      <c r="I4647" s="67"/>
      <c r="J4647" s="36">
        <f>ROUND(SUM(J4644:J4646),5)</f>
        <v>0</v>
      </c>
    </row>
    <row r="4648" spans="1:10" x14ac:dyDescent="0.25">
      <c r="A4648" s="64"/>
      <c r="B4648" s="64"/>
      <c r="C4648" s="64" t="s">
        <v>4359</v>
      </c>
      <c r="D4648" s="64"/>
      <c r="E4648" s="64"/>
      <c r="F4648" s="65"/>
      <c r="G4648" s="64"/>
      <c r="H4648" s="64"/>
      <c r="I4648" s="64"/>
      <c r="J4648" s="57"/>
    </row>
    <row r="4649" spans="1:10" x14ac:dyDescent="0.25">
      <c r="A4649" s="67"/>
      <c r="B4649" s="67"/>
      <c r="C4649" s="67"/>
      <c r="D4649" s="67"/>
      <c r="E4649" s="67" t="s">
        <v>383</v>
      </c>
      <c r="F4649" s="68">
        <v>40694</v>
      </c>
      <c r="G4649" s="67" t="s">
        <v>1614</v>
      </c>
      <c r="H4649" s="67"/>
      <c r="I4649" s="67" t="s">
        <v>1615</v>
      </c>
      <c r="J4649" s="36">
        <v>20</v>
      </c>
    </row>
    <row r="4650" spans="1:10" x14ac:dyDescent="0.25">
      <c r="A4650" s="67"/>
      <c r="B4650" s="67"/>
      <c r="C4650" s="67"/>
      <c r="D4650" s="67"/>
      <c r="E4650" s="67" t="s">
        <v>383</v>
      </c>
      <c r="F4650" s="68">
        <v>40724</v>
      </c>
      <c r="G4650" s="67" t="s">
        <v>1496</v>
      </c>
      <c r="H4650" s="67"/>
      <c r="I4650" s="67" t="s">
        <v>1497</v>
      </c>
      <c r="J4650" s="36">
        <v>60</v>
      </c>
    </row>
    <row r="4651" spans="1:10" x14ac:dyDescent="0.25">
      <c r="A4651" s="67"/>
      <c r="B4651" s="67"/>
      <c r="C4651" s="67"/>
      <c r="D4651" s="67"/>
      <c r="E4651" s="67" t="s">
        <v>383</v>
      </c>
      <c r="F4651" s="68">
        <v>40755</v>
      </c>
      <c r="G4651" s="67" t="s">
        <v>1563</v>
      </c>
      <c r="H4651" s="67"/>
      <c r="I4651" s="67" t="s">
        <v>1564</v>
      </c>
      <c r="J4651" s="36">
        <v>20</v>
      </c>
    </row>
    <row r="4652" spans="1:10" x14ac:dyDescent="0.25">
      <c r="A4652" s="67"/>
      <c r="B4652" s="67"/>
      <c r="C4652" s="67"/>
      <c r="D4652" s="67"/>
      <c r="E4652" s="67" t="s">
        <v>383</v>
      </c>
      <c r="F4652" s="68">
        <v>40877</v>
      </c>
      <c r="G4652" s="67" t="s">
        <v>894</v>
      </c>
      <c r="H4652" s="67"/>
      <c r="I4652" s="67" t="s">
        <v>895</v>
      </c>
      <c r="J4652" s="36">
        <v>20</v>
      </c>
    </row>
    <row r="4653" spans="1:10" x14ac:dyDescent="0.25">
      <c r="A4653" s="67"/>
      <c r="B4653" s="67"/>
      <c r="C4653" s="67"/>
      <c r="D4653" s="67"/>
      <c r="E4653" s="67" t="s">
        <v>383</v>
      </c>
      <c r="F4653" s="68">
        <v>40908</v>
      </c>
      <c r="G4653" s="67" t="s">
        <v>1618</v>
      </c>
      <c r="H4653" s="67"/>
      <c r="I4653" s="67" t="s">
        <v>1619</v>
      </c>
      <c r="J4653" s="36">
        <v>20</v>
      </c>
    </row>
    <row r="4654" spans="1:10" x14ac:dyDescent="0.25">
      <c r="A4654" s="67"/>
      <c r="B4654" s="67"/>
      <c r="C4654" s="67"/>
      <c r="D4654" s="67"/>
      <c r="E4654" s="67" t="s">
        <v>383</v>
      </c>
      <c r="F4654" s="68">
        <v>40939</v>
      </c>
      <c r="G4654" s="67" t="s">
        <v>1539</v>
      </c>
      <c r="H4654" s="67"/>
      <c r="I4654" s="67" t="s">
        <v>1540</v>
      </c>
      <c r="J4654" s="36">
        <v>20</v>
      </c>
    </row>
    <row r="4655" spans="1:10" x14ac:dyDescent="0.25">
      <c r="A4655" s="67"/>
      <c r="B4655" s="67"/>
      <c r="C4655" s="67"/>
      <c r="D4655" s="67"/>
      <c r="E4655" s="67" t="s">
        <v>383</v>
      </c>
      <c r="F4655" s="68">
        <v>41029</v>
      </c>
      <c r="G4655" s="67" t="s">
        <v>896</v>
      </c>
      <c r="H4655" s="67"/>
      <c r="I4655" s="67" t="s">
        <v>897</v>
      </c>
      <c r="J4655" s="36">
        <v>20</v>
      </c>
    </row>
    <row r="4656" spans="1:10" x14ac:dyDescent="0.25">
      <c r="A4656" s="67"/>
      <c r="B4656" s="67"/>
      <c r="C4656" s="67"/>
      <c r="D4656" s="67"/>
      <c r="E4656" s="67" t="s">
        <v>383</v>
      </c>
      <c r="F4656" s="68">
        <v>41060</v>
      </c>
      <c r="G4656" s="67" t="s">
        <v>1486</v>
      </c>
      <c r="H4656" s="67"/>
      <c r="I4656" s="67" t="s">
        <v>1487</v>
      </c>
      <c r="J4656" s="36">
        <v>20</v>
      </c>
    </row>
    <row r="4657" spans="1:10" x14ac:dyDescent="0.25">
      <c r="A4657" s="67"/>
      <c r="B4657" s="67"/>
      <c r="C4657" s="67"/>
      <c r="D4657" s="67"/>
      <c r="E4657" s="67" t="s">
        <v>383</v>
      </c>
      <c r="F4657" s="68">
        <v>41121</v>
      </c>
      <c r="G4657" s="67" t="s">
        <v>1513</v>
      </c>
      <c r="H4657" s="67"/>
      <c r="I4657" s="67" t="s">
        <v>1514</v>
      </c>
      <c r="J4657" s="36">
        <v>60</v>
      </c>
    </row>
    <row r="4658" spans="1:10" x14ac:dyDescent="0.25">
      <c r="A4658" s="67"/>
      <c r="B4658" s="67"/>
      <c r="C4658" s="67"/>
      <c r="D4658" s="67"/>
      <c r="E4658" s="67" t="s">
        <v>383</v>
      </c>
      <c r="F4658" s="68">
        <v>41182</v>
      </c>
      <c r="G4658" s="67" t="s">
        <v>1506</v>
      </c>
      <c r="H4658" s="67"/>
      <c r="I4658" s="67" t="s">
        <v>1507</v>
      </c>
      <c r="J4658" s="36">
        <v>60</v>
      </c>
    </row>
    <row r="4659" spans="1:10" x14ac:dyDescent="0.25">
      <c r="A4659" s="67"/>
      <c r="B4659" s="67"/>
      <c r="C4659" s="67"/>
      <c r="D4659" s="67"/>
      <c r="E4659" s="67" t="s">
        <v>383</v>
      </c>
      <c r="F4659" s="68">
        <v>41243</v>
      </c>
      <c r="G4659" s="67" t="s">
        <v>1734</v>
      </c>
      <c r="H4659" s="67"/>
      <c r="I4659" s="67" t="s">
        <v>1735</v>
      </c>
      <c r="J4659" s="36">
        <v>20</v>
      </c>
    </row>
    <row r="4660" spans="1:10" x14ac:dyDescent="0.25">
      <c r="A4660" s="67"/>
      <c r="B4660" s="67"/>
      <c r="C4660" s="67"/>
      <c r="D4660" s="67"/>
      <c r="E4660" s="67" t="s">
        <v>383</v>
      </c>
      <c r="F4660" s="68">
        <v>41333</v>
      </c>
      <c r="G4660" s="67" t="s">
        <v>1571</v>
      </c>
      <c r="H4660" s="67"/>
      <c r="I4660" s="67" t="s">
        <v>1572</v>
      </c>
      <c r="J4660" s="36">
        <v>20</v>
      </c>
    </row>
    <row r="4661" spans="1:10" x14ac:dyDescent="0.25">
      <c r="A4661" s="67"/>
      <c r="B4661" s="67"/>
      <c r="C4661" s="67"/>
      <c r="D4661" s="67"/>
      <c r="E4661" s="67" t="s">
        <v>383</v>
      </c>
      <c r="F4661" s="68">
        <v>41364</v>
      </c>
      <c r="G4661" s="67" t="s">
        <v>1624</v>
      </c>
      <c r="H4661" s="67"/>
      <c r="I4661" s="67" t="s">
        <v>1625</v>
      </c>
      <c r="J4661" s="36">
        <v>40</v>
      </c>
    </row>
    <row r="4662" spans="1:10" x14ac:dyDescent="0.25">
      <c r="A4662" s="67"/>
      <c r="B4662" s="67"/>
      <c r="C4662" s="67"/>
      <c r="D4662" s="67"/>
      <c r="E4662" s="67" t="s">
        <v>383</v>
      </c>
      <c r="F4662" s="68">
        <v>41425</v>
      </c>
      <c r="G4662" s="67" t="s">
        <v>1490</v>
      </c>
      <c r="H4662" s="67"/>
      <c r="I4662" s="67" t="s">
        <v>1491</v>
      </c>
      <c r="J4662" s="36">
        <v>80</v>
      </c>
    </row>
    <row r="4663" spans="1:10" x14ac:dyDescent="0.25">
      <c r="A4663" s="67"/>
      <c r="B4663" s="67"/>
      <c r="C4663" s="67"/>
      <c r="D4663" s="67"/>
      <c r="E4663" s="67" t="s">
        <v>383</v>
      </c>
      <c r="F4663" s="68">
        <v>41455</v>
      </c>
      <c r="G4663" s="67" t="s">
        <v>1750</v>
      </c>
      <c r="H4663" s="67"/>
      <c r="I4663" s="67" t="s">
        <v>1751</v>
      </c>
      <c r="J4663" s="36">
        <v>58</v>
      </c>
    </row>
    <row r="4664" spans="1:10" x14ac:dyDescent="0.25">
      <c r="A4664" s="67"/>
      <c r="B4664" s="67"/>
      <c r="C4664" s="67"/>
      <c r="D4664" s="67"/>
      <c r="E4664" s="67" t="s">
        <v>383</v>
      </c>
      <c r="F4664" s="68">
        <v>41547</v>
      </c>
      <c r="G4664" s="67" t="s">
        <v>1543</v>
      </c>
      <c r="H4664" s="67"/>
      <c r="I4664" s="67" t="s">
        <v>1544</v>
      </c>
      <c r="J4664" s="36">
        <v>78</v>
      </c>
    </row>
    <row r="4665" spans="1:10" x14ac:dyDescent="0.25">
      <c r="A4665" s="67"/>
      <c r="B4665" s="67"/>
      <c r="C4665" s="67"/>
      <c r="D4665" s="67"/>
      <c r="E4665" s="67" t="s">
        <v>383</v>
      </c>
      <c r="F4665" s="68">
        <v>41578</v>
      </c>
      <c r="G4665" s="67" t="s">
        <v>421</v>
      </c>
      <c r="H4665" s="67"/>
      <c r="I4665" s="67" t="s">
        <v>422</v>
      </c>
      <c r="J4665" s="36">
        <v>40</v>
      </c>
    </row>
    <row r="4666" spans="1:10" x14ac:dyDescent="0.25">
      <c r="A4666" s="67"/>
      <c r="B4666" s="67"/>
      <c r="C4666" s="67"/>
      <c r="D4666" s="67"/>
      <c r="E4666" s="67" t="s">
        <v>383</v>
      </c>
      <c r="F4666" s="68">
        <v>41639</v>
      </c>
      <c r="G4666" s="67" t="s">
        <v>1628</v>
      </c>
      <c r="H4666" s="67"/>
      <c r="I4666" s="67" t="s">
        <v>1629</v>
      </c>
      <c r="J4666" s="36">
        <v>38</v>
      </c>
    </row>
    <row r="4667" spans="1:10" x14ac:dyDescent="0.25">
      <c r="A4667" s="67"/>
      <c r="B4667" s="67"/>
      <c r="C4667" s="67"/>
      <c r="D4667" s="67"/>
      <c r="E4667" s="67" t="s">
        <v>383</v>
      </c>
      <c r="F4667" s="68">
        <v>41661</v>
      </c>
      <c r="G4667" s="67" t="s">
        <v>4360</v>
      </c>
      <c r="H4667" s="67" t="s">
        <v>1637</v>
      </c>
      <c r="I4667" s="67"/>
      <c r="J4667" s="36">
        <v>7200</v>
      </c>
    </row>
    <row r="4668" spans="1:10" x14ac:dyDescent="0.25">
      <c r="A4668" s="67"/>
      <c r="B4668" s="67"/>
      <c r="C4668" s="67"/>
      <c r="D4668" s="67"/>
      <c r="E4668" s="67" t="s">
        <v>2487</v>
      </c>
      <c r="F4668" s="68">
        <v>41697</v>
      </c>
      <c r="G4668" s="67"/>
      <c r="H4668" s="67" t="s">
        <v>1637</v>
      </c>
      <c r="I4668" s="67"/>
      <c r="J4668" s="36">
        <v>-25</v>
      </c>
    </row>
    <row r="4669" spans="1:10" x14ac:dyDescent="0.25">
      <c r="A4669" s="67"/>
      <c r="B4669" s="67"/>
      <c r="C4669" s="67"/>
      <c r="D4669" s="67"/>
      <c r="E4669" s="67" t="s">
        <v>426</v>
      </c>
      <c r="F4669" s="68">
        <v>41752</v>
      </c>
      <c r="G4669" s="67"/>
      <c r="H4669" s="67" t="s">
        <v>4361</v>
      </c>
      <c r="I4669" s="67"/>
      <c r="J4669" s="36">
        <v>-2803.36</v>
      </c>
    </row>
    <row r="4670" spans="1:10" x14ac:dyDescent="0.25">
      <c r="A4670" s="67"/>
      <c r="B4670" s="67"/>
      <c r="C4670" s="67"/>
      <c r="D4670" s="67"/>
      <c r="E4670" s="67" t="s">
        <v>383</v>
      </c>
      <c r="F4670" s="68">
        <v>41759</v>
      </c>
      <c r="G4670" s="67" t="s">
        <v>4362</v>
      </c>
      <c r="H4670" s="67"/>
      <c r="I4670" s="67" t="s">
        <v>4363</v>
      </c>
      <c r="J4670" s="36">
        <v>17.2</v>
      </c>
    </row>
    <row r="4671" spans="1:10" x14ac:dyDescent="0.25">
      <c r="A4671" s="67"/>
      <c r="B4671" s="67"/>
      <c r="C4671" s="67"/>
      <c r="D4671" s="67"/>
      <c r="E4671" s="67" t="s">
        <v>383</v>
      </c>
      <c r="F4671" s="68">
        <v>41759</v>
      </c>
      <c r="G4671" s="67" t="s">
        <v>1521</v>
      </c>
      <c r="H4671" s="67"/>
      <c r="I4671" s="67" t="s">
        <v>1522</v>
      </c>
      <c r="J4671" s="36">
        <v>28</v>
      </c>
    </row>
    <row r="4672" spans="1:10" x14ac:dyDescent="0.25">
      <c r="A4672" s="67"/>
      <c r="B4672" s="67"/>
      <c r="C4672" s="67"/>
      <c r="D4672" s="67"/>
      <c r="E4672" s="67" t="s">
        <v>383</v>
      </c>
      <c r="F4672" s="68">
        <v>41790</v>
      </c>
      <c r="G4672" s="67" t="s">
        <v>1116</v>
      </c>
      <c r="H4672" s="67"/>
      <c r="I4672" s="67" t="s">
        <v>1117</v>
      </c>
      <c r="J4672" s="36">
        <v>20</v>
      </c>
    </row>
    <row r="4673" spans="1:10" x14ac:dyDescent="0.25">
      <c r="A4673" s="67"/>
      <c r="B4673" s="67"/>
      <c r="C4673" s="67"/>
      <c r="D4673" s="67"/>
      <c r="E4673" s="67" t="s">
        <v>426</v>
      </c>
      <c r="F4673" s="68">
        <v>41912</v>
      </c>
      <c r="G4673" s="67"/>
      <c r="H4673" s="67" t="s">
        <v>4364</v>
      </c>
      <c r="I4673" s="67" t="s">
        <v>2091</v>
      </c>
      <c r="J4673" s="36">
        <v>-109.34</v>
      </c>
    </row>
    <row r="4674" spans="1:10" x14ac:dyDescent="0.25">
      <c r="A4674" s="67"/>
      <c r="B4674" s="67"/>
      <c r="C4674" s="67"/>
      <c r="D4674" s="67"/>
      <c r="E4674" s="67" t="s">
        <v>383</v>
      </c>
      <c r="F4674" s="68">
        <v>41943</v>
      </c>
      <c r="G4674" s="67" t="s">
        <v>1644</v>
      </c>
      <c r="H4674" s="67"/>
      <c r="I4674" s="67" t="s">
        <v>1645</v>
      </c>
      <c r="J4674" s="36">
        <v>38</v>
      </c>
    </row>
    <row r="4675" spans="1:10" x14ac:dyDescent="0.25">
      <c r="A4675" s="67"/>
      <c r="B4675" s="67"/>
      <c r="C4675" s="67"/>
      <c r="D4675" s="67"/>
      <c r="E4675" s="67" t="s">
        <v>426</v>
      </c>
      <c r="F4675" s="68">
        <v>41953</v>
      </c>
      <c r="G4675" s="67"/>
      <c r="H4675" s="67" t="s">
        <v>4365</v>
      </c>
      <c r="I4675" s="67" t="s">
        <v>4366</v>
      </c>
      <c r="J4675" s="36">
        <v>-580.66999999999996</v>
      </c>
    </row>
    <row r="4676" spans="1:10" x14ac:dyDescent="0.25">
      <c r="A4676" s="67"/>
      <c r="B4676" s="67"/>
      <c r="C4676" s="67"/>
      <c r="D4676" s="67"/>
      <c r="E4676" s="67" t="s">
        <v>426</v>
      </c>
      <c r="F4676" s="68">
        <v>41981</v>
      </c>
      <c r="G4676" s="67"/>
      <c r="H4676" s="67" t="s">
        <v>4364</v>
      </c>
      <c r="I4676" s="67" t="s">
        <v>4367</v>
      </c>
      <c r="J4676" s="36">
        <v>-674.93</v>
      </c>
    </row>
    <row r="4677" spans="1:10" x14ac:dyDescent="0.25">
      <c r="A4677" s="67"/>
      <c r="B4677" s="67"/>
      <c r="C4677" s="67"/>
      <c r="D4677" s="67"/>
      <c r="E4677" s="67" t="s">
        <v>426</v>
      </c>
      <c r="F4677" s="68">
        <v>42033</v>
      </c>
      <c r="G4677" s="67"/>
      <c r="H4677" s="67" t="s">
        <v>4364</v>
      </c>
      <c r="I4677" s="67" t="s">
        <v>4368</v>
      </c>
      <c r="J4677" s="36">
        <v>-154.06</v>
      </c>
    </row>
    <row r="4678" spans="1:10" x14ac:dyDescent="0.25">
      <c r="A4678" s="67"/>
      <c r="B4678" s="67"/>
      <c r="C4678" s="67"/>
      <c r="D4678" s="67"/>
      <c r="E4678" s="67" t="s">
        <v>426</v>
      </c>
      <c r="F4678" s="68">
        <v>42058</v>
      </c>
      <c r="G4678" s="67"/>
      <c r="H4678" s="67" t="s">
        <v>4365</v>
      </c>
      <c r="I4678" s="67" t="s">
        <v>4369</v>
      </c>
      <c r="J4678" s="36">
        <v>-283</v>
      </c>
    </row>
    <row r="4679" spans="1:10" x14ac:dyDescent="0.25">
      <c r="A4679" s="67"/>
      <c r="B4679" s="67"/>
      <c r="C4679" s="67"/>
      <c r="D4679" s="67"/>
      <c r="E4679" s="67" t="s">
        <v>383</v>
      </c>
      <c r="F4679" s="68">
        <v>42124</v>
      </c>
      <c r="G4679" s="67" t="s">
        <v>1523</v>
      </c>
      <c r="H4679" s="67"/>
      <c r="I4679" s="67" t="s">
        <v>1524</v>
      </c>
      <c r="J4679" s="36">
        <v>46</v>
      </c>
    </row>
    <row r="4680" spans="1:10" x14ac:dyDescent="0.25">
      <c r="A4680" s="67"/>
      <c r="B4680" s="67"/>
      <c r="C4680" s="67"/>
      <c r="D4680" s="67"/>
      <c r="E4680" s="67" t="s">
        <v>426</v>
      </c>
      <c r="F4680" s="68">
        <v>42142</v>
      </c>
      <c r="G4680" s="67"/>
      <c r="H4680" s="67" t="s">
        <v>4364</v>
      </c>
      <c r="I4680" s="67" t="s">
        <v>4368</v>
      </c>
      <c r="J4680" s="36">
        <v>-59.48</v>
      </c>
    </row>
    <row r="4681" spans="1:10" x14ac:dyDescent="0.25">
      <c r="A4681" s="67"/>
      <c r="B4681" s="67"/>
      <c r="C4681" s="67"/>
      <c r="D4681" s="67"/>
      <c r="E4681" s="67" t="s">
        <v>426</v>
      </c>
      <c r="F4681" s="68">
        <v>42170</v>
      </c>
      <c r="G4681" s="67"/>
      <c r="H4681" s="67" t="s">
        <v>4364</v>
      </c>
      <c r="I4681" s="67" t="s">
        <v>4370</v>
      </c>
      <c r="J4681" s="36">
        <v>-468.32</v>
      </c>
    </row>
    <row r="4682" spans="1:10" x14ac:dyDescent="0.25">
      <c r="A4682" s="67"/>
      <c r="B4682" s="67"/>
      <c r="C4682" s="67"/>
      <c r="D4682" s="67"/>
      <c r="E4682" s="67" t="s">
        <v>426</v>
      </c>
      <c r="F4682" s="68">
        <v>42184</v>
      </c>
      <c r="G4682" s="67"/>
      <c r="H4682" s="67" t="s">
        <v>4364</v>
      </c>
      <c r="I4682" s="67" t="s">
        <v>4371</v>
      </c>
      <c r="J4682" s="36">
        <v>-60.68</v>
      </c>
    </row>
    <row r="4683" spans="1:10" x14ac:dyDescent="0.25">
      <c r="A4683" s="67"/>
      <c r="B4683" s="67"/>
      <c r="C4683" s="67"/>
      <c r="D4683" s="67"/>
      <c r="E4683" s="67" t="s">
        <v>383</v>
      </c>
      <c r="F4683" s="68">
        <v>42185</v>
      </c>
      <c r="G4683" s="67" t="s">
        <v>900</v>
      </c>
      <c r="H4683" s="67"/>
      <c r="I4683" s="67" t="s">
        <v>901</v>
      </c>
      <c r="J4683" s="36">
        <v>66</v>
      </c>
    </row>
    <row r="4684" spans="1:10" x14ac:dyDescent="0.25">
      <c r="A4684" s="67"/>
      <c r="B4684" s="67"/>
      <c r="C4684" s="67"/>
      <c r="D4684" s="67"/>
      <c r="E4684" s="67" t="s">
        <v>426</v>
      </c>
      <c r="F4684" s="68">
        <v>42247</v>
      </c>
      <c r="G4684" s="67"/>
      <c r="H4684" s="67" t="s">
        <v>4365</v>
      </c>
      <c r="I4684" s="67" t="s">
        <v>4372</v>
      </c>
      <c r="J4684" s="36">
        <v>-58.57</v>
      </c>
    </row>
    <row r="4685" spans="1:10" x14ac:dyDescent="0.25">
      <c r="A4685" s="67"/>
      <c r="B4685" s="67"/>
      <c r="C4685" s="67"/>
      <c r="D4685" s="67"/>
      <c r="E4685" s="67" t="s">
        <v>426</v>
      </c>
      <c r="F4685" s="68">
        <v>42247</v>
      </c>
      <c r="G4685" s="67"/>
      <c r="H4685" s="67" t="s">
        <v>4364</v>
      </c>
      <c r="I4685" s="67" t="s">
        <v>4373</v>
      </c>
      <c r="J4685" s="36">
        <v>-301.82</v>
      </c>
    </row>
    <row r="4686" spans="1:10" x14ac:dyDescent="0.25">
      <c r="A4686" s="67"/>
      <c r="B4686" s="67"/>
      <c r="C4686" s="67"/>
      <c r="D4686" s="67"/>
      <c r="E4686" s="67" t="s">
        <v>383</v>
      </c>
      <c r="F4686" s="68">
        <v>42247</v>
      </c>
      <c r="G4686" s="67" t="s">
        <v>1658</v>
      </c>
      <c r="H4686" s="67"/>
      <c r="I4686" s="67" t="s">
        <v>1659</v>
      </c>
      <c r="J4686" s="36">
        <v>20</v>
      </c>
    </row>
    <row r="4687" spans="1:10" x14ac:dyDescent="0.25">
      <c r="A4687" s="67"/>
      <c r="B4687" s="67"/>
      <c r="C4687" s="67"/>
      <c r="D4687" s="67"/>
      <c r="E4687" s="67" t="s">
        <v>426</v>
      </c>
      <c r="F4687" s="68">
        <v>42275</v>
      </c>
      <c r="G4687" s="67"/>
      <c r="H4687" s="67" t="s">
        <v>4365</v>
      </c>
      <c r="I4687" s="67" t="s">
        <v>4372</v>
      </c>
      <c r="J4687" s="36">
        <v>-96.36</v>
      </c>
    </row>
    <row r="4688" spans="1:10" x14ac:dyDescent="0.25">
      <c r="A4688" s="67"/>
      <c r="B4688" s="67"/>
      <c r="C4688" s="67"/>
      <c r="D4688" s="67"/>
      <c r="E4688" s="67" t="s">
        <v>383</v>
      </c>
      <c r="F4688" s="68">
        <v>42277</v>
      </c>
      <c r="G4688" s="67" t="s">
        <v>991</v>
      </c>
      <c r="H4688" s="67"/>
      <c r="I4688" s="67" t="s">
        <v>992</v>
      </c>
      <c r="J4688" s="36">
        <v>38</v>
      </c>
    </row>
    <row r="4689" spans="1:10" x14ac:dyDescent="0.25">
      <c r="A4689" s="67"/>
      <c r="B4689" s="67"/>
      <c r="C4689" s="67"/>
      <c r="D4689" s="67"/>
      <c r="E4689" s="67" t="s">
        <v>426</v>
      </c>
      <c r="F4689" s="68">
        <v>42338</v>
      </c>
      <c r="G4689" s="67"/>
      <c r="H4689" s="67" t="s">
        <v>4364</v>
      </c>
      <c r="I4689" s="67" t="s">
        <v>2088</v>
      </c>
      <c r="J4689" s="36">
        <v>-168.57</v>
      </c>
    </row>
    <row r="4690" spans="1:10" x14ac:dyDescent="0.25">
      <c r="A4690" s="67"/>
      <c r="B4690" s="67"/>
      <c r="C4690" s="67"/>
      <c r="D4690" s="67"/>
      <c r="E4690" s="67" t="s">
        <v>383</v>
      </c>
      <c r="F4690" s="68">
        <v>42338</v>
      </c>
      <c r="G4690" s="67" t="s">
        <v>1525</v>
      </c>
      <c r="H4690" s="67"/>
      <c r="I4690" s="67" t="s">
        <v>1526</v>
      </c>
      <c r="J4690" s="36">
        <v>38</v>
      </c>
    </row>
    <row r="4691" spans="1:10" x14ac:dyDescent="0.25">
      <c r="A4691" s="67"/>
      <c r="B4691" s="67"/>
      <c r="C4691" s="67"/>
      <c r="D4691" s="67"/>
      <c r="E4691" s="67" t="s">
        <v>383</v>
      </c>
      <c r="F4691" s="68">
        <v>42551</v>
      </c>
      <c r="G4691" s="67" t="s">
        <v>1669</v>
      </c>
      <c r="H4691" s="67"/>
      <c r="I4691" s="67" t="s">
        <v>1670</v>
      </c>
      <c r="J4691" s="36">
        <v>40</v>
      </c>
    </row>
    <row r="4692" spans="1:10" x14ac:dyDescent="0.25">
      <c r="A4692" s="67"/>
      <c r="B4692" s="67"/>
      <c r="C4692" s="67"/>
      <c r="D4692" s="67"/>
      <c r="E4692" s="67" t="s">
        <v>383</v>
      </c>
      <c r="F4692" s="68">
        <v>42613</v>
      </c>
      <c r="G4692" s="67" t="s">
        <v>1482</v>
      </c>
      <c r="H4692" s="67"/>
      <c r="I4692" s="67" t="s">
        <v>1483</v>
      </c>
      <c r="J4692" s="36">
        <v>38</v>
      </c>
    </row>
    <row r="4693" spans="1:10" x14ac:dyDescent="0.25">
      <c r="A4693" s="67"/>
      <c r="B4693" s="67"/>
      <c r="C4693" s="67"/>
      <c r="D4693" s="67"/>
      <c r="E4693" s="67" t="s">
        <v>426</v>
      </c>
      <c r="F4693" s="68">
        <v>42646</v>
      </c>
      <c r="G4693" s="67"/>
      <c r="H4693" s="67" t="s">
        <v>4364</v>
      </c>
      <c r="I4693" s="67" t="s">
        <v>2088</v>
      </c>
      <c r="J4693" s="36">
        <v>-285</v>
      </c>
    </row>
    <row r="4694" spans="1:10" x14ac:dyDescent="0.25">
      <c r="A4694" s="67"/>
      <c r="B4694" s="67"/>
      <c r="C4694" s="67"/>
      <c r="D4694" s="67"/>
      <c r="E4694" s="67" t="s">
        <v>426</v>
      </c>
      <c r="F4694" s="68">
        <v>42646</v>
      </c>
      <c r="G4694" s="67"/>
      <c r="H4694" s="67" t="s">
        <v>4364</v>
      </c>
      <c r="I4694" s="67" t="s">
        <v>4374</v>
      </c>
      <c r="J4694" s="36">
        <v>-1952.31</v>
      </c>
    </row>
    <row r="4695" spans="1:10" x14ac:dyDescent="0.25">
      <c r="A4695" s="67"/>
      <c r="B4695" s="67"/>
      <c r="C4695" s="67"/>
      <c r="D4695" s="67"/>
      <c r="E4695" s="67" t="s">
        <v>383</v>
      </c>
      <c r="F4695" s="68">
        <v>42735</v>
      </c>
      <c r="G4695" s="67" t="s">
        <v>1470</v>
      </c>
      <c r="H4695" s="67"/>
      <c r="I4695" s="67" t="s">
        <v>1471</v>
      </c>
      <c r="J4695" s="36">
        <v>20</v>
      </c>
    </row>
    <row r="4696" spans="1:10" x14ac:dyDescent="0.25">
      <c r="A4696" s="67"/>
      <c r="B4696" s="67"/>
      <c r="C4696" s="67"/>
      <c r="D4696" s="67"/>
      <c r="E4696" s="67" t="s">
        <v>383</v>
      </c>
      <c r="F4696" s="68">
        <v>42825</v>
      </c>
      <c r="G4696" s="67" t="s">
        <v>1588</v>
      </c>
      <c r="H4696" s="67"/>
      <c r="I4696" s="67" t="s">
        <v>1589</v>
      </c>
      <c r="J4696" s="36">
        <v>20</v>
      </c>
    </row>
    <row r="4697" spans="1:10" x14ac:dyDescent="0.25">
      <c r="A4697" s="67"/>
      <c r="B4697" s="67"/>
      <c r="C4697" s="67"/>
      <c r="D4697" s="67"/>
      <c r="E4697" s="67" t="s">
        <v>383</v>
      </c>
      <c r="F4697" s="68">
        <v>42886</v>
      </c>
      <c r="G4697" s="67" t="s">
        <v>1545</v>
      </c>
      <c r="H4697" s="67"/>
      <c r="I4697" s="67" t="s">
        <v>1546</v>
      </c>
      <c r="J4697" s="36">
        <v>58</v>
      </c>
    </row>
    <row r="4698" spans="1:10" x14ac:dyDescent="0.25">
      <c r="A4698" s="67"/>
      <c r="B4698" s="67"/>
      <c r="C4698" s="67"/>
      <c r="D4698" s="67"/>
      <c r="E4698" s="67" t="s">
        <v>383</v>
      </c>
      <c r="F4698" s="68">
        <v>43131</v>
      </c>
      <c r="G4698" s="67" t="s">
        <v>4375</v>
      </c>
      <c r="H4698" s="67"/>
      <c r="I4698" s="67" t="s">
        <v>4376</v>
      </c>
      <c r="J4698" s="36">
        <v>6751.63</v>
      </c>
    </row>
    <row r="4699" spans="1:10" x14ac:dyDescent="0.25">
      <c r="A4699" s="67"/>
      <c r="B4699" s="67"/>
      <c r="C4699" s="67"/>
      <c r="D4699" s="67"/>
      <c r="E4699" s="67" t="s">
        <v>390</v>
      </c>
      <c r="F4699" s="68">
        <v>43250</v>
      </c>
      <c r="G4699" s="67" t="s">
        <v>4377</v>
      </c>
      <c r="H4699" s="67" t="s">
        <v>4378</v>
      </c>
      <c r="I4699" s="67" t="s">
        <v>4379</v>
      </c>
      <c r="J4699" s="36">
        <v>-755.64</v>
      </c>
    </row>
    <row r="4700" spans="1:10" x14ac:dyDescent="0.25">
      <c r="A4700" s="67"/>
      <c r="B4700" s="67"/>
      <c r="C4700" s="67"/>
      <c r="D4700" s="67"/>
      <c r="E4700" s="67" t="s">
        <v>390</v>
      </c>
      <c r="F4700" s="68">
        <v>43357</v>
      </c>
      <c r="G4700" s="67" t="s">
        <v>4380</v>
      </c>
      <c r="H4700" s="67" t="s">
        <v>334</v>
      </c>
      <c r="I4700" s="67" t="s">
        <v>4381</v>
      </c>
      <c r="J4700" s="36">
        <v>-263.04000000000002</v>
      </c>
    </row>
    <row r="4701" spans="1:10" x14ac:dyDescent="0.25">
      <c r="A4701" s="67"/>
      <c r="B4701" s="67"/>
      <c r="C4701" s="67"/>
      <c r="D4701" s="67"/>
      <c r="E4701" s="67" t="s">
        <v>390</v>
      </c>
      <c r="F4701" s="68">
        <v>43357</v>
      </c>
      <c r="G4701" s="67" t="s">
        <v>4380</v>
      </c>
      <c r="H4701" s="67" t="s">
        <v>334</v>
      </c>
      <c r="I4701" s="67" t="s">
        <v>425</v>
      </c>
      <c r="J4701" s="36">
        <v>-4.99</v>
      </c>
    </row>
    <row r="4702" spans="1:10" x14ac:dyDescent="0.25">
      <c r="A4702" s="67"/>
      <c r="B4702" s="67"/>
      <c r="C4702" s="67"/>
      <c r="D4702" s="67"/>
      <c r="E4702" s="67" t="s">
        <v>390</v>
      </c>
      <c r="F4702" s="68">
        <v>43374</v>
      </c>
      <c r="G4702" s="67" t="s">
        <v>4382</v>
      </c>
      <c r="H4702" s="67" t="s">
        <v>334</v>
      </c>
      <c r="I4702" s="67" t="s">
        <v>4383</v>
      </c>
      <c r="J4702" s="36">
        <v>-251.58</v>
      </c>
    </row>
    <row r="4703" spans="1:10" x14ac:dyDescent="0.25">
      <c r="A4703" s="67"/>
      <c r="B4703" s="67"/>
      <c r="C4703" s="67"/>
      <c r="D4703" s="67"/>
      <c r="E4703" s="67" t="s">
        <v>1165</v>
      </c>
      <c r="F4703" s="68">
        <v>43455</v>
      </c>
      <c r="G4703" s="67" t="s">
        <v>4384</v>
      </c>
      <c r="H4703" s="67" t="s">
        <v>4385</v>
      </c>
      <c r="I4703" s="67" t="s">
        <v>4386</v>
      </c>
      <c r="J4703" s="36">
        <v>-5004</v>
      </c>
    </row>
    <row r="4704" spans="1:10" x14ac:dyDescent="0.25">
      <c r="A4704" s="67"/>
      <c r="B4704" s="67"/>
      <c r="C4704" s="67"/>
      <c r="D4704" s="67"/>
      <c r="E4704" s="67" t="s">
        <v>383</v>
      </c>
      <c r="F4704" s="68">
        <v>43555</v>
      </c>
      <c r="G4704" s="67" t="s">
        <v>3666</v>
      </c>
      <c r="H4704" s="67"/>
      <c r="I4704" s="67" t="s">
        <v>4387</v>
      </c>
      <c r="J4704" s="36">
        <v>69578.64</v>
      </c>
    </row>
    <row r="4705" spans="1:10" x14ac:dyDescent="0.25">
      <c r="A4705" s="67"/>
      <c r="B4705" s="67"/>
      <c r="C4705" s="67"/>
      <c r="D4705" s="67"/>
      <c r="E4705" s="67" t="s">
        <v>390</v>
      </c>
      <c r="F4705" s="68">
        <v>43607</v>
      </c>
      <c r="G4705" s="67" t="s">
        <v>4388</v>
      </c>
      <c r="H4705" s="67" t="s">
        <v>334</v>
      </c>
      <c r="I4705" s="67" t="s">
        <v>4389</v>
      </c>
      <c r="J4705" s="36">
        <v>-315.60000000000002</v>
      </c>
    </row>
    <row r="4706" spans="1:10" x14ac:dyDescent="0.25">
      <c r="A4706" s="67"/>
      <c r="B4706" s="67"/>
      <c r="C4706" s="67"/>
      <c r="D4706" s="67"/>
      <c r="E4706" s="67" t="s">
        <v>390</v>
      </c>
      <c r="F4706" s="68">
        <v>43712</v>
      </c>
      <c r="G4706" s="67" t="s">
        <v>4390</v>
      </c>
      <c r="H4706" s="67" t="s">
        <v>4391</v>
      </c>
      <c r="I4706" s="67" t="s">
        <v>4392</v>
      </c>
      <c r="J4706" s="36">
        <v>-450.55</v>
      </c>
    </row>
    <row r="4707" spans="1:10" ht="15.75" thickBot="1" x14ac:dyDescent="0.3">
      <c r="A4707" s="67"/>
      <c r="B4707" s="67"/>
      <c r="C4707" s="67"/>
      <c r="D4707" s="67"/>
      <c r="E4707" s="67" t="s">
        <v>390</v>
      </c>
      <c r="F4707" s="68">
        <v>43774</v>
      </c>
      <c r="G4707" s="67" t="s">
        <v>6805</v>
      </c>
      <c r="H4707" s="67" t="s">
        <v>4089</v>
      </c>
      <c r="I4707" s="67" t="s">
        <v>6806</v>
      </c>
      <c r="J4707" s="37">
        <v>-747.66</v>
      </c>
    </row>
    <row r="4708" spans="1:10" x14ac:dyDescent="0.25">
      <c r="A4708" s="67"/>
      <c r="B4708" s="67"/>
      <c r="C4708" s="67" t="s">
        <v>4393</v>
      </c>
      <c r="D4708" s="67"/>
      <c r="E4708" s="67"/>
      <c r="F4708" s="68"/>
      <c r="G4708" s="67"/>
      <c r="H4708" s="67"/>
      <c r="I4708" s="67"/>
      <c r="J4708" s="36">
        <f>ROUND(SUM(J4648:J4707),5)</f>
        <v>68836.94</v>
      </c>
    </row>
    <row r="4709" spans="1:10" x14ac:dyDescent="0.25">
      <c r="A4709" s="64"/>
      <c r="B4709" s="64"/>
      <c r="C4709" s="64" t="s">
        <v>4394</v>
      </c>
      <c r="D4709" s="64"/>
      <c r="E4709" s="64"/>
      <c r="F4709" s="65"/>
      <c r="G4709" s="64"/>
      <c r="H4709" s="64"/>
      <c r="I4709" s="64"/>
      <c r="J4709" s="57"/>
    </row>
    <row r="4710" spans="1:10" x14ac:dyDescent="0.25">
      <c r="A4710" s="67"/>
      <c r="B4710" s="67"/>
      <c r="C4710" s="67"/>
      <c r="D4710" s="67"/>
      <c r="E4710" s="67" t="s">
        <v>383</v>
      </c>
      <c r="F4710" s="68">
        <v>40939</v>
      </c>
      <c r="G4710" s="67" t="s">
        <v>1539</v>
      </c>
      <c r="H4710" s="67"/>
      <c r="I4710" s="67" t="s">
        <v>1540</v>
      </c>
      <c r="J4710" s="36">
        <v>40</v>
      </c>
    </row>
    <row r="4711" spans="1:10" x14ac:dyDescent="0.25">
      <c r="A4711" s="67"/>
      <c r="B4711" s="67"/>
      <c r="C4711" s="67"/>
      <c r="D4711" s="67"/>
      <c r="E4711" s="67" t="s">
        <v>383</v>
      </c>
      <c r="F4711" s="68">
        <v>41973</v>
      </c>
      <c r="G4711" s="67" t="s">
        <v>1646</v>
      </c>
      <c r="H4711" s="67"/>
      <c r="I4711" s="67" t="s">
        <v>1647</v>
      </c>
      <c r="J4711" s="36">
        <v>20</v>
      </c>
    </row>
    <row r="4712" spans="1:10" x14ac:dyDescent="0.25">
      <c r="A4712" s="67"/>
      <c r="B4712" s="67"/>
      <c r="C4712" s="67"/>
      <c r="D4712" s="67"/>
      <c r="E4712" s="67" t="s">
        <v>383</v>
      </c>
      <c r="F4712" s="68">
        <v>42521</v>
      </c>
      <c r="G4712" s="67" t="s">
        <v>1480</v>
      </c>
      <c r="H4712" s="67"/>
      <c r="I4712" s="67" t="s">
        <v>1481</v>
      </c>
      <c r="J4712" s="36">
        <v>20</v>
      </c>
    </row>
    <row r="4713" spans="1:10" x14ac:dyDescent="0.25">
      <c r="A4713" s="67"/>
      <c r="B4713" s="67"/>
      <c r="C4713" s="67"/>
      <c r="D4713" s="67"/>
      <c r="E4713" s="67" t="s">
        <v>383</v>
      </c>
      <c r="F4713" s="68">
        <v>42767</v>
      </c>
      <c r="G4713" s="67" t="s">
        <v>1009</v>
      </c>
      <c r="H4713" s="67"/>
      <c r="I4713" s="67" t="s">
        <v>1556</v>
      </c>
      <c r="J4713" s="36">
        <v>-80</v>
      </c>
    </row>
    <row r="4714" spans="1:10" ht="15.75" thickBot="1" x14ac:dyDescent="0.3">
      <c r="A4714" s="67"/>
      <c r="B4714" s="67"/>
      <c r="C4714" s="67"/>
      <c r="D4714" s="67"/>
      <c r="E4714" s="67" t="s">
        <v>383</v>
      </c>
      <c r="F4714" s="68">
        <v>43496</v>
      </c>
      <c r="G4714" s="67" t="s">
        <v>4395</v>
      </c>
      <c r="H4714" s="67"/>
      <c r="I4714" s="67" t="s">
        <v>4396</v>
      </c>
      <c r="J4714" s="37">
        <v>500</v>
      </c>
    </row>
    <row r="4715" spans="1:10" x14ac:dyDescent="0.25">
      <c r="A4715" s="67"/>
      <c r="B4715" s="67"/>
      <c r="C4715" s="67" t="s">
        <v>4397</v>
      </c>
      <c r="D4715" s="67"/>
      <c r="E4715" s="67"/>
      <c r="F4715" s="68"/>
      <c r="G4715" s="67"/>
      <c r="H4715" s="67"/>
      <c r="I4715" s="67"/>
      <c r="J4715" s="36">
        <f>ROUND(SUM(J4709:J4714),5)</f>
        <v>500</v>
      </c>
    </row>
    <row r="4716" spans="1:10" x14ac:dyDescent="0.25">
      <c r="A4716" s="64"/>
      <c r="B4716" s="64"/>
      <c r="C4716" s="64" t="s">
        <v>4398</v>
      </c>
      <c r="D4716" s="64"/>
      <c r="E4716" s="64"/>
      <c r="F4716" s="65"/>
      <c r="G4716" s="64"/>
      <c r="H4716" s="64"/>
      <c r="I4716" s="64"/>
      <c r="J4716" s="57"/>
    </row>
    <row r="4717" spans="1:10" x14ac:dyDescent="0.25">
      <c r="A4717" s="67"/>
      <c r="B4717" s="67"/>
      <c r="C4717" s="67"/>
      <c r="D4717" s="67"/>
      <c r="E4717" s="67" t="s">
        <v>383</v>
      </c>
      <c r="F4717" s="68">
        <v>41182</v>
      </c>
      <c r="G4717" s="67" t="s">
        <v>1506</v>
      </c>
      <c r="H4717" s="67"/>
      <c r="I4717" s="67" t="s">
        <v>1507</v>
      </c>
      <c r="J4717" s="36">
        <v>16</v>
      </c>
    </row>
    <row r="4718" spans="1:10" x14ac:dyDescent="0.25">
      <c r="A4718" s="67"/>
      <c r="B4718" s="67"/>
      <c r="C4718" s="67"/>
      <c r="D4718" s="67"/>
      <c r="E4718" s="67" t="s">
        <v>383</v>
      </c>
      <c r="F4718" s="68">
        <v>41517</v>
      </c>
      <c r="G4718" s="67" t="s">
        <v>1508</v>
      </c>
      <c r="H4718" s="67"/>
      <c r="I4718" s="67" t="s">
        <v>1509</v>
      </c>
      <c r="J4718" s="36">
        <v>8</v>
      </c>
    </row>
    <row r="4719" spans="1:10" x14ac:dyDescent="0.25">
      <c r="A4719" s="67"/>
      <c r="B4719" s="67"/>
      <c r="C4719" s="67"/>
      <c r="D4719" s="67"/>
      <c r="E4719" s="67" t="s">
        <v>383</v>
      </c>
      <c r="F4719" s="68">
        <v>41547</v>
      </c>
      <c r="G4719" s="67" t="s">
        <v>1543</v>
      </c>
      <c r="H4719" s="67"/>
      <c r="I4719" s="67" t="s">
        <v>1544</v>
      </c>
      <c r="J4719" s="36">
        <v>20</v>
      </c>
    </row>
    <row r="4720" spans="1:10" x14ac:dyDescent="0.25">
      <c r="A4720" s="67"/>
      <c r="B4720" s="67"/>
      <c r="C4720" s="67"/>
      <c r="D4720" s="67"/>
      <c r="E4720" s="67" t="s">
        <v>383</v>
      </c>
      <c r="F4720" s="68">
        <v>41698</v>
      </c>
      <c r="G4720" s="67" t="s">
        <v>1575</v>
      </c>
      <c r="H4720" s="67"/>
      <c r="I4720" s="67" t="s">
        <v>1576</v>
      </c>
      <c r="J4720" s="36">
        <v>8</v>
      </c>
    </row>
    <row r="4721" spans="1:10" x14ac:dyDescent="0.25">
      <c r="A4721" s="67"/>
      <c r="B4721" s="67"/>
      <c r="C4721" s="67"/>
      <c r="D4721" s="67"/>
      <c r="E4721" s="67" t="s">
        <v>383</v>
      </c>
      <c r="F4721" s="68">
        <v>41851</v>
      </c>
      <c r="G4721" s="67" t="s">
        <v>1780</v>
      </c>
      <c r="H4721" s="67"/>
      <c r="I4721" s="67" t="s">
        <v>1781</v>
      </c>
      <c r="J4721" s="36">
        <v>232</v>
      </c>
    </row>
    <row r="4722" spans="1:10" x14ac:dyDescent="0.25">
      <c r="A4722" s="67"/>
      <c r="B4722" s="67"/>
      <c r="C4722" s="67"/>
      <c r="D4722" s="67"/>
      <c r="E4722" s="67" t="s">
        <v>383</v>
      </c>
      <c r="F4722" s="68">
        <v>41882</v>
      </c>
      <c r="G4722" s="67" t="s">
        <v>1492</v>
      </c>
      <c r="H4722" s="67"/>
      <c r="I4722" s="67" t="s">
        <v>1493</v>
      </c>
      <c r="J4722" s="36">
        <v>8</v>
      </c>
    </row>
    <row r="4723" spans="1:10" x14ac:dyDescent="0.25">
      <c r="A4723" s="67"/>
      <c r="B4723" s="67"/>
      <c r="C4723" s="67"/>
      <c r="D4723" s="67"/>
      <c r="E4723" s="67" t="s">
        <v>383</v>
      </c>
      <c r="F4723" s="68">
        <v>41943</v>
      </c>
      <c r="G4723" s="67" t="s">
        <v>1644</v>
      </c>
      <c r="H4723" s="67"/>
      <c r="I4723" s="67" t="s">
        <v>1645</v>
      </c>
      <c r="J4723" s="36">
        <v>20</v>
      </c>
    </row>
    <row r="4724" spans="1:10" x14ac:dyDescent="0.25">
      <c r="A4724" s="67"/>
      <c r="B4724" s="67"/>
      <c r="C4724" s="67"/>
      <c r="D4724" s="67"/>
      <c r="E4724" s="67" t="s">
        <v>383</v>
      </c>
      <c r="F4724" s="68">
        <v>41973</v>
      </c>
      <c r="G4724" s="67" t="s">
        <v>1646</v>
      </c>
      <c r="H4724" s="67"/>
      <c r="I4724" s="67" t="s">
        <v>1647</v>
      </c>
      <c r="J4724" s="36">
        <v>46</v>
      </c>
    </row>
    <row r="4725" spans="1:10" x14ac:dyDescent="0.25">
      <c r="A4725" s="67"/>
      <c r="B4725" s="67"/>
      <c r="C4725" s="67"/>
      <c r="D4725" s="67"/>
      <c r="E4725" s="67" t="s">
        <v>383</v>
      </c>
      <c r="F4725" s="68">
        <v>42247</v>
      </c>
      <c r="G4725" s="67" t="s">
        <v>1658</v>
      </c>
      <c r="H4725" s="67"/>
      <c r="I4725" s="67" t="s">
        <v>1659</v>
      </c>
      <c r="J4725" s="36">
        <v>60</v>
      </c>
    </row>
    <row r="4726" spans="1:10" x14ac:dyDescent="0.25">
      <c r="A4726" s="67"/>
      <c r="B4726" s="67"/>
      <c r="C4726" s="67"/>
      <c r="D4726" s="67"/>
      <c r="E4726" s="67" t="s">
        <v>383</v>
      </c>
      <c r="F4726" s="68">
        <v>42308</v>
      </c>
      <c r="G4726" s="67" t="s">
        <v>1460</v>
      </c>
      <c r="H4726" s="67"/>
      <c r="I4726" s="67" t="s">
        <v>1461</v>
      </c>
      <c r="J4726" s="36">
        <v>8</v>
      </c>
    </row>
    <row r="4727" spans="1:10" x14ac:dyDescent="0.25">
      <c r="A4727" s="67"/>
      <c r="B4727" s="67"/>
      <c r="C4727" s="67"/>
      <c r="D4727" s="67"/>
      <c r="E4727" s="67" t="s">
        <v>383</v>
      </c>
      <c r="F4727" s="68">
        <v>42369</v>
      </c>
      <c r="G4727" s="67" t="s">
        <v>1663</v>
      </c>
      <c r="H4727" s="67"/>
      <c r="I4727" s="67" t="s">
        <v>1664</v>
      </c>
      <c r="J4727" s="36">
        <v>8</v>
      </c>
    </row>
    <row r="4728" spans="1:10" x14ac:dyDescent="0.25">
      <c r="A4728" s="67"/>
      <c r="B4728" s="67"/>
      <c r="C4728" s="67"/>
      <c r="D4728" s="67"/>
      <c r="E4728" s="67" t="s">
        <v>383</v>
      </c>
      <c r="F4728" s="68">
        <v>42370</v>
      </c>
      <c r="G4728" s="67" t="s">
        <v>1462</v>
      </c>
      <c r="H4728" s="67"/>
      <c r="I4728" s="67" t="s">
        <v>1463</v>
      </c>
      <c r="J4728" s="36">
        <v>66</v>
      </c>
    </row>
    <row r="4729" spans="1:10" x14ac:dyDescent="0.25">
      <c r="A4729" s="67"/>
      <c r="B4729" s="67"/>
      <c r="C4729" s="67"/>
      <c r="D4729" s="67"/>
      <c r="E4729" s="67" t="s">
        <v>383</v>
      </c>
      <c r="F4729" s="68">
        <v>42675</v>
      </c>
      <c r="G4729" s="67" t="s">
        <v>1835</v>
      </c>
      <c r="H4729" s="67"/>
      <c r="I4729" s="67" t="s">
        <v>1836</v>
      </c>
      <c r="J4729" s="36">
        <v>8</v>
      </c>
    </row>
    <row r="4730" spans="1:10" x14ac:dyDescent="0.25">
      <c r="A4730" s="67"/>
      <c r="B4730" s="67"/>
      <c r="C4730" s="67"/>
      <c r="D4730" s="67"/>
      <c r="E4730" s="67" t="s">
        <v>383</v>
      </c>
      <c r="F4730" s="68">
        <v>42766</v>
      </c>
      <c r="G4730" s="67" t="s">
        <v>1586</v>
      </c>
      <c r="H4730" s="67"/>
      <c r="I4730" s="67" t="s">
        <v>1587</v>
      </c>
      <c r="J4730" s="36">
        <v>58</v>
      </c>
    </row>
    <row r="4731" spans="1:10" ht="15.75" thickBot="1" x14ac:dyDescent="0.3">
      <c r="A4731" s="67"/>
      <c r="B4731" s="67"/>
      <c r="C4731" s="67"/>
      <c r="D4731" s="67"/>
      <c r="E4731" s="67" t="s">
        <v>383</v>
      </c>
      <c r="F4731" s="68">
        <v>42886</v>
      </c>
      <c r="G4731" s="67" t="s">
        <v>1545</v>
      </c>
      <c r="H4731" s="67"/>
      <c r="I4731" s="67" t="s">
        <v>1546</v>
      </c>
      <c r="J4731" s="37">
        <v>96</v>
      </c>
    </row>
    <row r="4732" spans="1:10" x14ac:dyDescent="0.25">
      <c r="A4732" s="67"/>
      <c r="B4732" s="67"/>
      <c r="C4732" s="67" t="s">
        <v>4399</v>
      </c>
      <c r="D4732" s="67"/>
      <c r="E4732" s="67"/>
      <c r="F4732" s="68"/>
      <c r="G4732" s="67"/>
      <c r="H4732" s="67"/>
      <c r="I4732" s="67"/>
      <c r="J4732" s="36">
        <f>ROUND(SUM(J4716:J4731),5)</f>
        <v>662</v>
      </c>
    </row>
    <row r="4733" spans="1:10" x14ac:dyDescent="0.25">
      <c r="A4733" s="64"/>
      <c r="B4733" s="64"/>
      <c r="C4733" s="64" t="s">
        <v>4400</v>
      </c>
      <c r="D4733" s="64"/>
      <c r="E4733" s="64"/>
      <c r="F4733" s="65"/>
      <c r="G4733" s="64"/>
      <c r="H4733" s="64"/>
      <c r="I4733" s="64"/>
      <c r="J4733" s="57"/>
    </row>
    <row r="4734" spans="1:10" x14ac:dyDescent="0.25">
      <c r="A4734" s="67"/>
      <c r="B4734" s="67"/>
      <c r="C4734" s="67"/>
      <c r="D4734" s="67"/>
      <c r="E4734" s="67" t="s">
        <v>383</v>
      </c>
      <c r="F4734" s="68">
        <v>40574</v>
      </c>
      <c r="G4734" s="67" t="s">
        <v>1500</v>
      </c>
      <c r="H4734" s="67"/>
      <c r="I4734" s="67" t="s">
        <v>1501</v>
      </c>
      <c r="J4734" s="36">
        <v>296.8</v>
      </c>
    </row>
    <row r="4735" spans="1:10" x14ac:dyDescent="0.25">
      <c r="A4735" s="67"/>
      <c r="B4735" s="67"/>
      <c r="C4735" s="67"/>
      <c r="D4735" s="67"/>
      <c r="E4735" s="67" t="s">
        <v>383</v>
      </c>
      <c r="F4735" s="68">
        <v>40877</v>
      </c>
      <c r="G4735" s="67" t="s">
        <v>894</v>
      </c>
      <c r="H4735" s="67"/>
      <c r="I4735" s="67" t="s">
        <v>895</v>
      </c>
      <c r="J4735" s="36">
        <v>20</v>
      </c>
    </row>
    <row r="4736" spans="1:10" x14ac:dyDescent="0.25">
      <c r="A4736" s="67"/>
      <c r="B4736" s="67"/>
      <c r="C4736" s="67"/>
      <c r="D4736" s="67"/>
      <c r="E4736" s="67" t="s">
        <v>383</v>
      </c>
      <c r="F4736" s="68">
        <v>41790</v>
      </c>
      <c r="G4736" s="67" t="s">
        <v>1116</v>
      </c>
      <c r="H4736" s="67"/>
      <c r="I4736" s="67" t="s">
        <v>1117</v>
      </c>
      <c r="J4736" s="36">
        <v>38</v>
      </c>
    </row>
    <row r="4737" spans="1:10" x14ac:dyDescent="0.25">
      <c r="A4737" s="67"/>
      <c r="B4737" s="67"/>
      <c r="C4737" s="67"/>
      <c r="D4737" s="67"/>
      <c r="E4737" s="67" t="s">
        <v>383</v>
      </c>
      <c r="F4737" s="68">
        <v>41851</v>
      </c>
      <c r="G4737" s="67" t="s">
        <v>1780</v>
      </c>
      <c r="H4737" s="67"/>
      <c r="I4737" s="67" t="s">
        <v>1781</v>
      </c>
      <c r="J4737" s="36">
        <v>20</v>
      </c>
    </row>
    <row r="4738" spans="1:10" x14ac:dyDescent="0.25">
      <c r="A4738" s="67"/>
      <c r="B4738" s="67"/>
      <c r="C4738" s="67"/>
      <c r="D4738" s="67"/>
      <c r="E4738" s="67" t="s">
        <v>383</v>
      </c>
      <c r="F4738" s="68">
        <v>41973</v>
      </c>
      <c r="G4738" s="67" t="s">
        <v>1646</v>
      </c>
      <c r="H4738" s="67"/>
      <c r="I4738" s="67" t="s">
        <v>1647</v>
      </c>
      <c r="J4738" s="36">
        <v>20</v>
      </c>
    </row>
    <row r="4739" spans="1:10" x14ac:dyDescent="0.25">
      <c r="A4739" s="67"/>
      <c r="B4739" s="67"/>
      <c r="C4739" s="67"/>
      <c r="D4739" s="67"/>
      <c r="E4739" s="67" t="s">
        <v>426</v>
      </c>
      <c r="F4739" s="68">
        <v>41981</v>
      </c>
      <c r="G4739" s="67"/>
      <c r="H4739" s="67" t="s">
        <v>4401</v>
      </c>
      <c r="I4739" s="67" t="s">
        <v>4402</v>
      </c>
      <c r="J4739" s="36">
        <v>-156.37</v>
      </c>
    </row>
    <row r="4740" spans="1:10" x14ac:dyDescent="0.25">
      <c r="A4740" s="67"/>
      <c r="B4740" s="67"/>
      <c r="C4740" s="67"/>
      <c r="D4740" s="67"/>
      <c r="E4740" s="67" t="s">
        <v>426</v>
      </c>
      <c r="F4740" s="68">
        <v>41981</v>
      </c>
      <c r="G4740" s="67"/>
      <c r="H4740" s="67" t="s">
        <v>4403</v>
      </c>
      <c r="I4740" s="67" t="s">
        <v>4404</v>
      </c>
      <c r="J4740" s="36">
        <v>-238.43</v>
      </c>
    </row>
    <row r="4741" spans="1:10" x14ac:dyDescent="0.25">
      <c r="A4741" s="67"/>
      <c r="B4741" s="67"/>
      <c r="C4741" s="67"/>
      <c r="D4741" s="67"/>
      <c r="E4741" s="67" t="s">
        <v>383</v>
      </c>
      <c r="F4741" s="68">
        <v>42004</v>
      </c>
      <c r="G4741" s="67" t="s">
        <v>1648</v>
      </c>
      <c r="H4741" s="67"/>
      <c r="I4741" s="67" t="s">
        <v>1649</v>
      </c>
      <c r="J4741" s="36">
        <v>20</v>
      </c>
    </row>
    <row r="4742" spans="1:10" x14ac:dyDescent="0.25">
      <c r="A4742" s="67"/>
      <c r="B4742" s="67"/>
      <c r="C4742" s="67"/>
      <c r="D4742" s="67"/>
      <c r="E4742" s="67" t="s">
        <v>383</v>
      </c>
      <c r="F4742" s="68">
        <v>42124</v>
      </c>
      <c r="G4742" s="67" t="s">
        <v>1523</v>
      </c>
      <c r="H4742" s="67"/>
      <c r="I4742" s="67" t="s">
        <v>1524</v>
      </c>
      <c r="J4742" s="36">
        <v>20</v>
      </c>
    </row>
    <row r="4743" spans="1:10" x14ac:dyDescent="0.25">
      <c r="A4743" s="67"/>
      <c r="B4743" s="67"/>
      <c r="C4743" s="67"/>
      <c r="D4743" s="67"/>
      <c r="E4743" s="67" t="s">
        <v>383</v>
      </c>
      <c r="F4743" s="68">
        <v>42247</v>
      </c>
      <c r="G4743" s="67" t="s">
        <v>1658</v>
      </c>
      <c r="H4743" s="67"/>
      <c r="I4743" s="67" t="s">
        <v>1659</v>
      </c>
      <c r="J4743" s="36">
        <v>20</v>
      </c>
    </row>
    <row r="4744" spans="1:10" x14ac:dyDescent="0.25">
      <c r="A4744" s="67"/>
      <c r="B4744" s="67"/>
      <c r="C4744" s="67"/>
      <c r="D4744" s="67"/>
      <c r="E4744" s="67" t="s">
        <v>383</v>
      </c>
      <c r="F4744" s="68">
        <v>42277</v>
      </c>
      <c r="G4744" s="67" t="s">
        <v>991</v>
      </c>
      <c r="H4744" s="67"/>
      <c r="I4744" s="67" t="s">
        <v>992</v>
      </c>
      <c r="J4744" s="36">
        <v>60</v>
      </c>
    </row>
    <row r="4745" spans="1:10" ht="15.75" thickBot="1" x14ac:dyDescent="0.3">
      <c r="A4745" s="67"/>
      <c r="B4745" s="67"/>
      <c r="C4745" s="67"/>
      <c r="D4745" s="67"/>
      <c r="E4745" s="67" t="s">
        <v>383</v>
      </c>
      <c r="F4745" s="68">
        <v>42306</v>
      </c>
      <c r="G4745" s="67" t="s">
        <v>4405</v>
      </c>
      <c r="H4745" s="67"/>
      <c r="I4745" s="67" t="s">
        <v>4406</v>
      </c>
      <c r="J4745" s="37">
        <v>-120</v>
      </c>
    </row>
    <row r="4746" spans="1:10" x14ac:dyDescent="0.25">
      <c r="A4746" s="67"/>
      <c r="B4746" s="67"/>
      <c r="C4746" s="67" t="s">
        <v>4407</v>
      </c>
      <c r="D4746" s="67"/>
      <c r="E4746" s="67"/>
      <c r="F4746" s="68"/>
      <c r="G4746" s="67"/>
      <c r="H4746" s="67"/>
      <c r="I4746" s="67"/>
      <c r="J4746" s="36">
        <f>ROUND(SUM(J4733:J4745),5)</f>
        <v>0</v>
      </c>
    </row>
    <row r="4747" spans="1:10" x14ac:dyDescent="0.25">
      <c r="A4747" s="64"/>
      <c r="B4747" s="64"/>
      <c r="C4747" s="64" t="s">
        <v>4408</v>
      </c>
      <c r="D4747" s="64"/>
      <c r="E4747" s="64"/>
      <c r="F4747" s="65"/>
      <c r="G4747" s="64"/>
      <c r="H4747" s="64"/>
      <c r="I4747" s="64"/>
      <c r="J4747" s="57"/>
    </row>
    <row r="4748" spans="1:10" x14ac:dyDescent="0.25">
      <c r="A4748" s="67"/>
      <c r="B4748" s="67"/>
      <c r="C4748" s="67"/>
      <c r="D4748" s="67"/>
      <c r="E4748" s="67" t="s">
        <v>423</v>
      </c>
      <c r="F4748" s="68">
        <v>42324</v>
      </c>
      <c r="G4748" s="67"/>
      <c r="H4748" s="67" t="s">
        <v>4409</v>
      </c>
      <c r="I4748" s="67" t="s">
        <v>4410</v>
      </c>
      <c r="J4748" s="36">
        <v>250</v>
      </c>
    </row>
    <row r="4749" spans="1:10" x14ac:dyDescent="0.25">
      <c r="A4749" s="67"/>
      <c r="B4749" s="67"/>
      <c r="C4749" s="67"/>
      <c r="D4749" s="67"/>
      <c r="E4749" s="67" t="s">
        <v>423</v>
      </c>
      <c r="F4749" s="68">
        <v>42324</v>
      </c>
      <c r="G4749" s="67"/>
      <c r="H4749" s="67"/>
      <c r="I4749" s="67" t="s">
        <v>431</v>
      </c>
      <c r="J4749" s="36">
        <v>-7.39</v>
      </c>
    </row>
    <row r="4750" spans="1:10" x14ac:dyDescent="0.25">
      <c r="A4750" s="67"/>
      <c r="B4750" s="67"/>
      <c r="C4750" s="67"/>
      <c r="D4750" s="67"/>
      <c r="E4750" s="67" t="s">
        <v>383</v>
      </c>
      <c r="F4750" s="68">
        <v>42370</v>
      </c>
      <c r="G4750" s="67" t="s">
        <v>1462</v>
      </c>
      <c r="H4750" s="67"/>
      <c r="I4750" s="67" t="s">
        <v>1463</v>
      </c>
      <c r="J4750" s="36">
        <v>257</v>
      </c>
    </row>
    <row r="4751" spans="1:10" ht="15.75" thickBot="1" x14ac:dyDescent="0.3">
      <c r="A4751" s="67"/>
      <c r="B4751" s="67"/>
      <c r="C4751" s="67"/>
      <c r="D4751" s="67"/>
      <c r="E4751" s="67" t="s">
        <v>383</v>
      </c>
      <c r="F4751" s="68">
        <v>43221</v>
      </c>
      <c r="G4751" s="67" t="s">
        <v>1510</v>
      </c>
      <c r="H4751" s="67"/>
      <c r="I4751" s="67"/>
      <c r="J4751" s="37">
        <v>-499.61</v>
      </c>
    </row>
    <row r="4752" spans="1:10" x14ac:dyDescent="0.25">
      <c r="A4752" s="67"/>
      <c r="B4752" s="67"/>
      <c r="C4752" s="67" t="s">
        <v>4411</v>
      </c>
      <c r="D4752" s="67"/>
      <c r="E4752" s="67"/>
      <c r="F4752" s="68"/>
      <c r="G4752" s="67"/>
      <c r="H4752" s="67"/>
      <c r="I4752" s="67"/>
      <c r="J4752" s="36">
        <f>ROUND(SUM(J4747:J4751),5)</f>
        <v>0</v>
      </c>
    </row>
    <row r="4753" spans="1:10" x14ac:dyDescent="0.25">
      <c r="A4753" s="64"/>
      <c r="B4753" s="64"/>
      <c r="C4753" s="64" t="s">
        <v>4412</v>
      </c>
      <c r="D4753" s="64"/>
      <c r="E4753" s="64"/>
      <c r="F4753" s="65"/>
      <c r="G4753" s="64"/>
      <c r="H4753" s="64"/>
      <c r="I4753" s="64"/>
      <c r="J4753" s="57"/>
    </row>
    <row r="4754" spans="1:10" x14ac:dyDescent="0.25">
      <c r="A4754" s="67"/>
      <c r="B4754" s="67"/>
      <c r="C4754" s="67"/>
      <c r="D4754" s="67"/>
      <c r="E4754" s="67" t="s">
        <v>383</v>
      </c>
      <c r="F4754" s="68">
        <v>40724</v>
      </c>
      <c r="G4754" s="67" t="s">
        <v>1496</v>
      </c>
      <c r="H4754" s="67"/>
      <c r="I4754" s="67" t="s">
        <v>1497</v>
      </c>
      <c r="J4754" s="36">
        <v>20</v>
      </c>
    </row>
    <row r="4755" spans="1:10" x14ac:dyDescent="0.25">
      <c r="A4755" s="67"/>
      <c r="B4755" s="67"/>
      <c r="C4755" s="67"/>
      <c r="D4755" s="67"/>
      <c r="E4755" s="67" t="s">
        <v>383</v>
      </c>
      <c r="F4755" s="68">
        <v>40755</v>
      </c>
      <c r="G4755" s="67" t="s">
        <v>1563</v>
      </c>
      <c r="H4755" s="67"/>
      <c r="I4755" s="67" t="s">
        <v>1564</v>
      </c>
      <c r="J4755" s="36">
        <v>20</v>
      </c>
    </row>
    <row r="4756" spans="1:10" x14ac:dyDescent="0.25">
      <c r="A4756" s="67"/>
      <c r="B4756" s="67"/>
      <c r="C4756" s="67"/>
      <c r="D4756" s="67"/>
      <c r="E4756" s="67" t="s">
        <v>383</v>
      </c>
      <c r="F4756" s="68">
        <v>40877</v>
      </c>
      <c r="G4756" s="67" t="s">
        <v>894</v>
      </c>
      <c r="H4756" s="67"/>
      <c r="I4756" s="67" t="s">
        <v>895</v>
      </c>
      <c r="J4756" s="36">
        <v>20</v>
      </c>
    </row>
    <row r="4757" spans="1:10" x14ac:dyDescent="0.25">
      <c r="A4757" s="67"/>
      <c r="B4757" s="67"/>
      <c r="C4757" s="67"/>
      <c r="D4757" s="67"/>
      <c r="E4757" s="67" t="s">
        <v>383</v>
      </c>
      <c r="F4757" s="68">
        <v>41305</v>
      </c>
      <c r="G4757" s="67" t="s">
        <v>1488</v>
      </c>
      <c r="H4757" s="67"/>
      <c r="I4757" s="67" t="s">
        <v>1489</v>
      </c>
      <c r="J4757" s="36">
        <v>20</v>
      </c>
    </row>
    <row r="4758" spans="1:10" x14ac:dyDescent="0.25">
      <c r="A4758" s="67"/>
      <c r="B4758" s="67"/>
      <c r="C4758" s="67"/>
      <c r="D4758" s="67"/>
      <c r="E4758" s="67" t="s">
        <v>383</v>
      </c>
      <c r="F4758" s="68">
        <v>41364</v>
      </c>
      <c r="G4758" s="67" t="s">
        <v>1624</v>
      </c>
      <c r="H4758" s="67"/>
      <c r="I4758" s="67" t="s">
        <v>1625</v>
      </c>
      <c r="J4758" s="36">
        <v>20</v>
      </c>
    </row>
    <row r="4759" spans="1:10" x14ac:dyDescent="0.25">
      <c r="A4759" s="67"/>
      <c r="B4759" s="67"/>
      <c r="C4759" s="67"/>
      <c r="D4759" s="67"/>
      <c r="E4759" s="67" t="s">
        <v>383</v>
      </c>
      <c r="F4759" s="68">
        <v>41394</v>
      </c>
      <c r="G4759" s="67" t="s">
        <v>1515</v>
      </c>
      <c r="H4759" s="67"/>
      <c r="I4759" s="67" t="s">
        <v>1516</v>
      </c>
      <c r="J4759" s="36">
        <v>20</v>
      </c>
    </row>
    <row r="4760" spans="1:10" x14ac:dyDescent="0.25">
      <c r="A4760" s="67"/>
      <c r="B4760" s="67"/>
      <c r="C4760" s="67"/>
      <c r="D4760" s="67"/>
      <c r="E4760" s="67" t="s">
        <v>383</v>
      </c>
      <c r="F4760" s="68">
        <v>41517</v>
      </c>
      <c r="G4760" s="67" t="s">
        <v>1508</v>
      </c>
      <c r="H4760" s="67"/>
      <c r="I4760" s="67" t="s">
        <v>1509</v>
      </c>
      <c r="J4760" s="36">
        <v>78</v>
      </c>
    </row>
    <row r="4761" spans="1:10" x14ac:dyDescent="0.25">
      <c r="A4761" s="67"/>
      <c r="B4761" s="67"/>
      <c r="C4761" s="67"/>
      <c r="D4761" s="67"/>
      <c r="E4761" s="67" t="s">
        <v>383</v>
      </c>
      <c r="F4761" s="68">
        <v>41547</v>
      </c>
      <c r="G4761" s="67" t="s">
        <v>1543</v>
      </c>
      <c r="H4761" s="67"/>
      <c r="I4761" s="67" t="s">
        <v>1544</v>
      </c>
      <c r="J4761" s="36">
        <v>40</v>
      </c>
    </row>
    <row r="4762" spans="1:10" x14ac:dyDescent="0.25">
      <c r="A4762" s="67"/>
      <c r="B4762" s="67"/>
      <c r="C4762" s="67"/>
      <c r="D4762" s="67"/>
      <c r="E4762" s="67" t="s">
        <v>383</v>
      </c>
      <c r="F4762" s="68">
        <v>41547</v>
      </c>
      <c r="G4762" s="67" t="s">
        <v>1758</v>
      </c>
      <c r="H4762" s="67"/>
      <c r="I4762" s="67" t="s">
        <v>1759</v>
      </c>
      <c r="J4762" s="36">
        <v>1941.88</v>
      </c>
    </row>
    <row r="4763" spans="1:10" x14ac:dyDescent="0.25">
      <c r="A4763" s="67"/>
      <c r="B4763" s="67"/>
      <c r="C4763" s="67"/>
      <c r="D4763" s="67"/>
      <c r="E4763" s="67" t="s">
        <v>383</v>
      </c>
      <c r="F4763" s="68">
        <v>41578</v>
      </c>
      <c r="G4763" s="67" t="s">
        <v>421</v>
      </c>
      <c r="H4763" s="67"/>
      <c r="I4763" s="67" t="s">
        <v>422</v>
      </c>
      <c r="J4763" s="36">
        <v>60</v>
      </c>
    </row>
    <row r="4764" spans="1:10" x14ac:dyDescent="0.25">
      <c r="A4764" s="67"/>
      <c r="B4764" s="67"/>
      <c r="C4764" s="67"/>
      <c r="D4764" s="67"/>
      <c r="E4764" s="67" t="s">
        <v>383</v>
      </c>
      <c r="F4764" s="68">
        <v>41608</v>
      </c>
      <c r="G4764" s="67" t="s">
        <v>1519</v>
      </c>
      <c r="H4764" s="67"/>
      <c r="I4764" s="67" t="s">
        <v>1520</v>
      </c>
      <c r="J4764" s="36">
        <v>40</v>
      </c>
    </row>
    <row r="4765" spans="1:10" x14ac:dyDescent="0.25">
      <c r="A4765" s="67"/>
      <c r="B4765" s="67"/>
      <c r="C4765" s="67"/>
      <c r="D4765" s="67"/>
      <c r="E4765" s="67" t="s">
        <v>383</v>
      </c>
      <c r="F4765" s="68">
        <v>41670</v>
      </c>
      <c r="G4765" s="67" t="s">
        <v>1573</v>
      </c>
      <c r="H4765" s="67"/>
      <c r="I4765" s="67" t="s">
        <v>1574</v>
      </c>
      <c r="J4765" s="36">
        <v>20</v>
      </c>
    </row>
    <row r="4766" spans="1:10" x14ac:dyDescent="0.25">
      <c r="A4766" s="67"/>
      <c r="B4766" s="67"/>
      <c r="C4766" s="67"/>
      <c r="D4766" s="67"/>
      <c r="E4766" s="67" t="s">
        <v>383</v>
      </c>
      <c r="F4766" s="68">
        <v>41698</v>
      </c>
      <c r="G4766" s="67" t="s">
        <v>1575</v>
      </c>
      <c r="H4766" s="67"/>
      <c r="I4766" s="67" t="s">
        <v>1576</v>
      </c>
      <c r="J4766" s="36">
        <v>58</v>
      </c>
    </row>
    <row r="4767" spans="1:10" x14ac:dyDescent="0.25">
      <c r="A4767" s="67"/>
      <c r="B4767" s="67"/>
      <c r="C4767" s="67"/>
      <c r="D4767" s="67"/>
      <c r="E4767" s="67" t="s">
        <v>383</v>
      </c>
      <c r="F4767" s="68">
        <v>41882</v>
      </c>
      <c r="G4767" s="67" t="s">
        <v>1492</v>
      </c>
      <c r="H4767" s="67"/>
      <c r="I4767" s="67" t="s">
        <v>1493</v>
      </c>
      <c r="J4767" s="36">
        <v>40</v>
      </c>
    </row>
    <row r="4768" spans="1:10" x14ac:dyDescent="0.25">
      <c r="A4768" s="67"/>
      <c r="B4768" s="67"/>
      <c r="C4768" s="67"/>
      <c r="D4768" s="67"/>
      <c r="E4768" s="67" t="s">
        <v>383</v>
      </c>
      <c r="F4768" s="68">
        <v>41912</v>
      </c>
      <c r="G4768" s="67" t="s">
        <v>1642</v>
      </c>
      <c r="H4768" s="67"/>
      <c r="I4768" s="67" t="s">
        <v>1643</v>
      </c>
      <c r="J4768" s="36">
        <v>20</v>
      </c>
    </row>
    <row r="4769" spans="1:10" x14ac:dyDescent="0.25">
      <c r="A4769" s="67"/>
      <c r="B4769" s="67"/>
      <c r="C4769" s="67"/>
      <c r="D4769" s="67"/>
      <c r="E4769" s="67" t="s">
        <v>383</v>
      </c>
      <c r="F4769" s="68">
        <v>42063</v>
      </c>
      <c r="G4769" s="67" t="s">
        <v>1549</v>
      </c>
      <c r="H4769" s="67"/>
      <c r="I4769" s="67" t="s">
        <v>1550</v>
      </c>
      <c r="J4769" s="36">
        <v>38</v>
      </c>
    </row>
    <row r="4770" spans="1:10" x14ac:dyDescent="0.25">
      <c r="A4770" s="67"/>
      <c r="B4770" s="67"/>
      <c r="C4770" s="67"/>
      <c r="D4770" s="67"/>
      <c r="E4770" s="67" t="s">
        <v>383</v>
      </c>
      <c r="F4770" s="68">
        <v>42094</v>
      </c>
      <c r="G4770" s="67" t="s">
        <v>898</v>
      </c>
      <c r="H4770" s="67"/>
      <c r="I4770" s="67" t="s">
        <v>899</v>
      </c>
      <c r="J4770" s="36">
        <v>20</v>
      </c>
    </row>
    <row r="4771" spans="1:10" x14ac:dyDescent="0.25">
      <c r="A4771" s="67"/>
      <c r="B4771" s="67"/>
      <c r="C4771" s="67"/>
      <c r="D4771" s="67"/>
      <c r="E4771" s="67" t="s">
        <v>383</v>
      </c>
      <c r="F4771" s="68">
        <v>42155</v>
      </c>
      <c r="G4771" s="67" t="s">
        <v>1650</v>
      </c>
      <c r="H4771" s="67"/>
      <c r="I4771" s="67" t="s">
        <v>1651</v>
      </c>
      <c r="J4771" s="36">
        <v>20</v>
      </c>
    </row>
    <row r="4772" spans="1:10" x14ac:dyDescent="0.25">
      <c r="A4772" s="67"/>
      <c r="B4772" s="67"/>
      <c r="C4772" s="67"/>
      <c r="D4772" s="67"/>
      <c r="E4772" s="67" t="s">
        <v>383</v>
      </c>
      <c r="F4772" s="68">
        <v>42247</v>
      </c>
      <c r="G4772" s="67" t="s">
        <v>1658</v>
      </c>
      <c r="H4772" s="67"/>
      <c r="I4772" s="67" t="s">
        <v>1659</v>
      </c>
      <c r="J4772" s="36">
        <v>20</v>
      </c>
    </row>
    <row r="4773" spans="1:10" x14ac:dyDescent="0.25">
      <c r="A4773" s="67"/>
      <c r="B4773" s="67"/>
      <c r="C4773" s="67"/>
      <c r="D4773" s="67"/>
      <c r="E4773" s="67" t="s">
        <v>383</v>
      </c>
      <c r="F4773" s="68">
        <v>42429</v>
      </c>
      <c r="G4773" s="67" t="s">
        <v>1464</v>
      </c>
      <c r="H4773" s="67"/>
      <c r="I4773" s="67" t="s">
        <v>1465</v>
      </c>
      <c r="J4773" s="36">
        <v>20</v>
      </c>
    </row>
    <row r="4774" spans="1:10" x14ac:dyDescent="0.25">
      <c r="A4774" s="67"/>
      <c r="B4774" s="67"/>
      <c r="C4774" s="67"/>
      <c r="D4774" s="67"/>
      <c r="E4774" s="67" t="s">
        <v>383</v>
      </c>
      <c r="F4774" s="68">
        <v>42464</v>
      </c>
      <c r="G4774" s="67" t="s">
        <v>2838</v>
      </c>
      <c r="H4774" s="67" t="s">
        <v>279</v>
      </c>
      <c r="I4774" s="67" t="s">
        <v>2839</v>
      </c>
      <c r="J4774" s="36">
        <v>1000</v>
      </c>
    </row>
    <row r="4775" spans="1:10" x14ac:dyDescent="0.25">
      <c r="A4775" s="67"/>
      <c r="B4775" s="67"/>
      <c r="C4775" s="67"/>
      <c r="D4775" s="67"/>
      <c r="E4775" s="67" t="s">
        <v>383</v>
      </c>
      <c r="F4775" s="68">
        <v>42490</v>
      </c>
      <c r="G4775" s="67" t="s">
        <v>1666</v>
      </c>
      <c r="H4775" s="67"/>
      <c r="I4775" s="67" t="s">
        <v>1667</v>
      </c>
      <c r="J4775" s="36">
        <v>20</v>
      </c>
    </row>
    <row r="4776" spans="1:10" x14ac:dyDescent="0.25">
      <c r="A4776" s="67"/>
      <c r="B4776" s="67"/>
      <c r="C4776" s="67"/>
      <c r="D4776" s="67"/>
      <c r="E4776" s="67" t="s">
        <v>383</v>
      </c>
      <c r="F4776" s="68">
        <v>42613</v>
      </c>
      <c r="G4776" s="67" t="s">
        <v>1482</v>
      </c>
      <c r="H4776" s="67"/>
      <c r="I4776" s="67" t="s">
        <v>1483</v>
      </c>
      <c r="J4776" s="36">
        <v>20</v>
      </c>
    </row>
    <row r="4777" spans="1:10" x14ac:dyDescent="0.25">
      <c r="A4777" s="67"/>
      <c r="B4777" s="67"/>
      <c r="C4777" s="67"/>
      <c r="D4777" s="67"/>
      <c r="E4777" s="67" t="s">
        <v>383</v>
      </c>
      <c r="F4777" s="68">
        <v>42766</v>
      </c>
      <c r="G4777" s="67" t="s">
        <v>1586</v>
      </c>
      <c r="H4777" s="67"/>
      <c r="I4777" s="67" t="s">
        <v>1587</v>
      </c>
      <c r="J4777" s="36">
        <v>20</v>
      </c>
    </row>
    <row r="4778" spans="1:10" x14ac:dyDescent="0.25">
      <c r="A4778" s="67"/>
      <c r="B4778" s="67"/>
      <c r="C4778" s="67"/>
      <c r="D4778" s="67"/>
      <c r="E4778" s="67" t="s">
        <v>383</v>
      </c>
      <c r="F4778" s="68">
        <v>42825</v>
      </c>
      <c r="G4778" s="67" t="s">
        <v>1588</v>
      </c>
      <c r="H4778" s="67"/>
      <c r="I4778" s="67" t="s">
        <v>1589</v>
      </c>
      <c r="J4778" s="36">
        <v>58</v>
      </c>
    </row>
    <row r="4779" spans="1:10" x14ac:dyDescent="0.25">
      <c r="A4779" s="67"/>
      <c r="B4779" s="67"/>
      <c r="C4779" s="67"/>
      <c r="D4779" s="67"/>
      <c r="E4779" s="67" t="s">
        <v>383</v>
      </c>
      <c r="F4779" s="68">
        <v>42886</v>
      </c>
      <c r="G4779" s="67" t="s">
        <v>1545</v>
      </c>
      <c r="H4779" s="67"/>
      <c r="I4779" s="67" t="s">
        <v>1546</v>
      </c>
      <c r="J4779" s="36">
        <v>20</v>
      </c>
    </row>
    <row r="4780" spans="1:10" ht="15.75" thickBot="1" x14ac:dyDescent="0.3">
      <c r="A4780" s="67"/>
      <c r="B4780" s="67"/>
      <c r="C4780" s="67"/>
      <c r="D4780" s="67"/>
      <c r="E4780" s="67" t="s">
        <v>383</v>
      </c>
      <c r="F4780" s="68">
        <v>43221</v>
      </c>
      <c r="G4780" s="67" t="s">
        <v>1510</v>
      </c>
      <c r="H4780" s="67"/>
      <c r="I4780" s="67"/>
      <c r="J4780" s="37">
        <v>-3673.88</v>
      </c>
    </row>
    <row r="4781" spans="1:10" x14ac:dyDescent="0.25">
      <c r="A4781" s="67"/>
      <c r="B4781" s="67"/>
      <c r="C4781" s="67" t="s">
        <v>4413</v>
      </c>
      <c r="D4781" s="67"/>
      <c r="E4781" s="67"/>
      <c r="F4781" s="68"/>
      <c r="G4781" s="67"/>
      <c r="H4781" s="67"/>
      <c r="I4781" s="67"/>
      <c r="J4781" s="36">
        <f>ROUND(SUM(J4753:J4780),5)</f>
        <v>0</v>
      </c>
    </row>
    <row r="4782" spans="1:10" x14ac:dyDescent="0.25">
      <c r="A4782" s="64"/>
      <c r="B4782" s="64"/>
      <c r="C4782" s="64" t="s">
        <v>4414</v>
      </c>
      <c r="D4782" s="64"/>
      <c r="E4782" s="64"/>
      <c r="F4782" s="65"/>
      <c r="G4782" s="64"/>
      <c r="H4782" s="64"/>
      <c r="I4782" s="64"/>
      <c r="J4782" s="57"/>
    </row>
    <row r="4783" spans="1:10" x14ac:dyDescent="0.25">
      <c r="A4783" s="67"/>
      <c r="B4783" s="67"/>
      <c r="C4783" s="67"/>
      <c r="D4783" s="67"/>
      <c r="E4783" s="67" t="s">
        <v>383</v>
      </c>
      <c r="F4783" s="68">
        <v>40179</v>
      </c>
      <c r="G4783" s="67" t="s">
        <v>2379</v>
      </c>
      <c r="H4783" s="67"/>
      <c r="I4783" s="67" t="s">
        <v>2380</v>
      </c>
      <c r="J4783" s="36">
        <v>1777.4</v>
      </c>
    </row>
    <row r="4784" spans="1:10" x14ac:dyDescent="0.25">
      <c r="A4784" s="67"/>
      <c r="B4784" s="67"/>
      <c r="C4784" s="67"/>
      <c r="D4784" s="67"/>
      <c r="E4784" s="67" t="s">
        <v>383</v>
      </c>
      <c r="F4784" s="68">
        <v>40237</v>
      </c>
      <c r="G4784" s="67" t="s">
        <v>2383</v>
      </c>
      <c r="H4784" s="67"/>
      <c r="I4784" s="67" t="s">
        <v>2384</v>
      </c>
      <c r="J4784" s="36">
        <v>40</v>
      </c>
    </row>
    <row r="4785" spans="1:10" x14ac:dyDescent="0.25">
      <c r="A4785" s="67"/>
      <c r="B4785" s="67"/>
      <c r="C4785" s="67"/>
      <c r="D4785" s="67"/>
      <c r="E4785" s="67" t="s">
        <v>383</v>
      </c>
      <c r="F4785" s="68">
        <v>40268</v>
      </c>
      <c r="G4785" s="67" t="s">
        <v>2458</v>
      </c>
      <c r="H4785" s="67"/>
      <c r="I4785" s="67" t="s">
        <v>2459</v>
      </c>
      <c r="J4785" s="36">
        <v>140</v>
      </c>
    </row>
    <row r="4786" spans="1:10" x14ac:dyDescent="0.25">
      <c r="A4786" s="67"/>
      <c r="B4786" s="67"/>
      <c r="C4786" s="67"/>
      <c r="D4786" s="67"/>
      <c r="E4786" s="67" t="s">
        <v>383</v>
      </c>
      <c r="F4786" s="68">
        <v>40298</v>
      </c>
      <c r="G4786" s="67" t="s">
        <v>2387</v>
      </c>
      <c r="H4786" s="67"/>
      <c r="I4786" s="67" t="s">
        <v>2388</v>
      </c>
      <c r="J4786" s="36">
        <v>80</v>
      </c>
    </row>
    <row r="4787" spans="1:10" x14ac:dyDescent="0.25">
      <c r="A4787" s="67"/>
      <c r="B4787" s="67"/>
      <c r="C4787" s="67"/>
      <c r="D4787" s="67"/>
      <c r="E4787" s="67" t="s">
        <v>383</v>
      </c>
      <c r="F4787" s="68">
        <v>40329</v>
      </c>
      <c r="G4787" s="67" t="s">
        <v>2391</v>
      </c>
      <c r="H4787" s="67"/>
      <c r="I4787" s="67" t="s">
        <v>2392</v>
      </c>
      <c r="J4787" s="36">
        <v>40</v>
      </c>
    </row>
    <row r="4788" spans="1:10" x14ac:dyDescent="0.25">
      <c r="A4788" s="67"/>
      <c r="B4788" s="67"/>
      <c r="C4788" s="67"/>
      <c r="D4788" s="67"/>
      <c r="E4788" s="67" t="s">
        <v>383</v>
      </c>
      <c r="F4788" s="68">
        <v>40359</v>
      </c>
      <c r="G4788" s="67" t="s">
        <v>3108</v>
      </c>
      <c r="H4788" s="67"/>
      <c r="I4788" s="67" t="s">
        <v>3109</v>
      </c>
      <c r="J4788" s="36">
        <v>40</v>
      </c>
    </row>
    <row r="4789" spans="1:10" x14ac:dyDescent="0.25">
      <c r="A4789" s="67"/>
      <c r="B4789" s="67"/>
      <c r="C4789" s="67"/>
      <c r="D4789" s="67"/>
      <c r="E4789" s="67" t="s">
        <v>383</v>
      </c>
      <c r="F4789" s="68">
        <v>40390</v>
      </c>
      <c r="G4789" s="67" t="s">
        <v>2460</v>
      </c>
      <c r="H4789" s="67"/>
      <c r="I4789" s="67" t="s">
        <v>2461</v>
      </c>
      <c r="J4789" s="36">
        <v>20</v>
      </c>
    </row>
    <row r="4790" spans="1:10" x14ac:dyDescent="0.25">
      <c r="A4790" s="67"/>
      <c r="B4790" s="67"/>
      <c r="C4790" s="67"/>
      <c r="D4790" s="67"/>
      <c r="E4790" s="67" t="s">
        <v>383</v>
      </c>
      <c r="F4790" s="68">
        <v>40421</v>
      </c>
      <c r="G4790" s="67" t="s">
        <v>3110</v>
      </c>
      <c r="H4790" s="67"/>
      <c r="I4790" s="67" t="s">
        <v>3111</v>
      </c>
      <c r="J4790" s="36">
        <v>20</v>
      </c>
    </row>
    <row r="4791" spans="1:10" x14ac:dyDescent="0.25">
      <c r="A4791" s="67"/>
      <c r="B4791" s="67"/>
      <c r="C4791" s="67"/>
      <c r="D4791" s="67"/>
      <c r="E4791" s="67" t="s">
        <v>383</v>
      </c>
      <c r="F4791" s="68">
        <v>40421</v>
      </c>
      <c r="G4791" s="67" t="s">
        <v>3326</v>
      </c>
      <c r="H4791" s="67"/>
      <c r="I4791" s="67" t="s">
        <v>3327</v>
      </c>
      <c r="J4791" s="36">
        <v>2000</v>
      </c>
    </row>
    <row r="4792" spans="1:10" x14ac:dyDescent="0.25">
      <c r="A4792" s="67"/>
      <c r="B4792" s="67"/>
      <c r="C4792" s="67"/>
      <c r="D4792" s="67"/>
      <c r="E4792" s="67" t="s">
        <v>383</v>
      </c>
      <c r="F4792" s="68">
        <v>40451</v>
      </c>
      <c r="G4792" s="67" t="s">
        <v>2462</v>
      </c>
      <c r="H4792" s="67"/>
      <c r="I4792" s="67" t="s">
        <v>2463</v>
      </c>
      <c r="J4792" s="36">
        <v>120</v>
      </c>
    </row>
    <row r="4793" spans="1:10" x14ac:dyDescent="0.25">
      <c r="A4793" s="67"/>
      <c r="B4793" s="67"/>
      <c r="C4793" s="67"/>
      <c r="D4793" s="67"/>
      <c r="E4793" s="67" t="s">
        <v>383</v>
      </c>
      <c r="F4793" s="68">
        <v>40451</v>
      </c>
      <c r="G4793" s="67" t="s">
        <v>3328</v>
      </c>
      <c r="H4793" s="67"/>
      <c r="I4793" s="67" t="s">
        <v>3329</v>
      </c>
      <c r="J4793" s="36">
        <v>-297.16000000000003</v>
      </c>
    </row>
    <row r="4794" spans="1:10" x14ac:dyDescent="0.25">
      <c r="A4794" s="67"/>
      <c r="B4794" s="67"/>
      <c r="C4794" s="67"/>
      <c r="D4794" s="67"/>
      <c r="E4794" s="67" t="s">
        <v>383</v>
      </c>
      <c r="F4794" s="68">
        <v>40451</v>
      </c>
      <c r="G4794" s="67" t="s">
        <v>3328</v>
      </c>
      <c r="H4794" s="67"/>
      <c r="I4794" s="67" t="s">
        <v>3329</v>
      </c>
      <c r="J4794" s="36">
        <v>500</v>
      </c>
    </row>
    <row r="4795" spans="1:10" x14ac:dyDescent="0.25">
      <c r="A4795" s="67"/>
      <c r="B4795" s="67"/>
      <c r="C4795" s="67"/>
      <c r="D4795" s="67"/>
      <c r="E4795" s="67" t="s">
        <v>383</v>
      </c>
      <c r="F4795" s="68">
        <v>40482</v>
      </c>
      <c r="G4795" s="67" t="s">
        <v>2397</v>
      </c>
      <c r="H4795" s="67"/>
      <c r="I4795" s="67" t="s">
        <v>2398</v>
      </c>
      <c r="J4795" s="36">
        <v>-117.82</v>
      </c>
    </row>
    <row r="4796" spans="1:10" x14ac:dyDescent="0.25">
      <c r="A4796" s="67"/>
      <c r="B4796" s="67"/>
      <c r="C4796" s="67"/>
      <c r="D4796" s="67"/>
      <c r="E4796" s="67" t="s">
        <v>383</v>
      </c>
      <c r="F4796" s="68">
        <v>40512</v>
      </c>
      <c r="G4796" s="67" t="s">
        <v>2464</v>
      </c>
      <c r="H4796" s="67"/>
      <c r="I4796" s="67" t="s">
        <v>2465</v>
      </c>
      <c r="J4796" s="36">
        <v>20</v>
      </c>
    </row>
    <row r="4797" spans="1:10" x14ac:dyDescent="0.25">
      <c r="A4797" s="67"/>
      <c r="B4797" s="67"/>
      <c r="C4797" s="67"/>
      <c r="D4797" s="67"/>
      <c r="E4797" s="67" t="s">
        <v>383</v>
      </c>
      <c r="F4797" s="68">
        <v>40543</v>
      </c>
      <c r="G4797" s="67" t="s">
        <v>1602</v>
      </c>
      <c r="H4797" s="67"/>
      <c r="I4797" s="67" t="s">
        <v>1603</v>
      </c>
      <c r="J4797" s="36">
        <v>20</v>
      </c>
    </row>
    <row r="4798" spans="1:10" x14ac:dyDescent="0.25">
      <c r="A4798" s="67"/>
      <c r="B4798" s="67"/>
      <c r="C4798" s="67"/>
      <c r="D4798" s="67"/>
      <c r="E4798" s="67" t="s">
        <v>383</v>
      </c>
      <c r="F4798" s="68">
        <v>40543</v>
      </c>
      <c r="G4798" s="67" t="s">
        <v>1604</v>
      </c>
      <c r="H4798" s="67"/>
      <c r="I4798" s="67" t="s">
        <v>1605</v>
      </c>
      <c r="J4798" s="36">
        <v>2000</v>
      </c>
    </row>
    <row r="4799" spans="1:10" x14ac:dyDescent="0.25">
      <c r="A4799" s="67"/>
      <c r="B4799" s="67"/>
      <c r="C4799" s="67"/>
      <c r="D4799" s="67"/>
      <c r="E4799" s="67" t="s">
        <v>383</v>
      </c>
      <c r="F4799" s="68">
        <v>40574</v>
      </c>
      <c r="G4799" s="67" t="s">
        <v>1561</v>
      </c>
      <c r="H4799" s="67"/>
      <c r="I4799" s="67" t="s">
        <v>1562</v>
      </c>
      <c r="J4799" s="36">
        <v>-1061.06</v>
      </c>
    </row>
    <row r="4800" spans="1:10" x14ac:dyDescent="0.25">
      <c r="A4800" s="67"/>
      <c r="B4800" s="67"/>
      <c r="C4800" s="67"/>
      <c r="D4800" s="67"/>
      <c r="E4800" s="67" t="s">
        <v>383</v>
      </c>
      <c r="F4800" s="68">
        <v>40602</v>
      </c>
      <c r="G4800" s="67" t="s">
        <v>1202</v>
      </c>
      <c r="H4800" s="67"/>
      <c r="I4800" s="67" t="s">
        <v>1203</v>
      </c>
      <c r="J4800" s="36">
        <v>20</v>
      </c>
    </row>
    <row r="4801" spans="1:10" x14ac:dyDescent="0.25">
      <c r="A4801" s="67"/>
      <c r="B4801" s="67"/>
      <c r="C4801" s="67"/>
      <c r="D4801" s="67"/>
      <c r="E4801" s="67" t="s">
        <v>383</v>
      </c>
      <c r="F4801" s="68">
        <v>40633</v>
      </c>
      <c r="G4801" s="67" t="s">
        <v>384</v>
      </c>
      <c r="H4801" s="67"/>
      <c r="I4801" s="67" t="s">
        <v>385</v>
      </c>
      <c r="J4801" s="36">
        <v>260</v>
      </c>
    </row>
    <row r="4802" spans="1:10" x14ac:dyDescent="0.25">
      <c r="A4802" s="67"/>
      <c r="B4802" s="67"/>
      <c r="C4802" s="67"/>
      <c r="D4802" s="67"/>
      <c r="E4802" s="67" t="s">
        <v>383</v>
      </c>
      <c r="F4802" s="68">
        <v>40633</v>
      </c>
      <c r="G4802" s="67" t="s">
        <v>3987</v>
      </c>
      <c r="H4802" s="67"/>
      <c r="I4802" s="67" t="s">
        <v>3988</v>
      </c>
      <c r="J4802" s="36">
        <v>40</v>
      </c>
    </row>
    <row r="4803" spans="1:10" x14ac:dyDescent="0.25">
      <c r="A4803" s="67"/>
      <c r="B4803" s="67"/>
      <c r="C4803" s="67"/>
      <c r="D4803" s="67"/>
      <c r="E4803" s="67" t="s">
        <v>383</v>
      </c>
      <c r="F4803" s="68">
        <v>40663</v>
      </c>
      <c r="G4803" s="67" t="s">
        <v>1612</v>
      </c>
      <c r="H4803" s="67"/>
      <c r="I4803" s="67" t="s">
        <v>1613</v>
      </c>
      <c r="J4803" s="36">
        <v>20</v>
      </c>
    </row>
    <row r="4804" spans="1:10" x14ac:dyDescent="0.25">
      <c r="A4804" s="67"/>
      <c r="B4804" s="67"/>
      <c r="C4804" s="67"/>
      <c r="D4804" s="67"/>
      <c r="E4804" s="67" t="s">
        <v>383</v>
      </c>
      <c r="F4804" s="68">
        <v>40663</v>
      </c>
      <c r="G4804" s="67" t="s">
        <v>1700</v>
      </c>
      <c r="H4804" s="67"/>
      <c r="I4804" s="67" t="s">
        <v>1701</v>
      </c>
      <c r="J4804" s="36">
        <v>-172.5</v>
      </c>
    </row>
    <row r="4805" spans="1:10" x14ac:dyDescent="0.25">
      <c r="A4805" s="67"/>
      <c r="B4805" s="67"/>
      <c r="C4805" s="67"/>
      <c r="D4805" s="67"/>
      <c r="E4805" s="67" t="s">
        <v>383</v>
      </c>
      <c r="F4805" s="68">
        <v>40694</v>
      </c>
      <c r="G4805" s="67" t="s">
        <v>1614</v>
      </c>
      <c r="H4805" s="67"/>
      <c r="I4805" s="67" t="s">
        <v>1615</v>
      </c>
      <c r="J4805" s="36">
        <v>60</v>
      </c>
    </row>
    <row r="4806" spans="1:10" x14ac:dyDescent="0.25">
      <c r="A4806" s="67"/>
      <c r="B4806" s="67"/>
      <c r="C4806" s="67"/>
      <c r="D4806" s="67"/>
      <c r="E4806" s="67" t="s">
        <v>383</v>
      </c>
      <c r="F4806" s="68">
        <v>40694</v>
      </c>
      <c r="G4806" s="67" t="s">
        <v>1704</v>
      </c>
      <c r="H4806" s="67"/>
      <c r="I4806" s="67" t="s">
        <v>1705</v>
      </c>
      <c r="J4806" s="36">
        <v>-502.8</v>
      </c>
    </row>
    <row r="4807" spans="1:10" x14ac:dyDescent="0.25">
      <c r="A4807" s="67"/>
      <c r="B4807" s="67"/>
      <c r="C4807" s="67"/>
      <c r="D4807" s="67"/>
      <c r="E4807" s="67" t="s">
        <v>383</v>
      </c>
      <c r="F4807" s="68">
        <v>40694</v>
      </c>
      <c r="G4807" s="67" t="s">
        <v>2882</v>
      </c>
      <c r="H4807" s="67"/>
      <c r="I4807" s="67" t="s">
        <v>2883</v>
      </c>
      <c r="J4807" s="36">
        <v>19.3</v>
      </c>
    </row>
    <row r="4808" spans="1:10" x14ac:dyDescent="0.25">
      <c r="A4808" s="67"/>
      <c r="B4808" s="67"/>
      <c r="C4808" s="67"/>
      <c r="D4808" s="67"/>
      <c r="E4808" s="67" t="s">
        <v>383</v>
      </c>
      <c r="F4808" s="68">
        <v>40724</v>
      </c>
      <c r="G4808" s="67" t="s">
        <v>1496</v>
      </c>
      <c r="H4808" s="67"/>
      <c r="I4808" s="67" t="s">
        <v>1497</v>
      </c>
      <c r="J4808" s="36">
        <v>60</v>
      </c>
    </row>
    <row r="4809" spans="1:10" x14ac:dyDescent="0.25">
      <c r="A4809" s="67"/>
      <c r="B4809" s="67"/>
      <c r="C4809" s="67"/>
      <c r="D4809" s="67"/>
      <c r="E4809" s="67" t="s">
        <v>383</v>
      </c>
      <c r="F4809" s="68">
        <v>40724</v>
      </c>
      <c r="G4809" s="67" t="s">
        <v>1706</v>
      </c>
      <c r="H4809" s="67"/>
      <c r="I4809" s="67" t="s">
        <v>1707</v>
      </c>
      <c r="J4809" s="36">
        <v>20</v>
      </c>
    </row>
    <row r="4810" spans="1:10" x14ac:dyDescent="0.25">
      <c r="A4810" s="67"/>
      <c r="B4810" s="67"/>
      <c r="C4810" s="67"/>
      <c r="D4810" s="67"/>
      <c r="E4810" s="67" t="s">
        <v>383</v>
      </c>
      <c r="F4810" s="68">
        <v>40755</v>
      </c>
      <c r="G4810" s="67" t="s">
        <v>1563</v>
      </c>
      <c r="H4810" s="67"/>
      <c r="I4810" s="67" t="s">
        <v>1564</v>
      </c>
      <c r="J4810" s="36">
        <v>200</v>
      </c>
    </row>
    <row r="4811" spans="1:10" x14ac:dyDescent="0.25">
      <c r="A4811" s="67"/>
      <c r="B4811" s="67"/>
      <c r="C4811" s="67"/>
      <c r="D4811" s="67"/>
      <c r="E4811" s="67" t="s">
        <v>383</v>
      </c>
      <c r="F4811" s="68">
        <v>40877</v>
      </c>
      <c r="G4811" s="67" t="s">
        <v>894</v>
      </c>
      <c r="H4811" s="67"/>
      <c r="I4811" s="67" t="s">
        <v>895</v>
      </c>
      <c r="J4811" s="36">
        <v>500</v>
      </c>
    </row>
    <row r="4812" spans="1:10" x14ac:dyDescent="0.25">
      <c r="A4812" s="67"/>
      <c r="B4812" s="67"/>
      <c r="C4812" s="67"/>
      <c r="D4812" s="67"/>
      <c r="E4812" s="67" t="s">
        <v>383</v>
      </c>
      <c r="F4812" s="68">
        <v>40877</v>
      </c>
      <c r="G4812" s="67" t="s">
        <v>1616</v>
      </c>
      <c r="H4812" s="67"/>
      <c r="I4812" s="67" t="s">
        <v>1617</v>
      </c>
      <c r="J4812" s="36">
        <v>-2294.84</v>
      </c>
    </row>
    <row r="4813" spans="1:10" x14ac:dyDescent="0.25">
      <c r="A4813" s="67"/>
      <c r="B4813" s="67"/>
      <c r="C4813" s="67"/>
      <c r="D4813" s="67"/>
      <c r="E4813" s="67" t="s">
        <v>383</v>
      </c>
      <c r="F4813" s="68">
        <v>40877</v>
      </c>
      <c r="G4813" s="67" t="s">
        <v>2074</v>
      </c>
      <c r="H4813" s="67"/>
      <c r="I4813" s="67" t="s">
        <v>2075</v>
      </c>
      <c r="J4813" s="36">
        <v>2000</v>
      </c>
    </row>
    <row r="4814" spans="1:10" x14ac:dyDescent="0.25">
      <c r="A4814" s="67"/>
      <c r="B4814" s="67"/>
      <c r="C4814" s="67"/>
      <c r="D4814" s="67"/>
      <c r="E4814" s="67" t="s">
        <v>383</v>
      </c>
      <c r="F4814" s="68">
        <v>40877</v>
      </c>
      <c r="G4814" s="67" t="s">
        <v>2074</v>
      </c>
      <c r="H4814" s="67"/>
      <c r="I4814" s="67" t="s">
        <v>2075</v>
      </c>
      <c r="J4814" s="36">
        <v>877.21</v>
      </c>
    </row>
    <row r="4815" spans="1:10" x14ac:dyDescent="0.25">
      <c r="A4815" s="67"/>
      <c r="B4815" s="67"/>
      <c r="C4815" s="67"/>
      <c r="D4815" s="67"/>
      <c r="E4815" s="67" t="s">
        <v>383</v>
      </c>
      <c r="F4815" s="68">
        <v>40908</v>
      </c>
      <c r="G4815" s="67" t="s">
        <v>1618</v>
      </c>
      <c r="H4815" s="67"/>
      <c r="I4815" s="67" t="s">
        <v>1619</v>
      </c>
      <c r="J4815" s="36">
        <v>40</v>
      </c>
    </row>
    <row r="4816" spans="1:10" x14ac:dyDescent="0.25">
      <c r="A4816" s="67"/>
      <c r="B4816" s="67"/>
      <c r="C4816" s="67"/>
      <c r="D4816" s="67"/>
      <c r="E4816" s="67" t="s">
        <v>383</v>
      </c>
      <c r="F4816" s="68">
        <v>40908</v>
      </c>
      <c r="G4816" s="67" t="s">
        <v>1710</v>
      </c>
      <c r="H4816" s="67"/>
      <c r="I4816" s="67" t="s">
        <v>1711</v>
      </c>
      <c r="J4816" s="36">
        <v>5000</v>
      </c>
    </row>
    <row r="4817" spans="1:10" x14ac:dyDescent="0.25">
      <c r="A4817" s="67"/>
      <c r="B4817" s="67"/>
      <c r="C4817" s="67"/>
      <c r="D4817" s="67"/>
      <c r="E4817" s="67" t="s">
        <v>383</v>
      </c>
      <c r="F4817" s="68">
        <v>40908</v>
      </c>
      <c r="G4817" s="67" t="s">
        <v>1710</v>
      </c>
      <c r="H4817" s="67"/>
      <c r="I4817" s="67" t="s">
        <v>1711</v>
      </c>
      <c r="J4817" s="36">
        <v>500</v>
      </c>
    </row>
    <row r="4818" spans="1:10" x14ac:dyDescent="0.25">
      <c r="A4818" s="67"/>
      <c r="B4818" s="67"/>
      <c r="C4818" s="67"/>
      <c r="D4818" s="67"/>
      <c r="E4818" s="67" t="s">
        <v>383</v>
      </c>
      <c r="F4818" s="68">
        <v>40939</v>
      </c>
      <c r="G4818" s="67" t="s">
        <v>1539</v>
      </c>
      <c r="H4818" s="67"/>
      <c r="I4818" s="67" t="s">
        <v>1540</v>
      </c>
      <c r="J4818" s="36">
        <v>20</v>
      </c>
    </row>
    <row r="4819" spans="1:10" x14ac:dyDescent="0.25">
      <c r="A4819" s="67"/>
      <c r="B4819" s="67"/>
      <c r="C4819" s="67"/>
      <c r="D4819" s="67"/>
      <c r="E4819" s="67" t="s">
        <v>383</v>
      </c>
      <c r="F4819" s="68">
        <v>40968</v>
      </c>
      <c r="G4819" s="67" t="s">
        <v>1622</v>
      </c>
      <c r="H4819" s="67"/>
      <c r="I4819" s="67" t="s">
        <v>1623</v>
      </c>
      <c r="J4819" s="36">
        <v>20</v>
      </c>
    </row>
    <row r="4820" spans="1:10" x14ac:dyDescent="0.25">
      <c r="A4820" s="67"/>
      <c r="B4820" s="67"/>
      <c r="C4820" s="67"/>
      <c r="D4820" s="67"/>
      <c r="E4820" s="67" t="s">
        <v>383</v>
      </c>
      <c r="F4820" s="68">
        <v>40999</v>
      </c>
      <c r="G4820" s="67" t="s">
        <v>702</v>
      </c>
      <c r="H4820" s="67"/>
      <c r="I4820" s="67" t="s">
        <v>703</v>
      </c>
      <c r="J4820" s="36">
        <v>40</v>
      </c>
    </row>
    <row r="4821" spans="1:10" x14ac:dyDescent="0.25">
      <c r="A4821" s="67"/>
      <c r="B4821" s="67"/>
      <c r="C4821" s="67"/>
      <c r="D4821" s="67"/>
      <c r="E4821" s="67" t="s">
        <v>383</v>
      </c>
      <c r="F4821" s="68">
        <v>40999</v>
      </c>
      <c r="G4821" s="67" t="s">
        <v>1718</v>
      </c>
      <c r="H4821" s="67"/>
      <c r="I4821" s="67" t="s">
        <v>1719</v>
      </c>
      <c r="J4821" s="36">
        <v>-125</v>
      </c>
    </row>
    <row r="4822" spans="1:10" x14ac:dyDescent="0.25">
      <c r="A4822" s="67"/>
      <c r="B4822" s="67"/>
      <c r="C4822" s="67"/>
      <c r="D4822" s="67"/>
      <c r="E4822" s="67" t="s">
        <v>383</v>
      </c>
      <c r="F4822" s="68">
        <v>41029</v>
      </c>
      <c r="G4822" s="67" t="s">
        <v>896</v>
      </c>
      <c r="H4822" s="67"/>
      <c r="I4822" s="67" t="s">
        <v>897</v>
      </c>
      <c r="J4822" s="36">
        <v>40</v>
      </c>
    </row>
    <row r="4823" spans="1:10" x14ac:dyDescent="0.25">
      <c r="A4823" s="67"/>
      <c r="B4823" s="67"/>
      <c r="C4823" s="67"/>
      <c r="D4823" s="67"/>
      <c r="E4823" s="67" t="s">
        <v>383</v>
      </c>
      <c r="F4823" s="68">
        <v>41060</v>
      </c>
      <c r="G4823" s="67" t="s">
        <v>1486</v>
      </c>
      <c r="H4823" s="67"/>
      <c r="I4823" s="67" t="s">
        <v>1487</v>
      </c>
      <c r="J4823" s="36">
        <v>40</v>
      </c>
    </row>
    <row r="4824" spans="1:10" x14ac:dyDescent="0.25">
      <c r="A4824" s="67"/>
      <c r="B4824" s="67"/>
      <c r="C4824" s="67"/>
      <c r="D4824" s="67"/>
      <c r="E4824" s="67" t="s">
        <v>383</v>
      </c>
      <c r="F4824" s="68">
        <v>41121</v>
      </c>
      <c r="G4824" s="67" t="s">
        <v>1513</v>
      </c>
      <c r="H4824" s="67"/>
      <c r="I4824" s="67" t="s">
        <v>1514</v>
      </c>
      <c r="J4824" s="36">
        <v>340</v>
      </c>
    </row>
    <row r="4825" spans="1:10" x14ac:dyDescent="0.25">
      <c r="A4825" s="67"/>
      <c r="B4825" s="67"/>
      <c r="C4825" s="67"/>
      <c r="D4825" s="67"/>
      <c r="E4825" s="67" t="s">
        <v>383</v>
      </c>
      <c r="F4825" s="68">
        <v>41152</v>
      </c>
      <c r="G4825" s="67" t="s">
        <v>1565</v>
      </c>
      <c r="H4825" s="67"/>
      <c r="I4825" s="67" t="s">
        <v>1566</v>
      </c>
      <c r="J4825" s="36">
        <v>100</v>
      </c>
    </row>
    <row r="4826" spans="1:10" x14ac:dyDescent="0.25">
      <c r="A4826" s="67"/>
      <c r="B4826" s="67"/>
      <c r="C4826" s="67"/>
      <c r="D4826" s="67"/>
      <c r="E4826" s="67" t="s">
        <v>383</v>
      </c>
      <c r="F4826" s="68">
        <v>41182</v>
      </c>
      <c r="G4826" s="67" t="s">
        <v>1506</v>
      </c>
      <c r="H4826" s="67"/>
      <c r="I4826" s="67" t="s">
        <v>1507</v>
      </c>
      <c r="J4826" s="36">
        <v>240</v>
      </c>
    </row>
    <row r="4827" spans="1:10" x14ac:dyDescent="0.25">
      <c r="A4827" s="67"/>
      <c r="B4827" s="67"/>
      <c r="C4827" s="67"/>
      <c r="D4827" s="67"/>
      <c r="E4827" s="67" t="s">
        <v>383</v>
      </c>
      <c r="F4827" s="68">
        <v>41182</v>
      </c>
      <c r="G4827" s="67" t="s">
        <v>1567</v>
      </c>
      <c r="H4827" s="67"/>
      <c r="I4827" s="67" t="s">
        <v>1568</v>
      </c>
      <c r="J4827" s="36">
        <v>2000</v>
      </c>
    </row>
    <row r="4828" spans="1:10" x14ac:dyDescent="0.25">
      <c r="A4828" s="67"/>
      <c r="B4828" s="67"/>
      <c r="C4828" s="67"/>
      <c r="D4828" s="67"/>
      <c r="E4828" s="67" t="s">
        <v>383</v>
      </c>
      <c r="F4828" s="68">
        <v>41213</v>
      </c>
      <c r="G4828" s="67" t="s">
        <v>1569</v>
      </c>
      <c r="H4828" s="67"/>
      <c r="I4828" s="67" t="s">
        <v>1570</v>
      </c>
      <c r="J4828" s="36">
        <v>120</v>
      </c>
    </row>
    <row r="4829" spans="1:10" x14ac:dyDescent="0.25">
      <c r="A4829" s="67"/>
      <c r="B4829" s="67"/>
      <c r="C4829" s="67"/>
      <c r="D4829" s="67"/>
      <c r="E4829" s="67" t="s">
        <v>383</v>
      </c>
      <c r="F4829" s="68">
        <v>41213</v>
      </c>
      <c r="G4829" s="67" t="s">
        <v>1730</v>
      </c>
      <c r="H4829" s="67"/>
      <c r="I4829" s="67" t="s">
        <v>1731</v>
      </c>
      <c r="J4829" s="36">
        <v>-402.01</v>
      </c>
    </row>
    <row r="4830" spans="1:10" x14ac:dyDescent="0.25">
      <c r="A4830" s="67"/>
      <c r="B4830" s="67"/>
      <c r="C4830" s="67"/>
      <c r="D4830" s="67"/>
      <c r="E4830" s="67" t="s">
        <v>383</v>
      </c>
      <c r="F4830" s="68">
        <v>41213</v>
      </c>
      <c r="G4830" s="67" t="s">
        <v>1732</v>
      </c>
      <c r="H4830" s="67"/>
      <c r="I4830" s="67" t="s">
        <v>1733</v>
      </c>
      <c r="J4830" s="36">
        <v>20</v>
      </c>
    </row>
    <row r="4831" spans="1:10" x14ac:dyDescent="0.25">
      <c r="A4831" s="67"/>
      <c r="B4831" s="67"/>
      <c r="C4831" s="67"/>
      <c r="D4831" s="67"/>
      <c r="E4831" s="67" t="s">
        <v>383</v>
      </c>
      <c r="F4831" s="68">
        <v>41213</v>
      </c>
      <c r="G4831" s="67" t="s">
        <v>1732</v>
      </c>
      <c r="H4831" s="67"/>
      <c r="I4831" s="67" t="s">
        <v>1733</v>
      </c>
      <c r="J4831" s="36">
        <v>2000</v>
      </c>
    </row>
    <row r="4832" spans="1:10" x14ac:dyDescent="0.25">
      <c r="A4832" s="67"/>
      <c r="B4832" s="67"/>
      <c r="C4832" s="67"/>
      <c r="D4832" s="67"/>
      <c r="E4832" s="67" t="s">
        <v>383</v>
      </c>
      <c r="F4832" s="68">
        <v>41243</v>
      </c>
      <c r="G4832" s="67" t="s">
        <v>1734</v>
      </c>
      <c r="H4832" s="67"/>
      <c r="I4832" s="67" t="s">
        <v>1735</v>
      </c>
      <c r="J4832" s="36">
        <v>80</v>
      </c>
    </row>
    <row r="4833" spans="1:10" x14ac:dyDescent="0.25">
      <c r="A4833" s="67"/>
      <c r="B4833" s="67"/>
      <c r="C4833" s="67"/>
      <c r="D4833" s="67"/>
      <c r="E4833" s="67" t="s">
        <v>383</v>
      </c>
      <c r="F4833" s="68">
        <v>41243</v>
      </c>
      <c r="G4833" s="67" t="s">
        <v>1738</v>
      </c>
      <c r="H4833" s="67"/>
      <c r="I4833" s="67" t="s">
        <v>1739</v>
      </c>
      <c r="J4833" s="36">
        <v>1938.35</v>
      </c>
    </row>
    <row r="4834" spans="1:10" x14ac:dyDescent="0.25">
      <c r="A4834" s="67"/>
      <c r="B4834" s="67"/>
      <c r="C4834" s="67"/>
      <c r="D4834" s="67"/>
      <c r="E4834" s="67" t="s">
        <v>383</v>
      </c>
      <c r="F4834" s="68">
        <v>41274</v>
      </c>
      <c r="G4834" s="67" t="s">
        <v>1541</v>
      </c>
      <c r="H4834" s="67"/>
      <c r="I4834" s="67" t="s">
        <v>1542</v>
      </c>
      <c r="J4834" s="36">
        <v>40</v>
      </c>
    </row>
    <row r="4835" spans="1:10" x14ac:dyDescent="0.25">
      <c r="A4835" s="67"/>
      <c r="B4835" s="67"/>
      <c r="C4835" s="67"/>
      <c r="D4835" s="67"/>
      <c r="E4835" s="67" t="s">
        <v>383</v>
      </c>
      <c r="F4835" s="68">
        <v>41274</v>
      </c>
      <c r="G4835" s="67" t="s">
        <v>1740</v>
      </c>
      <c r="H4835" s="67"/>
      <c r="I4835" s="67" t="s">
        <v>1741</v>
      </c>
      <c r="J4835" s="36">
        <v>-93.93</v>
      </c>
    </row>
    <row r="4836" spans="1:10" x14ac:dyDescent="0.25">
      <c r="A4836" s="67"/>
      <c r="B4836" s="67"/>
      <c r="C4836" s="67"/>
      <c r="D4836" s="67"/>
      <c r="E4836" s="67" t="s">
        <v>383</v>
      </c>
      <c r="F4836" s="68">
        <v>41305</v>
      </c>
      <c r="G4836" s="67" t="s">
        <v>1488</v>
      </c>
      <c r="H4836" s="67"/>
      <c r="I4836" s="67" t="s">
        <v>1489</v>
      </c>
      <c r="J4836" s="36">
        <v>40</v>
      </c>
    </row>
    <row r="4837" spans="1:10" x14ac:dyDescent="0.25">
      <c r="A4837" s="67"/>
      <c r="B4837" s="67"/>
      <c r="C4837" s="67"/>
      <c r="D4837" s="67"/>
      <c r="E4837" s="67" t="s">
        <v>383</v>
      </c>
      <c r="F4837" s="68">
        <v>41333</v>
      </c>
      <c r="G4837" s="67" t="s">
        <v>1571</v>
      </c>
      <c r="H4837" s="67"/>
      <c r="I4837" s="67" t="s">
        <v>1572</v>
      </c>
      <c r="J4837" s="36">
        <v>60</v>
      </c>
    </row>
    <row r="4838" spans="1:10" x14ac:dyDescent="0.25">
      <c r="A4838" s="67"/>
      <c r="B4838" s="67"/>
      <c r="C4838" s="67"/>
      <c r="D4838" s="67"/>
      <c r="E4838" s="67" t="s">
        <v>383</v>
      </c>
      <c r="F4838" s="68">
        <v>41333</v>
      </c>
      <c r="G4838" s="67" t="s">
        <v>1744</v>
      </c>
      <c r="H4838" s="67"/>
      <c r="I4838" s="67" t="s">
        <v>1745</v>
      </c>
      <c r="J4838" s="36">
        <v>-550.48</v>
      </c>
    </row>
    <row r="4839" spans="1:10" x14ac:dyDescent="0.25">
      <c r="A4839" s="67"/>
      <c r="B4839" s="67"/>
      <c r="C4839" s="67"/>
      <c r="D4839" s="67"/>
      <c r="E4839" s="67" t="s">
        <v>383</v>
      </c>
      <c r="F4839" s="68">
        <v>41364</v>
      </c>
      <c r="G4839" s="67" t="s">
        <v>1624</v>
      </c>
      <c r="H4839" s="67"/>
      <c r="I4839" s="67" t="s">
        <v>1625</v>
      </c>
      <c r="J4839" s="36">
        <v>60</v>
      </c>
    </row>
    <row r="4840" spans="1:10" x14ac:dyDescent="0.25">
      <c r="A4840" s="67"/>
      <c r="B4840" s="67"/>
      <c r="C4840" s="67"/>
      <c r="D4840" s="67"/>
      <c r="E4840" s="67" t="s">
        <v>383</v>
      </c>
      <c r="F4840" s="68">
        <v>41364</v>
      </c>
      <c r="G4840" s="67" t="s">
        <v>1746</v>
      </c>
      <c r="H4840" s="67"/>
      <c r="I4840" s="67" t="s">
        <v>1747</v>
      </c>
      <c r="J4840" s="36">
        <v>-990.62</v>
      </c>
    </row>
    <row r="4841" spans="1:10" x14ac:dyDescent="0.25">
      <c r="A4841" s="67"/>
      <c r="B4841" s="67"/>
      <c r="C4841" s="67"/>
      <c r="D4841" s="67"/>
      <c r="E4841" s="67" t="s">
        <v>383</v>
      </c>
      <c r="F4841" s="68">
        <v>41394</v>
      </c>
      <c r="G4841" s="67" t="s">
        <v>1515</v>
      </c>
      <c r="H4841" s="67"/>
      <c r="I4841" s="67" t="s">
        <v>1516</v>
      </c>
      <c r="J4841" s="36">
        <v>20</v>
      </c>
    </row>
    <row r="4842" spans="1:10" x14ac:dyDescent="0.25">
      <c r="A4842" s="67"/>
      <c r="B4842" s="67"/>
      <c r="C4842" s="67"/>
      <c r="D4842" s="67"/>
      <c r="E4842" s="67" t="s">
        <v>383</v>
      </c>
      <c r="F4842" s="68">
        <v>41425</v>
      </c>
      <c r="G4842" s="67" t="s">
        <v>1490</v>
      </c>
      <c r="H4842" s="67"/>
      <c r="I4842" s="67" t="s">
        <v>1491</v>
      </c>
      <c r="J4842" s="36">
        <v>60</v>
      </c>
    </row>
    <row r="4843" spans="1:10" x14ac:dyDescent="0.25">
      <c r="A4843" s="67"/>
      <c r="B4843" s="67"/>
      <c r="C4843" s="67"/>
      <c r="D4843" s="67"/>
      <c r="E4843" s="67" t="s">
        <v>383</v>
      </c>
      <c r="F4843" s="68">
        <v>41455</v>
      </c>
      <c r="G4843" s="67" t="s">
        <v>1750</v>
      </c>
      <c r="H4843" s="67"/>
      <c r="I4843" s="67" t="s">
        <v>1751</v>
      </c>
      <c r="J4843" s="36">
        <v>80</v>
      </c>
    </row>
    <row r="4844" spans="1:10" x14ac:dyDescent="0.25">
      <c r="A4844" s="67"/>
      <c r="B4844" s="67"/>
      <c r="C4844" s="67"/>
      <c r="D4844" s="67"/>
      <c r="E4844" s="67" t="s">
        <v>383</v>
      </c>
      <c r="F4844" s="68">
        <v>41486</v>
      </c>
      <c r="G4844" s="67" t="s">
        <v>1517</v>
      </c>
      <c r="H4844" s="67"/>
      <c r="I4844" s="67" t="s">
        <v>1518</v>
      </c>
      <c r="J4844" s="36">
        <v>78</v>
      </c>
    </row>
    <row r="4845" spans="1:10" x14ac:dyDescent="0.25">
      <c r="A4845" s="67"/>
      <c r="B4845" s="67"/>
      <c r="C4845" s="67"/>
      <c r="D4845" s="67"/>
      <c r="E4845" s="67" t="s">
        <v>383</v>
      </c>
      <c r="F4845" s="68">
        <v>41486</v>
      </c>
      <c r="G4845" s="67" t="s">
        <v>2467</v>
      </c>
      <c r="H4845" s="67"/>
      <c r="I4845" s="67" t="s">
        <v>2468</v>
      </c>
      <c r="J4845" s="36">
        <v>-1500</v>
      </c>
    </row>
    <row r="4846" spans="1:10" x14ac:dyDescent="0.25">
      <c r="A4846" s="67"/>
      <c r="B4846" s="67"/>
      <c r="C4846" s="67"/>
      <c r="D4846" s="67"/>
      <c r="E4846" s="67" t="s">
        <v>383</v>
      </c>
      <c r="F4846" s="68">
        <v>41517</v>
      </c>
      <c r="G4846" s="67" t="s">
        <v>1508</v>
      </c>
      <c r="H4846" s="67"/>
      <c r="I4846" s="67" t="s">
        <v>1509</v>
      </c>
      <c r="J4846" s="36">
        <v>140</v>
      </c>
    </row>
    <row r="4847" spans="1:10" x14ac:dyDescent="0.25">
      <c r="A4847" s="67"/>
      <c r="B4847" s="67"/>
      <c r="C4847" s="67"/>
      <c r="D4847" s="67"/>
      <c r="E4847" s="67" t="s">
        <v>383</v>
      </c>
      <c r="F4847" s="68">
        <v>41547</v>
      </c>
      <c r="G4847" s="67" t="s">
        <v>1543</v>
      </c>
      <c r="H4847" s="67"/>
      <c r="I4847" s="67" t="s">
        <v>1544</v>
      </c>
      <c r="J4847" s="36">
        <v>158</v>
      </c>
    </row>
    <row r="4848" spans="1:10" x14ac:dyDescent="0.25">
      <c r="A4848" s="67"/>
      <c r="B4848" s="67"/>
      <c r="C4848" s="67"/>
      <c r="D4848" s="67"/>
      <c r="E4848" s="67" t="s">
        <v>383</v>
      </c>
      <c r="F4848" s="68">
        <v>41578</v>
      </c>
      <c r="G4848" s="67" t="s">
        <v>421</v>
      </c>
      <c r="H4848" s="67"/>
      <c r="I4848" s="67" t="s">
        <v>422</v>
      </c>
      <c r="J4848" s="36">
        <v>100</v>
      </c>
    </row>
    <row r="4849" spans="1:10" x14ac:dyDescent="0.25">
      <c r="A4849" s="67"/>
      <c r="B4849" s="67"/>
      <c r="C4849" s="67"/>
      <c r="D4849" s="67"/>
      <c r="E4849" s="67" t="s">
        <v>383</v>
      </c>
      <c r="F4849" s="68">
        <v>41578</v>
      </c>
      <c r="G4849" s="67" t="s">
        <v>2469</v>
      </c>
      <c r="H4849" s="67"/>
      <c r="I4849" s="67" t="s">
        <v>2470</v>
      </c>
      <c r="J4849" s="36">
        <v>3945.46</v>
      </c>
    </row>
    <row r="4850" spans="1:10" x14ac:dyDescent="0.25">
      <c r="A4850" s="67"/>
      <c r="B4850" s="67"/>
      <c r="C4850" s="67"/>
      <c r="D4850" s="67"/>
      <c r="E4850" s="67" t="s">
        <v>383</v>
      </c>
      <c r="F4850" s="68">
        <v>41608</v>
      </c>
      <c r="G4850" s="67" t="s">
        <v>1519</v>
      </c>
      <c r="H4850" s="67"/>
      <c r="I4850" s="67" t="s">
        <v>1520</v>
      </c>
      <c r="J4850" s="36">
        <v>138</v>
      </c>
    </row>
    <row r="4851" spans="1:10" x14ac:dyDescent="0.25">
      <c r="A4851" s="67"/>
      <c r="B4851" s="67"/>
      <c r="C4851" s="67"/>
      <c r="D4851" s="67"/>
      <c r="E4851" s="67" t="s">
        <v>383</v>
      </c>
      <c r="F4851" s="68">
        <v>41639</v>
      </c>
      <c r="G4851" s="67" t="s">
        <v>1628</v>
      </c>
      <c r="H4851" s="67"/>
      <c r="I4851" s="67" t="s">
        <v>1629</v>
      </c>
      <c r="J4851" s="36">
        <v>38</v>
      </c>
    </row>
    <row r="4852" spans="1:10" x14ac:dyDescent="0.25">
      <c r="A4852" s="67"/>
      <c r="B4852" s="67"/>
      <c r="C4852" s="67"/>
      <c r="D4852" s="67"/>
      <c r="E4852" s="67" t="s">
        <v>383</v>
      </c>
      <c r="F4852" s="68">
        <v>41653</v>
      </c>
      <c r="G4852" s="67" t="s">
        <v>4415</v>
      </c>
      <c r="H4852" s="67"/>
      <c r="I4852" s="67" t="s">
        <v>2736</v>
      </c>
      <c r="J4852" s="36">
        <v>194</v>
      </c>
    </row>
    <row r="4853" spans="1:10" x14ac:dyDescent="0.25">
      <c r="A4853" s="67"/>
      <c r="B4853" s="67"/>
      <c r="C4853" s="67"/>
      <c r="D4853" s="67"/>
      <c r="E4853" s="67" t="s">
        <v>383</v>
      </c>
      <c r="F4853" s="68">
        <v>41670</v>
      </c>
      <c r="G4853" s="67" t="s">
        <v>1573</v>
      </c>
      <c r="H4853" s="67"/>
      <c r="I4853" s="67" t="s">
        <v>1574</v>
      </c>
      <c r="J4853" s="36">
        <v>40</v>
      </c>
    </row>
    <row r="4854" spans="1:10" x14ac:dyDescent="0.25">
      <c r="A4854" s="67"/>
      <c r="B4854" s="67"/>
      <c r="C4854" s="67"/>
      <c r="D4854" s="67"/>
      <c r="E4854" s="67" t="s">
        <v>383</v>
      </c>
      <c r="F4854" s="68">
        <v>41698</v>
      </c>
      <c r="G4854" s="67" t="s">
        <v>1575</v>
      </c>
      <c r="H4854" s="67"/>
      <c r="I4854" s="67" t="s">
        <v>1576</v>
      </c>
      <c r="J4854" s="36">
        <v>78</v>
      </c>
    </row>
    <row r="4855" spans="1:10" x14ac:dyDescent="0.25">
      <c r="A4855" s="67"/>
      <c r="B4855" s="67"/>
      <c r="C4855" s="67"/>
      <c r="D4855" s="67"/>
      <c r="E4855" s="67" t="s">
        <v>383</v>
      </c>
      <c r="F4855" s="68">
        <v>41729</v>
      </c>
      <c r="G4855" s="67" t="s">
        <v>1478</v>
      </c>
      <c r="H4855" s="67"/>
      <c r="I4855" s="67" t="s">
        <v>1479</v>
      </c>
      <c r="J4855" s="36">
        <v>40</v>
      </c>
    </row>
    <row r="4856" spans="1:10" x14ac:dyDescent="0.25">
      <c r="A4856" s="67"/>
      <c r="B4856" s="67"/>
      <c r="C4856" s="67"/>
      <c r="D4856" s="67"/>
      <c r="E4856" s="67" t="s">
        <v>383</v>
      </c>
      <c r="F4856" s="68">
        <v>41751</v>
      </c>
      <c r="G4856" s="67" t="s">
        <v>4416</v>
      </c>
      <c r="H4856" s="67"/>
      <c r="I4856" s="67"/>
      <c r="J4856" s="36">
        <v>-1500</v>
      </c>
    </row>
    <row r="4857" spans="1:10" x14ac:dyDescent="0.25">
      <c r="A4857" s="67"/>
      <c r="B4857" s="67"/>
      <c r="C4857" s="67"/>
      <c r="D4857" s="67"/>
      <c r="E4857" s="67" t="s">
        <v>383</v>
      </c>
      <c r="F4857" s="68">
        <v>41759</v>
      </c>
      <c r="G4857" s="67" t="s">
        <v>1521</v>
      </c>
      <c r="H4857" s="67"/>
      <c r="I4857" s="67" t="s">
        <v>1522</v>
      </c>
      <c r="J4857" s="36">
        <v>20</v>
      </c>
    </row>
    <row r="4858" spans="1:10" x14ac:dyDescent="0.25">
      <c r="A4858" s="67"/>
      <c r="B4858" s="67"/>
      <c r="C4858" s="67"/>
      <c r="D4858" s="67"/>
      <c r="E4858" s="67" t="s">
        <v>426</v>
      </c>
      <c r="F4858" s="68">
        <v>41771</v>
      </c>
      <c r="G4858" s="67"/>
      <c r="H4858" s="67" t="s">
        <v>2927</v>
      </c>
      <c r="I4858" s="67" t="s">
        <v>4417</v>
      </c>
      <c r="J4858" s="36">
        <v>-1254.32</v>
      </c>
    </row>
    <row r="4859" spans="1:10" x14ac:dyDescent="0.25">
      <c r="A4859" s="67"/>
      <c r="B4859" s="67"/>
      <c r="C4859" s="67"/>
      <c r="D4859" s="67"/>
      <c r="E4859" s="67" t="s">
        <v>450</v>
      </c>
      <c r="F4859" s="68">
        <v>41844</v>
      </c>
      <c r="G4859" s="67"/>
      <c r="H4859" s="67" t="s">
        <v>4418</v>
      </c>
      <c r="I4859" s="67" t="s">
        <v>4419</v>
      </c>
      <c r="J4859" s="36">
        <v>-1098.01</v>
      </c>
    </row>
    <row r="4860" spans="1:10" x14ac:dyDescent="0.25">
      <c r="A4860" s="67"/>
      <c r="B4860" s="67"/>
      <c r="C4860" s="67"/>
      <c r="D4860" s="67"/>
      <c r="E4860" s="67" t="s">
        <v>383</v>
      </c>
      <c r="F4860" s="68">
        <v>41851</v>
      </c>
      <c r="G4860" s="67" t="s">
        <v>1780</v>
      </c>
      <c r="H4860" s="67"/>
      <c r="I4860" s="67" t="s">
        <v>1781</v>
      </c>
      <c r="J4860" s="36">
        <v>40</v>
      </c>
    </row>
    <row r="4861" spans="1:10" x14ac:dyDescent="0.25">
      <c r="A4861" s="67"/>
      <c r="B4861" s="67"/>
      <c r="C4861" s="67"/>
      <c r="D4861" s="67"/>
      <c r="E4861" s="67" t="s">
        <v>426</v>
      </c>
      <c r="F4861" s="68">
        <v>41855</v>
      </c>
      <c r="G4861" s="67"/>
      <c r="H4861" s="67" t="s">
        <v>4420</v>
      </c>
      <c r="I4861" s="67" t="s">
        <v>4421</v>
      </c>
      <c r="J4861" s="36">
        <v>-600</v>
      </c>
    </row>
    <row r="4862" spans="1:10" x14ac:dyDescent="0.25">
      <c r="A4862" s="67"/>
      <c r="B4862" s="67"/>
      <c r="C4862" s="67"/>
      <c r="D4862" s="67"/>
      <c r="E4862" s="67" t="s">
        <v>426</v>
      </c>
      <c r="F4862" s="68">
        <v>41878</v>
      </c>
      <c r="G4862" s="67"/>
      <c r="H4862" s="67" t="s">
        <v>1771</v>
      </c>
      <c r="I4862" s="67" t="s">
        <v>4422</v>
      </c>
      <c r="J4862" s="36">
        <v>-6</v>
      </c>
    </row>
    <row r="4863" spans="1:10" x14ac:dyDescent="0.25">
      <c r="A4863" s="67"/>
      <c r="B4863" s="67"/>
      <c r="C4863" s="67"/>
      <c r="D4863" s="67"/>
      <c r="E4863" s="67" t="s">
        <v>383</v>
      </c>
      <c r="F4863" s="68">
        <v>41882</v>
      </c>
      <c r="G4863" s="67" t="s">
        <v>1492</v>
      </c>
      <c r="H4863" s="67"/>
      <c r="I4863" s="67" t="s">
        <v>1493</v>
      </c>
      <c r="J4863" s="36">
        <v>100</v>
      </c>
    </row>
    <row r="4864" spans="1:10" x14ac:dyDescent="0.25">
      <c r="A4864" s="67"/>
      <c r="B4864" s="67"/>
      <c r="C4864" s="67"/>
      <c r="D4864" s="67"/>
      <c r="E4864" s="67" t="s">
        <v>383</v>
      </c>
      <c r="F4864" s="68">
        <v>41912</v>
      </c>
      <c r="G4864" s="67" t="s">
        <v>1642</v>
      </c>
      <c r="H4864" s="67"/>
      <c r="I4864" s="67" t="s">
        <v>1643</v>
      </c>
      <c r="J4864" s="36">
        <v>440</v>
      </c>
    </row>
    <row r="4865" spans="1:10" x14ac:dyDescent="0.25">
      <c r="A4865" s="67"/>
      <c r="B4865" s="67"/>
      <c r="C4865" s="67"/>
      <c r="D4865" s="67"/>
      <c r="E4865" s="67" t="s">
        <v>383</v>
      </c>
      <c r="F4865" s="68">
        <v>41943</v>
      </c>
      <c r="G4865" s="67" t="s">
        <v>1644</v>
      </c>
      <c r="H4865" s="67"/>
      <c r="I4865" s="67" t="s">
        <v>1645</v>
      </c>
      <c r="J4865" s="36">
        <v>80</v>
      </c>
    </row>
    <row r="4866" spans="1:10" x14ac:dyDescent="0.25">
      <c r="A4866" s="67"/>
      <c r="B4866" s="67"/>
      <c r="C4866" s="67"/>
      <c r="D4866" s="67"/>
      <c r="E4866" s="67" t="s">
        <v>383</v>
      </c>
      <c r="F4866" s="68">
        <v>41946</v>
      </c>
      <c r="G4866" s="67" t="s">
        <v>4423</v>
      </c>
      <c r="H4866" s="67" t="s">
        <v>454</v>
      </c>
      <c r="I4866" s="67"/>
      <c r="J4866" s="36">
        <v>2000</v>
      </c>
    </row>
    <row r="4867" spans="1:10" x14ac:dyDescent="0.25">
      <c r="A4867" s="67"/>
      <c r="B4867" s="67"/>
      <c r="C4867" s="67"/>
      <c r="D4867" s="67"/>
      <c r="E4867" s="67" t="s">
        <v>423</v>
      </c>
      <c r="F4867" s="68">
        <v>41967</v>
      </c>
      <c r="G4867" s="67"/>
      <c r="H4867" s="67" t="s">
        <v>1930</v>
      </c>
      <c r="I4867" s="67" t="s">
        <v>430</v>
      </c>
      <c r="J4867" s="36">
        <v>1938.13</v>
      </c>
    </row>
    <row r="4868" spans="1:10" x14ac:dyDescent="0.25">
      <c r="A4868" s="67"/>
      <c r="B4868" s="67"/>
      <c r="C4868" s="67"/>
      <c r="D4868" s="67"/>
      <c r="E4868" s="67" t="s">
        <v>383</v>
      </c>
      <c r="F4868" s="68">
        <v>41973</v>
      </c>
      <c r="G4868" s="67" t="s">
        <v>1646</v>
      </c>
      <c r="H4868" s="67"/>
      <c r="I4868" s="67" t="s">
        <v>1647</v>
      </c>
      <c r="J4868" s="36">
        <v>80</v>
      </c>
    </row>
    <row r="4869" spans="1:10" x14ac:dyDescent="0.25">
      <c r="A4869" s="67"/>
      <c r="B4869" s="67"/>
      <c r="C4869" s="67"/>
      <c r="D4869" s="67"/>
      <c r="E4869" s="67" t="s">
        <v>426</v>
      </c>
      <c r="F4869" s="68">
        <v>42024</v>
      </c>
      <c r="G4869" s="67"/>
      <c r="H4869" s="67" t="s">
        <v>1033</v>
      </c>
      <c r="I4869" s="67" t="s">
        <v>4424</v>
      </c>
      <c r="J4869" s="36">
        <v>-1068.82</v>
      </c>
    </row>
    <row r="4870" spans="1:10" x14ac:dyDescent="0.25">
      <c r="A4870" s="67"/>
      <c r="B4870" s="67"/>
      <c r="C4870" s="67"/>
      <c r="D4870" s="67"/>
      <c r="E4870" s="67" t="s">
        <v>383</v>
      </c>
      <c r="F4870" s="68">
        <v>42035</v>
      </c>
      <c r="G4870" s="67" t="s">
        <v>1579</v>
      </c>
      <c r="H4870" s="67"/>
      <c r="I4870" s="67" t="s">
        <v>1580</v>
      </c>
      <c r="J4870" s="36">
        <v>20</v>
      </c>
    </row>
    <row r="4871" spans="1:10" x14ac:dyDescent="0.25">
      <c r="A4871" s="67"/>
      <c r="B4871" s="67"/>
      <c r="C4871" s="67"/>
      <c r="D4871" s="67"/>
      <c r="E4871" s="67" t="s">
        <v>426</v>
      </c>
      <c r="F4871" s="68">
        <v>42037</v>
      </c>
      <c r="G4871" s="67"/>
      <c r="H4871" s="67" t="s">
        <v>4425</v>
      </c>
      <c r="I4871" s="67" t="s">
        <v>4426</v>
      </c>
      <c r="J4871" s="36">
        <v>-2290.02</v>
      </c>
    </row>
    <row r="4872" spans="1:10" x14ac:dyDescent="0.25">
      <c r="A4872" s="67"/>
      <c r="B4872" s="67"/>
      <c r="C4872" s="67"/>
      <c r="D4872" s="67"/>
      <c r="E4872" s="67" t="s">
        <v>383</v>
      </c>
      <c r="F4872" s="68">
        <v>42063</v>
      </c>
      <c r="G4872" s="67" t="s">
        <v>1549</v>
      </c>
      <c r="H4872" s="67"/>
      <c r="I4872" s="67" t="s">
        <v>1550</v>
      </c>
      <c r="J4872" s="36">
        <v>58</v>
      </c>
    </row>
    <row r="4873" spans="1:10" x14ac:dyDescent="0.25">
      <c r="A4873" s="67"/>
      <c r="B4873" s="67"/>
      <c r="C4873" s="67"/>
      <c r="D4873" s="67"/>
      <c r="E4873" s="67" t="s">
        <v>383</v>
      </c>
      <c r="F4873" s="68">
        <v>42094</v>
      </c>
      <c r="G4873" s="67" t="s">
        <v>898</v>
      </c>
      <c r="H4873" s="67"/>
      <c r="I4873" s="67" t="s">
        <v>899</v>
      </c>
      <c r="J4873" s="36">
        <v>158</v>
      </c>
    </row>
    <row r="4874" spans="1:10" x14ac:dyDescent="0.25">
      <c r="A4874" s="67"/>
      <c r="B4874" s="67"/>
      <c r="C4874" s="67"/>
      <c r="D4874" s="67"/>
      <c r="E4874" s="67" t="s">
        <v>383</v>
      </c>
      <c r="F4874" s="68">
        <v>42124</v>
      </c>
      <c r="G4874" s="67" t="s">
        <v>1523</v>
      </c>
      <c r="H4874" s="67"/>
      <c r="I4874" s="67" t="s">
        <v>1524</v>
      </c>
      <c r="J4874" s="36">
        <v>100</v>
      </c>
    </row>
    <row r="4875" spans="1:10" x14ac:dyDescent="0.25">
      <c r="A4875" s="67"/>
      <c r="B4875" s="67"/>
      <c r="C4875" s="67"/>
      <c r="D4875" s="67"/>
      <c r="E4875" s="67" t="s">
        <v>426</v>
      </c>
      <c r="F4875" s="68">
        <v>42150</v>
      </c>
      <c r="G4875" s="67"/>
      <c r="H4875" s="67" t="s">
        <v>4427</v>
      </c>
      <c r="I4875" s="67" t="s">
        <v>4428</v>
      </c>
      <c r="J4875" s="36">
        <v>-78.88</v>
      </c>
    </row>
    <row r="4876" spans="1:10" x14ac:dyDescent="0.25">
      <c r="A4876" s="67"/>
      <c r="B4876" s="67"/>
      <c r="C4876" s="67"/>
      <c r="D4876" s="67"/>
      <c r="E4876" s="67" t="s">
        <v>383</v>
      </c>
      <c r="F4876" s="68">
        <v>42155</v>
      </c>
      <c r="G4876" s="67" t="s">
        <v>1650</v>
      </c>
      <c r="H4876" s="67"/>
      <c r="I4876" s="67" t="s">
        <v>1651</v>
      </c>
      <c r="J4876" s="36">
        <v>20</v>
      </c>
    </row>
    <row r="4877" spans="1:10" x14ac:dyDescent="0.25">
      <c r="A4877" s="67"/>
      <c r="B4877" s="67"/>
      <c r="C4877" s="67"/>
      <c r="D4877" s="67"/>
      <c r="E4877" s="67" t="s">
        <v>426</v>
      </c>
      <c r="F4877" s="68">
        <v>42156</v>
      </c>
      <c r="G4877" s="67"/>
      <c r="H4877" s="67" t="s">
        <v>568</v>
      </c>
      <c r="I4877" s="67" t="s">
        <v>4429</v>
      </c>
      <c r="J4877" s="36">
        <v>-201.83</v>
      </c>
    </row>
    <row r="4878" spans="1:10" x14ac:dyDescent="0.25">
      <c r="A4878" s="67"/>
      <c r="B4878" s="67"/>
      <c r="C4878" s="67"/>
      <c r="D4878" s="67"/>
      <c r="E4878" s="67" t="s">
        <v>426</v>
      </c>
      <c r="F4878" s="68">
        <v>42156</v>
      </c>
      <c r="G4878" s="67"/>
      <c r="H4878" s="67" t="s">
        <v>568</v>
      </c>
      <c r="I4878" s="67" t="s">
        <v>4430</v>
      </c>
      <c r="J4878" s="36">
        <v>-14.93</v>
      </c>
    </row>
    <row r="4879" spans="1:10" x14ac:dyDescent="0.25">
      <c r="A4879" s="67"/>
      <c r="B4879" s="67"/>
      <c r="C4879" s="67"/>
      <c r="D4879" s="67"/>
      <c r="E4879" s="67" t="s">
        <v>383</v>
      </c>
      <c r="F4879" s="68">
        <v>42185</v>
      </c>
      <c r="G4879" s="67" t="s">
        <v>900</v>
      </c>
      <c r="H4879" s="67"/>
      <c r="I4879" s="67" t="s">
        <v>901</v>
      </c>
      <c r="J4879" s="36">
        <v>300</v>
      </c>
    </row>
    <row r="4880" spans="1:10" x14ac:dyDescent="0.25">
      <c r="A4880" s="67"/>
      <c r="B4880" s="67"/>
      <c r="C4880" s="67"/>
      <c r="D4880" s="67"/>
      <c r="E4880" s="67" t="s">
        <v>383</v>
      </c>
      <c r="F4880" s="68">
        <v>42214</v>
      </c>
      <c r="G4880" s="67" t="s">
        <v>1653</v>
      </c>
      <c r="H4880" s="67"/>
      <c r="I4880" s="67" t="s">
        <v>1654</v>
      </c>
      <c r="J4880" s="36">
        <v>-75</v>
      </c>
    </row>
    <row r="4881" spans="1:10" x14ac:dyDescent="0.25">
      <c r="A4881" s="67"/>
      <c r="B4881" s="67"/>
      <c r="C4881" s="67"/>
      <c r="D4881" s="67"/>
      <c r="E4881" s="67" t="s">
        <v>383</v>
      </c>
      <c r="F4881" s="68">
        <v>42216</v>
      </c>
      <c r="G4881" s="67" t="s">
        <v>1655</v>
      </c>
      <c r="H4881" s="67"/>
      <c r="I4881" s="67" t="s">
        <v>1656</v>
      </c>
      <c r="J4881" s="36">
        <v>78</v>
      </c>
    </row>
    <row r="4882" spans="1:10" x14ac:dyDescent="0.25">
      <c r="A4882" s="67"/>
      <c r="B4882" s="67"/>
      <c r="C4882" s="67"/>
      <c r="D4882" s="67"/>
      <c r="E4882" s="67" t="s">
        <v>383</v>
      </c>
      <c r="F4882" s="68">
        <v>42247</v>
      </c>
      <c r="G4882" s="67" t="s">
        <v>1658</v>
      </c>
      <c r="H4882" s="67"/>
      <c r="I4882" s="67" t="s">
        <v>1659</v>
      </c>
      <c r="J4882" s="36">
        <v>100</v>
      </c>
    </row>
    <row r="4883" spans="1:10" x14ac:dyDescent="0.25">
      <c r="A4883" s="67"/>
      <c r="B4883" s="67"/>
      <c r="C4883" s="67"/>
      <c r="D4883" s="67"/>
      <c r="E4883" s="67" t="s">
        <v>383</v>
      </c>
      <c r="F4883" s="68">
        <v>42264</v>
      </c>
      <c r="G4883" s="67" t="s">
        <v>2055</v>
      </c>
      <c r="H4883" s="67"/>
      <c r="I4883" s="67" t="s">
        <v>2056</v>
      </c>
      <c r="J4883" s="36">
        <v>-500</v>
      </c>
    </row>
    <row r="4884" spans="1:10" x14ac:dyDescent="0.25">
      <c r="A4884" s="67"/>
      <c r="B4884" s="67"/>
      <c r="C4884" s="67"/>
      <c r="D4884" s="67"/>
      <c r="E4884" s="67" t="s">
        <v>383</v>
      </c>
      <c r="F4884" s="68">
        <v>42277</v>
      </c>
      <c r="G4884" s="67" t="s">
        <v>991</v>
      </c>
      <c r="H4884" s="67"/>
      <c r="I4884" s="67" t="s">
        <v>992</v>
      </c>
      <c r="J4884" s="36">
        <v>178</v>
      </c>
    </row>
    <row r="4885" spans="1:10" x14ac:dyDescent="0.25">
      <c r="A4885" s="67"/>
      <c r="B4885" s="67"/>
      <c r="C4885" s="67"/>
      <c r="D4885" s="67"/>
      <c r="E4885" s="67" t="s">
        <v>383</v>
      </c>
      <c r="F4885" s="68">
        <v>42308</v>
      </c>
      <c r="G4885" s="67" t="s">
        <v>1460</v>
      </c>
      <c r="H4885" s="67"/>
      <c r="I4885" s="67" t="s">
        <v>1461</v>
      </c>
      <c r="J4885" s="36">
        <v>96</v>
      </c>
    </row>
    <row r="4886" spans="1:10" x14ac:dyDescent="0.25">
      <c r="A4886" s="67"/>
      <c r="B4886" s="67"/>
      <c r="C4886" s="67"/>
      <c r="D4886" s="67"/>
      <c r="E4886" s="67" t="s">
        <v>450</v>
      </c>
      <c r="F4886" s="68">
        <v>42342</v>
      </c>
      <c r="G4886" s="67"/>
      <c r="H4886" s="67" t="s">
        <v>1326</v>
      </c>
      <c r="I4886" s="67" t="s">
        <v>4431</v>
      </c>
      <c r="J4886" s="36">
        <v>-139.52000000000001</v>
      </c>
    </row>
    <row r="4887" spans="1:10" x14ac:dyDescent="0.25">
      <c r="A4887" s="67"/>
      <c r="B4887" s="67"/>
      <c r="C4887" s="67"/>
      <c r="D4887" s="67"/>
      <c r="E4887" s="67" t="s">
        <v>450</v>
      </c>
      <c r="F4887" s="68">
        <v>42346</v>
      </c>
      <c r="G4887" s="67"/>
      <c r="H4887" s="67" t="s">
        <v>1326</v>
      </c>
      <c r="I4887" s="67" t="s">
        <v>1327</v>
      </c>
      <c r="J4887" s="36">
        <v>-270.13</v>
      </c>
    </row>
    <row r="4888" spans="1:10" x14ac:dyDescent="0.25">
      <c r="A4888" s="67"/>
      <c r="B4888" s="67"/>
      <c r="C4888" s="67"/>
      <c r="D4888" s="67"/>
      <c r="E4888" s="67" t="s">
        <v>450</v>
      </c>
      <c r="F4888" s="68">
        <v>42355</v>
      </c>
      <c r="G4888" s="67"/>
      <c r="H4888" s="67" t="s">
        <v>1326</v>
      </c>
      <c r="I4888" s="67" t="s">
        <v>4432</v>
      </c>
      <c r="J4888" s="36">
        <v>-30.49</v>
      </c>
    </row>
    <row r="4889" spans="1:10" x14ac:dyDescent="0.25">
      <c r="A4889" s="67"/>
      <c r="B4889" s="67"/>
      <c r="C4889" s="67"/>
      <c r="D4889" s="67"/>
      <c r="E4889" s="67" t="s">
        <v>450</v>
      </c>
      <c r="F4889" s="68">
        <v>42367</v>
      </c>
      <c r="G4889" s="67"/>
      <c r="H4889" s="67" t="s">
        <v>451</v>
      </c>
      <c r="I4889" s="67" t="s">
        <v>4433</v>
      </c>
      <c r="J4889" s="36">
        <v>-424.19</v>
      </c>
    </row>
    <row r="4890" spans="1:10" x14ac:dyDescent="0.25">
      <c r="A4890" s="67"/>
      <c r="B4890" s="67"/>
      <c r="C4890" s="67"/>
      <c r="D4890" s="67"/>
      <c r="E4890" s="67" t="s">
        <v>426</v>
      </c>
      <c r="F4890" s="68">
        <v>42387</v>
      </c>
      <c r="G4890" s="67"/>
      <c r="H4890" s="67" t="s">
        <v>4434</v>
      </c>
      <c r="I4890" s="67" t="s">
        <v>4435</v>
      </c>
      <c r="J4890" s="36">
        <v>-359.51</v>
      </c>
    </row>
    <row r="4891" spans="1:10" x14ac:dyDescent="0.25">
      <c r="A4891" s="67"/>
      <c r="B4891" s="67"/>
      <c r="C4891" s="67"/>
      <c r="D4891" s="67"/>
      <c r="E4891" s="67" t="s">
        <v>426</v>
      </c>
      <c r="F4891" s="68">
        <v>42411</v>
      </c>
      <c r="G4891" s="67"/>
      <c r="H4891" s="67" t="s">
        <v>1033</v>
      </c>
      <c r="I4891" s="67" t="s">
        <v>4436</v>
      </c>
      <c r="J4891" s="36">
        <v>-200</v>
      </c>
    </row>
    <row r="4892" spans="1:10" x14ac:dyDescent="0.25">
      <c r="A4892" s="67"/>
      <c r="B4892" s="67"/>
      <c r="C4892" s="67"/>
      <c r="D4892" s="67"/>
      <c r="E4892" s="67" t="s">
        <v>383</v>
      </c>
      <c r="F4892" s="68">
        <v>42429</v>
      </c>
      <c r="G4892" s="67" t="s">
        <v>1464</v>
      </c>
      <c r="H4892" s="67"/>
      <c r="I4892" s="67" t="s">
        <v>1465</v>
      </c>
      <c r="J4892" s="36">
        <v>276</v>
      </c>
    </row>
    <row r="4893" spans="1:10" x14ac:dyDescent="0.25">
      <c r="A4893" s="67"/>
      <c r="B4893" s="67"/>
      <c r="C4893" s="67"/>
      <c r="D4893" s="67"/>
      <c r="E4893" s="67" t="s">
        <v>426</v>
      </c>
      <c r="F4893" s="68">
        <v>42432</v>
      </c>
      <c r="G4893" s="67"/>
      <c r="H4893" s="67" t="s">
        <v>4434</v>
      </c>
      <c r="I4893" s="67" t="s">
        <v>4437</v>
      </c>
      <c r="J4893" s="36">
        <v>-391.58</v>
      </c>
    </row>
    <row r="4894" spans="1:10" x14ac:dyDescent="0.25">
      <c r="A4894" s="67"/>
      <c r="B4894" s="67"/>
      <c r="C4894" s="67"/>
      <c r="D4894" s="67"/>
      <c r="E4894" s="67" t="s">
        <v>426</v>
      </c>
      <c r="F4894" s="68">
        <v>42453</v>
      </c>
      <c r="G4894" s="67"/>
      <c r="H4894" s="67" t="s">
        <v>1033</v>
      </c>
      <c r="I4894" s="67" t="s">
        <v>4438</v>
      </c>
      <c r="J4894" s="36">
        <v>-90.09</v>
      </c>
    </row>
    <row r="4895" spans="1:10" x14ac:dyDescent="0.25">
      <c r="A4895" s="67"/>
      <c r="B4895" s="67"/>
      <c r="C4895" s="67"/>
      <c r="D4895" s="67"/>
      <c r="E4895" s="67" t="s">
        <v>383</v>
      </c>
      <c r="F4895" s="68">
        <v>42471</v>
      </c>
      <c r="G4895" s="67" t="s">
        <v>3767</v>
      </c>
      <c r="H4895" s="67"/>
      <c r="I4895" s="67" t="s">
        <v>4439</v>
      </c>
      <c r="J4895" s="36">
        <v>-329</v>
      </c>
    </row>
    <row r="4896" spans="1:10" x14ac:dyDescent="0.25">
      <c r="A4896" s="67"/>
      <c r="B4896" s="67"/>
      <c r="C4896" s="67"/>
      <c r="D4896" s="67"/>
      <c r="E4896" s="67" t="s">
        <v>383</v>
      </c>
      <c r="F4896" s="68">
        <v>42480</v>
      </c>
      <c r="G4896" s="67" t="s">
        <v>4440</v>
      </c>
      <c r="H4896" s="67" t="s">
        <v>1930</v>
      </c>
      <c r="I4896" s="67" t="s">
        <v>3285</v>
      </c>
      <c r="J4896" s="36">
        <v>2000</v>
      </c>
    </row>
    <row r="4897" spans="1:10" x14ac:dyDescent="0.25">
      <c r="A4897" s="67"/>
      <c r="B4897" s="67"/>
      <c r="C4897" s="67"/>
      <c r="D4897" s="67"/>
      <c r="E4897" s="67" t="s">
        <v>383</v>
      </c>
      <c r="F4897" s="68">
        <v>42490</v>
      </c>
      <c r="G4897" s="67" t="s">
        <v>1666</v>
      </c>
      <c r="H4897" s="67"/>
      <c r="I4897" s="67" t="s">
        <v>1667</v>
      </c>
      <c r="J4897" s="36">
        <v>40</v>
      </c>
    </row>
    <row r="4898" spans="1:10" x14ac:dyDescent="0.25">
      <c r="A4898" s="67"/>
      <c r="B4898" s="67"/>
      <c r="C4898" s="67"/>
      <c r="D4898" s="67"/>
      <c r="E4898" s="67" t="s">
        <v>426</v>
      </c>
      <c r="F4898" s="68">
        <v>42513</v>
      </c>
      <c r="G4898" s="67"/>
      <c r="H4898" s="67" t="s">
        <v>4441</v>
      </c>
      <c r="I4898" s="67" t="s">
        <v>4442</v>
      </c>
      <c r="J4898" s="36">
        <v>-494.38</v>
      </c>
    </row>
    <row r="4899" spans="1:10" x14ac:dyDescent="0.25">
      <c r="A4899" s="67"/>
      <c r="B4899" s="67"/>
      <c r="C4899" s="67"/>
      <c r="D4899" s="67"/>
      <c r="E4899" s="67" t="s">
        <v>383</v>
      </c>
      <c r="F4899" s="68">
        <v>42521</v>
      </c>
      <c r="G4899" s="67" t="s">
        <v>1480</v>
      </c>
      <c r="H4899" s="67"/>
      <c r="I4899" s="67" t="s">
        <v>1481</v>
      </c>
      <c r="J4899" s="36">
        <v>160</v>
      </c>
    </row>
    <row r="4900" spans="1:10" x14ac:dyDescent="0.25">
      <c r="A4900" s="67"/>
      <c r="B4900" s="67"/>
      <c r="C4900" s="67"/>
      <c r="D4900" s="67"/>
      <c r="E4900" s="67" t="s">
        <v>426</v>
      </c>
      <c r="F4900" s="68">
        <v>42541</v>
      </c>
      <c r="G4900" s="67"/>
      <c r="H4900" s="67" t="s">
        <v>568</v>
      </c>
      <c r="I4900" s="67" t="s">
        <v>4443</v>
      </c>
      <c r="J4900" s="36">
        <v>-48.45</v>
      </c>
    </row>
    <row r="4901" spans="1:10" x14ac:dyDescent="0.25">
      <c r="A4901" s="67"/>
      <c r="B4901" s="67"/>
      <c r="C4901" s="67"/>
      <c r="D4901" s="67"/>
      <c r="E4901" s="67" t="s">
        <v>426</v>
      </c>
      <c r="F4901" s="68">
        <v>42550</v>
      </c>
      <c r="G4901" s="67"/>
      <c r="H4901" s="67" t="s">
        <v>4441</v>
      </c>
      <c r="I4901" s="67" t="s">
        <v>4444</v>
      </c>
      <c r="J4901" s="36">
        <v>-708.6</v>
      </c>
    </row>
    <row r="4902" spans="1:10" x14ac:dyDescent="0.25">
      <c r="A4902" s="67"/>
      <c r="B4902" s="67"/>
      <c r="C4902" s="67"/>
      <c r="D4902" s="67"/>
      <c r="E4902" s="67" t="s">
        <v>383</v>
      </c>
      <c r="F4902" s="68">
        <v>42551</v>
      </c>
      <c r="G4902" s="67" t="s">
        <v>1669</v>
      </c>
      <c r="H4902" s="67"/>
      <c r="I4902" s="67" t="s">
        <v>1670</v>
      </c>
      <c r="J4902" s="36">
        <v>118</v>
      </c>
    </row>
    <row r="4903" spans="1:10" x14ac:dyDescent="0.25">
      <c r="A4903" s="67"/>
      <c r="B4903" s="67"/>
      <c r="C4903" s="67"/>
      <c r="D4903" s="67"/>
      <c r="E4903" s="67" t="s">
        <v>426</v>
      </c>
      <c r="F4903" s="68">
        <v>42569</v>
      </c>
      <c r="G4903" s="67"/>
      <c r="H4903" s="67" t="s">
        <v>4441</v>
      </c>
      <c r="I4903" s="67" t="s">
        <v>4445</v>
      </c>
      <c r="J4903" s="36">
        <v>-556.33000000000004</v>
      </c>
    </row>
    <row r="4904" spans="1:10" x14ac:dyDescent="0.25">
      <c r="A4904" s="67"/>
      <c r="B4904" s="67"/>
      <c r="C4904" s="67"/>
      <c r="D4904" s="67"/>
      <c r="E4904" s="67" t="s">
        <v>383</v>
      </c>
      <c r="F4904" s="68">
        <v>42582</v>
      </c>
      <c r="G4904" s="67" t="s">
        <v>1830</v>
      </c>
      <c r="H4904" s="67"/>
      <c r="I4904" s="67" t="s">
        <v>1831</v>
      </c>
      <c r="J4904" s="36">
        <v>260</v>
      </c>
    </row>
    <row r="4905" spans="1:10" x14ac:dyDescent="0.25">
      <c r="A4905" s="67"/>
      <c r="B4905" s="67"/>
      <c r="C4905" s="67"/>
      <c r="D4905" s="67"/>
      <c r="E4905" s="67" t="s">
        <v>423</v>
      </c>
      <c r="F4905" s="68">
        <v>42590</v>
      </c>
      <c r="G4905" s="67"/>
      <c r="H4905" s="67"/>
      <c r="I4905" s="67" t="s">
        <v>4446</v>
      </c>
      <c r="J4905" s="36">
        <v>100</v>
      </c>
    </row>
    <row r="4906" spans="1:10" x14ac:dyDescent="0.25">
      <c r="A4906" s="67"/>
      <c r="B4906" s="67"/>
      <c r="C4906" s="67"/>
      <c r="D4906" s="67"/>
      <c r="E4906" s="67" t="s">
        <v>423</v>
      </c>
      <c r="F4906" s="68">
        <v>42590</v>
      </c>
      <c r="G4906" s="67"/>
      <c r="H4906" s="67"/>
      <c r="I4906" s="67" t="s">
        <v>431</v>
      </c>
      <c r="J4906" s="36">
        <v>-2.38</v>
      </c>
    </row>
    <row r="4907" spans="1:10" x14ac:dyDescent="0.25">
      <c r="A4907" s="67"/>
      <c r="B4907" s="67"/>
      <c r="C4907" s="67"/>
      <c r="D4907" s="67"/>
      <c r="E4907" s="67" t="s">
        <v>426</v>
      </c>
      <c r="F4907" s="68">
        <v>42605</v>
      </c>
      <c r="G4907" s="67"/>
      <c r="H4907" s="67" t="s">
        <v>1033</v>
      </c>
      <c r="I4907" s="67" t="s">
        <v>4447</v>
      </c>
      <c r="J4907" s="36">
        <v>-337.59</v>
      </c>
    </row>
    <row r="4908" spans="1:10" x14ac:dyDescent="0.25">
      <c r="A4908" s="67"/>
      <c r="B4908" s="67"/>
      <c r="C4908" s="67"/>
      <c r="D4908" s="67"/>
      <c r="E4908" s="67" t="s">
        <v>383</v>
      </c>
      <c r="F4908" s="68">
        <v>42613</v>
      </c>
      <c r="G4908" s="67" t="s">
        <v>1482</v>
      </c>
      <c r="H4908" s="67"/>
      <c r="I4908" s="67" t="s">
        <v>1483</v>
      </c>
      <c r="J4908" s="36">
        <v>40</v>
      </c>
    </row>
    <row r="4909" spans="1:10" x14ac:dyDescent="0.25">
      <c r="A4909" s="67"/>
      <c r="B4909" s="67"/>
      <c r="C4909" s="67"/>
      <c r="D4909" s="67"/>
      <c r="E4909" s="67" t="s">
        <v>450</v>
      </c>
      <c r="F4909" s="68">
        <v>42632</v>
      </c>
      <c r="G4909" s="67"/>
      <c r="H4909" s="67" t="s">
        <v>451</v>
      </c>
      <c r="I4909" s="67" t="s">
        <v>4448</v>
      </c>
      <c r="J4909" s="36">
        <v>-43.49</v>
      </c>
    </row>
    <row r="4910" spans="1:10" x14ac:dyDescent="0.25">
      <c r="A4910" s="67"/>
      <c r="B4910" s="67"/>
      <c r="C4910" s="67"/>
      <c r="D4910" s="67"/>
      <c r="E4910" s="67" t="s">
        <v>426</v>
      </c>
      <c r="F4910" s="68">
        <v>42639</v>
      </c>
      <c r="G4910" s="67"/>
      <c r="H4910" s="67" t="s">
        <v>4441</v>
      </c>
      <c r="I4910" s="67" t="s">
        <v>4449</v>
      </c>
      <c r="J4910" s="36">
        <v>-268.99</v>
      </c>
    </row>
    <row r="4911" spans="1:10" x14ac:dyDescent="0.25">
      <c r="A4911" s="67"/>
      <c r="B4911" s="67"/>
      <c r="C4911" s="67"/>
      <c r="D4911" s="67"/>
      <c r="E4911" s="67" t="s">
        <v>383</v>
      </c>
      <c r="F4911" s="68">
        <v>42643</v>
      </c>
      <c r="G4911" s="67" t="s">
        <v>1581</v>
      </c>
      <c r="H4911" s="67"/>
      <c r="I4911" s="67" t="s">
        <v>1582</v>
      </c>
      <c r="J4911" s="36">
        <v>160</v>
      </c>
    </row>
    <row r="4912" spans="1:10" x14ac:dyDescent="0.25">
      <c r="A4912" s="67"/>
      <c r="B4912" s="67"/>
      <c r="C4912" s="67"/>
      <c r="D4912" s="67"/>
      <c r="E4912" s="67" t="s">
        <v>426</v>
      </c>
      <c r="F4912" s="68">
        <v>42646</v>
      </c>
      <c r="G4912" s="67"/>
      <c r="H4912" s="67" t="s">
        <v>1033</v>
      </c>
      <c r="I4912" s="67" t="s">
        <v>4450</v>
      </c>
      <c r="J4912" s="36">
        <v>-400</v>
      </c>
    </row>
    <row r="4913" spans="1:10" x14ac:dyDescent="0.25">
      <c r="A4913" s="67"/>
      <c r="B4913" s="67"/>
      <c r="C4913" s="67"/>
      <c r="D4913" s="67"/>
      <c r="E4913" s="67" t="s">
        <v>426</v>
      </c>
      <c r="F4913" s="68">
        <v>42682</v>
      </c>
      <c r="G4913" s="67"/>
      <c r="H4913" s="67" t="s">
        <v>4441</v>
      </c>
      <c r="I4913" s="67" t="s">
        <v>4451</v>
      </c>
      <c r="J4913" s="36">
        <v>-285.89999999999998</v>
      </c>
    </row>
    <row r="4914" spans="1:10" x14ac:dyDescent="0.25">
      <c r="A4914" s="67"/>
      <c r="B4914" s="67"/>
      <c r="C4914" s="67"/>
      <c r="D4914" s="67"/>
      <c r="E4914" s="67" t="s">
        <v>426</v>
      </c>
      <c r="F4914" s="68">
        <v>42738</v>
      </c>
      <c r="G4914" s="67"/>
      <c r="H4914" s="67" t="s">
        <v>2927</v>
      </c>
      <c r="I4914" s="67" t="s">
        <v>4452</v>
      </c>
      <c r="J4914" s="36">
        <v>-1367.95</v>
      </c>
    </row>
    <row r="4915" spans="1:10" x14ac:dyDescent="0.25">
      <c r="A4915" s="67"/>
      <c r="B4915" s="67"/>
      <c r="C4915" s="67"/>
      <c r="D4915" s="67"/>
      <c r="E4915" s="67" t="s">
        <v>383</v>
      </c>
      <c r="F4915" s="68">
        <v>42766</v>
      </c>
      <c r="G4915" s="67" t="s">
        <v>1586</v>
      </c>
      <c r="H4915" s="67"/>
      <c r="I4915" s="67" t="s">
        <v>1587</v>
      </c>
      <c r="J4915" s="36">
        <v>60</v>
      </c>
    </row>
    <row r="4916" spans="1:10" x14ac:dyDescent="0.25">
      <c r="A4916" s="67"/>
      <c r="B4916" s="67"/>
      <c r="C4916" s="67"/>
      <c r="D4916" s="67"/>
      <c r="E4916" s="67" t="s">
        <v>383</v>
      </c>
      <c r="F4916" s="68">
        <v>42767</v>
      </c>
      <c r="G4916" s="67" t="s">
        <v>598</v>
      </c>
      <c r="H4916" s="67"/>
      <c r="I4916" s="67" t="s">
        <v>4453</v>
      </c>
      <c r="J4916" s="36">
        <v>-5000</v>
      </c>
    </row>
    <row r="4917" spans="1:10" x14ac:dyDescent="0.25">
      <c r="A4917" s="67"/>
      <c r="B4917" s="67"/>
      <c r="C4917" s="67"/>
      <c r="D4917" s="67"/>
      <c r="E4917" s="67" t="s">
        <v>383</v>
      </c>
      <c r="F4917" s="68">
        <v>42794</v>
      </c>
      <c r="G4917" s="67" t="s">
        <v>1551</v>
      </c>
      <c r="H4917" s="67"/>
      <c r="I4917" s="67" t="s">
        <v>1465</v>
      </c>
      <c r="J4917" s="36">
        <v>40</v>
      </c>
    </row>
    <row r="4918" spans="1:10" x14ac:dyDescent="0.25">
      <c r="A4918" s="67"/>
      <c r="B4918" s="67"/>
      <c r="C4918" s="67"/>
      <c r="D4918" s="67"/>
      <c r="E4918" s="67" t="s">
        <v>383</v>
      </c>
      <c r="F4918" s="68">
        <v>42825</v>
      </c>
      <c r="G4918" s="67" t="s">
        <v>1588</v>
      </c>
      <c r="H4918" s="67"/>
      <c r="I4918" s="67" t="s">
        <v>1589</v>
      </c>
      <c r="J4918" s="36">
        <v>38</v>
      </c>
    </row>
    <row r="4919" spans="1:10" x14ac:dyDescent="0.25">
      <c r="A4919" s="67"/>
      <c r="B4919" s="67"/>
      <c r="C4919" s="67"/>
      <c r="D4919" s="67"/>
      <c r="E4919" s="67" t="s">
        <v>383</v>
      </c>
      <c r="F4919" s="68">
        <v>42855</v>
      </c>
      <c r="G4919" s="67" t="s">
        <v>1474</v>
      </c>
      <c r="H4919" s="67"/>
      <c r="I4919" s="67" t="s">
        <v>1475</v>
      </c>
      <c r="J4919" s="36">
        <v>80</v>
      </c>
    </row>
    <row r="4920" spans="1:10" x14ac:dyDescent="0.25">
      <c r="A4920" s="67"/>
      <c r="B4920" s="67"/>
      <c r="C4920" s="67"/>
      <c r="D4920" s="67"/>
      <c r="E4920" s="67" t="s">
        <v>390</v>
      </c>
      <c r="F4920" s="68">
        <v>42856</v>
      </c>
      <c r="G4920" s="67"/>
      <c r="H4920" s="67" t="s">
        <v>1033</v>
      </c>
      <c r="I4920" s="67" t="s">
        <v>4454</v>
      </c>
      <c r="J4920" s="36">
        <v>-250</v>
      </c>
    </row>
    <row r="4921" spans="1:10" x14ac:dyDescent="0.25">
      <c r="A4921" s="67"/>
      <c r="B4921" s="67"/>
      <c r="C4921" s="67"/>
      <c r="D4921" s="67"/>
      <c r="E4921" s="67" t="s">
        <v>383</v>
      </c>
      <c r="F4921" s="68">
        <v>42886</v>
      </c>
      <c r="G4921" s="67" t="s">
        <v>1545</v>
      </c>
      <c r="H4921" s="67"/>
      <c r="I4921" s="67" t="s">
        <v>1546</v>
      </c>
      <c r="J4921" s="36">
        <v>80</v>
      </c>
    </row>
    <row r="4922" spans="1:10" x14ac:dyDescent="0.25">
      <c r="A4922" s="67"/>
      <c r="B4922" s="67"/>
      <c r="C4922" s="67"/>
      <c r="D4922" s="67"/>
      <c r="E4922" s="67" t="s">
        <v>390</v>
      </c>
      <c r="F4922" s="68">
        <v>43042</v>
      </c>
      <c r="G4922" s="67" t="s">
        <v>4455</v>
      </c>
      <c r="H4922" s="67" t="s">
        <v>1047</v>
      </c>
      <c r="I4922" s="67" t="s">
        <v>4456</v>
      </c>
      <c r="J4922" s="36">
        <v>-177</v>
      </c>
    </row>
    <row r="4923" spans="1:10" x14ac:dyDescent="0.25">
      <c r="A4923" s="67"/>
      <c r="B4923" s="67"/>
      <c r="C4923" s="67"/>
      <c r="D4923" s="67"/>
      <c r="E4923" s="67" t="s">
        <v>390</v>
      </c>
      <c r="F4923" s="68">
        <v>43042</v>
      </c>
      <c r="G4923" s="67" t="s">
        <v>4457</v>
      </c>
      <c r="H4923" s="67" t="s">
        <v>1047</v>
      </c>
      <c r="I4923" s="67" t="s">
        <v>2228</v>
      </c>
      <c r="J4923" s="36">
        <v>-499.45</v>
      </c>
    </row>
    <row r="4924" spans="1:10" x14ac:dyDescent="0.25">
      <c r="A4924" s="67"/>
      <c r="B4924" s="67"/>
      <c r="C4924" s="67"/>
      <c r="D4924" s="67"/>
      <c r="E4924" s="67" t="s">
        <v>390</v>
      </c>
      <c r="F4924" s="68">
        <v>43076</v>
      </c>
      <c r="G4924" s="67" t="s">
        <v>4458</v>
      </c>
      <c r="H4924" s="67" t="s">
        <v>1033</v>
      </c>
      <c r="I4924" s="67" t="s">
        <v>4459</v>
      </c>
      <c r="J4924" s="36">
        <v>-750</v>
      </c>
    </row>
    <row r="4925" spans="1:10" x14ac:dyDescent="0.25">
      <c r="A4925" s="67"/>
      <c r="B4925" s="67"/>
      <c r="C4925" s="67"/>
      <c r="D4925" s="67"/>
      <c r="E4925" s="67" t="s">
        <v>390</v>
      </c>
      <c r="F4925" s="68">
        <v>43090</v>
      </c>
      <c r="G4925" s="67" t="s">
        <v>4460</v>
      </c>
      <c r="H4925" s="67" t="s">
        <v>1033</v>
      </c>
      <c r="I4925" s="67" t="s">
        <v>4461</v>
      </c>
      <c r="J4925" s="36">
        <v>-269.82</v>
      </c>
    </row>
    <row r="4926" spans="1:10" x14ac:dyDescent="0.25">
      <c r="A4926" s="67"/>
      <c r="B4926" s="67"/>
      <c r="C4926" s="67"/>
      <c r="D4926" s="67"/>
      <c r="E4926" s="67" t="s">
        <v>390</v>
      </c>
      <c r="F4926" s="68">
        <v>43100</v>
      </c>
      <c r="G4926" s="67" t="s">
        <v>4462</v>
      </c>
      <c r="H4926" s="67" t="s">
        <v>1033</v>
      </c>
      <c r="I4926" s="67" t="s">
        <v>4463</v>
      </c>
      <c r="J4926" s="36">
        <v>-187.47</v>
      </c>
    </row>
    <row r="4927" spans="1:10" x14ac:dyDescent="0.25">
      <c r="A4927" s="67"/>
      <c r="B4927" s="67"/>
      <c r="C4927" s="67"/>
      <c r="D4927" s="67"/>
      <c r="E4927" s="67" t="s">
        <v>390</v>
      </c>
      <c r="F4927" s="68">
        <v>43132</v>
      </c>
      <c r="G4927" s="67" t="s">
        <v>4464</v>
      </c>
      <c r="H4927" s="67" t="s">
        <v>1033</v>
      </c>
      <c r="I4927" s="67" t="s">
        <v>4465</v>
      </c>
      <c r="J4927" s="36">
        <v>-250</v>
      </c>
    </row>
    <row r="4928" spans="1:10" x14ac:dyDescent="0.25">
      <c r="A4928" s="67"/>
      <c r="B4928" s="67"/>
      <c r="C4928" s="67"/>
      <c r="D4928" s="67"/>
      <c r="E4928" s="67" t="s">
        <v>438</v>
      </c>
      <c r="F4928" s="68">
        <v>43182</v>
      </c>
      <c r="G4928" s="67" t="s">
        <v>2493</v>
      </c>
      <c r="H4928" s="67" t="s">
        <v>4466</v>
      </c>
      <c r="I4928" s="67" t="s">
        <v>4467</v>
      </c>
      <c r="J4928" s="36">
        <v>1000</v>
      </c>
    </row>
    <row r="4929" spans="1:10" x14ac:dyDescent="0.25">
      <c r="A4929" s="67"/>
      <c r="B4929" s="67"/>
      <c r="C4929" s="67"/>
      <c r="D4929" s="67"/>
      <c r="E4929" s="67" t="s">
        <v>390</v>
      </c>
      <c r="F4929" s="68">
        <v>43187</v>
      </c>
      <c r="G4929" s="67" t="s">
        <v>4468</v>
      </c>
      <c r="H4929" s="67" t="s">
        <v>1033</v>
      </c>
      <c r="I4929" s="67" t="s">
        <v>4469</v>
      </c>
      <c r="J4929" s="36">
        <v>-300.45</v>
      </c>
    </row>
    <row r="4930" spans="1:10" x14ac:dyDescent="0.25">
      <c r="A4930" s="67"/>
      <c r="B4930" s="67"/>
      <c r="C4930" s="67"/>
      <c r="D4930" s="67"/>
      <c r="E4930" s="67" t="s">
        <v>383</v>
      </c>
      <c r="F4930" s="68">
        <v>43281</v>
      </c>
      <c r="G4930" s="67" t="s">
        <v>1175</v>
      </c>
      <c r="H4930" s="67"/>
      <c r="I4930" s="67" t="s">
        <v>1176</v>
      </c>
      <c r="J4930" s="36">
        <v>20</v>
      </c>
    </row>
    <row r="4931" spans="1:10" x14ac:dyDescent="0.25">
      <c r="A4931" s="67"/>
      <c r="B4931" s="67"/>
      <c r="C4931" s="67"/>
      <c r="D4931" s="67"/>
      <c r="E4931" s="67" t="s">
        <v>383</v>
      </c>
      <c r="F4931" s="68">
        <v>43281</v>
      </c>
      <c r="G4931" s="67" t="s">
        <v>1915</v>
      </c>
      <c r="H4931" s="67"/>
      <c r="I4931" s="67" t="s">
        <v>1916</v>
      </c>
      <c r="J4931" s="36">
        <v>40</v>
      </c>
    </row>
    <row r="4932" spans="1:10" x14ac:dyDescent="0.25">
      <c r="A4932" s="67"/>
      <c r="B4932" s="67"/>
      <c r="C4932" s="67"/>
      <c r="D4932" s="67"/>
      <c r="E4932" s="67" t="s">
        <v>438</v>
      </c>
      <c r="F4932" s="68">
        <v>43376</v>
      </c>
      <c r="G4932" s="67" t="s">
        <v>1929</v>
      </c>
      <c r="H4932" s="67" t="s">
        <v>1930</v>
      </c>
      <c r="I4932" s="67" t="s">
        <v>4467</v>
      </c>
      <c r="J4932" s="36">
        <v>1000</v>
      </c>
    </row>
    <row r="4933" spans="1:10" x14ac:dyDescent="0.25">
      <c r="A4933" s="67"/>
      <c r="B4933" s="67"/>
      <c r="C4933" s="67"/>
      <c r="D4933" s="67"/>
      <c r="E4933" s="67" t="s">
        <v>390</v>
      </c>
      <c r="F4933" s="68">
        <v>43435</v>
      </c>
      <c r="G4933" s="67" t="s">
        <v>1032</v>
      </c>
      <c r="H4933" s="67" t="s">
        <v>1033</v>
      </c>
      <c r="I4933" s="67" t="s">
        <v>4470</v>
      </c>
      <c r="J4933" s="36">
        <v>-131.38</v>
      </c>
    </row>
    <row r="4934" spans="1:10" x14ac:dyDescent="0.25">
      <c r="A4934" s="67"/>
      <c r="B4934" s="67"/>
      <c r="C4934" s="67"/>
      <c r="D4934" s="67"/>
      <c r="E4934" s="67" t="s">
        <v>390</v>
      </c>
      <c r="F4934" s="68">
        <v>43435</v>
      </c>
      <c r="G4934" s="67" t="s">
        <v>1032</v>
      </c>
      <c r="H4934" s="67" t="s">
        <v>1033</v>
      </c>
      <c r="I4934" s="67" t="s">
        <v>4471</v>
      </c>
      <c r="J4934" s="36">
        <v>-61.21</v>
      </c>
    </row>
    <row r="4935" spans="1:10" x14ac:dyDescent="0.25">
      <c r="A4935" s="67"/>
      <c r="B4935" s="67"/>
      <c r="C4935" s="67"/>
      <c r="D4935" s="67"/>
      <c r="E4935" s="67" t="s">
        <v>390</v>
      </c>
      <c r="F4935" s="68">
        <v>43435</v>
      </c>
      <c r="G4935" s="67" t="s">
        <v>1032</v>
      </c>
      <c r="H4935" s="67" t="s">
        <v>1033</v>
      </c>
      <c r="I4935" s="67" t="s">
        <v>4471</v>
      </c>
      <c r="J4935" s="36">
        <v>-34.090000000000003</v>
      </c>
    </row>
    <row r="4936" spans="1:10" x14ac:dyDescent="0.25">
      <c r="A4936" s="67"/>
      <c r="B4936" s="67"/>
      <c r="C4936" s="67"/>
      <c r="D4936" s="67"/>
      <c r="E4936" s="67" t="s">
        <v>390</v>
      </c>
      <c r="F4936" s="68">
        <v>43435</v>
      </c>
      <c r="G4936" s="67" t="s">
        <v>1032</v>
      </c>
      <c r="H4936" s="67" t="s">
        <v>1033</v>
      </c>
      <c r="I4936" s="67" t="s">
        <v>4472</v>
      </c>
      <c r="J4936" s="36">
        <v>-89</v>
      </c>
    </row>
    <row r="4937" spans="1:10" x14ac:dyDescent="0.25">
      <c r="A4937" s="67"/>
      <c r="B4937" s="67"/>
      <c r="C4937" s="67"/>
      <c r="D4937" s="67"/>
      <c r="E4937" s="67" t="s">
        <v>390</v>
      </c>
      <c r="F4937" s="68">
        <v>43435</v>
      </c>
      <c r="G4937" s="67" t="s">
        <v>1032</v>
      </c>
      <c r="H4937" s="67" t="s">
        <v>1033</v>
      </c>
      <c r="I4937" s="67" t="s">
        <v>4473</v>
      </c>
      <c r="J4937" s="36">
        <v>-89</v>
      </c>
    </row>
    <row r="4938" spans="1:10" x14ac:dyDescent="0.25">
      <c r="A4938" s="67"/>
      <c r="B4938" s="67"/>
      <c r="C4938" s="67"/>
      <c r="D4938" s="67"/>
      <c r="E4938" s="67" t="s">
        <v>390</v>
      </c>
      <c r="F4938" s="68">
        <v>43435</v>
      </c>
      <c r="G4938" s="67" t="s">
        <v>1032</v>
      </c>
      <c r="H4938" s="67" t="s">
        <v>1033</v>
      </c>
      <c r="I4938" s="67" t="s">
        <v>4474</v>
      </c>
      <c r="J4938" s="36">
        <v>-250</v>
      </c>
    </row>
    <row r="4939" spans="1:10" x14ac:dyDescent="0.25">
      <c r="A4939" s="67"/>
      <c r="B4939" s="67"/>
      <c r="C4939" s="67"/>
      <c r="D4939" s="67"/>
      <c r="E4939" s="67" t="s">
        <v>390</v>
      </c>
      <c r="F4939" s="68">
        <v>43435</v>
      </c>
      <c r="G4939" s="67" t="s">
        <v>1032</v>
      </c>
      <c r="H4939" s="67" t="s">
        <v>1033</v>
      </c>
      <c r="I4939" s="67" t="s">
        <v>4474</v>
      </c>
      <c r="J4939" s="36">
        <v>-250</v>
      </c>
    </row>
    <row r="4940" spans="1:10" x14ac:dyDescent="0.25">
      <c r="A4940" s="67"/>
      <c r="B4940" s="67"/>
      <c r="C4940" s="67"/>
      <c r="D4940" s="67"/>
      <c r="E4940" s="67" t="s">
        <v>390</v>
      </c>
      <c r="F4940" s="68">
        <v>43435</v>
      </c>
      <c r="G4940" s="67" t="s">
        <v>1032</v>
      </c>
      <c r="H4940" s="67" t="s">
        <v>1033</v>
      </c>
      <c r="I4940" s="67" t="s">
        <v>4474</v>
      </c>
      <c r="J4940" s="36">
        <v>-250</v>
      </c>
    </row>
    <row r="4941" spans="1:10" ht="15.75" thickBot="1" x14ac:dyDescent="0.3">
      <c r="A4941" s="67"/>
      <c r="B4941" s="67"/>
      <c r="C4941" s="67"/>
      <c r="D4941" s="67"/>
      <c r="E4941" s="67" t="s">
        <v>390</v>
      </c>
      <c r="F4941" s="68">
        <v>43455</v>
      </c>
      <c r="G4941" s="67" t="s">
        <v>1951</v>
      </c>
      <c r="H4941" s="67" t="s">
        <v>568</v>
      </c>
      <c r="I4941" s="67" t="s">
        <v>4475</v>
      </c>
      <c r="J4941" s="37">
        <v>-19.010000000000002</v>
      </c>
    </row>
    <row r="4942" spans="1:10" x14ac:dyDescent="0.25">
      <c r="A4942" s="67"/>
      <c r="B4942" s="67"/>
      <c r="C4942" s="67" t="s">
        <v>4476</v>
      </c>
      <c r="D4942" s="67"/>
      <c r="E4942" s="67"/>
      <c r="F4942" s="68"/>
      <c r="G4942" s="67"/>
      <c r="H4942" s="67"/>
      <c r="I4942" s="67"/>
      <c r="J4942" s="36">
        <f>ROUND(SUM(J4782:J4941),5)</f>
        <v>7657.37</v>
      </c>
    </row>
    <row r="4943" spans="1:10" x14ac:dyDescent="0.25">
      <c r="A4943" s="64"/>
      <c r="B4943" s="64"/>
      <c r="C4943" s="64" t="s">
        <v>4477</v>
      </c>
      <c r="D4943" s="64"/>
      <c r="E4943" s="64"/>
      <c r="F4943" s="65"/>
      <c r="G4943" s="64"/>
      <c r="H4943" s="64"/>
      <c r="I4943" s="64"/>
      <c r="J4943" s="57"/>
    </row>
    <row r="4944" spans="1:10" ht="15.75" thickBot="1" x14ac:dyDescent="0.3">
      <c r="A4944" s="63"/>
      <c r="B4944" s="63"/>
      <c r="C4944" s="63"/>
      <c r="D4944" s="67"/>
      <c r="E4944" s="67" t="s">
        <v>383</v>
      </c>
      <c r="F4944" s="68">
        <v>42767</v>
      </c>
      <c r="G4944" s="67" t="s">
        <v>598</v>
      </c>
      <c r="H4944" s="67"/>
      <c r="I4944" s="67" t="s">
        <v>4453</v>
      </c>
      <c r="J4944" s="37">
        <v>5000</v>
      </c>
    </row>
    <row r="4945" spans="1:10" x14ac:dyDescent="0.25">
      <c r="A4945" s="67"/>
      <c r="B4945" s="67"/>
      <c r="C4945" s="67" t="s">
        <v>4478</v>
      </c>
      <c r="D4945" s="67"/>
      <c r="E4945" s="67"/>
      <c r="F4945" s="68"/>
      <c r="G4945" s="67"/>
      <c r="H4945" s="67"/>
      <c r="I4945" s="67"/>
      <c r="J4945" s="36">
        <f>ROUND(SUM(J4943:J4944),5)</f>
        <v>5000</v>
      </c>
    </row>
    <row r="4946" spans="1:10" x14ac:dyDescent="0.25">
      <c r="A4946" s="64"/>
      <c r="B4946" s="64"/>
      <c r="C4946" s="64" t="s">
        <v>4479</v>
      </c>
      <c r="D4946" s="64"/>
      <c r="E4946" s="64"/>
      <c r="F4946" s="65"/>
      <c r="G4946" s="64"/>
      <c r="H4946" s="64"/>
      <c r="I4946" s="64"/>
      <c r="J4946" s="57"/>
    </row>
    <row r="4947" spans="1:10" x14ac:dyDescent="0.25">
      <c r="A4947" s="67"/>
      <c r="B4947" s="67"/>
      <c r="C4947" s="67"/>
      <c r="D4947" s="67"/>
      <c r="E4947" s="67" t="s">
        <v>383</v>
      </c>
      <c r="F4947" s="68">
        <v>40574</v>
      </c>
      <c r="G4947" s="67" t="s">
        <v>1500</v>
      </c>
      <c r="H4947" s="67"/>
      <c r="I4947" s="67" t="s">
        <v>1501</v>
      </c>
      <c r="J4947" s="36">
        <v>473.9</v>
      </c>
    </row>
    <row r="4948" spans="1:10" x14ac:dyDescent="0.25">
      <c r="A4948" s="67"/>
      <c r="B4948" s="67"/>
      <c r="C4948" s="67"/>
      <c r="D4948" s="67"/>
      <c r="E4948" s="67" t="s">
        <v>383</v>
      </c>
      <c r="F4948" s="68">
        <v>40694</v>
      </c>
      <c r="G4948" s="67" t="s">
        <v>1614</v>
      </c>
      <c r="H4948" s="67"/>
      <c r="I4948" s="67" t="s">
        <v>1615</v>
      </c>
      <c r="J4948" s="36">
        <v>20</v>
      </c>
    </row>
    <row r="4949" spans="1:10" x14ac:dyDescent="0.25">
      <c r="A4949" s="67"/>
      <c r="B4949" s="67"/>
      <c r="C4949" s="67"/>
      <c r="D4949" s="67"/>
      <c r="E4949" s="67" t="s">
        <v>383</v>
      </c>
      <c r="F4949" s="68">
        <v>40724</v>
      </c>
      <c r="G4949" s="67" t="s">
        <v>1496</v>
      </c>
      <c r="H4949" s="67"/>
      <c r="I4949" s="67" t="s">
        <v>1497</v>
      </c>
      <c r="J4949" s="36">
        <v>20</v>
      </c>
    </row>
    <row r="4950" spans="1:10" x14ac:dyDescent="0.25">
      <c r="A4950" s="67"/>
      <c r="B4950" s="67"/>
      <c r="C4950" s="67"/>
      <c r="D4950" s="67"/>
      <c r="E4950" s="67" t="s">
        <v>383</v>
      </c>
      <c r="F4950" s="68">
        <v>40877</v>
      </c>
      <c r="G4950" s="67" t="s">
        <v>894</v>
      </c>
      <c r="H4950" s="67"/>
      <c r="I4950" s="67" t="s">
        <v>895</v>
      </c>
      <c r="J4950" s="36">
        <v>60</v>
      </c>
    </row>
    <row r="4951" spans="1:10" x14ac:dyDescent="0.25">
      <c r="A4951" s="67"/>
      <c r="B4951" s="67"/>
      <c r="C4951" s="67"/>
      <c r="D4951" s="67"/>
      <c r="E4951" s="67" t="s">
        <v>383</v>
      </c>
      <c r="F4951" s="68">
        <v>40999</v>
      </c>
      <c r="G4951" s="67" t="s">
        <v>702</v>
      </c>
      <c r="H4951" s="67"/>
      <c r="I4951" s="67" t="s">
        <v>703</v>
      </c>
      <c r="J4951" s="36">
        <v>24</v>
      </c>
    </row>
    <row r="4952" spans="1:10" x14ac:dyDescent="0.25">
      <c r="A4952" s="67"/>
      <c r="B4952" s="67"/>
      <c r="C4952" s="67"/>
      <c r="D4952" s="67"/>
      <c r="E4952" s="67" t="s">
        <v>383</v>
      </c>
      <c r="F4952" s="68">
        <v>41121</v>
      </c>
      <c r="G4952" s="67" t="s">
        <v>1513</v>
      </c>
      <c r="H4952" s="67"/>
      <c r="I4952" s="67" t="s">
        <v>1514</v>
      </c>
      <c r="J4952" s="36">
        <v>60</v>
      </c>
    </row>
    <row r="4953" spans="1:10" x14ac:dyDescent="0.25">
      <c r="A4953" s="67"/>
      <c r="B4953" s="67"/>
      <c r="C4953" s="67"/>
      <c r="D4953" s="67"/>
      <c r="E4953" s="67" t="s">
        <v>383</v>
      </c>
      <c r="F4953" s="68">
        <v>41152</v>
      </c>
      <c r="G4953" s="67" t="s">
        <v>1565</v>
      </c>
      <c r="H4953" s="67"/>
      <c r="I4953" s="67" t="s">
        <v>1566</v>
      </c>
      <c r="J4953" s="36">
        <v>20</v>
      </c>
    </row>
    <row r="4954" spans="1:10" x14ac:dyDescent="0.25">
      <c r="A4954" s="67"/>
      <c r="B4954" s="67"/>
      <c r="C4954" s="67"/>
      <c r="D4954" s="67"/>
      <c r="E4954" s="67" t="s">
        <v>383</v>
      </c>
      <c r="F4954" s="68">
        <v>41213</v>
      </c>
      <c r="G4954" s="67" t="s">
        <v>1569</v>
      </c>
      <c r="H4954" s="67"/>
      <c r="I4954" s="67" t="s">
        <v>1570</v>
      </c>
      <c r="J4954" s="36">
        <v>20</v>
      </c>
    </row>
    <row r="4955" spans="1:10" x14ac:dyDescent="0.25">
      <c r="A4955" s="67"/>
      <c r="B4955" s="67"/>
      <c r="C4955" s="67"/>
      <c r="D4955" s="67"/>
      <c r="E4955" s="67" t="s">
        <v>383</v>
      </c>
      <c r="F4955" s="68">
        <v>41243</v>
      </c>
      <c r="G4955" s="67" t="s">
        <v>1734</v>
      </c>
      <c r="H4955" s="67"/>
      <c r="I4955" s="67" t="s">
        <v>1735</v>
      </c>
      <c r="J4955" s="36">
        <v>20</v>
      </c>
    </row>
    <row r="4956" spans="1:10" x14ac:dyDescent="0.25">
      <c r="A4956" s="67"/>
      <c r="B4956" s="67"/>
      <c r="C4956" s="67"/>
      <c r="D4956" s="67"/>
      <c r="E4956" s="67" t="s">
        <v>383</v>
      </c>
      <c r="F4956" s="68">
        <v>41305</v>
      </c>
      <c r="G4956" s="67" t="s">
        <v>1488</v>
      </c>
      <c r="H4956" s="67"/>
      <c r="I4956" s="67" t="s">
        <v>1489</v>
      </c>
      <c r="J4956" s="36">
        <v>20</v>
      </c>
    </row>
    <row r="4957" spans="1:10" x14ac:dyDescent="0.25">
      <c r="A4957" s="67"/>
      <c r="B4957" s="67"/>
      <c r="C4957" s="67"/>
      <c r="D4957" s="67"/>
      <c r="E4957" s="67" t="s">
        <v>383</v>
      </c>
      <c r="F4957" s="68">
        <v>41305</v>
      </c>
      <c r="G4957" s="67" t="s">
        <v>1742</v>
      </c>
      <c r="H4957" s="67"/>
      <c r="I4957" s="67" t="s">
        <v>1743</v>
      </c>
      <c r="J4957" s="36">
        <v>-87.91</v>
      </c>
    </row>
    <row r="4958" spans="1:10" x14ac:dyDescent="0.25">
      <c r="A4958" s="67"/>
      <c r="B4958" s="67"/>
      <c r="C4958" s="67"/>
      <c r="D4958" s="67"/>
      <c r="E4958" s="67" t="s">
        <v>383</v>
      </c>
      <c r="F4958" s="68">
        <v>41364</v>
      </c>
      <c r="G4958" s="67" t="s">
        <v>1746</v>
      </c>
      <c r="H4958" s="67"/>
      <c r="I4958" s="67" t="s">
        <v>1747</v>
      </c>
      <c r="J4958" s="36">
        <v>-649.99</v>
      </c>
    </row>
    <row r="4959" spans="1:10" x14ac:dyDescent="0.25">
      <c r="A4959" s="67"/>
      <c r="B4959" s="67"/>
      <c r="C4959" s="67"/>
      <c r="D4959" s="67"/>
      <c r="E4959" s="67" t="s">
        <v>383</v>
      </c>
      <c r="F4959" s="68">
        <v>41425</v>
      </c>
      <c r="G4959" s="67" t="s">
        <v>1490</v>
      </c>
      <c r="H4959" s="67"/>
      <c r="I4959" s="67" t="s">
        <v>1491</v>
      </c>
      <c r="J4959" s="36">
        <v>20</v>
      </c>
    </row>
    <row r="4960" spans="1:10" x14ac:dyDescent="0.25">
      <c r="A4960" s="67"/>
      <c r="B4960" s="67"/>
      <c r="C4960" s="67"/>
      <c r="D4960" s="67"/>
      <c r="E4960" s="67" t="s">
        <v>383</v>
      </c>
      <c r="F4960" s="68">
        <v>41455</v>
      </c>
      <c r="G4960" s="67" t="s">
        <v>1750</v>
      </c>
      <c r="H4960" s="67"/>
      <c r="I4960" s="67" t="s">
        <v>1751</v>
      </c>
      <c r="J4960" s="36">
        <v>20</v>
      </c>
    </row>
    <row r="4961" spans="1:10" x14ac:dyDescent="0.25">
      <c r="A4961" s="67"/>
      <c r="B4961" s="67"/>
      <c r="C4961" s="67"/>
      <c r="D4961" s="67"/>
      <c r="E4961" s="67" t="s">
        <v>383</v>
      </c>
      <c r="F4961" s="68">
        <v>41517</v>
      </c>
      <c r="G4961" s="67" t="s">
        <v>1508</v>
      </c>
      <c r="H4961" s="67"/>
      <c r="I4961" s="67" t="s">
        <v>1509</v>
      </c>
      <c r="J4961" s="36">
        <v>20</v>
      </c>
    </row>
    <row r="4962" spans="1:10" x14ac:dyDescent="0.25">
      <c r="A4962" s="67"/>
      <c r="B4962" s="67"/>
      <c r="C4962" s="67"/>
      <c r="D4962" s="67"/>
      <c r="E4962" s="67" t="s">
        <v>383</v>
      </c>
      <c r="F4962" s="68">
        <v>41578</v>
      </c>
      <c r="G4962" s="67" t="s">
        <v>421</v>
      </c>
      <c r="H4962" s="67"/>
      <c r="I4962" s="67" t="s">
        <v>422</v>
      </c>
      <c r="J4962" s="36">
        <v>20</v>
      </c>
    </row>
    <row r="4963" spans="1:10" x14ac:dyDescent="0.25">
      <c r="A4963" s="67"/>
      <c r="B4963" s="67"/>
      <c r="C4963" s="67"/>
      <c r="D4963" s="67"/>
      <c r="E4963" s="67" t="s">
        <v>383</v>
      </c>
      <c r="F4963" s="68">
        <v>41670</v>
      </c>
      <c r="G4963" s="67" t="s">
        <v>1573</v>
      </c>
      <c r="H4963" s="67"/>
      <c r="I4963" s="67" t="s">
        <v>1574</v>
      </c>
      <c r="J4963" s="36">
        <v>40</v>
      </c>
    </row>
    <row r="4964" spans="1:10" x14ac:dyDescent="0.25">
      <c r="A4964" s="67"/>
      <c r="B4964" s="67"/>
      <c r="C4964" s="67"/>
      <c r="D4964" s="67"/>
      <c r="E4964" s="67" t="s">
        <v>383</v>
      </c>
      <c r="F4964" s="68">
        <v>41698</v>
      </c>
      <c r="G4964" s="67" t="s">
        <v>1575</v>
      </c>
      <c r="H4964" s="67"/>
      <c r="I4964" s="67" t="s">
        <v>1576</v>
      </c>
      <c r="J4964" s="36">
        <v>20</v>
      </c>
    </row>
    <row r="4965" spans="1:10" x14ac:dyDescent="0.25">
      <c r="A4965" s="67"/>
      <c r="B4965" s="67"/>
      <c r="C4965" s="67"/>
      <c r="D4965" s="67"/>
      <c r="E4965" s="67" t="s">
        <v>383</v>
      </c>
      <c r="F4965" s="68">
        <v>41727</v>
      </c>
      <c r="G4965" s="67" t="s">
        <v>4480</v>
      </c>
      <c r="H4965" s="67"/>
      <c r="I4965" s="67" t="s">
        <v>4481</v>
      </c>
      <c r="J4965" s="36">
        <v>-140</v>
      </c>
    </row>
    <row r="4966" spans="1:10" x14ac:dyDescent="0.25">
      <c r="A4966" s="67"/>
      <c r="B4966" s="67"/>
      <c r="C4966" s="67"/>
      <c r="D4966" s="67"/>
      <c r="E4966" s="67" t="s">
        <v>383</v>
      </c>
      <c r="F4966" s="68">
        <v>41851</v>
      </c>
      <c r="G4966" s="67" t="s">
        <v>1780</v>
      </c>
      <c r="H4966" s="67"/>
      <c r="I4966" s="67" t="s">
        <v>1781</v>
      </c>
      <c r="J4966" s="36">
        <v>20</v>
      </c>
    </row>
    <row r="4967" spans="1:10" x14ac:dyDescent="0.25">
      <c r="A4967" s="67"/>
      <c r="B4967" s="67"/>
      <c r="C4967" s="67"/>
      <c r="D4967" s="67"/>
      <c r="E4967" s="67" t="s">
        <v>423</v>
      </c>
      <c r="F4967" s="68">
        <v>41876</v>
      </c>
      <c r="G4967" s="67"/>
      <c r="H4967" s="67" t="s">
        <v>4482</v>
      </c>
      <c r="I4967" s="67" t="s">
        <v>4483</v>
      </c>
      <c r="J4967" s="36">
        <v>1745.06</v>
      </c>
    </row>
    <row r="4968" spans="1:10" x14ac:dyDescent="0.25">
      <c r="A4968" s="67"/>
      <c r="B4968" s="67"/>
      <c r="C4968" s="67"/>
      <c r="D4968" s="67"/>
      <c r="E4968" s="67" t="s">
        <v>383</v>
      </c>
      <c r="F4968" s="68">
        <v>41882</v>
      </c>
      <c r="G4968" s="67" t="s">
        <v>1492</v>
      </c>
      <c r="H4968" s="67"/>
      <c r="I4968" s="67" t="s">
        <v>1493</v>
      </c>
      <c r="J4968" s="36">
        <v>80</v>
      </c>
    </row>
    <row r="4969" spans="1:10" x14ac:dyDescent="0.25">
      <c r="A4969" s="67"/>
      <c r="B4969" s="67"/>
      <c r="C4969" s="67"/>
      <c r="D4969" s="67"/>
      <c r="E4969" s="67" t="s">
        <v>383</v>
      </c>
      <c r="F4969" s="68">
        <v>41912</v>
      </c>
      <c r="G4969" s="67" t="s">
        <v>1642</v>
      </c>
      <c r="H4969" s="67"/>
      <c r="I4969" s="67" t="s">
        <v>1643</v>
      </c>
      <c r="J4969" s="36">
        <v>20</v>
      </c>
    </row>
    <row r="4970" spans="1:10" x14ac:dyDescent="0.25">
      <c r="A4970" s="67"/>
      <c r="B4970" s="67"/>
      <c r="C4970" s="67"/>
      <c r="D4970" s="67"/>
      <c r="E4970" s="67" t="s">
        <v>383</v>
      </c>
      <c r="F4970" s="68">
        <v>41943</v>
      </c>
      <c r="G4970" s="67" t="s">
        <v>1644</v>
      </c>
      <c r="H4970" s="67"/>
      <c r="I4970" s="67" t="s">
        <v>1645</v>
      </c>
      <c r="J4970" s="36">
        <v>20</v>
      </c>
    </row>
    <row r="4971" spans="1:10" x14ac:dyDescent="0.25">
      <c r="A4971" s="67"/>
      <c r="B4971" s="67"/>
      <c r="C4971" s="67"/>
      <c r="D4971" s="67"/>
      <c r="E4971" s="67" t="s">
        <v>383</v>
      </c>
      <c r="F4971" s="68">
        <v>41973</v>
      </c>
      <c r="G4971" s="67" t="s">
        <v>1646</v>
      </c>
      <c r="H4971" s="67"/>
      <c r="I4971" s="67" t="s">
        <v>1647</v>
      </c>
      <c r="J4971" s="36">
        <v>20</v>
      </c>
    </row>
    <row r="4972" spans="1:10" x14ac:dyDescent="0.25">
      <c r="A4972" s="67"/>
      <c r="B4972" s="67"/>
      <c r="C4972" s="67"/>
      <c r="D4972" s="67"/>
      <c r="E4972" s="67" t="s">
        <v>426</v>
      </c>
      <c r="F4972" s="68">
        <v>41974</v>
      </c>
      <c r="G4972" s="67"/>
      <c r="H4972" s="67" t="s">
        <v>726</v>
      </c>
      <c r="I4972" s="67" t="s">
        <v>4484</v>
      </c>
      <c r="J4972" s="36">
        <v>-373.22</v>
      </c>
    </row>
    <row r="4973" spans="1:10" x14ac:dyDescent="0.25">
      <c r="A4973" s="67"/>
      <c r="B4973" s="67"/>
      <c r="C4973" s="67"/>
      <c r="D4973" s="67"/>
      <c r="E4973" s="67" t="s">
        <v>383</v>
      </c>
      <c r="F4973" s="68">
        <v>42004</v>
      </c>
      <c r="G4973" s="67" t="s">
        <v>1648</v>
      </c>
      <c r="H4973" s="67"/>
      <c r="I4973" s="67" t="s">
        <v>1649</v>
      </c>
      <c r="J4973" s="36">
        <v>20</v>
      </c>
    </row>
    <row r="4974" spans="1:10" x14ac:dyDescent="0.25">
      <c r="A4974" s="67"/>
      <c r="B4974" s="67"/>
      <c r="C4974" s="67"/>
      <c r="D4974" s="67"/>
      <c r="E4974" s="67" t="s">
        <v>383</v>
      </c>
      <c r="F4974" s="68">
        <v>42035</v>
      </c>
      <c r="G4974" s="67" t="s">
        <v>1579</v>
      </c>
      <c r="H4974" s="67"/>
      <c r="I4974" s="67" t="s">
        <v>1580</v>
      </c>
      <c r="J4974" s="36">
        <v>20</v>
      </c>
    </row>
    <row r="4975" spans="1:10" x14ac:dyDescent="0.25">
      <c r="A4975" s="67"/>
      <c r="B4975" s="67"/>
      <c r="C4975" s="67"/>
      <c r="D4975" s="67"/>
      <c r="E4975" s="67" t="s">
        <v>383</v>
      </c>
      <c r="F4975" s="68">
        <v>42094</v>
      </c>
      <c r="G4975" s="67" t="s">
        <v>898</v>
      </c>
      <c r="H4975" s="67"/>
      <c r="I4975" s="67" t="s">
        <v>899</v>
      </c>
      <c r="J4975" s="36">
        <v>58</v>
      </c>
    </row>
    <row r="4976" spans="1:10" x14ac:dyDescent="0.25">
      <c r="A4976" s="67"/>
      <c r="B4976" s="67"/>
      <c r="C4976" s="67"/>
      <c r="D4976" s="67"/>
      <c r="E4976" s="67" t="s">
        <v>426</v>
      </c>
      <c r="F4976" s="68">
        <v>42114</v>
      </c>
      <c r="G4976" s="67"/>
      <c r="H4976" s="67" t="s">
        <v>568</v>
      </c>
      <c r="I4976" s="67" t="s">
        <v>4485</v>
      </c>
      <c r="J4976" s="36">
        <v>-117.68</v>
      </c>
    </row>
    <row r="4977" spans="1:10" x14ac:dyDescent="0.25">
      <c r="A4977" s="67"/>
      <c r="B4977" s="67"/>
      <c r="C4977" s="67"/>
      <c r="D4977" s="67"/>
      <c r="E4977" s="67" t="s">
        <v>423</v>
      </c>
      <c r="F4977" s="68">
        <v>42179</v>
      </c>
      <c r="G4977" s="67"/>
      <c r="H4977" s="67" t="s">
        <v>292</v>
      </c>
      <c r="I4977" s="67" t="s">
        <v>1324</v>
      </c>
      <c r="J4977" s="36">
        <v>2000</v>
      </c>
    </row>
    <row r="4978" spans="1:10" x14ac:dyDescent="0.25">
      <c r="A4978" s="67"/>
      <c r="B4978" s="67"/>
      <c r="C4978" s="67"/>
      <c r="D4978" s="67"/>
      <c r="E4978" s="67" t="s">
        <v>426</v>
      </c>
      <c r="F4978" s="68">
        <v>42184</v>
      </c>
      <c r="G4978" s="67"/>
      <c r="H4978" s="67" t="s">
        <v>568</v>
      </c>
      <c r="I4978" s="67" t="s">
        <v>4486</v>
      </c>
      <c r="J4978" s="36">
        <v>-70.55</v>
      </c>
    </row>
    <row r="4979" spans="1:10" x14ac:dyDescent="0.25">
      <c r="A4979" s="67"/>
      <c r="B4979" s="67"/>
      <c r="C4979" s="67"/>
      <c r="D4979" s="67"/>
      <c r="E4979" s="67" t="s">
        <v>383</v>
      </c>
      <c r="F4979" s="68">
        <v>42216</v>
      </c>
      <c r="G4979" s="67" t="s">
        <v>1655</v>
      </c>
      <c r="H4979" s="67"/>
      <c r="I4979" s="67" t="s">
        <v>1656</v>
      </c>
      <c r="J4979" s="36">
        <v>40</v>
      </c>
    </row>
    <row r="4980" spans="1:10" x14ac:dyDescent="0.25">
      <c r="A4980" s="67"/>
      <c r="B4980" s="67"/>
      <c r="C4980" s="67"/>
      <c r="D4980" s="67"/>
      <c r="E4980" s="67" t="s">
        <v>426</v>
      </c>
      <c r="F4980" s="68">
        <v>42220</v>
      </c>
      <c r="G4980" s="67"/>
      <c r="H4980" s="67" t="s">
        <v>726</v>
      </c>
      <c r="I4980" s="67" t="s">
        <v>4487</v>
      </c>
      <c r="J4980" s="36">
        <v>-124.73</v>
      </c>
    </row>
    <row r="4981" spans="1:10" x14ac:dyDescent="0.25">
      <c r="A4981" s="67"/>
      <c r="B4981" s="67"/>
      <c r="C4981" s="67"/>
      <c r="D4981" s="67"/>
      <c r="E4981" s="67" t="s">
        <v>426</v>
      </c>
      <c r="F4981" s="68">
        <v>42233</v>
      </c>
      <c r="G4981" s="67"/>
      <c r="H4981" s="67" t="s">
        <v>726</v>
      </c>
      <c r="I4981" s="67" t="s">
        <v>4488</v>
      </c>
      <c r="J4981" s="36">
        <v>-280.89</v>
      </c>
    </row>
    <row r="4982" spans="1:10" x14ac:dyDescent="0.25">
      <c r="A4982" s="67"/>
      <c r="B4982" s="67"/>
      <c r="C4982" s="67"/>
      <c r="D4982" s="67"/>
      <c r="E4982" s="67" t="s">
        <v>383</v>
      </c>
      <c r="F4982" s="68">
        <v>42247</v>
      </c>
      <c r="G4982" s="67" t="s">
        <v>1658</v>
      </c>
      <c r="H4982" s="67"/>
      <c r="I4982" s="67" t="s">
        <v>1659</v>
      </c>
      <c r="J4982" s="36">
        <v>40</v>
      </c>
    </row>
    <row r="4983" spans="1:10" x14ac:dyDescent="0.25">
      <c r="A4983" s="67"/>
      <c r="B4983" s="67"/>
      <c r="C4983" s="67"/>
      <c r="D4983" s="67"/>
      <c r="E4983" s="67" t="s">
        <v>426</v>
      </c>
      <c r="F4983" s="68">
        <v>42261</v>
      </c>
      <c r="G4983" s="67"/>
      <c r="H4983" s="67" t="s">
        <v>726</v>
      </c>
      <c r="I4983" s="67" t="s">
        <v>2091</v>
      </c>
      <c r="J4983" s="36">
        <v>-367.84</v>
      </c>
    </row>
    <row r="4984" spans="1:10" x14ac:dyDescent="0.25">
      <c r="A4984" s="67"/>
      <c r="B4984" s="67"/>
      <c r="C4984" s="67"/>
      <c r="D4984" s="67"/>
      <c r="E4984" s="67" t="s">
        <v>383</v>
      </c>
      <c r="F4984" s="68">
        <v>42277</v>
      </c>
      <c r="G4984" s="67" t="s">
        <v>991</v>
      </c>
      <c r="H4984" s="67"/>
      <c r="I4984" s="67" t="s">
        <v>992</v>
      </c>
      <c r="J4984" s="36">
        <v>20</v>
      </c>
    </row>
    <row r="4985" spans="1:10" x14ac:dyDescent="0.25">
      <c r="A4985" s="67"/>
      <c r="B4985" s="67"/>
      <c r="C4985" s="67"/>
      <c r="D4985" s="67"/>
      <c r="E4985" s="67" t="s">
        <v>426</v>
      </c>
      <c r="F4985" s="68">
        <v>42331</v>
      </c>
      <c r="G4985" s="67"/>
      <c r="H4985" s="67" t="s">
        <v>4489</v>
      </c>
      <c r="I4985" s="67" t="s">
        <v>4490</v>
      </c>
      <c r="J4985" s="36">
        <v>-155.16</v>
      </c>
    </row>
    <row r="4986" spans="1:10" x14ac:dyDescent="0.25">
      <c r="A4986" s="67"/>
      <c r="B4986" s="67"/>
      <c r="C4986" s="67"/>
      <c r="D4986" s="67"/>
      <c r="E4986" s="67" t="s">
        <v>426</v>
      </c>
      <c r="F4986" s="68">
        <v>42331</v>
      </c>
      <c r="G4986" s="67"/>
      <c r="H4986" s="67" t="s">
        <v>726</v>
      </c>
      <c r="I4986" s="67" t="s">
        <v>4491</v>
      </c>
      <c r="J4986" s="36">
        <v>-69.099999999999994</v>
      </c>
    </row>
    <row r="4987" spans="1:10" x14ac:dyDescent="0.25">
      <c r="A4987" s="67"/>
      <c r="B4987" s="67"/>
      <c r="C4987" s="67"/>
      <c r="D4987" s="67"/>
      <c r="E4987" s="67" t="s">
        <v>426</v>
      </c>
      <c r="F4987" s="68">
        <v>42338</v>
      </c>
      <c r="G4987" s="67"/>
      <c r="H4987" s="67" t="s">
        <v>4489</v>
      </c>
      <c r="I4987" s="67" t="s">
        <v>4490</v>
      </c>
      <c r="J4987" s="36">
        <v>-123.08</v>
      </c>
    </row>
    <row r="4988" spans="1:10" x14ac:dyDescent="0.25">
      <c r="A4988" s="67"/>
      <c r="B4988" s="67"/>
      <c r="C4988" s="67"/>
      <c r="D4988" s="67"/>
      <c r="E4988" s="67" t="s">
        <v>426</v>
      </c>
      <c r="F4988" s="68">
        <v>42366</v>
      </c>
      <c r="G4988" s="67"/>
      <c r="H4988" s="67" t="s">
        <v>4489</v>
      </c>
      <c r="I4988" s="67" t="s">
        <v>1806</v>
      </c>
      <c r="J4988" s="36">
        <v>-266.95999999999998</v>
      </c>
    </row>
    <row r="4989" spans="1:10" x14ac:dyDescent="0.25">
      <c r="A4989" s="67"/>
      <c r="B4989" s="67"/>
      <c r="C4989" s="67"/>
      <c r="D4989" s="67"/>
      <c r="E4989" s="67" t="s">
        <v>426</v>
      </c>
      <c r="F4989" s="68">
        <v>42394</v>
      </c>
      <c r="G4989" s="67"/>
      <c r="H4989" s="67" t="s">
        <v>4492</v>
      </c>
      <c r="I4989" s="67" t="s">
        <v>4493</v>
      </c>
      <c r="J4989" s="36">
        <v>-264.05</v>
      </c>
    </row>
    <row r="4990" spans="1:10" x14ac:dyDescent="0.25">
      <c r="A4990" s="67"/>
      <c r="B4990" s="67"/>
      <c r="C4990" s="67"/>
      <c r="D4990" s="67"/>
      <c r="E4990" s="67" t="s">
        <v>426</v>
      </c>
      <c r="F4990" s="68">
        <v>42432</v>
      </c>
      <c r="G4990" s="67"/>
      <c r="H4990" s="67" t="s">
        <v>4489</v>
      </c>
      <c r="I4990" s="67" t="s">
        <v>1806</v>
      </c>
      <c r="J4990" s="36">
        <v>-240.17</v>
      </c>
    </row>
    <row r="4991" spans="1:10" x14ac:dyDescent="0.25">
      <c r="A4991" s="67"/>
      <c r="B4991" s="67"/>
      <c r="C4991" s="67"/>
      <c r="D4991" s="67"/>
      <c r="E4991" s="67" t="s">
        <v>426</v>
      </c>
      <c r="F4991" s="68">
        <v>42446</v>
      </c>
      <c r="G4991" s="67"/>
      <c r="H4991" s="67" t="s">
        <v>4489</v>
      </c>
      <c r="I4991" s="67" t="s">
        <v>1806</v>
      </c>
      <c r="J4991" s="36">
        <v>-87</v>
      </c>
    </row>
    <row r="4992" spans="1:10" x14ac:dyDescent="0.25">
      <c r="A4992" s="67"/>
      <c r="B4992" s="67"/>
      <c r="C4992" s="67"/>
      <c r="D4992" s="67"/>
      <c r="E4992" s="67" t="s">
        <v>383</v>
      </c>
      <c r="F4992" s="68">
        <v>42460</v>
      </c>
      <c r="G4992" s="67" t="s">
        <v>1466</v>
      </c>
      <c r="H4992" s="67"/>
      <c r="I4992" s="67" t="s">
        <v>1467</v>
      </c>
      <c r="J4992" s="36">
        <v>20</v>
      </c>
    </row>
    <row r="4993" spans="1:10" x14ac:dyDescent="0.25">
      <c r="A4993" s="67"/>
      <c r="B4993" s="67"/>
      <c r="C4993" s="67"/>
      <c r="D4993" s="67"/>
      <c r="E4993" s="67" t="s">
        <v>426</v>
      </c>
      <c r="F4993" s="68">
        <v>42495</v>
      </c>
      <c r="G4993" s="67"/>
      <c r="H4993" s="67" t="s">
        <v>4489</v>
      </c>
      <c r="I4993" s="67" t="s">
        <v>4494</v>
      </c>
      <c r="J4993" s="36">
        <v>-420.86</v>
      </c>
    </row>
    <row r="4994" spans="1:10" x14ac:dyDescent="0.25">
      <c r="A4994" s="67"/>
      <c r="B4994" s="67"/>
      <c r="C4994" s="67"/>
      <c r="D4994" s="67"/>
      <c r="E4994" s="67" t="s">
        <v>383</v>
      </c>
      <c r="F4994" s="68">
        <v>42499</v>
      </c>
      <c r="G4994" s="67" t="s">
        <v>2493</v>
      </c>
      <c r="H4994" s="67" t="s">
        <v>2494</v>
      </c>
      <c r="I4994" s="67" t="s">
        <v>2495</v>
      </c>
      <c r="J4994" s="36">
        <v>1000</v>
      </c>
    </row>
    <row r="4995" spans="1:10" x14ac:dyDescent="0.25">
      <c r="A4995" s="67"/>
      <c r="B4995" s="67"/>
      <c r="C4995" s="67"/>
      <c r="D4995" s="67"/>
      <c r="E4995" s="67" t="s">
        <v>383</v>
      </c>
      <c r="F4995" s="68">
        <v>42582</v>
      </c>
      <c r="G4995" s="67" t="s">
        <v>1830</v>
      </c>
      <c r="H4995" s="67"/>
      <c r="I4995" s="67" t="s">
        <v>1831</v>
      </c>
      <c r="J4995" s="36">
        <v>20</v>
      </c>
    </row>
    <row r="4996" spans="1:10" x14ac:dyDescent="0.25">
      <c r="A4996" s="67"/>
      <c r="B4996" s="67"/>
      <c r="C4996" s="67"/>
      <c r="D4996" s="67"/>
      <c r="E4996" s="67" t="s">
        <v>383</v>
      </c>
      <c r="F4996" s="68">
        <v>42600</v>
      </c>
      <c r="G4996" s="67" t="s">
        <v>1301</v>
      </c>
      <c r="H4996" s="67" t="s">
        <v>292</v>
      </c>
      <c r="I4996" s="67" t="s">
        <v>4495</v>
      </c>
      <c r="J4996" s="36">
        <v>2000</v>
      </c>
    </row>
    <row r="4997" spans="1:10" x14ac:dyDescent="0.25">
      <c r="A4997" s="67"/>
      <c r="B4997" s="67"/>
      <c r="C4997" s="67"/>
      <c r="D4997" s="67"/>
      <c r="E4997" s="67" t="s">
        <v>383</v>
      </c>
      <c r="F4997" s="68">
        <v>42613</v>
      </c>
      <c r="G4997" s="67" t="s">
        <v>1482</v>
      </c>
      <c r="H4997" s="67"/>
      <c r="I4997" s="67" t="s">
        <v>1483</v>
      </c>
      <c r="J4997" s="36">
        <v>60</v>
      </c>
    </row>
    <row r="4998" spans="1:10" x14ac:dyDescent="0.25">
      <c r="A4998" s="67"/>
      <c r="B4998" s="67"/>
      <c r="C4998" s="67"/>
      <c r="D4998" s="67"/>
      <c r="E4998" s="67" t="s">
        <v>426</v>
      </c>
      <c r="F4998" s="68">
        <v>42621</v>
      </c>
      <c r="G4998" s="67"/>
      <c r="H4998" s="67" t="s">
        <v>726</v>
      </c>
      <c r="I4998" s="67" t="s">
        <v>4496</v>
      </c>
      <c r="J4998" s="36">
        <v>-176.79</v>
      </c>
    </row>
    <row r="4999" spans="1:10" x14ac:dyDescent="0.25">
      <c r="A4999" s="67"/>
      <c r="B4999" s="67"/>
      <c r="C4999" s="67"/>
      <c r="D4999" s="67"/>
      <c r="E4999" s="67" t="s">
        <v>383</v>
      </c>
      <c r="F4999" s="68">
        <v>42643</v>
      </c>
      <c r="G4999" s="67" t="s">
        <v>1581</v>
      </c>
      <c r="H4999" s="67"/>
      <c r="I4999" s="67" t="s">
        <v>1582</v>
      </c>
      <c r="J4999" s="36">
        <v>20</v>
      </c>
    </row>
    <row r="5000" spans="1:10" x14ac:dyDescent="0.25">
      <c r="A5000" s="67"/>
      <c r="B5000" s="67"/>
      <c r="C5000" s="67"/>
      <c r="D5000" s="67"/>
      <c r="E5000" s="67" t="s">
        <v>426</v>
      </c>
      <c r="F5000" s="68">
        <v>42646</v>
      </c>
      <c r="G5000" s="67"/>
      <c r="H5000" s="67" t="s">
        <v>4489</v>
      </c>
      <c r="I5000" s="67" t="s">
        <v>4497</v>
      </c>
      <c r="J5000" s="36">
        <v>-308.52</v>
      </c>
    </row>
    <row r="5001" spans="1:10" x14ac:dyDescent="0.25">
      <c r="A5001" s="67"/>
      <c r="B5001" s="67"/>
      <c r="C5001" s="67"/>
      <c r="D5001" s="67"/>
      <c r="E5001" s="67" t="s">
        <v>426</v>
      </c>
      <c r="F5001" s="68">
        <v>42688</v>
      </c>
      <c r="G5001" s="67"/>
      <c r="H5001" s="67" t="s">
        <v>4489</v>
      </c>
      <c r="I5001" s="67" t="s">
        <v>4498</v>
      </c>
      <c r="J5001" s="36">
        <v>-165.93</v>
      </c>
    </row>
    <row r="5002" spans="1:10" x14ac:dyDescent="0.25">
      <c r="A5002" s="67"/>
      <c r="B5002" s="67"/>
      <c r="C5002" s="67"/>
      <c r="D5002" s="67"/>
      <c r="E5002" s="67" t="s">
        <v>426</v>
      </c>
      <c r="F5002" s="68">
        <v>42695</v>
      </c>
      <c r="G5002" s="67"/>
      <c r="H5002" s="67" t="s">
        <v>4492</v>
      </c>
      <c r="I5002" s="67" t="s">
        <v>4499</v>
      </c>
      <c r="J5002" s="36">
        <v>-129.07</v>
      </c>
    </row>
    <row r="5003" spans="1:10" x14ac:dyDescent="0.25">
      <c r="A5003" s="67"/>
      <c r="B5003" s="67"/>
      <c r="C5003" s="67"/>
      <c r="D5003" s="67"/>
      <c r="E5003" s="67" t="s">
        <v>426</v>
      </c>
      <c r="F5003" s="68">
        <v>42702</v>
      </c>
      <c r="G5003" s="67"/>
      <c r="H5003" s="67" t="s">
        <v>4500</v>
      </c>
      <c r="I5003" s="67" t="s">
        <v>4501</v>
      </c>
      <c r="J5003" s="36">
        <v>-60.93</v>
      </c>
    </row>
    <row r="5004" spans="1:10" x14ac:dyDescent="0.25">
      <c r="A5004" s="67"/>
      <c r="B5004" s="67"/>
      <c r="C5004" s="67"/>
      <c r="D5004" s="67"/>
      <c r="E5004" s="67" t="s">
        <v>426</v>
      </c>
      <c r="F5004" s="68">
        <v>42712</v>
      </c>
      <c r="G5004" s="67"/>
      <c r="H5004" s="67" t="s">
        <v>4500</v>
      </c>
      <c r="I5004" s="67" t="s">
        <v>4502</v>
      </c>
      <c r="J5004" s="36">
        <v>-42.2</v>
      </c>
    </row>
    <row r="5005" spans="1:10" x14ac:dyDescent="0.25">
      <c r="A5005" s="67"/>
      <c r="B5005" s="67"/>
      <c r="C5005" s="67"/>
      <c r="D5005" s="67"/>
      <c r="E5005" s="67" t="s">
        <v>426</v>
      </c>
      <c r="F5005" s="68">
        <v>42730</v>
      </c>
      <c r="G5005" s="67"/>
      <c r="H5005" s="67" t="s">
        <v>4492</v>
      </c>
      <c r="I5005" s="67" t="s">
        <v>4503</v>
      </c>
      <c r="J5005" s="36">
        <v>-198.97</v>
      </c>
    </row>
    <row r="5006" spans="1:10" x14ac:dyDescent="0.25">
      <c r="A5006" s="67"/>
      <c r="B5006" s="67"/>
      <c r="C5006" s="67"/>
      <c r="D5006" s="67"/>
      <c r="E5006" s="67" t="s">
        <v>423</v>
      </c>
      <c r="F5006" s="68">
        <v>42746</v>
      </c>
      <c r="G5006" s="67"/>
      <c r="H5006" s="67" t="s">
        <v>4504</v>
      </c>
      <c r="I5006" s="67" t="s">
        <v>4505</v>
      </c>
      <c r="J5006" s="36">
        <v>600</v>
      </c>
    </row>
    <row r="5007" spans="1:10" x14ac:dyDescent="0.25">
      <c r="A5007" s="67"/>
      <c r="B5007" s="67"/>
      <c r="C5007" s="67"/>
      <c r="D5007" s="67"/>
      <c r="E5007" s="67" t="s">
        <v>423</v>
      </c>
      <c r="F5007" s="68">
        <v>42746</v>
      </c>
      <c r="G5007" s="67"/>
      <c r="H5007" s="67"/>
      <c r="I5007" s="67" t="s">
        <v>431</v>
      </c>
      <c r="J5007" s="36">
        <v>-20.57</v>
      </c>
    </row>
    <row r="5008" spans="1:10" x14ac:dyDescent="0.25">
      <c r="A5008" s="67"/>
      <c r="B5008" s="67"/>
      <c r="C5008" s="67"/>
      <c r="D5008" s="67"/>
      <c r="E5008" s="67" t="s">
        <v>426</v>
      </c>
      <c r="F5008" s="68">
        <v>42765</v>
      </c>
      <c r="G5008" s="67"/>
      <c r="H5008" s="67" t="s">
        <v>4500</v>
      </c>
      <c r="I5008" s="67" t="s">
        <v>4506</v>
      </c>
      <c r="J5008" s="36">
        <v>-69.13</v>
      </c>
    </row>
    <row r="5009" spans="1:10" x14ac:dyDescent="0.25">
      <c r="A5009" s="67"/>
      <c r="B5009" s="67"/>
      <c r="C5009" s="67"/>
      <c r="D5009" s="67"/>
      <c r="E5009" s="67" t="s">
        <v>383</v>
      </c>
      <c r="F5009" s="68">
        <v>42766</v>
      </c>
      <c r="G5009" s="67" t="s">
        <v>1586</v>
      </c>
      <c r="H5009" s="67"/>
      <c r="I5009" s="67" t="s">
        <v>1587</v>
      </c>
      <c r="J5009" s="36">
        <v>20</v>
      </c>
    </row>
    <row r="5010" spans="1:10" x14ac:dyDescent="0.25">
      <c r="A5010" s="67"/>
      <c r="B5010" s="67"/>
      <c r="C5010" s="67"/>
      <c r="D5010" s="67"/>
      <c r="E5010" s="67" t="s">
        <v>426</v>
      </c>
      <c r="F5010" s="68">
        <v>42779</v>
      </c>
      <c r="G5010" s="67"/>
      <c r="H5010" s="67" t="s">
        <v>4492</v>
      </c>
      <c r="I5010" s="67" t="s">
        <v>4503</v>
      </c>
      <c r="J5010" s="36">
        <v>-194.93</v>
      </c>
    </row>
    <row r="5011" spans="1:10" x14ac:dyDescent="0.25">
      <c r="A5011" s="67"/>
      <c r="B5011" s="67"/>
      <c r="C5011" s="67"/>
      <c r="D5011" s="67"/>
      <c r="E5011" s="67" t="s">
        <v>390</v>
      </c>
      <c r="F5011" s="68">
        <v>42790</v>
      </c>
      <c r="G5011" s="67"/>
      <c r="H5011" s="67" t="s">
        <v>4500</v>
      </c>
      <c r="I5011" s="67" t="s">
        <v>4507</v>
      </c>
      <c r="J5011" s="36">
        <v>-82.39</v>
      </c>
    </row>
    <row r="5012" spans="1:10" x14ac:dyDescent="0.25">
      <c r="A5012" s="67"/>
      <c r="B5012" s="67"/>
      <c r="C5012" s="67"/>
      <c r="D5012" s="67"/>
      <c r="E5012" s="67" t="s">
        <v>390</v>
      </c>
      <c r="F5012" s="68">
        <v>42819</v>
      </c>
      <c r="G5012" s="67"/>
      <c r="H5012" s="67" t="s">
        <v>4492</v>
      </c>
      <c r="I5012" s="67" t="s">
        <v>4508</v>
      </c>
      <c r="J5012" s="36">
        <v>-208.4</v>
      </c>
    </row>
    <row r="5013" spans="1:10" x14ac:dyDescent="0.25">
      <c r="A5013" s="67"/>
      <c r="B5013" s="67"/>
      <c r="C5013" s="67"/>
      <c r="D5013" s="67"/>
      <c r="E5013" s="67" t="s">
        <v>390</v>
      </c>
      <c r="F5013" s="68">
        <v>42831</v>
      </c>
      <c r="G5013" s="67"/>
      <c r="H5013" s="67" t="s">
        <v>4500</v>
      </c>
      <c r="I5013" s="67" t="s">
        <v>4509</v>
      </c>
      <c r="J5013" s="36">
        <v>-195.04</v>
      </c>
    </row>
    <row r="5014" spans="1:10" x14ac:dyDescent="0.25">
      <c r="A5014" s="67"/>
      <c r="B5014" s="67"/>
      <c r="C5014" s="67"/>
      <c r="D5014" s="67"/>
      <c r="E5014" s="67" t="s">
        <v>390</v>
      </c>
      <c r="F5014" s="68">
        <v>42831</v>
      </c>
      <c r="G5014" s="67"/>
      <c r="H5014" s="67" t="s">
        <v>4510</v>
      </c>
      <c r="I5014" s="67" t="s">
        <v>4511</v>
      </c>
      <c r="J5014" s="36">
        <v>-244.62</v>
      </c>
    </row>
    <row r="5015" spans="1:10" x14ac:dyDescent="0.25">
      <c r="A5015" s="67"/>
      <c r="B5015" s="67"/>
      <c r="C5015" s="67"/>
      <c r="D5015" s="67"/>
      <c r="E5015" s="67" t="s">
        <v>390</v>
      </c>
      <c r="F5015" s="68">
        <v>42856</v>
      </c>
      <c r="G5015" s="67"/>
      <c r="H5015" s="67" t="s">
        <v>4510</v>
      </c>
      <c r="I5015" s="67" t="s">
        <v>4512</v>
      </c>
      <c r="J5015" s="36">
        <v>-204.97</v>
      </c>
    </row>
    <row r="5016" spans="1:10" x14ac:dyDescent="0.25">
      <c r="A5016" s="67"/>
      <c r="B5016" s="67"/>
      <c r="C5016" s="67"/>
      <c r="D5016" s="67"/>
      <c r="E5016" s="67" t="s">
        <v>390</v>
      </c>
      <c r="F5016" s="68">
        <v>42879</v>
      </c>
      <c r="G5016" s="67"/>
      <c r="H5016" s="67" t="s">
        <v>4500</v>
      </c>
      <c r="I5016" s="67" t="s">
        <v>4513</v>
      </c>
      <c r="J5016" s="36">
        <v>-257.75</v>
      </c>
    </row>
    <row r="5017" spans="1:10" x14ac:dyDescent="0.25">
      <c r="A5017" s="67"/>
      <c r="B5017" s="67"/>
      <c r="C5017" s="67"/>
      <c r="D5017" s="67"/>
      <c r="E5017" s="67" t="s">
        <v>383</v>
      </c>
      <c r="F5017" s="68">
        <v>42886</v>
      </c>
      <c r="G5017" s="67" t="s">
        <v>1545</v>
      </c>
      <c r="H5017" s="67"/>
      <c r="I5017" s="67" t="s">
        <v>1546</v>
      </c>
      <c r="J5017" s="36">
        <v>20</v>
      </c>
    </row>
    <row r="5018" spans="1:10" x14ac:dyDescent="0.25">
      <c r="A5018" s="67"/>
      <c r="B5018" s="67"/>
      <c r="C5018" s="67"/>
      <c r="D5018" s="67"/>
      <c r="E5018" s="67" t="s">
        <v>390</v>
      </c>
      <c r="F5018" s="68">
        <v>42907</v>
      </c>
      <c r="G5018" s="67"/>
      <c r="H5018" s="67" t="s">
        <v>4492</v>
      </c>
      <c r="I5018" s="67" t="s">
        <v>4514</v>
      </c>
      <c r="J5018" s="36">
        <v>-245.82</v>
      </c>
    </row>
    <row r="5019" spans="1:10" x14ac:dyDescent="0.25">
      <c r="A5019" s="67"/>
      <c r="B5019" s="67"/>
      <c r="C5019" s="67"/>
      <c r="D5019" s="67"/>
      <c r="E5019" s="67" t="s">
        <v>438</v>
      </c>
      <c r="F5019" s="68">
        <v>42964</v>
      </c>
      <c r="G5019" s="67" t="s">
        <v>2488</v>
      </c>
      <c r="H5019" s="67" t="s">
        <v>292</v>
      </c>
      <c r="I5019" s="67" t="s">
        <v>4515</v>
      </c>
      <c r="J5019" s="36">
        <v>1000</v>
      </c>
    </row>
    <row r="5020" spans="1:10" x14ac:dyDescent="0.25">
      <c r="A5020" s="67"/>
      <c r="B5020" s="67"/>
      <c r="C5020" s="67"/>
      <c r="D5020" s="67"/>
      <c r="E5020" s="67" t="s">
        <v>383</v>
      </c>
      <c r="F5020" s="68">
        <v>42977</v>
      </c>
      <c r="G5020" s="67" t="s">
        <v>654</v>
      </c>
      <c r="H5020" s="67"/>
      <c r="I5020" s="67" t="s">
        <v>4516</v>
      </c>
      <c r="J5020" s="36">
        <v>1000</v>
      </c>
    </row>
    <row r="5021" spans="1:10" x14ac:dyDescent="0.25">
      <c r="A5021" s="67"/>
      <c r="B5021" s="67"/>
      <c r="C5021" s="67"/>
      <c r="D5021" s="67"/>
      <c r="E5021" s="67" t="s">
        <v>390</v>
      </c>
      <c r="F5021" s="68">
        <v>43006</v>
      </c>
      <c r="G5021" s="67" t="s">
        <v>4517</v>
      </c>
      <c r="H5021" s="67" t="s">
        <v>4500</v>
      </c>
      <c r="I5021" s="67" t="s">
        <v>4518</v>
      </c>
      <c r="J5021" s="36">
        <v>-156.47999999999999</v>
      </c>
    </row>
    <row r="5022" spans="1:10" x14ac:dyDescent="0.25">
      <c r="A5022" s="67"/>
      <c r="B5022" s="67"/>
      <c r="C5022" s="67"/>
      <c r="D5022" s="67"/>
      <c r="E5022" s="67" t="s">
        <v>390</v>
      </c>
      <c r="F5022" s="68">
        <v>43006</v>
      </c>
      <c r="G5022" s="67" t="s">
        <v>4519</v>
      </c>
      <c r="H5022" s="67" t="s">
        <v>4510</v>
      </c>
      <c r="I5022" s="67" t="s">
        <v>4520</v>
      </c>
      <c r="J5022" s="36">
        <v>-333.68</v>
      </c>
    </row>
    <row r="5023" spans="1:10" x14ac:dyDescent="0.25">
      <c r="A5023" s="67"/>
      <c r="B5023" s="67"/>
      <c r="C5023" s="67"/>
      <c r="D5023" s="67"/>
      <c r="E5023" s="67" t="s">
        <v>390</v>
      </c>
      <c r="F5023" s="68">
        <v>43123</v>
      </c>
      <c r="G5023" s="67" t="s">
        <v>4521</v>
      </c>
      <c r="H5023" s="67" t="s">
        <v>4492</v>
      </c>
      <c r="I5023" s="67" t="s">
        <v>4522</v>
      </c>
      <c r="J5023" s="36">
        <v>-172.66</v>
      </c>
    </row>
    <row r="5024" spans="1:10" x14ac:dyDescent="0.25">
      <c r="A5024" s="67"/>
      <c r="B5024" s="67"/>
      <c r="C5024" s="67"/>
      <c r="D5024" s="67"/>
      <c r="E5024" s="67" t="s">
        <v>390</v>
      </c>
      <c r="F5024" s="68">
        <v>43164</v>
      </c>
      <c r="G5024" s="67" t="s">
        <v>4523</v>
      </c>
      <c r="H5024" s="67" t="s">
        <v>4510</v>
      </c>
      <c r="I5024" s="67" t="s">
        <v>4524</v>
      </c>
      <c r="J5024" s="36">
        <v>-166.57</v>
      </c>
    </row>
    <row r="5025" spans="1:10" x14ac:dyDescent="0.25">
      <c r="A5025" s="67"/>
      <c r="B5025" s="67"/>
      <c r="C5025" s="67"/>
      <c r="D5025" s="67"/>
      <c r="E5025" s="67" t="s">
        <v>383</v>
      </c>
      <c r="F5025" s="68">
        <v>43220</v>
      </c>
      <c r="G5025" s="67" t="s">
        <v>1400</v>
      </c>
      <c r="H5025" s="67"/>
      <c r="I5025" s="67" t="s">
        <v>4525</v>
      </c>
      <c r="J5025" s="36">
        <v>87</v>
      </c>
    </row>
    <row r="5026" spans="1:10" x14ac:dyDescent="0.25">
      <c r="A5026" s="67"/>
      <c r="B5026" s="67"/>
      <c r="C5026" s="67"/>
      <c r="D5026" s="67"/>
      <c r="E5026" s="67" t="s">
        <v>390</v>
      </c>
      <c r="F5026" s="68">
        <v>43234</v>
      </c>
      <c r="G5026" s="67" t="s">
        <v>4526</v>
      </c>
      <c r="H5026" s="67" t="s">
        <v>4492</v>
      </c>
      <c r="I5026" s="67" t="s">
        <v>4527</v>
      </c>
      <c r="J5026" s="36">
        <v>-265.52</v>
      </c>
    </row>
    <row r="5027" spans="1:10" x14ac:dyDescent="0.25">
      <c r="A5027" s="67"/>
      <c r="B5027" s="67"/>
      <c r="C5027" s="67"/>
      <c r="D5027" s="67"/>
      <c r="E5027" s="67" t="s">
        <v>390</v>
      </c>
      <c r="F5027" s="68">
        <v>43234</v>
      </c>
      <c r="G5027" s="67" t="s">
        <v>4526</v>
      </c>
      <c r="H5027" s="67" t="s">
        <v>4492</v>
      </c>
      <c r="I5027" s="67" t="s">
        <v>603</v>
      </c>
      <c r="J5027" s="36">
        <v>-2.98</v>
      </c>
    </row>
    <row r="5028" spans="1:10" x14ac:dyDescent="0.25">
      <c r="A5028" s="67"/>
      <c r="B5028" s="67"/>
      <c r="C5028" s="67"/>
      <c r="D5028" s="67"/>
      <c r="E5028" s="67" t="s">
        <v>390</v>
      </c>
      <c r="F5028" s="68">
        <v>43263</v>
      </c>
      <c r="G5028" s="67" t="s">
        <v>4528</v>
      </c>
      <c r="H5028" s="67" t="s">
        <v>4500</v>
      </c>
      <c r="I5028" s="67" t="s">
        <v>4529</v>
      </c>
      <c r="J5028" s="36">
        <v>-84.51</v>
      </c>
    </row>
    <row r="5029" spans="1:10" x14ac:dyDescent="0.25">
      <c r="A5029" s="67"/>
      <c r="B5029" s="67"/>
      <c r="C5029" s="67"/>
      <c r="D5029" s="67"/>
      <c r="E5029" s="67" t="s">
        <v>390</v>
      </c>
      <c r="F5029" s="68">
        <v>43278</v>
      </c>
      <c r="G5029" s="67" t="s">
        <v>4530</v>
      </c>
      <c r="H5029" s="67" t="s">
        <v>360</v>
      </c>
      <c r="I5029" s="67" t="s">
        <v>4531</v>
      </c>
      <c r="J5029" s="36">
        <v>-120.08</v>
      </c>
    </row>
    <row r="5030" spans="1:10" x14ac:dyDescent="0.25">
      <c r="A5030" s="67"/>
      <c r="B5030" s="67"/>
      <c r="C5030" s="67"/>
      <c r="D5030" s="67"/>
      <c r="E5030" s="67" t="s">
        <v>390</v>
      </c>
      <c r="F5030" s="68">
        <v>43278</v>
      </c>
      <c r="G5030" s="67" t="s">
        <v>4532</v>
      </c>
      <c r="H5030" s="67" t="s">
        <v>4510</v>
      </c>
      <c r="I5030" s="67" t="s">
        <v>4533</v>
      </c>
      <c r="J5030" s="36">
        <v>-364.28</v>
      </c>
    </row>
    <row r="5031" spans="1:10" x14ac:dyDescent="0.25">
      <c r="A5031" s="67"/>
      <c r="B5031" s="67"/>
      <c r="C5031" s="67"/>
      <c r="D5031" s="67"/>
      <c r="E5031" s="67" t="s">
        <v>390</v>
      </c>
      <c r="F5031" s="68">
        <v>43404</v>
      </c>
      <c r="G5031" s="67" t="s">
        <v>4534</v>
      </c>
      <c r="H5031" s="67" t="s">
        <v>4500</v>
      </c>
      <c r="I5031" s="67" t="s">
        <v>4535</v>
      </c>
      <c r="J5031" s="36">
        <v>-83.23</v>
      </c>
    </row>
    <row r="5032" spans="1:10" ht="15.75" thickBot="1" x14ac:dyDescent="0.3">
      <c r="A5032" s="67"/>
      <c r="B5032" s="67"/>
      <c r="C5032" s="67"/>
      <c r="D5032" s="67"/>
      <c r="E5032" s="67" t="s">
        <v>390</v>
      </c>
      <c r="F5032" s="68">
        <v>43697</v>
      </c>
      <c r="G5032" s="67" t="s">
        <v>4536</v>
      </c>
      <c r="H5032" s="67" t="s">
        <v>4510</v>
      </c>
      <c r="I5032" s="67" t="s">
        <v>4537</v>
      </c>
      <c r="J5032" s="37">
        <v>-262.37</v>
      </c>
    </row>
    <row r="5033" spans="1:10" x14ac:dyDescent="0.25">
      <c r="A5033" s="67"/>
      <c r="B5033" s="67"/>
      <c r="C5033" s="67" t="s">
        <v>4538</v>
      </c>
      <c r="D5033" s="67"/>
      <c r="E5033" s="67"/>
      <c r="F5033" s="68"/>
      <c r="G5033" s="67"/>
      <c r="H5033" s="67"/>
      <c r="I5033" s="67"/>
      <c r="J5033" s="36">
        <f>ROUND(SUM(J4946:J5032),5)</f>
        <v>2170.38</v>
      </c>
    </row>
    <row r="5034" spans="1:10" x14ac:dyDescent="0.25">
      <c r="A5034" s="64"/>
      <c r="B5034" s="64"/>
      <c r="C5034" s="64" t="s">
        <v>4539</v>
      </c>
      <c r="D5034" s="64"/>
      <c r="E5034" s="64"/>
      <c r="F5034" s="65"/>
      <c r="G5034" s="64"/>
      <c r="H5034" s="64"/>
      <c r="I5034" s="64"/>
      <c r="J5034" s="57"/>
    </row>
    <row r="5035" spans="1:10" x14ac:dyDescent="0.25">
      <c r="A5035" s="67"/>
      <c r="B5035" s="67"/>
      <c r="C5035" s="67"/>
      <c r="D5035" s="67"/>
      <c r="E5035" s="67" t="s">
        <v>383</v>
      </c>
      <c r="F5035" s="68">
        <v>40877</v>
      </c>
      <c r="G5035" s="67" t="s">
        <v>894</v>
      </c>
      <c r="H5035" s="67"/>
      <c r="I5035" s="67" t="s">
        <v>895</v>
      </c>
      <c r="J5035" s="36">
        <v>20</v>
      </c>
    </row>
    <row r="5036" spans="1:10" x14ac:dyDescent="0.25">
      <c r="A5036" s="67"/>
      <c r="B5036" s="67"/>
      <c r="C5036" s="67"/>
      <c r="D5036" s="67"/>
      <c r="E5036" s="67" t="s">
        <v>383</v>
      </c>
      <c r="F5036" s="68">
        <v>40908</v>
      </c>
      <c r="G5036" s="67" t="s">
        <v>1618</v>
      </c>
      <c r="H5036" s="67"/>
      <c r="I5036" s="67" t="s">
        <v>1619</v>
      </c>
      <c r="J5036" s="36">
        <v>20</v>
      </c>
    </row>
    <row r="5037" spans="1:10" x14ac:dyDescent="0.25">
      <c r="A5037" s="67"/>
      <c r="B5037" s="67"/>
      <c r="C5037" s="67"/>
      <c r="D5037" s="67"/>
      <c r="E5037" s="67" t="s">
        <v>383</v>
      </c>
      <c r="F5037" s="68">
        <v>41029</v>
      </c>
      <c r="G5037" s="67" t="s">
        <v>896</v>
      </c>
      <c r="H5037" s="67"/>
      <c r="I5037" s="67" t="s">
        <v>897</v>
      </c>
      <c r="J5037" s="36">
        <v>20</v>
      </c>
    </row>
    <row r="5038" spans="1:10" x14ac:dyDescent="0.25">
      <c r="A5038" s="67"/>
      <c r="B5038" s="67"/>
      <c r="C5038" s="67"/>
      <c r="D5038" s="67"/>
      <c r="E5038" s="67" t="s">
        <v>383</v>
      </c>
      <c r="F5038" s="68">
        <v>41060</v>
      </c>
      <c r="G5038" s="67" t="s">
        <v>1486</v>
      </c>
      <c r="H5038" s="67"/>
      <c r="I5038" s="67" t="s">
        <v>1487</v>
      </c>
      <c r="J5038" s="36">
        <v>40</v>
      </c>
    </row>
    <row r="5039" spans="1:10" x14ac:dyDescent="0.25">
      <c r="A5039" s="67"/>
      <c r="B5039" s="67"/>
      <c r="C5039" s="67"/>
      <c r="D5039" s="67"/>
      <c r="E5039" s="67" t="s">
        <v>383</v>
      </c>
      <c r="F5039" s="68">
        <v>41274</v>
      </c>
      <c r="G5039" s="67" t="s">
        <v>1740</v>
      </c>
      <c r="H5039" s="67"/>
      <c r="I5039" s="67" t="s">
        <v>1741</v>
      </c>
      <c r="J5039" s="36">
        <v>-100</v>
      </c>
    </row>
    <row r="5040" spans="1:10" x14ac:dyDescent="0.25">
      <c r="A5040" s="67"/>
      <c r="B5040" s="67"/>
      <c r="C5040" s="67"/>
      <c r="D5040" s="67"/>
      <c r="E5040" s="67" t="s">
        <v>383</v>
      </c>
      <c r="F5040" s="68">
        <v>42063</v>
      </c>
      <c r="G5040" s="67" t="s">
        <v>1549</v>
      </c>
      <c r="H5040" s="67"/>
      <c r="I5040" s="67" t="s">
        <v>1550</v>
      </c>
      <c r="J5040" s="36">
        <v>8</v>
      </c>
    </row>
    <row r="5041" spans="1:10" x14ac:dyDescent="0.25">
      <c r="A5041" s="67"/>
      <c r="B5041" s="67"/>
      <c r="C5041" s="67"/>
      <c r="D5041" s="67"/>
      <c r="E5041" s="67" t="s">
        <v>383</v>
      </c>
      <c r="F5041" s="68">
        <v>42308</v>
      </c>
      <c r="G5041" s="67" t="s">
        <v>1460</v>
      </c>
      <c r="H5041" s="67"/>
      <c r="I5041" s="67" t="s">
        <v>1461</v>
      </c>
      <c r="J5041" s="36">
        <v>8</v>
      </c>
    </row>
    <row r="5042" spans="1:10" x14ac:dyDescent="0.25">
      <c r="A5042" s="67"/>
      <c r="B5042" s="67"/>
      <c r="C5042" s="67"/>
      <c r="D5042" s="67"/>
      <c r="E5042" s="67" t="s">
        <v>383</v>
      </c>
      <c r="F5042" s="68">
        <v>42370</v>
      </c>
      <c r="G5042" s="67" t="s">
        <v>1462</v>
      </c>
      <c r="H5042" s="67"/>
      <c r="I5042" s="67" t="s">
        <v>1463</v>
      </c>
      <c r="J5042" s="36">
        <v>484</v>
      </c>
    </row>
    <row r="5043" spans="1:10" x14ac:dyDescent="0.25">
      <c r="A5043" s="67"/>
      <c r="B5043" s="67"/>
      <c r="C5043" s="67"/>
      <c r="D5043" s="67"/>
      <c r="E5043" s="67" t="s">
        <v>390</v>
      </c>
      <c r="F5043" s="68">
        <v>43414</v>
      </c>
      <c r="G5043" s="67" t="s">
        <v>604</v>
      </c>
      <c r="H5043" s="67" t="s">
        <v>605</v>
      </c>
      <c r="I5043" s="67" t="s">
        <v>4540</v>
      </c>
      <c r="J5043" s="36">
        <v>-500</v>
      </c>
    </row>
    <row r="5044" spans="1:10" x14ac:dyDescent="0.25">
      <c r="A5044" s="67"/>
      <c r="B5044" s="67"/>
      <c r="C5044" s="67"/>
      <c r="D5044" s="67"/>
      <c r="E5044" s="67" t="s">
        <v>390</v>
      </c>
      <c r="F5044" s="68">
        <v>43472</v>
      </c>
      <c r="G5044" s="67" t="s">
        <v>4541</v>
      </c>
      <c r="H5044" s="67" t="s">
        <v>4542</v>
      </c>
      <c r="I5044" s="67" t="s">
        <v>4543</v>
      </c>
      <c r="J5044" s="36">
        <v>-175</v>
      </c>
    </row>
    <row r="5045" spans="1:10" x14ac:dyDescent="0.25">
      <c r="A5045" s="67"/>
      <c r="B5045" s="67"/>
      <c r="C5045" s="67"/>
      <c r="D5045" s="67"/>
      <c r="E5045" s="67" t="s">
        <v>390</v>
      </c>
      <c r="F5045" s="68">
        <v>43480</v>
      </c>
      <c r="G5045" s="67" t="s">
        <v>4544</v>
      </c>
      <c r="H5045" s="67" t="s">
        <v>4545</v>
      </c>
      <c r="I5045" s="67" t="s">
        <v>4546</v>
      </c>
      <c r="J5045" s="36">
        <v>-333</v>
      </c>
    </row>
    <row r="5046" spans="1:10" x14ac:dyDescent="0.25">
      <c r="A5046" s="67"/>
      <c r="B5046" s="67"/>
      <c r="C5046" s="67"/>
      <c r="D5046" s="67"/>
      <c r="E5046" s="67" t="s">
        <v>390</v>
      </c>
      <c r="F5046" s="68">
        <v>43496</v>
      </c>
      <c r="G5046" s="67" t="s">
        <v>4541</v>
      </c>
      <c r="H5046" s="67" t="s">
        <v>4547</v>
      </c>
      <c r="I5046" s="67" t="s">
        <v>4548</v>
      </c>
      <c r="J5046" s="36">
        <v>-175</v>
      </c>
    </row>
    <row r="5047" spans="1:10" x14ac:dyDescent="0.25">
      <c r="A5047" s="67"/>
      <c r="B5047" s="67"/>
      <c r="C5047" s="67"/>
      <c r="D5047" s="67"/>
      <c r="E5047" s="67" t="s">
        <v>390</v>
      </c>
      <c r="F5047" s="68">
        <v>43496</v>
      </c>
      <c r="G5047" s="67" t="s">
        <v>4541</v>
      </c>
      <c r="H5047" s="67" t="s">
        <v>4549</v>
      </c>
      <c r="I5047" s="67" t="s">
        <v>4548</v>
      </c>
      <c r="J5047" s="36">
        <v>-175</v>
      </c>
    </row>
    <row r="5048" spans="1:10" x14ac:dyDescent="0.25">
      <c r="A5048" s="67"/>
      <c r="B5048" s="67"/>
      <c r="C5048" s="67"/>
      <c r="D5048" s="67"/>
      <c r="E5048" s="67" t="s">
        <v>390</v>
      </c>
      <c r="F5048" s="68">
        <v>43496</v>
      </c>
      <c r="G5048" s="67" t="s">
        <v>4541</v>
      </c>
      <c r="H5048" s="67" t="s">
        <v>4550</v>
      </c>
      <c r="I5048" s="67" t="s">
        <v>4548</v>
      </c>
      <c r="J5048" s="36">
        <v>-175</v>
      </c>
    </row>
    <row r="5049" spans="1:10" x14ac:dyDescent="0.25">
      <c r="A5049" s="67"/>
      <c r="B5049" s="67"/>
      <c r="C5049" s="67"/>
      <c r="D5049" s="67"/>
      <c r="E5049" s="67" t="s">
        <v>390</v>
      </c>
      <c r="F5049" s="68">
        <v>43496</v>
      </c>
      <c r="G5049" s="67" t="s">
        <v>4551</v>
      </c>
      <c r="H5049" s="67" t="s">
        <v>4552</v>
      </c>
      <c r="I5049" s="67" t="s">
        <v>4553</v>
      </c>
      <c r="J5049" s="36">
        <v>-125</v>
      </c>
    </row>
    <row r="5050" spans="1:10" x14ac:dyDescent="0.25">
      <c r="A5050" s="67"/>
      <c r="B5050" s="67"/>
      <c r="C5050" s="67"/>
      <c r="D5050" s="67"/>
      <c r="E5050" s="67" t="s">
        <v>390</v>
      </c>
      <c r="F5050" s="68">
        <v>43496</v>
      </c>
      <c r="G5050" s="67" t="s">
        <v>4551</v>
      </c>
      <c r="H5050" s="67" t="s">
        <v>4554</v>
      </c>
      <c r="I5050" s="67" t="s">
        <v>4553</v>
      </c>
      <c r="J5050" s="36">
        <v>-125</v>
      </c>
    </row>
    <row r="5051" spans="1:10" x14ac:dyDescent="0.25">
      <c r="A5051" s="67"/>
      <c r="B5051" s="67"/>
      <c r="C5051" s="67"/>
      <c r="D5051" s="67"/>
      <c r="E5051" s="67" t="s">
        <v>390</v>
      </c>
      <c r="F5051" s="68">
        <v>43496</v>
      </c>
      <c r="G5051" s="67" t="s">
        <v>4551</v>
      </c>
      <c r="H5051" s="67" t="s">
        <v>4555</v>
      </c>
      <c r="I5051" s="67" t="s">
        <v>4553</v>
      </c>
      <c r="J5051" s="36">
        <v>-125</v>
      </c>
    </row>
    <row r="5052" spans="1:10" ht="15.75" thickBot="1" x14ac:dyDescent="0.3">
      <c r="A5052" s="67"/>
      <c r="B5052" s="67"/>
      <c r="C5052" s="67"/>
      <c r="D5052" s="67"/>
      <c r="E5052" s="67" t="s">
        <v>390</v>
      </c>
      <c r="F5052" s="68">
        <v>43496</v>
      </c>
      <c r="G5052" s="67" t="s">
        <v>4551</v>
      </c>
      <c r="H5052" s="67" t="s">
        <v>4556</v>
      </c>
      <c r="I5052" s="67" t="s">
        <v>4553</v>
      </c>
      <c r="J5052" s="37">
        <v>-125</v>
      </c>
    </row>
    <row r="5053" spans="1:10" x14ac:dyDescent="0.25">
      <c r="A5053" s="67"/>
      <c r="B5053" s="67"/>
      <c r="C5053" s="67" t="s">
        <v>4557</v>
      </c>
      <c r="D5053" s="67"/>
      <c r="E5053" s="67"/>
      <c r="F5053" s="68"/>
      <c r="G5053" s="67"/>
      <c r="H5053" s="67"/>
      <c r="I5053" s="67"/>
      <c r="J5053" s="36">
        <f>ROUND(SUM(J5034:J5052),5)</f>
        <v>-1533</v>
      </c>
    </row>
    <row r="5054" spans="1:10" x14ac:dyDescent="0.25">
      <c r="A5054" s="64"/>
      <c r="B5054" s="64"/>
      <c r="C5054" s="64" t="s">
        <v>4558</v>
      </c>
      <c r="D5054" s="64"/>
      <c r="E5054" s="64"/>
      <c r="F5054" s="65"/>
      <c r="G5054" s="64"/>
      <c r="H5054" s="64"/>
      <c r="I5054" s="64"/>
      <c r="J5054" s="57"/>
    </row>
    <row r="5055" spans="1:10" x14ac:dyDescent="0.25">
      <c r="A5055" s="67"/>
      <c r="B5055" s="67"/>
      <c r="C5055" s="67"/>
      <c r="D5055" s="67"/>
      <c r="E5055" s="67" t="s">
        <v>383</v>
      </c>
      <c r="F5055" s="68">
        <v>40939</v>
      </c>
      <c r="G5055" s="67" t="s">
        <v>1620</v>
      </c>
      <c r="H5055" s="67"/>
      <c r="I5055" s="67" t="s">
        <v>1621</v>
      </c>
      <c r="J5055" s="36">
        <v>435</v>
      </c>
    </row>
    <row r="5056" spans="1:10" x14ac:dyDescent="0.25">
      <c r="A5056" s="67"/>
      <c r="B5056" s="67"/>
      <c r="C5056" s="67"/>
      <c r="D5056" s="67"/>
      <c r="E5056" s="67" t="s">
        <v>383</v>
      </c>
      <c r="F5056" s="68">
        <v>41364</v>
      </c>
      <c r="G5056" s="67" t="s">
        <v>1624</v>
      </c>
      <c r="H5056" s="67"/>
      <c r="I5056" s="67" t="s">
        <v>1625</v>
      </c>
      <c r="J5056" s="36">
        <v>20</v>
      </c>
    </row>
    <row r="5057" spans="1:10" x14ac:dyDescent="0.25">
      <c r="A5057" s="67"/>
      <c r="B5057" s="67"/>
      <c r="C5057" s="67"/>
      <c r="D5057" s="67"/>
      <c r="E5057" s="67" t="s">
        <v>383</v>
      </c>
      <c r="F5057" s="68">
        <v>41455</v>
      </c>
      <c r="G5057" s="67" t="s">
        <v>1750</v>
      </c>
      <c r="H5057" s="67"/>
      <c r="I5057" s="67" t="s">
        <v>1751</v>
      </c>
      <c r="J5057" s="36">
        <v>8</v>
      </c>
    </row>
    <row r="5058" spans="1:10" x14ac:dyDescent="0.25">
      <c r="A5058" s="67"/>
      <c r="B5058" s="67"/>
      <c r="C5058" s="67"/>
      <c r="D5058" s="67"/>
      <c r="E5058" s="67" t="s">
        <v>383</v>
      </c>
      <c r="F5058" s="68">
        <v>41517</v>
      </c>
      <c r="G5058" s="67" t="s">
        <v>1508</v>
      </c>
      <c r="H5058" s="67"/>
      <c r="I5058" s="67" t="s">
        <v>1509</v>
      </c>
      <c r="J5058" s="36">
        <v>20</v>
      </c>
    </row>
    <row r="5059" spans="1:10" x14ac:dyDescent="0.25">
      <c r="A5059" s="67"/>
      <c r="B5059" s="67"/>
      <c r="C5059" s="67"/>
      <c r="D5059" s="67"/>
      <c r="E5059" s="67" t="s">
        <v>383</v>
      </c>
      <c r="F5059" s="68">
        <v>41943</v>
      </c>
      <c r="G5059" s="67" t="s">
        <v>1644</v>
      </c>
      <c r="H5059" s="67"/>
      <c r="I5059" s="67" t="s">
        <v>1645</v>
      </c>
      <c r="J5059" s="36">
        <v>20</v>
      </c>
    </row>
    <row r="5060" spans="1:10" x14ac:dyDescent="0.25">
      <c r="A5060" s="67"/>
      <c r="B5060" s="67"/>
      <c r="C5060" s="67"/>
      <c r="D5060" s="67"/>
      <c r="E5060" s="67" t="s">
        <v>426</v>
      </c>
      <c r="F5060" s="68">
        <v>42016</v>
      </c>
      <c r="G5060" s="67"/>
      <c r="H5060" s="67" t="s">
        <v>4559</v>
      </c>
      <c r="I5060" s="67" t="s">
        <v>4560</v>
      </c>
      <c r="J5060" s="36">
        <v>-36.44</v>
      </c>
    </row>
    <row r="5061" spans="1:10" x14ac:dyDescent="0.25">
      <c r="A5061" s="67"/>
      <c r="B5061" s="67"/>
      <c r="C5061" s="67"/>
      <c r="D5061" s="67"/>
      <c r="E5061" s="67" t="s">
        <v>426</v>
      </c>
      <c r="F5061" s="68">
        <v>42163</v>
      </c>
      <c r="G5061" s="67"/>
      <c r="H5061" s="67" t="s">
        <v>4559</v>
      </c>
      <c r="I5061" s="67" t="s">
        <v>4561</v>
      </c>
      <c r="J5061" s="36">
        <v>-561.24</v>
      </c>
    </row>
    <row r="5062" spans="1:10" x14ac:dyDescent="0.25">
      <c r="A5062" s="67"/>
      <c r="B5062" s="67"/>
      <c r="C5062" s="67"/>
      <c r="D5062" s="67"/>
      <c r="E5062" s="67" t="s">
        <v>426</v>
      </c>
      <c r="F5062" s="68">
        <v>42184</v>
      </c>
      <c r="G5062" s="67"/>
      <c r="H5062" s="67" t="s">
        <v>4559</v>
      </c>
      <c r="I5062" s="67" t="s">
        <v>2606</v>
      </c>
      <c r="J5062" s="36">
        <v>-29.94</v>
      </c>
    </row>
    <row r="5063" spans="1:10" x14ac:dyDescent="0.25">
      <c r="A5063" s="67"/>
      <c r="B5063" s="67"/>
      <c r="C5063" s="67"/>
      <c r="D5063" s="67"/>
      <c r="E5063" s="67" t="s">
        <v>383</v>
      </c>
      <c r="F5063" s="68">
        <v>42370</v>
      </c>
      <c r="G5063" s="67" t="s">
        <v>1462</v>
      </c>
      <c r="H5063" s="67"/>
      <c r="I5063" s="67" t="s">
        <v>1463</v>
      </c>
      <c r="J5063" s="36">
        <v>399.81</v>
      </c>
    </row>
    <row r="5064" spans="1:10" ht="15.75" thickBot="1" x14ac:dyDescent="0.3">
      <c r="A5064" s="67"/>
      <c r="B5064" s="67"/>
      <c r="C5064" s="67"/>
      <c r="D5064" s="67"/>
      <c r="E5064" s="67" t="s">
        <v>383</v>
      </c>
      <c r="F5064" s="68">
        <v>43281</v>
      </c>
      <c r="G5064" s="67" t="s">
        <v>1915</v>
      </c>
      <c r="H5064" s="67"/>
      <c r="I5064" s="67" t="s">
        <v>1916</v>
      </c>
      <c r="J5064" s="37">
        <v>20</v>
      </c>
    </row>
    <row r="5065" spans="1:10" x14ac:dyDescent="0.25">
      <c r="A5065" s="67"/>
      <c r="B5065" s="67"/>
      <c r="C5065" s="67" t="s">
        <v>4562</v>
      </c>
      <c r="D5065" s="67"/>
      <c r="E5065" s="67"/>
      <c r="F5065" s="68"/>
      <c r="G5065" s="67"/>
      <c r="H5065" s="67"/>
      <c r="I5065" s="67"/>
      <c r="J5065" s="36">
        <f>ROUND(SUM(J5054:J5064),5)</f>
        <v>295.19</v>
      </c>
    </row>
    <row r="5066" spans="1:10" x14ac:dyDescent="0.25">
      <c r="A5066" s="64"/>
      <c r="B5066" s="64"/>
      <c r="C5066" s="64" t="s">
        <v>4563</v>
      </c>
      <c r="D5066" s="64"/>
      <c r="E5066" s="64"/>
      <c r="F5066" s="65"/>
      <c r="G5066" s="64"/>
      <c r="H5066" s="64"/>
      <c r="I5066" s="64"/>
      <c r="J5066" s="57"/>
    </row>
    <row r="5067" spans="1:10" x14ac:dyDescent="0.25">
      <c r="A5067" s="67"/>
      <c r="B5067" s="67"/>
      <c r="C5067" s="67"/>
      <c r="D5067" s="67"/>
      <c r="E5067" s="67" t="s">
        <v>383</v>
      </c>
      <c r="F5067" s="68">
        <v>40877</v>
      </c>
      <c r="G5067" s="67" t="s">
        <v>894</v>
      </c>
      <c r="H5067" s="67"/>
      <c r="I5067" s="67" t="s">
        <v>895</v>
      </c>
      <c r="J5067" s="36">
        <v>40</v>
      </c>
    </row>
    <row r="5068" spans="1:10" x14ac:dyDescent="0.25">
      <c r="A5068" s="67"/>
      <c r="B5068" s="67"/>
      <c r="C5068" s="67"/>
      <c r="D5068" s="67"/>
      <c r="E5068" s="67" t="s">
        <v>383</v>
      </c>
      <c r="F5068" s="68">
        <v>41305</v>
      </c>
      <c r="G5068" s="67" t="s">
        <v>1488</v>
      </c>
      <c r="H5068" s="67"/>
      <c r="I5068" s="67" t="s">
        <v>1489</v>
      </c>
      <c r="J5068" s="36">
        <v>8</v>
      </c>
    </row>
    <row r="5069" spans="1:10" x14ac:dyDescent="0.25">
      <c r="A5069" s="67"/>
      <c r="B5069" s="67"/>
      <c r="C5069" s="67"/>
      <c r="D5069" s="67"/>
      <c r="E5069" s="67" t="s">
        <v>383</v>
      </c>
      <c r="F5069" s="68">
        <v>41425</v>
      </c>
      <c r="G5069" s="67" t="s">
        <v>1490</v>
      </c>
      <c r="H5069" s="67"/>
      <c r="I5069" s="67" t="s">
        <v>1491</v>
      </c>
      <c r="J5069" s="36">
        <v>20</v>
      </c>
    </row>
    <row r="5070" spans="1:10" x14ac:dyDescent="0.25">
      <c r="A5070" s="67"/>
      <c r="B5070" s="67"/>
      <c r="C5070" s="67"/>
      <c r="D5070" s="67"/>
      <c r="E5070" s="67" t="s">
        <v>383</v>
      </c>
      <c r="F5070" s="68">
        <v>41547</v>
      </c>
      <c r="G5070" s="67" t="s">
        <v>1543</v>
      </c>
      <c r="H5070" s="67"/>
      <c r="I5070" s="67" t="s">
        <v>1544</v>
      </c>
      <c r="J5070" s="36">
        <v>8</v>
      </c>
    </row>
    <row r="5071" spans="1:10" x14ac:dyDescent="0.25">
      <c r="A5071" s="67"/>
      <c r="B5071" s="67"/>
      <c r="C5071" s="67"/>
      <c r="D5071" s="67"/>
      <c r="E5071" s="67" t="s">
        <v>383</v>
      </c>
      <c r="F5071" s="68">
        <v>41670</v>
      </c>
      <c r="G5071" s="67" t="s">
        <v>1573</v>
      </c>
      <c r="H5071" s="67"/>
      <c r="I5071" s="67" t="s">
        <v>1574</v>
      </c>
      <c r="J5071" s="36">
        <v>20</v>
      </c>
    </row>
    <row r="5072" spans="1:10" x14ac:dyDescent="0.25">
      <c r="A5072" s="67"/>
      <c r="B5072" s="67"/>
      <c r="C5072" s="67"/>
      <c r="D5072" s="67"/>
      <c r="E5072" s="67" t="s">
        <v>383</v>
      </c>
      <c r="F5072" s="68">
        <v>41698</v>
      </c>
      <c r="G5072" s="67" t="s">
        <v>1575</v>
      </c>
      <c r="H5072" s="67"/>
      <c r="I5072" s="67" t="s">
        <v>1576</v>
      </c>
      <c r="J5072" s="36">
        <v>8</v>
      </c>
    </row>
    <row r="5073" spans="1:10" x14ac:dyDescent="0.25">
      <c r="A5073" s="67"/>
      <c r="B5073" s="67"/>
      <c r="C5073" s="67"/>
      <c r="D5073" s="67"/>
      <c r="E5073" s="67" t="s">
        <v>383</v>
      </c>
      <c r="F5073" s="68">
        <v>42370</v>
      </c>
      <c r="G5073" s="67" t="s">
        <v>1462</v>
      </c>
      <c r="H5073" s="67"/>
      <c r="I5073" s="67" t="s">
        <v>1463</v>
      </c>
      <c r="J5073" s="36">
        <v>396</v>
      </c>
    </row>
    <row r="5074" spans="1:10" ht="15.75" thickBot="1" x14ac:dyDescent="0.3">
      <c r="A5074" s="67"/>
      <c r="B5074" s="67"/>
      <c r="C5074" s="67"/>
      <c r="D5074" s="67"/>
      <c r="E5074" s="67" t="s">
        <v>383</v>
      </c>
      <c r="F5074" s="68">
        <v>42886</v>
      </c>
      <c r="G5074" s="67" t="s">
        <v>1545</v>
      </c>
      <c r="H5074" s="67"/>
      <c r="I5074" s="67" t="s">
        <v>1546</v>
      </c>
      <c r="J5074" s="37">
        <v>8</v>
      </c>
    </row>
    <row r="5075" spans="1:10" x14ac:dyDescent="0.25">
      <c r="A5075" s="67"/>
      <c r="B5075" s="67"/>
      <c r="C5075" s="67" t="s">
        <v>4564</v>
      </c>
      <c r="D5075" s="67"/>
      <c r="E5075" s="67"/>
      <c r="F5075" s="68"/>
      <c r="G5075" s="67"/>
      <c r="H5075" s="67"/>
      <c r="I5075" s="67"/>
      <c r="J5075" s="36">
        <f>ROUND(SUM(J5066:J5074),5)</f>
        <v>508</v>
      </c>
    </row>
    <row r="5076" spans="1:10" x14ac:dyDescent="0.25">
      <c r="A5076" s="64"/>
      <c r="B5076" s="64"/>
      <c r="C5076" s="64" t="s">
        <v>4565</v>
      </c>
      <c r="D5076" s="64"/>
      <c r="E5076" s="64"/>
      <c r="F5076" s="65"/>
      <c r="G5076" s="64"/>
      <c r="H5076" s="64"/>
      <c r="I5076" s="64"/>
      <c r="J5076" s="57"/>
    </row>
    <row r="5077" spans="1:10" x14ac:dyDescent="0.25">
      <c r="A5077" s="67"/>
      <c r="B5077" s="67"/>
      <c r="C5077" s="67"/>
      <c r="D5077" s="67"/>
      <c r="E5077" s="67" t="s">
        <v>383</v>
      </c>
      <c r="F5077" s="68">
        <v>43236</v>
      </c>
      <c r="G5077" s="67" t="s">
        <v>2221</v>
      </c>
      <c r="H5077" s="67"/>
      <c r="I5077" s="67" t="s">
        <v>3689</v>
      </c>
      <c r="J5077" s="36">
        <v>500</v>
      </c>
    </row>
    <row r="5078" spans="1:10" x14ac:dyDescent="0.25">
      <c r="A5078" s="67"/>
      <c r="B5078" s="67"/>
      <c r="C5078" s="67"/>
      <c r="D5078" s="67"/>
      <c r="E5078" s="67" t="s">
        <v>423</v>
      </c>
      <c r="F5078" s="68">
        <v>43496</v>
      </c>
      <c r="G5078" s="67"/>
      <c r="H5078" s="67"/>
      <c r="I5078" s="67" t="s">
        <v>4566</v>
      </c>
      <c r="J5078" s="36">
        <v>500</v>
      </c>
    </row>
    <row r="5079" spans="1:10" x14ac:dyDescent="0.25">
      <c r="A5079" s="67"/>
      <c r="B5079" s="67"/>
      <c r="C5079" s="67"/>
      <c r="D5079" s="67"/>
      <c r="E5079" s="67" t="s">
        <v>423</v>
      </c>
      <c r="F5079" s="68">
        <v>43496</v>
      </c>
      <c r="G5079" s="67"/>
      <c r="H5079" s="67"/>
      <c r="I5079" s="67" t="s">
        <v>4567</v>
      </c>
      <c r="J5079" s="36">
        <v>-18.8</v>
      </c>
    </row>
    <row r="5080" spans="1:10" x14ac:dyDescent="0.25">
      <c r="A5080" s="67"/>
      <c r="B5080" s="67"/>
      <c r="C5080" s="67"/>
      <c r="D5080" s="67"/>
      <c r="E5080" s="67" t="s">
        <v>383</v>
      </c>
      <c r="F5080" s="68">
        <v>43501</v>
      </c>
      <c r="G5080" s="67" t="s">
        <v>4568</v>
      </c>
      <c r="H5080" s="67"/>
      <c r="I5080" s="67" t="s">
        <v>4569</v>
      </c>
      <c r="J5080" s="36">
        <v>-73.239999999999995</v>
      </c>
    </row>
    <row r="5081" spans="1:10" x14ac:dyDescent="0.25">
      <c r="A5081" s="67"/>
      <c r="B5081" s="67"/>
      <c r="C5081" s="67"/>
      <c r="D5081" s="67"/>
      <c r="E5081" s="67" t="s">
        <v>390</v>
      </c>
      <c r="F5081" s="68">
        <v>43503</v>
      </c>
      <c r="G5081" s="67" t="s">
        <v>4570</v>
      </c>
      <c r="H5081" s="67" t="s">
        <v>324</v>
      </c>
      <c r="I5081" s="67" t="s">
        <v>2340</v>
      </c>
      <c r="J5081" s="36">
        <v>-33.409999999999997</v>
      </c>
    </row>
    <row r="5082" spans="1:10" x14ac:dyDescent="0.25">
      <c r="A5082" s="67"/>
      <c r="B5082" s="67"/>
      <c r="C5082" s="67"/>
      <c r="D5082" s="67"/>
      <c r="E5082" s="67" t="s">
        <v>390</v>
      </c>
      <c r="F5082" s="68">
        <v>43527</v>
      </c>
      <c r="G5082" s="67" t="s">
        <v>4571</v>
      </c>
      <c r="H5082" s="67" t="s">
        <v>4572</v>
      </c>
      <c r="I5082" s="67" t="s">
        <v>4573</v>
      </c>
      <c r="J5082" s="36">
        <v>-23.14</v>
      </c>
    </row>
    <row r="5083" spans="1:10" x14ac:dyDescent="0.25">
      <c r="A5083" s="67"/>
      <c r="B5083" s="67"/>
      <c r="C5083" s="67"/>
      <c r="D5083" s="67"/>
      <c r="E5083" s="67" t="s">
        <v>390</v>
      </c>
      <c r="F5083" s="68">
        <v>43647</v>
      </c>
      <c r="G5083" s="67" t="s">
        <v>4574</v>
      </c>
      <c r="H5083" s="67" t="s">
        <v>4572</v>
      </c>
      <c r="I5083" s="67" t="s">
        <v>4575</v>
      </c>
      <c r="J5083" s="36">
        <v>-242.85</v>
      </c>
    </row>
    <row r="5084" spans="1:10" ht="15.75" thickBot="1" x14ac:dyDescent="0.3">
      <c r="A5084" s="67"/>
      <c r="B5084" s="67"/>
      <c r="C5084" s="67"/>
      <c r="D5084" s="67"/>
      <c r="E5084" s="67" t="s">
        <v>390</v>
      </c>
      <c r="F5084" s="68">
        <v>43774</v>
      </c>
      <c r="G5084" s="67" t="s">
        <v>6807</v>
      </c>
      <c r="H5084" s="67" t="s">
        <v>4572</v>
      </c>
      <c r="I5084" s="67" t="s">
        <v>6808</v>
      </c>
      <c r="J5084" s="37">
        <v>-304.27</v>
      </c>
    </row>
    <row r="5085" spans="1:10" x14ac:dyDescent="0.25">
      <c r="A5085" s="67"/>
      <c r="B5085" s="67"/>
      <c r="C5085" s="67" t="s">
        <v>4576</v>
      </c>
      <c r="D5085" s="67"/>
      <c r="E5085" s="67"/>
      <c r="F5085" s="68"/>
      <c r="G5085" s="67"/>
      <c r="H5085" s="67"/>
      <c r="I5085" s="67"/>
      <c r="J5085" s="36">
        <f>ROUND(SUM(J5076:J5084),5)</f>
        <v>304.29000000000002</v>
      </c>
    </row>
    <row r="5086" spans="1:10" x14ac:dyDescent="0.25">
      <c r="A5086" s="64"/>
      <c r="B5086" s="64"/>
      <c r="C5086" s="64" t="s">
        <v>4577</v>
      </c>
      <c r="D5086" s="64"/>
      <c r="E5086" s="64"/>
      <c r="F5086" s="65"/>
      <c r="G5086" s="64"/>
      <c r="H5086" s="64"/>
      <c r="I5086" s="64"/>
      <c r="J5086" s="57"/>
    </row>
    <row r="5087" spans="1:10" x14ac:dyDescent="0.25">
      <c r="A5087" s="67"/>
      <c r="B5087" s="67"/>
      <c r="C5087" s="67"/>
      <c r="D5087" s="67"/>
      <c r="E5087" s="67" t="s">
        <v>383</v>
      </c>
      <c r="F5087" s="68">
        <v>43263</v>
      </c>
      <c r="G5087" s="67" t="s">
        <v>2909</v>
      </c>
      <c r="H5087" s="67"/>
      <c r="I5087" s="67" t="s">
        <v>4578</v>
      </c>
      <c r="J5087" s="36">
        <v>500</v>
      </c>
    </row>
    <row r="5088" spans="1:10" x14ac:dyDescent="0.25">
      <c r="A5088" s="67"/>
      <c r="B5088" s="67"/>
      <c r="C5088" s="67"/>
      <c r="D5088" s="67"/>
      <c r="E5088" s="67" t="s">
        <v>390</v>
      </c>
      <c r="F5088" s="68">
        <v>43308</v>
      </c>
      <c r="G5088" s="67" t="s">
        <v>4579</v>
      </c>
      <c r="H5088" s="67" t="s">
        <v>370</v>
      </c>
      <c r="I5088" s="67" t="s">
        <v>4580</v>
      </c>
      <c r="J5088" s="36">
        <v>-17.649999999999999</v>
      </c>
    </row>
    <row r="5089" spans="1:10" x14ac:dyDescent="0.25">
      <c r="A5089" s="67"/>
      <c r="B5089" s="67"/>
      <c r="C5089" s="67"/>
      <c r="D5089" s="67"/>
      <c r="E5089" s="67" t="s">
        <v>390</v>
      </c>
      <c r="F5089" s="68">
        <v>43342</v>
      </c>
      <c r="G5089" s="67" t="s">
        <v>4581</v>
      </c>
      <c r="H5089" s="67" t="s">
        <v>370</v>
      </c>
      <c r="I5089" s="67" t="s">
        <v>4582</v>
      </c>
      <c r="J5089" s="36">
        <v>-70.87</v>
      </c>
    </row>
    <row r="5090" spans="1:10" x14ac:dyDescent="0.25">
      <c r="A5090" s="67"/>
      <c r="B5090" s="67"/>
      <c r="C5090" s="67"/>
      <c r="D5090" s="67"/>
      <c r="E5090" s="67" t="s">
        <v>390</v>
      </c>
      <c r="F5090" s="68">
        <v>43435</v>
      </c>
      <c r="G5090" s="67" t="s">
        <v>4583</v>
      </c>
      <c r="H5090" s="67" t="s">
        <v>370</v>
      </c>
      <c r="I5090" s="67" t="s">
        <v>4584</v>
      </c>
      <c r="J5090" s="36">
        <v>-10.42</v>
      </c>
    </row>
    <row r="5091" spans="1:10" x14ac:dyDescent="0.25">
      <c r="A5091" s="67"/>
      <c r="B5091" s="67"/>
      <c r="C5091" s="67"/>
      <c r="D5091" s="67"/>
      <c r="E5091" s="67" t="s">
        <v>390</v>
      </c>
      <c r="F5091" s="68">
        <v>43447</v>
      </c>
      <c r="G5091" s="67" t="s">
        <v>4585</v>
      </c>
      <c r="H5091" s="67" t="s">
        <v>370</v>
      </c>
      <c r="I5091" s="67" t="s">
        <v>4586</v>
      </c>
      <c r="J5091" s="36">
        <v>-10.48</v>
      </c>
    </row>
    <row r="5092" spans="1:10" x14ac:dyDescent="0.25">
      <c r="A5092" s="67"/>
      <c r="B5092" s="67"/>
      <c r="C5092" s="67"/>
      <c r="D5092" s="67"/>
      <c r="E5092" s="67" t="s">
        <v>390</v>
      </c>
      <c r="F5092" s="68">
        <v>43467</v>
      </c>
      <c r="G5092" s="67" t="s">
        <v>4587</v>
      </c>
      <c r="H5092" s="67" t="s">
        <v>370</v>
      </c>
      <c r="I5092" s="67" t="s">
        <v>4588</v>
      </c>
      <c r="J5092" s="36">
        <v>-21.83</v>
      </c>
    </row>
    <row r="5093" spans="1:10" x14ac:dyDescent="0.25">
      <c r="A5093" s="67"/>
      <c r="B5093" s="67"/>
      <c r="C5093" s="67"/>
      <c r="D5093" s="67"/>
      <c r="E5093" s="67" t="s">
        <v>390</v>
      </c>
      <c r="F5093" s="68">
        <v>43496</v>
      </c>
      <c r="G5093" s="67" t="s">
        <v>4589</v>
      </c>
      <c r="H5093" s="67" t="s">
        <v>370</v>
      </c>
      <c r="I5093" s="67" t="s">
        <v>4590</v>
      </c>
      <c r="J5093" s="36">
        <v>-10.5</v>
      </c>
    </row>
    <row r="5094" spans="1:10" x14ac:dyDescent="0.25">
      <c r="A5094" s="67"/>
      <c r="B5094" s="67"/>
      <c r="C5094" s="67"/>
      <c r="D5094" s="67"/>
      <c r="E5094" s="67" t="s">
        <v>390</v>
      </c>
      <c r="F5094" s="68">
        <v>43500</v>
      </c>
      <c r="G5094" s="67" t="s">
        <v>4591</v>
      </c>
      <c r="H5094" s="67" t="s">
        <v>370</v>
      </c>
      <c r="I5094" s="67" t="s">
        <v>4592</v>
      </c>
      <c r="J5094" s="36">
        <v>-78.77</v>
      </c>
    </row>
    <row r="5095" spans="1:10" ht="15.75" thickBot="1" x14ac:dyDescent="0.3">
      <c r="A5095" s="67"/>
      <c r="B5095" s="67"/>
      <c r="C5095" s="67"/>
      <c r="D5095" s="67"/>
      <c r="E5095" s="67" t="s">
        <v>390</v>
      </c>
      <c r="F5095" s="68">
        <v>43751</v>
      </c>
      <c r="G5095" s="67" t="s">
        <v>4593</v>
      </c>
      <c r="H5095" s="67" t="s">
        <v>370</v>
      </c>
      <c r="I5095" s="67" t="s">
        <v>4594</v>
      </c>
      <c r="J5095" s="37">
        <v>-21.58</v>
      </c>
    </row>
    <row r="5096" spans="1:10" x14ac:dyDescent="0.25">
      <c r="A5096" s="67"/>
      <c r="B5096" s="67"/>
      <c r="C5096" s="67" t="s">
        <v>4595</v>
      </c>
      <c r="D5096" s="67"/>
      <c r="E5096" s="67"/>
      <c r="F5096" s="68"/>
      <c r="G5096" s="67"/>
      <c r="H5096" s="67"/>
      <c r="I5096" s="67"/>
      <c r="J5096" s="36">
        <f>ROUND(SUM(J5086:J5095),5)</f>
        <v>257.89999999999998</v>
      </c>
    </row>
    <row r="5097" spans="1:10" x14ac:dyDescent="0.25">
      <c r="A5097" s="64"/>
      <c r="B5097" s="64"/>
      <c r="C5097" s="64" t="s">
        <v>4596</v>
      </c>
      <c r="D5097" s="64"/>
      <c r="E5097" s="64"/>
      <c r="F5097" s="65"/>
      <c r="G5097" s="64"/>
      <c r="H5097" s="64"/>
      <c r="I5097" s="64"/>
      <c r="J5097" s="57"/>
    </row>
    <row r="5098" spans="1:10" x14ac:dyDescent="0.25">
      <c r="A5098" s="67"/>
      <c r="B5098" s="67"/>
      <c r="C5098" s="67"/>
      <c r="D5098" s="67"/>
      <c r="E5098" s="67" t="s">
        <v>383</v>
      </c>
      <c r="F5098" s="68">
        <v>42370</v>
      </c>
      <c r="G5098" s="67" t="s">
        <v>1462</v>
      </c>
      <c r="H5098" s="67"/>
      <c r="I5098" s="67" t="s">
        <v>1463</v>
      </c>
      <c r="J5098" s="36">
        <v>500</v>
      </c>
    </row>
    <row r="5099" spans="1:10" ht="15.75" thickBot="1" x14ac:dyDescent="0.3">
      <c r="A5099" s="67"/>
      <c r="B5099" s="67"/>
      <c r="C5099" s="67"/>
      <c r="D5099" s="67"/>
      <c r="E5099" s="67" t="s">
        <v>383</v>
      </c>
      <c r="F5099" s="68">
        <v>43221</v>
      </c>
      <c r="G5099" s="67" t="s">
        <v>1510</v>
      </c>
      <c r="H5099" s="67"/>
      <c r="I5099" s="67"/>
      <c r="J5099" s="37">
        <v>-500</v>
      </c>
    </row>
    <row r="5100" spans="1:10" x14ac:dyDescent="0.25">
      <c r="A5100" s="67"/>
      <c r="B5100" s="67"/>
      <c r="C5100" s="67" t="s">
        <v>4597</v>
      </c>
      <c r="D5100" s="67"/>
      <c r="E5100" s="67"/>
      <c r="F5100" s="68"/>
      <c r="G5100" s="67"/>
      <c r="H5100" s="67"/>
      <c r="I5100" s="67"/>
      <c r="J5100" s="36">
        <f>ROUND(SUM(J5097:J5099),5)</f>
        <v>0</v>
      </c>
    </row>
    <row r="5101" spans="1:10" x14ac:dyDescent="0.25">
      <c r="A5101" s="64"/>
      <c r="B5101" s="64"/>
      <c r="C5101" s="64" t="s">
        <v>4598</v>
      </c>
      <c r="D5101" s="64"/>
      <c r="E5101" s="64"/>
      <c r="F5101" s="65"/>
      <c r="G5101" s="64"/>
      <c r="H5101" s="64"/>
      <c r="I5101" s="64"/>
      <c r="J5101" s="57"/>
    </row>
    <row r="5102" spans="1:10" x14ac:dyDescent="0.25">
      <c r="A5102" s="67"/>
      <c r="B5102" s="67"/>
      <c r="C5102" s="67"/>
      <c r="D5102" s="67"/>
      <c r="E5102" s="67" t="s">
        <v>383</v>
      </c>
      <c r="F5102" s="68">
        <v>40877</v>
      </c>
      <c r="G5102" s="67" t="s">
        <v>894</v>
      </c>
      <c r="H5102" s="67"/>
      <c r="I5102" s="67" t="s">
        <v>895</v>
      </c>
      <c r="J5102" s="36">
        <v>40</v>
      </c>
    </row>
    <row r="5103" spans="1:10" x14ac:dyDescent="0.25">
      <c r="A5103" s="67"/>
      <c r="B5103" s="67"/>
      <c r="C5103" s="67"/>
      <c r="D5103" s="67"/>
      <c r="E5103" s="67" t="s">
        <v>383</v>
      </c>
      <c r="F5103" s="68">
        <v>40939</v>
      </c>
      <c r="G5103" s="67" t="s">
        <v>1539</v>
      </c>
      <c r="H5103" s="67"/>
      <c r="I5103" s="67" t="s">
        <v>1540</v>
      </c>
      <c r="J5103" s="36">
        <v>20</v>
      </c>
    </row>
    <row r="5104" spans="1:10" x14ac:dyDescent="0.25">
      <c r="A5104" s="67"/>
      <c r="B5104" s="67"/>
      <c r="C5104" s="67"/>
      <c r="D5104" s="67"/>
      <c r="E5104" s="67" t="s">
        <v>383</v>
      </c>
      <c r="F5104" s="68">
        <v>41060</v>
      </c>
      <c r="G5104" s="67" t="s">
        <v>1486</v>
      </c>
      <c r="H5104" s="67"/>
      <c r="I5104" s="67" t="s">
        <v>1487</v>
      </c>
      <c r="J5104" s="36">
        <v>20</v>
      </c>
    </row>
    <row r="5105" spans="1:10" x14ac:dyDescent="0.25">
      <c r="A5105" s="67"/>
      <c r="B5105" s="67"/>
      <c r="C5105" s="67"/>
      <c r="D5105" s="67"/>
      <c r="E5105" s="67" t="s">
        <v>383</v>
      </c>
      <c r="F5105" s="68">
        <v>41182</v>
      </c>
      <c r="G5105" s="67" t="s">
        <v>1506</v>
      </c>
      <c r="H5105" s="67"/>
      <c r="I5105" s="67" t="s">
        <v>1507</v>
      </c>
      <c r="J5105" s="36">
        <v>60</v>
      </c>
    </row>
    <row r="5106" spans="1:10" x14ac:dyDescent="0.25">
      <c r="A5106" s="67"/>
      <c r="B5106" s="67"/>
      <c r="C5106" s="67"/>
      <c r="D5106" s="67"/>
      <c r="E5106" s="67" t="s">
        <v>383</v>
      </c>
      <c r="F5106" s="68">
        <v>41243</v>
      </c>
      <c r="G5106" s="67" t="s">
        <v>1734</v>
      </c>
      <c r="H5106" s="67"/>
      <c r="I5106" s="67" t="s">
        <v>1735</v>
      </c>
      <c r="J5106" s="36">
        <v>40</v>
      </c>
    </row>
    <row r="5107" spans="1:10" x14ac:dyDescent="0.25">
      <c r="A5107" s="67"/>
      <c r="B5107" s="67"/>
      <c r="C5107" s="67"/>
      <c r="D5107" s="67"/>
      <c r="E5107" s="67" t="s">
        <v>383</v>
      </c>
      <c r="F5107" s="68">
        <v>41425</v>
      </c>
      <c r="G5107" s="67" t="s">
        <v>1490</v>
      </c>
      <c r="H5107" s="67"/>
      <c r="I5107" s="67" t="s">
        <v>1491</v>
      </c>
      <c r="J5107" s="36">
        <v>20</v>
      </c>
    </row>
    <row r="5108" spans="1:10" x14ac:dyDescent="0.25">
      <c r="A5108" s="67"/>
      <c r="B5108" s="67"/>
      <c r="C5108" s="67"/>
      <c r="D5108" s="67"/>
      <c r="E5108" s="67" t="s">
        <v>383</v>
      </c>
      <c r="F5108" s="68">
        <v>41547</v>
      </c>
      <c r="G5108" s="67" t="s">
        <v>1543</v>
      </c>
      <c r="H5108" s="67"/>
      <c r="I5108" s="67" t="s">
        <v>1544</v>
      </c>
      <c r="J5108" s="36">
        <v>20</v>
      </c>
    </row>
    <row r="5109" spans="1:10" x14ac:dyDescent="0.25">
      <c r="A5109" s="67"/>
      <c r="B5109" s="67"/>
      <c r="C5109" s="67"/>
      <c r="D5109" s="67"/>
      <c r="E5109" s="67" t="s">
        <v>383</v>
      </c>
      <c r="F5109" s="68">
        <v>41578</v>
      </c>
      <c r="G5109" s="67" t="s">
        <v>421</v>
      </c>
      <c r="H5109" s="67"/>
      <c r="I5109" s="67" t="s">
        <v>422</v>
      </c>
      <c r="J5109" s="36">
        <v>20</v>
      </c>
    </row>
    <row r="5110" spans="1:10" x14ac:dyDescent="0.25">
      <c r="A5110" s="67"/>
      <c r="B5110" s="67"/>
      <c r="C5110" s="67"/>
      <c r="D5110" s="67"/>
      <c r="E5110" s="67" t="s">
        <v>383</v>
      </c>
      <c r="F5110" s="68">
        <v>41608</v>
      </c>
      <c r="G5110" s="67" t="s">
        <v>1519</v>
      </c>
      <c r="H5110" s="67"/>
      <c r="I5110" s="67" t="s">
        <v>1520</v>
      </c>
      <c r="J5110" s="36">
        <v>38</v>
      </c>
    </row>
    <row r="5111" spans="1:10" x14ac:dyDescent="0.25">
      <c r="A5111" s="67"/>
      <c r="B5111" s="67"/>
      <c r="C5111" s="67"/>
      <c r="D5111" s="67"/>
      <c r="E5111" s="67" t="s">
        <v>383</v>
      </c>
      <c r="F5111" s="68">
        <v>41759</v>
      </c>
      <c r="G5111" s="67" t="s">
        <v>1521</v>
      </c>
      <c r="H5111" s="67"/>
      <c r="I5111" s="67" t="s">
        <v>1522</v>
      </c>
      <c r="J5111" s="36">
        <v>20</v>
      </c>
    </row>
    <row r="5112" spans="1:10" x14ac:dyDescent="0.25">
      <c r="A5112" s="67"/>
      <c r="B5112" s="67"/>
      <c r="C5112" s="67"/>
      <c r="D5112" s="67"/>
      <c r="E5112" s="67" t="s">
        <v>383</v>
      </c>
      <c r="F5112" s="68">
        <v>41790</v>
      </c>
      <c r="G5112" s="67" t="s">
        <v>1116</v>
      </c>
      <c r="H5112" s="67"/>
      <c r="I5112" s="67" t="s">
        <v>1117</v>
      </c>
      <c r="J5112" s="36">
        <v>20</v>
      </c>
    </row>
    <row r="5113" spans="1:10" x14ac:dyDescent="0.25">
      <c r="A5113" s="67"/>
      <c r="B5113" s="67"/>
      <c r="C5113" s="67"/>
      <c r="D5113" s="67"/>
      <c r="E5113" s="67" t="s">
        <v>383</v>
      </c>
      <c r="F5113" s="68">
        <v>41851</v>
      </c>
      <c r="G5113" s="67" t="s">
        <v>1780</v>
      </c>
      <c r="H5113" s="67"/>
      <c r="I5113" s="67" t="s">
        <v>1781</v>
      </c>
      <c r="J5113" s="36">
        <v>20</v>
      </c>
    </row>
    <row r="5114" spans="1:10" x14ac:dyDescent="0.25">
      <c r="A5114" s="67"/>
      <c r="B5114" s="67"/>
      <c r="C5114" s="67"/>
      <c r="D5114" s="67"/>
      <c r="E5114" s="67" t="s">
        <v>383</v>
      </c>
      <c r="F5114" s="68">
        <v>41882</v>
      </c>
      <c r="G5114" s="67" t="s">
        <v>1492</v>
      </c>
      <c r="H5114" s="67"/>
      <c r="I5114" s="67" t="s">
        <v>1493</v>
      </c>
      <c r="J5114" s="36">
        <v>20</v>
      </c>
    </row>
    <row r="5115" spans="1:10" x14ac:dyDescent="0.25">
      <c r="A5115" s="67"/>
      <c r="B5115" s="67"/>
      <c r="C5115" s="67"/>
      <c r="D5115" s="67"/>
      <c r="E5115" s="67" t="s">
        <v>383</v>
      </c>
      <c r="F5115" s="68">
        <v>42035</v>
      </c>
      <c r="G5115" s="67" t="s">
        <v>1579</v>
      </c>
      <c r="H5115" s="67"/>
      <c r="I5115" s="67" t="s">
        <v>1580</v>
      </c>
      <c r="J5115" s="36">
        <v>20</v>
      </c>
    </row>
    <row r="5116" spans="1:10" x14ac:dyDescent="0.25">
      <c r="A5116" s="67"/>
      <c r="B5116" s="67"/>
      <c r="C5116" s="67"/>
      <c r="D5116" s="67"/>
      <c r="E5116" s="67" t="s">
        <v>383</v>
      </c>
      <c r="F5116" s="68">
        <v>42155</v>
      </c>
      <c r="G5116" s="67" t="s">
        <v>1650</v>
      </c>
      <c r="H5116" s="67"/>
      <c r="I5116" s="67" t="s">
        <v>1651</v>
      </c>
      <c r="J5116" s="36">
        <v>20</v>
      </c>
    </row>
    <row r="5117" spans="1:10" x14ac:dyDescent="0.25">
      <c r="A5117" s="67"/>
      <c r="B5117" s="67"/>
      <c r="C5117" s="67"/>
      <c r="D5117" s="67"/>
      <c r="E5117" s="67" t="s">
        <v>383</v>
      </c>
      <c r="F5117" s="68">
        <v>42185</v>
      </c>
      <c r="G5117" s="67" t="s">
        <v>900</v>
      </c>
      <c r="H5117" s="67"/>
      <c r="I5117" s="67" t="s">
        <v>901</v>
      </c>
      <c r="J5117" s="36">
        <v>38</v>
      </c>
    </row>
    <row r="5118" spans="1:10" x14ac:dyDescent="0.25">
      <c r="A5118" s="67"/>
      <c r="B5118" s="67"/>
      <c r="C5118" s="67"/>
      <c r="D5118" s="67"/>
      <c r="E5118" s="67" t="s">
        <v>383</v>
      </c>
      <c r="F5118" s="68">
        <v>42277</v>
      </c>
      <c r="G5118" s="67" t="s">
        <v>991</v>
      </c>
      <c r="H5118" s="67"/>
      <c r="I5118" s="67" t="s">
        <v>992</v>
      </c>
      <c r="J5118" s="36">
        <v>38</v>
      </c>
    </row>
    <row r="5119" spans="1:10" x14ac:dyDescent="0.25">
      <c r="A5119" s="67"/>
      <c r="B5119" s="67"/>
      <c r="C5119" s="67"/>
      <c r="D5119" s="67"/>
      <c r="E5119" s="67" t="s">
        <v>383</v>
      </c>
      <c r="F5119" s="68">
        <v>42643</v>
      </c>
      <c r="G5119" s="67" t="s">
        <v>1581</v>
      </c>
      <c r="H5119" s="67"/>
      <c r="I5119" s="67" t="s">
        <v>1582</v>
      </c>
      <c r="J5119" s="36">
        <v>20</v>
      </c>
    </row>
    <row r="5120" spans="1:10" x14ac:dyDescent="0.25">
      <c r="A5120" s="67"/>
      <c r="B5120" s="67"/>
      <c r="C5120" s="67"/>
      <c r="D5120" s="67"/>
      <c r="E5120" s="67" t="s">
        <v>383</v>
      </c>
      <c r="F5120" s="68">
        <v>43221</v>
      </c>
      <c r="G5120" s="67" t="s">
        <v>1510</v>
      </c>
      <c r="H5120" s="67"/>
      <c r="I5120" s="67"/>
      <c r="J5120" s="36">
        <v>-494</v>
      </c>
    </row>
    <row r="5121" spans="1:10" x14ac:dyDescent="0.25">
      <c r="A5121" s="67"/>
      <c r="B5121" s="67"/>
      <c r="C5121" s="67"/>
      <c r="D5121" s="67"/>
      <c r="E5121" s="67" t="s">
        <v>383</v>
      </c>
      <c r="F5121" s="68">
        <v>43529</v>
      </c>
      <c r="G5121" s="67" t="s">
        <v>4599</v>
      </c>
      <c r="H5121" s="67"/>
      <c r="I5121" s="67" t="s">
        <v>4600</v>
      </c>
      <c r="J5121" s="36">
        <v>500</v>
      </c>
    </row>
    <row r="5122" spans="1:10" ht="15.75" thickBot="1" x14ac:dyDescent="0.3">
      <c r="A5122" s="67"/>
      <c r="B5122" s="67"/>
      <c r="C5122" s="67"/>
      <c r="D5122" s="67"/>
      <c r="E5122" s="67" t="s">
        <v>390</v>
      </c>
      <c r="F5122" s="68">
        <v>43751</v>
      </c>
      <c r="G5122" s="67" t="s">
        <v>4601</v>
      </c>
      <c r="H5122" s="67" t="s">
        <v>345</v>
      </c>
      <c r="I5122" s="67" t="s">
        <v>4602</v>
      </c>
      <c r="J5122" s="37">
        <v>-311</v>
      </c>
    </row>
    <row r="5123" spans="1:10" x14ac:dyDescent="0.25">
      <c r="A5123" s="67"/>
      <c r="B5123" s="67"/>
      <c r="C5123" s="67" t="s">
        <v>4603</v>
      </c>
      <c r="D5123" s="67"/>
      <c r="E5123" s="67"/>
      <c r="F5123" s="68"/>
      <c r="G5123" s="67"/>
      <c r="H5123" s="67"/>
      <c r="I5123" s="67"/>
      <c r="J5123" s="36">
        <f>ROUND(SUM(J5101:J5122),5)</f>
        <v>189</v>
      </c>
    </row>
    <row r="5124" spans="1:10" x14ac:dyDescent="0.25">
      <c r="A5124" s="64"/>
      <c r="B5124" s="64"/>
      <c r="C5124" s="64" t="s">
        <v>4604</v>
      </c>
      <c r="D5124" s="64"/>
      <c r="E5124" s="64"/>
      <c r="F5124" s="65"/>
      <c r="G5124" s="64"/>
      <c r="H5124" s="64"/>
      <c r="I5124" s="64"/>
      <c r="J5124" s="57"/>
    </row>
    <row r="5125" spans="1:10" x14ac:dyDescent="0.25">
      <c r="A5125" s="67"/>
      <c r="B5125" s="67"/>
      <c r="C5125" s="67"/>
      <c r="D5125" s="67"/>
      <c r="E5125" s="67" t="s">
        <v>383</v>
      </c>
      <c r="F5125" s="68">
        <v>43132</v>
      </c>
      <c r="G5125" s="67" t="s">
        <v>4605</v>
      </c>
      <c r="H5125" s="67"/>
      <c r="I5125" s="67" t="s">
        <v>4606</v>
      </c>
      <c r="J5125" s="36">
        <v>300</v>
      </c>
    </row>
    <row r="5126" spans="1:10" x14ac:dyDescent="0.25">
      <c r="A5126" s="67"/>
      <c r="B5126" s="67"/>
      <c r="C5126" s="67"/>
      <c r="D5126" s="67"/>
      <c r="E5126" s="67" t="s">
        <v>390</v>
      </c>
      <c r="F5126" s="68">
        <v>43159</v>
      </c>
      <c r="G5126" s="67" t="s">
        <v>4607</v>
      </c>
      <c r="H5126" s="67" t="s">
        <v>4608</v>
      </c>
      <c r="I5126" s="67" t="s">
        <v>4609</v>
      </c>
      <c r="J5126" s="36">
        <v>-300</v>
      </c>
    </row>
    <row r="5127" spans="1:10" ht="15.75" thickBot="1" x14ac:dyDescent="0.3">
      <c r="A5127" s="67"/>
      <c r="B5127" s="67"/>
      <c r="C5127" s="67"/>
      <c r="D5127" s="67"/>
      <c r="E5127" s="67" t="s">
        <v>390</v>
      </c>
      <c r="F5127" s="68">
        <v>43159</v>
      </c>
      <c r="G5127" s="67" t="s">
        <v>4607</v>
      </c>
      <c r="H5127" s="67" t="s">
        <v>4608</v>
      </c>
      <c r="I5127" s="67" t="s">
        <v>499</v>
      </c>
      <c r="J5127" s="37">
        <v>-0.9</v>
      </c>
    </row>
    <row r="5128" spans="1:10" x14ac:dyDescent="0.25">
      <c r="A5128" s="67"/>
      <c r="B5128" s="67"/>
      <c r="C5128" s="67" t="s">
        <v>4610</v>
      </c>
      <c r="D5128" s="67"/>
      <c r="E5128" s="67"/>
      <c r="F5128" s="68"/>
      <c r="G5128" s="67"/>
      <c r="H5128" s="67"/>
      <c r="I5128" s="67"/>
      <c r="J5128" s="36">
        <f>ROUND(SUM(J5124:J5127),5)</f>
        <v>-0.9</v>
      </c>
    </row>
    <row r="5129" spans="1:10" x14ac:dyDescent="0.25">
      <c r="A5129" s="64"/>
      <c r="B5129" s="64"/>
      <c r="C5129" s="64" t="s">
        <v>4611</v>
      </c>
      <c r="D5129" s="64"/>
      <c r="E5129" s="64"/>
      <c r="F5129" s="65"/>
      <c r="G5129" s="64"/>
      <c r="H5129" s="64"/>
      <c r="I5129" s="64"/>
      <c r="J5129" s="57"/>
    </row>
    <row r="5130" spans="1:10" ht="15.75" thickBot="1" x14ac:dyDescent="0.3">
      <c r="A5130" s="63"/>
      <c r="B5130" s="63"/>
      <c r="C5130" s="63"/>
      <c r="D5130" s="67"/>
      <c r="E5130" s="67" t="s">
        <v>383</v>
      </c>
      <c r="F5130" s="68">
        <v>42758</v>
      </c>
      <c r="G5130" s="67" t="s">
        <v>1842</v>
      </c>
      <c r="H5130" s="67"/>
      <c r="I5130" s="67" t="s">
        <v>4612</v>
      </c>
      <c r="J5130" s="37">
        <v>500</v>
      </c>
    </row>
    <row r="5131" spans="1:10" x14ac:dyDescent="0.25">
      <c r="A5131" s="67"/>
      <c r="B5131" s="67"/>
      <c r="C5131" s="67" t="s">
        <v>4613</v>
      </c>
      <c r="D5131" s="67"/>
      <c r="E5131" s="67"/>
      <c r="F5131" s="68"/>
      <c r="G5131" s="67"/>
      <c r="H5131" s="67"/>
      <c r="I5131" s="67"/>
      <c r="J5131" s="36">
        <f>ROUND(SUM(J5129:J5130),5)</f>
        <v>500</v>
      </c>
    </row>
    <row r="5132" spans="1:10" x14ac:dyDescent="0.25">
      <c r="A5132" s="64"/>
      <c r="B5132" s="64"/>
      <c r="C5132" s="64" t="s">
        <v>4614</v>
      </c>
      <c r="D5132" s="64"/>
      <c r="E5132" s="64"/>
      <c r="F5132" s="65"/>
      <c r="G5132" s="64"/>
      <c r="H5132" s="64"/>
      <c r="I5132" s="64"/>
      <c r="J5132" s="57"/>
    </row>
    <row r="5133" spans="1:10" x14ac:dyDescent="0.25">
      <c r="A5133" s="67"/>
      <c r="B5133" s="67"/>
      <c r="C5133" s="67"/>
      <c r="D5133" s="67"/>
      <c r="E5133" s="67" t="s">
        <v>383</v>
      </c>
      <c r="F5133" s="68">
        <v>40179</v>
      </c>
      <c r="G5133" s="67" t="s">
        <v>2379</v>
      </c>
      <c r="H5133" s="67"/>
      <c r="I5133" s="67" t="s">
        <v>2380</v>
      </c>
      <c r="J5133" s="36">
        <v>564.46</v>
      </c>
    </row>
    <row r="5134" spans="1:10" x14ac:dyDescent="0.25">
      <c r="A5134" s="67"/>
      <c r="B5134" s="67"/>
      <c r="C5134" s="67"/>
      <c r="D5134" s="67"/>
      <c r="E5134" s="67" t="s">
        <v>383</v>
      </c>
      <c r="F5134" s="68">
        <v>40209</v>
      </c>
      <c r="G5134" s="67" t="s">
        <v>2456</v>
      </c>
      <c r="H5134" s="67"/>
      <c r="I5134" s="67" t="s">
        <v>2457</v>
      </c>
      <c r="J5134" s="36">
        <v>20</v>
      </c>
    </row>
    <row r="5135" spans="1:10" x14ac:dyDescent="0.25">
      <c r="A5135" s="67"/>
      <c r="B5135" s="67"/>
      <c r="C5135" s="67"/>
      <c r="D5135" s="67"/>
      <c r="E5135" s="67" t="s">
        <v>383</v>
      </c>
      <c r="F5135" s="68">
        <v>40237</v>
      </c>
      <c r="G5135" s="67" t="s">
        <v>2383</v>
      </c>
      <c r="H5135" s="67"/>
      <c r="I5135" s="67" t="s">
        <v>2384</v>
      </c>
      <c r="J5135" s="36">
        <v>20</v>
      </c>
    </row>
    <row r="5136" spans="1:10" x14ac:dyDescent="0.25">
      <c r="A5136" s="67"/>
      <c r="B5136" s="67"/>
      <c r="C5136" s="67"/>
      <c r="D5136" s="67"/>
      <c r="E5136" s="67" t="s">
        <v>383</v>
      </c>
      <c r="F5136" s="68">
        <v>40359</v>
      </c>
      <c r="G5136" s="67" t="s">
        <v>3108</v>
      </c>
      <c r="H5136" s="67"/>
      <c r="I5136" s="67" t="s">
        <v>3109</v>
      </c>
      <c r="J5136" s="36">
        <v>20</v>
      </c>
    </row>
    <row r="5137" spans="1:10" x14ac:dyDescent="0.25">
      <c r="A5137" s="67"/>
      <c r="B5137" s="67"/>
      <c r="C5137" s="67"/>
      <c r="D5137" s="67"/>
      <c r="E5137" s="67" t="s">
        <v>383</v>
      </c>
      <c r="F5137" s="68">
        <v>40482</v>
      </c>
      <c r="G5137" s="67" t="s">
        <v>3112</v>
      </c>
      <c r="H5137" s="67"/>
      <c r="I5137" s="67" t="s">
        <v>3113</v>
      </c>
      <c r="J5137" s="36">
        <v>20</v>
      </c>
    </row>
    <row r="5138" spans="1:10" x14ac:dyDescent="0.25">
      <c r="A5138" s="67"/>
      <c r="B5138" s="67"/>
      <c r="C5138" s="67"/>
      <c r="D5138" s="67"/>
      <c r="E5138" s="67" t="s">
        <v>383</v>
      </c>
      <c r="F5138" s="68">
        <v>40512</v>
      </c>
      <c r="G5138" s="67" t="s">
        <v>2464</v>
      </c>
      <c r="H5138" s="67"/>
      <c r="I5138" s="67" t="s">
        <v>2465</v>
      </c>
      <c r="J5138" s="36">
        <v>100</v>
      </c>
    </row>
    <row r="5139" spans="1:10" x14ac:dyDescent="0.25">
      <c r="A5139" s="67"/>
      <c r="B5139" s="67"/>
      <c r="C5139" s="67"/>
      <c r="D5139" s="67"/>
      <c r="E5139" s="67" t="s">
        <v>383</v>
      </c>
      <c r="F5139" s="68">
        <v>40512</v>
      </c>
      <c r="G5139" s="67" t="s">
        <v>1600</v>
      </c>
      <c r="H5139" s="67"/>
      <c r="I5139" s="67" t="s">
        <v>1601</v>
      </c>
      <c r="J5139" s="36">
        <v>-237.51</v>
      </c>
    </row>
    <row r="5140" spans="1:10" x14ac:dyDescent="0.25">
      <c r="A5140" s="67"/>
      <c r="B5140" s="67"/>
      <c r="C5140" s="67"/>
      <c r="D5140" s="67"/>
      <c r="E5140" s="67" t="s">
        <v>383</v>
      </c>
      <c r="F5140" s="68">
        <v>40543</v>
      </c>
      <c r="G5140" s="67" t="s">
        <v>1602</v>
      </c>
      <c r="H5140" s="67"/>
      <c r="I5140" s="67" t="s">
        <v>1603</v>
      </c>
      <c r="J5140" s="36">
        <v>20</v>
      </c>
    </row>
    <row r="5141" spans="1:10" x14ac:dyDescent="0.25">
      <c r="A5141" s="67"/>
      <c r="B5141" s="67"/>
      <c r="C5141" s="67"/>
      <c r="D5141" s="67"/>
      <c r="E5141" s="67" t="s">
        <v>383</v>
      </c>
      <c r="F5141" s="68">
        <v>40543</v>
      </c>
      <c r="G5141" s="67" t="s">
        <v>1604</v>
      </c>
      <c r="H5141" s="67"/>
      <c r="I5141" s="67" t="s">
        <v>1605</v>
      </c>
      <c r="J5141" s="36">
        <v>-2747.29</v>
      </c>
    </row>
    <row r="5142" spans="1:10" x14ac:dyDescent="0.25">
      <c r="A5142" s="67"/>
      <c r="B5142" s="67"/>
      <c r="C5142" s="67"/>
      <c r="D5142" s="67"/>
      <c r="E5142" s="67" t="s">
        <v>383</v>
      </c>
      <c r="F5142" s="68">
        <v>40543</v>
      </c>
      <c r="G5142" s="67" t="s">
        <v>1604</v>
      </c>
      <c r="H5142" s="67"/>
      <c r="I5142" s="67" t="s">
        <v>1605</v>
      </c>
      <c r="J5142" s="36">
        <v>2000</v>
      </c>
    </row>
    <row r="5143" spans="1:10" x14ac:dyDescent="0.25">
      <c r="A5143" s="67"/>
      <c r="B5143" s="67"/>
      <c r="C5143" s="67"/>
      <c r="D5143" s="67"/>
      <c r="E5143" s="67" t="s">
        <v>383</v>
      </c>
      <c r="F5143" s="68">
        <v>40574</v>
      </c>
      <c r="G5143" s="67" t="s">
        <v>1608</v>
      </c>
      <c r="H5143" s="67"/>
      <c r="I5143" s="67" t="s">
        <v>2863</v>
      </c>
      <c r="J5143" s="36">
        <v>1000</v>
      </c>
    </row>
    <row r="5144" spans="1:10" x14ac:dyDescent="0.25">
      <c r="A5144" s="67"/>
      <c r="B5144" s="67"/>
      <c r="C5144" s="67"/>
      <c r="D5144" s="67"/>
      <c r="E5144" s="67" t="s">
        <v>383</v>
      </c>
      <c r="F5144" s="68">
        <v>40602</v>
      </c>
      <c r="G5144" s="67" t="s">
        <v>1202</v>
      </c>
      <c r="H5144" s="67"/>
      <c r="I5144" s="67" t="s">
        <v>1203</v>
      </c>
      <c r="J5144" s="36">
        <v>40</v>
      </c>
    </row>
    <row r="5145" spans="1:10" x14ac:dyDescent="0.25">
      <c r="A5145" s="67"/>
      <c r="B5145" s="67"/>
      <c r="C5145" s="67"/>
      <c r="D5145" s="67"/>
      <c r="E5145" s="67" t="s">
        <v>383</v>
      </c>
      <c r="F5145" s="68">
        <v>40602</v>
      </c>
      <c r="G5145" s="67" t="s">
        <v>2880</v>
      </c>
      <c r="H5145" s="67"/>
      <c r="I5145" s="67" t="s">
        <v>2881</v>
      </c>
      <c r="J5145" s="36">
        <v>669.69</v>
      </c>
    </row>
    <row r="5146" spans="1:10" x14ac:dyDescent="0.25">
      <c r="A5146" s="67"/>
      <c r="B5146" s="67"/>
      <c r="C5146" s="67"/>
      <c r="D5146" s="67"/>
      <c r="E5146" s="67" t="s">
        <v>383</v>
      </c>
      <c r="F5146" s="68">
        <v>40877</v>
      </c>
      <c r="G5146" s="67" t="s">
        <v>894</v>
      </c>
      <c r="H5146" s="67"/>
      <c r="I5146" s="67" t="s">
        <v>895</v>
      </c>
      <c r="J5146" s="36">
        <v>100</v>
      </c>
    </row>
    <row r="5147" spans="1:10" x14ac:dyDescent="0.25">
      <c r="A5147" s="67"/>
      <c r="B5147" s="67"/>
      <c r="C5147" s="67"/>
      <c r="D5147" s="67"/>
      <c r="E5147" s="67" t="s">
        <v>383</v>
      </c>
      <c r="F5147" s="68">
        <v>40877</v>
      </c>
      <c r="G5147" s="67" t="s">
        <v>1616</v>
      </c>
      <c r="H5147" s="67"/>
      <c r="I5147" s="67" t="s">
        <v>1617</v>
      </c>
      <c r="J5147" s="36">
        <v>-330.63</v>
      </c>
    </row>
    <row r="5148" spans="1:10" x14ac:dyDescent="0.25">
      <c r="A5148" s="67"/>
      <c r="B5148" s="67"/>
      <c r="C5148" s="67"/>
      <c r="D5148" s="67"/>
      <c r="E5148" s="67" t="s">
        <v>383</v>
      </c>
      <c r="F5148" s="68">
        <v>40877</v>
      </c>
      <c r="G5148" s="67" t="s">
        <v>2074</v>
      </c>
      <c r="H5148" s="67"/>
      <c r="I5148" s="67" t="s">
        <v>2075</v>
      </c>
      <c r="J5148" s="36">
        <v>432.75</v>
      </c>
    </row>
    <row r="5149" spans="1:10" x14ac:dyDescent="0.25">
      <c r="A5149" s="67"/>
      <c r="B5149" s="67"/>
      <c r="C5149" s="67"/>
      <c r="D5149" s="67"/>
      <c r="E5149" s="67" t="s">
        <v>383</v>
      </c>
      <c r="F5149" s="68">
        <v>40908</v>
      </c>
      <c r="G5149" s="67" t="s">
        <v>1618</v>
      </c>
      <c r="H5149" s="67"/>
      <c r="I5149" s="67" t="s">
        <v>1619</v>
      </c>
      <c r="J5149" s="36">
        <v>20</v>
      </c>
    </row>
    <row r="5150" spans="1:10" x14ac:dyDescent="0.25">
      <c r="A5150" s="67"/>
      <c r="B5150" s="67"/>
      <c r="C5150" s="67"/>
      <c r="D5150" s="67"/>
      <c r="E5150" s="67" t="s">
        <v>383</v>
      </c>
      <c r="F5150" s="68">
        <v>40939</v>
      </c>
      <c r="G5150" s="67" t="s">
        <v>1539</v>
      </c>
      <c r="H5150" s="67"/>
      <c r="I5150" s="67" t="s">
        <v>1540</v>
      </c>
      <c r="J5150" s="36">
        <v>40</v>
      </c>
    </row>
    <row r="5151" spans="1:10" x14ac:dyDescent="0.25">
      <c r="A5151" s="67"/>
      <c r="B5151" s="67"/>
      <c r="C5151" s="67"/>
      <c r="D5151" s="67"/>
      <c r="E5151" s="67" t="s">
        <v>383</v>
      </c>
      <c r="F5151" s="68">
        <v>40968</v>
      </c>
      <c r="G5151" s="67" t="s">
        <v>1622</v>
      </c>
      <c r="H5151" s="67"/>
      <c r="I5151" s="67" t="s">
        <v>1623</v>
      </c>
      <c r="J5151" s="36">
        <v>20</v>
      </c>
    </row>
    <row r="5152" spans="1:10" x14ac:dyDescent="0.25">
      <c r="A5152" s="67"/>
      <c r="B5152" s="67"/>
      <c r="C5152" s="67"/>
      <c r="D5152" s="67"/>
      <c r="E5152" s="67" t="s">
        <v>383</v>
      </c>
      <c r="F5152" s="68">
        <v>40999</v>
      </c>
      <c r="G5152" s="67" t="s">
        <v>702</v>
      </c>
      <c r="H5152" s="67"/>
      <c r="I5152" s="67" t="s">
        <v>703</v>
      </c>
      <c r="J5152" s="36">
        <v>20</v>
      </c>
    </row>
    <row r="5153" spans="1:10" x14ac:dyDescent="0.25">
      <c r="A5153" s="67"/>
      <c r="B5153" s="67"/>
      <c r="C5153" s="67"/>
      <c r="D5153" s="67"/>
      <c r="E5153" s="67" t="s">
        <v>383</v>
      </c>
      <c r="F5153" s="68">
        <v>41121</v>
      </c>
      <c r="G5153" s="67" t="s">
        <v>1513</v>
      </c>
      <c r="H5153" s="67"/>
      <c r="I5153" s="67" t="s">
        <v>1514</v>
      </c>
      <c r="J5153" s="36">
        <v>60</v>
      </c>
    </row>
    <row r="5154" spans="1:10" x14ac:dyDescent="0.25">
      <c r="A5154" s="67"/>
      <c r="B5154" s="67"/>
      <c r="C5154" s="67"/>
      <c r="D5154" s="67"/>
      <c r="E5154" s="67" t="s">
        <v>383</v>
      </c>
      <c r="F5154" s="68">
        <v>41152</v>
      </c>
      <c r="G5154" s="67" t="s">
        <v>1565</v>
      </c>
      <c r="H5154" s="67"/>
      <c r="I5154" s="67" t="s">
        <v>1566</v>
      </c>
      <c r="J5154" s="36">
        <v>20</v>
      </c>
    </row>
    <row r="5155" spans="1:10" x14ac:dyDescent="0.25">
      <c r="A5155" s="67"/>
      <c r="B5155" s="67"/>
      <c r="C5155" s="67"/>
      <c r="D5155" s="67"/>
      <c r="E5155" s="67" t="s">
        <v>383</v>
      </c>
      <c r="F5155" s="68">
        <v>41182</v>
      </c>
      <c r="G5155" s="67" t="s">
        <v>1506</v>
      </c>
      <c r="H5155" s="67"/>
      <c r="I5155" s="67" t="s">
        <v>1507</v>
      </c>
      <c r="J5155" s="36">
        <v>20</v>
      </c>
    </row>
    <row r="5156" spans="1:10" x14ac:dyDescent="0.25">
      <c r="A5156" s="67"/>
      <c r="B5156" s="67"/>
      <c r="C5156" s="67"/>
      <c r="D5156" s="67"/>
      <c r="E5156" s="67" t="s">
        <v>383</v>
      </c>
      <c r="F5156" s="68">
        <v>41213</v>
      </c>
      <c r="G5156" s="67" t="s">
        <v>1569</v>
      </c>
      <c r="H5156" s="67"/>
      <c r="I5156" s="67" t="s">
        <v>1570</v>
      </c>
      <c r="J5156" s="36">
        <v>40</v>
      </c>
    </row>
    <row r="5157" spans="1:10" x14ac:dyDescent="0.25">
      <c r="A5157" s="67"/>
      <c r="B5157" s="67"/>
      <c r="C5157" s="67"/>
      <c r="D5157" s="67"/>
      <c r="E5157" s="67" t="s">
        <v>383</v>
      </c>
      <c r="F5157" s="68">
        <v>41243</v>
      </c>
      <c r="G5157" s="67" t="s">
        <v>1734</v>
      </c>
      <c r="H5157" s="67"/>
      <c r="I5157" s="67" t="s">
        <v>1735</v>
      </c>
      <c r="J5157" s="36">
        <v>40</v>
      </c>
    </row>
    <row r="5158" spans="1:10" x14ac:dyDescent="0.25">
      <c r="A5158" s="67"/>
      <c r="B5158" s="67"/>
      <c r="C5158" s="67"/>
      <c r="D5158" s="67"/>
      <c r="E5158" s="67" t="s">
        <v>383</v>
      </c>
      <c r="F5158" s="68">
        <v>41305</v>
      </c>
      <c r="G5158" s="67" t="s">
        <v>1488</v>
      </c>
      <c r="H5158" s="67"/>
      <c r="I5158" s="67" t="s">
        <v>1489</v>
      </c>
      <c r="J5158" s="36">
        <v>40</v>
      </c>
    </row>
    <row r="5159" spans="1:10" x14ac:dyDescent="0.25">
      <c r="A5159" s="67"/>
      <c r="B5159" s="67"/>
      <c r="C5159" s="67"/>
      <c r="D5159" s="67"/>
      <c r="E5159" s="67" t="s">
        <v>383</v>
      </c>
      <c r="F5159" s="68">
        <v>41333</v>
      </c>
      <c r="G5159" s="67" t="s">
        <v>1571</v>
      </c>
      <c r="H5159" s="67"/>
      <c r="I5159" s="67" t="s">
        <v>1572</v>
      </c>
      <c r="J5159" s="36">
        <v>40</v>
      </c>
    </row>
    <row r="5160" spans="1:10" x14ac:dyDescent="0.25">
      <c r="A5160" s="67"/>
      <c r="B5160" s="67"/>
      <c r="C5160" s="67"/>
      <c r="D5160" s="67"/>
      <c r="E5160" s="67" t="s">
        <v>383</v>
      </c>
      <c r="F5160" s="68">
        <v>41364</v>
      </c>
      <c r="G5160" s="67" t="s">
        <v>1624</v>
      </c>
      <c r="H5160" s="67"/>
      <c r="I5160" s="67" t="s">
        <v>1625</v>
      </c>
      <c r="J5160" s="36">
        <v>20</v>
      </c>
    </row>
    <row r="5161" spans="1:10" x14ac:dyDescent="0.25">
      <c r="A5161" s="67"/>
      <c r="B5161" s="67"/>
      <c r="C5161" s="67"/>
      <c r="D5161" s="67"/>
      <c r="E5161" s="67" t="s">
        <v>383</v>
      </c>
      <c r="F5161" s="68">
        <v>41394</v>
      </c>
      <c r="G5161" s="67" t="s">
        <v>1515</v>
      </c>
      <c r="H5161" s="67"/>
      <c r="I5161" s="67" t="s">
        <v>1516</v>
      </c>
      <c r="J5161" s="36">
        <v>40</v>
      </c>
    </row>
    <row r="5162" spans="1:10" x14ac:dyDescent="0.25">
      <c r="A5162" s="67"/>
      <c r="B5162" s="67"/>
      <c r="C5162" s="67"/>
      <c r="D5162" s="67"/>
      <c r="E5162" s="67" t="s">
        <v>383</v>
      </c>
      <c r="F5162" s="68">
        <v>41425</v>
      </c>
      <c r="G5162" s="67" t="s">
        <v>1490</v>
      </c>
      <c r="H5162" s="67"/>
      <c r="I5162" s="67" t="s">
        <v>1491</v>
      </c>
      <c r="J5162" s="36">
        <v>20</v>
      </c>
    </row>
    <row r="5163" spans="1:10" x14ac:dyDescent="0.25">
      <c r="A5163" s="67"/>
      <c r="B5163" s="67"/>
      <c r="C5163" s="67"/>
      <c r="D5163" s="67"/>
      <c r="E5163" s="67" t="s">
        <v>383</v>
      </c>
      <c r="F5163" s="68">
        <v>41455</v>
      </c>
      <c r="G5163" s="67" t="s">
        <v>1750</v>
      </c>
      <c r="H5163" s="67"/>
      <c r="I5163" s="67" t="s">
        <v>1751</v>
      </c>
      <c r="J5163" s="36">
        <v>60</v>
      </c>
    </row>
    <row r="5164" spans="1:10" x14ac:dyDescent="0.25">
      <c r="A5164" s="67"/>
      <c r="B5164" s="67"/>
      <c r="C5164" s="67"/>
      <c r="D5164" s="67"/>
      <c r="E5164" s="67" t="s">
        <v>383</v>
      </c>
      <c r="F5164" s="68">
        <v>41455</v>
      </c>
      <c r="G5164" s="67" t="s">
        <v>2822</v>
      </c>
      <c r="H5164" s="67"/>
      <c r="I5164" s="67"/>
      <c r="J5164" s="36">
        <v>20</v>
      </c>
    </row>
    <row r="5165" spans="1:10" x14ac:dyDescent="0.25">
      <c r="A5165" s="67"/>
      <c r="B5165" s="67"/>
      <c r="C5165" s="67"/>
      <c r="D5165" s="67"/>
      <c r="E5165" s="67" t="s">
        <v>383</v>
      </c>
      <c r="F5165" s="68">
        <v>41486</v>
      </c>
      <c r="G5165" s="67" t="s">
        <v>1517</v>
      </c>
      <c r="H5165" s="67"/>
      <c r="I5165" s="67" t="s">
        <v>1518</v>
      </c>
      <c r="J5165" s="36">
        <v>40</v>
      </c>
    </row>
    <row r="5166" spans="1:10" x14ac:dyDescent="0.25">
      <c r="A5166" s="67"/>
      <c r="B5166" s="67"/>
      <c r="C5166" s="67"/>
      <c r="D5166" s="67"/>
      <c r="E5166" s="67" t="s">
        <v>383</v>
      </c>
      <c r="F5166" s="68">
        <v>41486</v>
      </c>
      <c r="G5166" s="67" t="s">
        <v>2467</v>
      </c>
      <c r="H5166" s="67"/>
      <c r="I5166" s="67" t="s">
        <v>2468</v>
      </c>
      <c r="J5166" s="36">
        <v>-473.07</v>
      </c>
    </row>
    <row r="5167" spans="1:10" x14ac:dyDescent="0.25">
      <c r="A5167" s="67"/>
      <c r="B5167" s="67"/>
      <c r="C5167" s="67"/>
      <c r="D5167" s="67"/>
      <c r="E5167" s="67" t="s">
        <v>383</v>
      </c>
      <c r="F5167" s="68">
        <v>41517</v>
      </c>
      <c r="G5167" s="67" t="s">
        <v>1508</v>
      </c>
      <c r="H5167" s="67"/>
      <c r="I5167" s="67" t="s">
        <v>1509</v>
      </c>
      <c r="J5167" s="36">
        <v>120</v>
      </c>
    </row>
    <row r="5168" spans="1:10" x14ac:dyDescent="0.25">
      <c r="A5168" s="67"/>
      <c r="B5168" s="67"/>
      <c r="C5168" s="67"/>
      <c r="D5168" s="67"/>
      <c r="E5168" s="67" t="s">
        <v>383</v>
      </c>
      <c r="F5168" s="68">
        <v>41547</v>
      </c>
      <c r="G5168" s="67" t="s">
        <v>1543</v>
      </c>
      <c r="H5168" s="67"/>
      <c r="I5168" s="67" t="s">
        <v>1544</v>
      </c>
      <c r="J5168" s="36">
        <v>20</v>
      </c>
    </row>
    <row r="5169" spans="1:10" x14ac:dyDescent="0.25">
      <c r="A5169" s="67"/>
      <c r="B5169" s="67"/>
      <c r="C5169" s="67"/>
      <c r="D5169" s="67"/>
      <c r="E5169" s="67" t="s">
        <v>383</v>
      </c>
      <c r="F5169" s="68">
        <v>41578</v>
      </c>
      <c r="G5169" s="67" t="s">
        <v>421</v>
      </c>
      <c r="H5169" s="67"/>
      <c r="I5169" s="67" t="s">
        <v>422</v>
      </c>
      <c r="J5169" s="36">
        <v>20</v>
      </c>
    </row>
    <row r="5170" spans="1:10" x14ac:dyDescent="0.25">
      <c r="A5170" s="67"/>
      <c r="B5170" s="67"/>
      <c r="C5170" s="67"/>
      <c r="D5170" s="67"/>
      <c r="E5170" s="67" t="s">
        <v>383</v>
      </c>
      <c r="F5170" s="68">
        <v>41608</v>
      </c>
      <c r="G5170" s="67" t="s">
        <v>1519</v>
      </c>
      <c r="H5170" s="67"/>
      <c r="I5170" s="67" t="s">
        <v>1520</v>
      </c>
      <c r="J5170" s="36">
        <v>40</v>
      </c>
    </row>
    <row r="5171" spans="1:10" x14ac:dyDescent="0.25">
      <c r="A5171" s="67"/>
      <c r="B5171" s="67"/>
      <c r="C5171" s="67"/>
      <c r="D5171" s="67"/>
      <c r="E5171" s="67" t="s">
        <v>383</v>
      </c>
      <c r="F5171" s="68">
        <v>41639</v>
      </c>
      <c r="G5171" s="67" t="s">
        <v>1628</v>
      </c>
      <c r="H5171" s="67"/>
      <c r="I5171" s="67" t="s">
        <v>1629</v>
      </c>
      <c r="J5171" s="36">
        <v>40</v>
      </c>
    </row>
    <row r="5172" spans="1:10" x14ac:dyDescent="0.25">
      <c r="A5172" s="67"/>
      <c r="B5172" s="67"/>
      <c r="C5172" s="67"/>
      <c r="D5172" s="67"/>
      <c r="E5172" s="67" t="s">
        <v>383</v>
      </c>
      <c r="F5172" s="68">
        <v>41670</v>
      </c>
      <c r="G5172" s="67" t="s">
        <v>1573</v>
      </c>
      <c r="H5172" s="67"/>
      <c r="I5172" s="67" t="s">
        <v>1574</v>
      </c>
      <c r="J5172" s="36">
        <v>20</v>
      </c>
    </row>
    <row r="5173" spans="1:10" x14ac:dyDescent="0.25">
      <c r="A5173" s="67"/>
      <c r="B5173" s="67"/>
      <c r="C5173" s="67"/>
      <c r="D5173" s="67"/>
      <c r="E5173" s="67" t="s">
        <v>383</v>
      </c>
      <c r="F5173" s="68">
        <v>41698</v>
      </c>
      <c r="G5173" s="67" t="s">
        <v>1575</v>
      </c>
      <c r="H5173" s="67"/>
      <c r="I5173" s="67" t="s">
        <v>1576</v>
      </c>
      <c r="J5173" s="36">
        <v>20</v>
      </c>
    </row>
    <row r="5174" spans="1:10" x14ac:dyDescent="0.25">
      <c r="A5174" s="67"/>
      <c r="B5174" s="67"/>
      <c r="C5174" s="67"/>
      <c r="D5174" s="67"/>
      <c r="E5174" s="67" t="s">
        <v>383</v>
      </c>
      <c r="F5174" s="68">
        <v>41729</v>
      </c>
      <c r="G5174" s="67" t="s">
        <v>1478</v>
      </c>
      <c r="H5174" s="67"/>
      <c r="I5174" s="67" t="s">
        <v>1479</v>
      </c>
      <c r="J5174" s="36">
        <v>40</v>
      </c>
    </row>
    <row r="5175" spans="1:10" x14ac:dyDescent="0.25">
      <c r="A5175" s="67"/>
      <c r="B5175" s="67"/>
      <c r="C5175" s="67"/>
      <c r="D5175" s="67"/>
      <c r="E5175" s="67" t="s">
        <v>383</v>
      </c>
      <c r="F5175" s="68">
        <v>41759</v>
      </c>
      <c r="G5175" s="67" t="s">
        <v>1521</v>
      </c>
      <c r="H5175" s="67"/>
      <c r="I5175" s="67" t="s">
        <v>1522</v>
      </c>
      <c r="J5175" s="36">
        <v>40</v>
      </c>
    </row>
    <row r="5176" spans="1:10" x14ac:dyDescent="0.25">
      <c r="A5176" s="67"/>
      <c r="B5176" s="67"/>
      <c r="C5176" s="67"/>
      <c r="D5176" s="67"/>
      <c r="E5176" s="67" t="s">
        <v>383</v>
      </c>
      <c r="F5176" s="68">
        <v>41764</v>
      </c>
      <c r="G5176" s="67" t="s">
        <v>3332</v>
      </c>
      <c r="H5176" s="67"/>
      <c r="I5176" s="67" t="s">
        <v>3333</v>
      </c>
      <c r="J5176" s="36">
        <v>-84.65</v>
      </c>
    </row>
    <row r="5177" spans="1:10" x14ac:dyDescent="0.25">
      <c r="A5177" s="67"/>
      <c r="B5177" s="67"/>
      <c r="C5177" s="67"/>
      <c r="D5177" s="67"/>
      <c r="E5177" s="67" t="s">
        <v>426</v>
      </c>
      <c r="F5177" s="68">
        <v>41786</v>
      </c>
      <c r="G5177" s="67"/>
      <c r="H5177" s="67" t="s">
        <v>568</v>
      </c>
      <c r="I5177" s="67" t="s">
        <v>4615</v>
      </c>
      <c r="J5177" s="36">
        <v>-454.89</v>
      </c>
    </row>
    <row r="5178" spans="1:10" x14ac:dyDescent="0.25">
      <c r="A5178" s="67"/>
      <c r="B5178" s="67"/>
      <c r="C5178" s="67"/>
      <c r="D5178" s="67"/>
      <c r="E5178" s="67" t="s">
        <v>383</v>
      </c>
      <c r="F5178" s="68">
        <v>41790</v>
      </c>
      <c r="G5178" s="67" t="s">
        <v>1116</v>
      </c>
      <c r="H5178" s="67"/>
      <c r="I5178" s="67" t="s">
        <v>1117</v>
      </c>
      <c r="J5178" s="36">
        <v>40</v>
      </c>
    </row>
    <row r="5179" spans="1:10" x14ac:dyDescent="0.25">
      <c r="A5179" s="67"/>
      <c r="B5179" s="67"/>
      <c r="C5179" s="67"/>
      <c r="D5179" s="67"/>
      <c r="E5179" s="67" t="s">
        <v>426</v>
      </c>
      <c r="F5179" s="68">
        <v>41792</v>
      </c>
      <c r="G5179" s="67"/>
      <c r="H5179" s="67" t="s">
        <v>568</v>
      </c>
      <c r="I5179" s="67" t="s">
        <v>4616</v>
      </c>
      <c r="J5179" s="36">
        <v>-165.64</v>
      </c>
    </row>
    <row r="5180" spans="1:10" x14ac:dyDescent="0.25">
      <c r="A5180" s="67"/>
      <c r="B5180" s="67"/>
      <c r="C5180" s="67"/>
      <c r="D5180" s="67"/>
      <c r="E5180" s="67" t="s">
        <v>383</v>
      </c>
      <c r="F5180" s="68">
        <v>41820</v>
      </c>
      <c r="G5180" s="67" t="s">
        <v>1638</v>
      </c>
      <c r="H5180" s="67"/>
      <c r="I5180" s="67" t="s">
        <v>1639</v>
      </c>
      <c r="J5180" s="36">
        <v>40</v>
      </c>
    </row>
    <row r="5181" spans="1:10" x14ac:dyDescent="0.25">
      <c r="A5181" s="67"/>
      <c r="B5181" s="67"/>
      <c r="C5181" s="67"/>
      <c r="D5181" s="67"/>
      <c r="E5181" s="67" t="s">
        <v>383</v>
      </c>
      <c r="F5181" s="68">
        <v>41820</v>
      </c>
      <c r="G5181" s="67" t="s">
        <v>2085</v>
      </c>
      <c r="H5181" s="67"/>
      <c r="I5181" s="67" t="s">
        <v>4617</v>
      </c>
      <c r="J5181" s="36">
        <v>-660</v>
      </c>
    </row>
    <row r="5182" spans="1:10" x14ac:dyDescent="0.25">
      <c r="A5182" s="67"/>
      <c r="B5182" s="67"/>
      <c r="C5182" s="67"/>
      <c r="D5182" s="67"/>
      <c r="E5182" s="67" t="s">
        <v>383</v>
      </c>
      <c r="F5182" s="68">
        <v>41851</v>
      </c>
      <c r="G5182" s="67" t="s">
        <v>1780</v>
      </c>
      <c r="H5182" s="67"/>
      <c r="I5182" s="67" t="s">
        <v>1781</v>
      </c>
      <c r="J5182" s="36">
        <v>40</v>
      </c>
    </row>
    <row r="5183" spans="1:10" x14ac:dyDescent="0.25">
      <c r="A5183" s="67"/>
      <c r="B5183" s="67"/>
      <c r="C5183" s="67"/>
      <c r="D5183" s="67"/>
      <c r="E5183" s="67" t="s">
        <v>383</v>
      </c>
      <c r="F5183" s="68">
        <v>41882</v>
      </c>
      <c r="G5183" s="67" t="s">
        <v>1492</v>
      </c>
      <c r="H5183" s="67"/>
      <c r="I5183" s="67" t="s">
        <v>1493</v>
      </c>
      <c r="J5183" s="36">
        <v>40</v>
      </c>
    </row>
    <row r="5184" spans="1:10" x14ac:dyDescent="0.25">
      <c r="A5184" s="67"/>
      <c r="B5184" s="67"/>
      <c r="C5184" s="67"/>
      <c r="D5184" s="67"/>
      <c r="E5184" s="67" t="s">
        <v>383</v>
      </c>
      <c r="F5184" s="68">
        <v>41912</v>
      </c>
      <c r="G5184" s="67" t="s">
        <v>1642</v>
      </c>
      <c r="H5184" s="67"/>
      <c r="I5184" s="67" t="s">
        <v>1643</v>
      </c>
      <c r="J5184" s="36">
        <v>38</v>
      </c>
    </row>
    <row r="5185" spans="1:10" x14ac:dyDescent="0.25">
      <c r="A5185" s="67"/>
      <c r="B5185" s="67"/>
      <c r="C5185" s="67"/>
      <c r="D5185" s="67"/>
      <c r="E5185" s="67" t="s">
        <v>383</v>
      </c>
      <c r="F5185" s="68">
        <v>41943</v>
      </c>
      <c r="G5185" s="67" t="s">
        <v>1644</v>
      </c>
      <c r="H5185" s="67"/>
      <c r="I5185" s="67" t="s">
        <v>1645</v>
      </c>
      <c r="J5185" s="36">
        <v>40</v>
      </c>
    </row>
    <row r="5186" spans="1:10" x14ac:dyDescent="0.25">
      <c r="A5186" s="67"/>
      <c r="B5186" s="67"/>
      <c r="C5186" s="67"/>
      <c r="D5186" s="67"/>
      <c r="E5186" s="67" t="s">
        <v>426</v>
      </c>
      <c r="F5186" s="68">
        <v>41953</v>
      </c>
      <c r="G5186" s="67"/>
      <c r="H5186" s="67" t="s">
        <v>568</v>
      </c>
      <c r="I5186" s="67" t="s">
        <v>569</v>
      </c>
      <c r="J5186" s="36">
        <v>-222.21</v>
      </c>
    </row>
    <row r="5187" spans="1:10" x14ac:dyDescent="0.25">
      <c r="A5187" s="67"/>
      <c r="B5187" s="67"/>
      <c r="C5187" s="67"/>
      <c r="D5187" s="67"/>
      <c r="E5187" s="67" t="s">
        <v>426</v>
      </c>
      <c r="F5187" s="68">
        <v>41953</v>
      </c>
      <c r="G5187" s="67"/>
      <c r="H5187" s="67" t="s">
        <v>568</v>
      </c>
      <c r="I5187" s="67" t="s">
        <v>2656</v>
      </c>
      <c r="J5187" s="36">
        <v>-93.87</v>
      </c>
    </row>
    <row r="5188" spans="1:10" x14ac:dyDescent="0.25">
      <c r="A5188" s="67"/>
      <c r="B5188" s="67"/>
      <c r="C5188" s="67"/>
      <c r="D5188" s="67"/>
      <c r="E5188" s="67" t="s">
        <v>383</v>
      </c>
      <c r="F5188" s="68">
        <v>42030</v>
      </c>
      <c r="G5188" s="67" t="s">
        <v>4618</v>
      </c>
      <c r="H5188" s="67" t="s">
        <v>4619</v>
      </c>
      <c r="I5188" s="67"/>
      <c r="J5188" s="36">
        <v>2000</v>
      </c>
    </row>
    <row r="5189" spans="1:10" x14ac:dyDescent="0.25">
      <c r="A5189" s="67"/>
      <c r="B5189" s="67"/>
      <c r="C5189" s="67"/>
      <c r="D5189" s="67"/>
      <c r="E5189" s="67" t="s">
        <v>383</v>
      </c>
      <c r="F5189" s="68">
        <v>42035</v>
      </c>
      <c r="G5189" s="67" t="s">
        <v>1579</v>
      </c>
      <c r="H5189" s="67"/>
      <c r="I5189" s="67" t="s">
        <v>1580</v>
      </c>
      <c r="J5189" s="36">
        <v>38</v>
      </c>
    </row>
    <row r="5190" spans="1:10" x14ac:dyDescent="0.25">
      <c r="A5190" s="67"/>
      <c r="B5190" s="67"/>
      <c r="C5190" s="67"/>
      <c r="D5190" s="67"/>
      <c r="E5190" s="67" t="s">
        <v>383</v>
      </c>
      <c r="F5190" s="68">
        <v>42063</v>
      </c>
      <c r="G5190" s="67" t="s">
        <v>1549</v>
      </c>
      <c r="H5190" s="67"/>
      <c r="I5190" s="67" t="s">
        <v>1550</v>
      </c>
      <c r="J5190" s="36">
        <v>80</v>
      </c>
    </row>
    <row r="5191" spans="1:10" x14ac:dyDescent="0.25">
      <c r="A5191" s="67"/>
      <c r="B5191" s="67"/>
      <c r="C5191" s="67"/>
      <c r="D5191" s="67"/>
      <c r="E5191" s="67" t="s">
        <v>383</v>
      </c>
      <c r="F5191" s="68">
        <v>42094</v>
      </c>
      <c r="G5191" s="67" t="s">
        <v>898</v>
      </c>
      <c r="H5191" s="67"/>
      <c r="I5191" s="67" t="s">
        <v>899</v>
      </c>
      <c r="J5191" s="36">
        <v>60</v>
      </c>
    </row>
    <row r="5192" spans="1:10" x14ac:dyDescent="0.25">
      <c r="A5192" s="67"/>
      <c r="B5192" s="67"/>
      <c r="C5192" s="67"/>
      <c r="D5192" s="67"/>
      <c r="E5192" s="67" t="s">
        <v>383</v>
      </c>
      <c r="F5192" s="68">
        <v>42124</v>
      </c>
      <c r="G5192" s="67" t="s">
        <v>1523</v>
      </c>
      <c r="H5192" s="67"/>
      <c r="I5192" s="67" t="s">
        <v>1524</v>
      </c>
      <c r="J5192" s="36">
        <v>20</v>
      </c>
    </row>
    <row r="5193" spans="1:10" x14ac:dyDescent="0.25">
      <c r="A5193" s="67"/>
      <c r="B5193" s="67"/>
      <c r="C5193" s="67"/>
      <c r="D5193" s="67"/>
      <c r="E5193" s="67" t="s">
        <v>383</v>
      </c>
      <c r="F5193" s="68">
        <v>42155</v>
      </c>
      <c r="G5193" s="67" t="s">
        <v>1650</v>
      </c>
      <c r="H5193" s="67"/>
      <c r="I5193" s="67" t="s">
        <v>1651</v>
      </c>
      <c r="J5193" s="36">
        <v>118</v>
      </c>
    </row>
    <row r="5194" spans="1:10" x14ac:dyDescent="0.25">
      <c r="A5194" s="67"/>
      <c r="B5194" s="67"/>
      <c r="C5194" s="67"/>
      <c r="D5194" s="67"/>
      <c r="E5194" s="67" t="s">
        <v>383</v>
      </c>
      <c r="F5194" s="68">
        <v>42185</v>
      </c>
      <c r="G5194" s="67" t="s">
        <v>900</v>
      </c>
      <c r="H5194" s="67"/>
      <c r="I5194" s="67" t="s">
        <v>901</v>
      </c>
      <c r="J5194" s="36">
        <v>58</v>
      </c>
    </row>
    <row r="5195" spans="1:10" x14ac:dyDescent="0.25">
      <c r="A5195" s="67"/>
      <c r="B5195" s="67"/>
      <c r="C5195" s="67"/>
      <c r="D5195" s="67"/>
      <c r="E5195" s="67" t="s">
        <v>383</v>
      </c>
      <c r="F5195" s="68">
        <v>42233</v>
      </c>
      <c r="G5195" s="67" t="s">
        <v>432</v>
      </c>
      <c r="H5195" s="67"/>
      <c r="I5195" s="67" t="s">
        <v>433</v>
      </c>
      <c r="J5195" s="36">
        <v>-1000</v>
      </c>
    </row>
    <row r="5196" spans="1:10" x14ac:dyDescent="0.25">
      <c r="A5196" s="67"/>
      <c r="B5196" s="67"/>
      <c r="C5196" s="67"/>
      <c r="D5196" s="67"/>
      <c r="E5196" s="67" t="s">
        <v>383</v>
      </c>
      <c r="F5196" s="68">
        <v>42247</v>
      </c>
      <c r="G5196" s="67" t="s">
        <v>1658</v>
      </c>
      <c r="H5196" s="67"/>
      <c r="I5196" s="67" t="s">
        <v>1659</v>
      </c>
      <c r="J5196" s="36">
        <v>20</v>
      </c>
    </row>
    <row r="5197" spans="1:10" x14ac:dyDescent="0.25">
      <c r="A5197" s="67"/>
      <c r="B5197" s="67"/>
      <c r="C5197" s="67"/>
      <c r="D5197" s="67"/>
      <c r="E5197" s="67" t="s">
        <v>383</v>
      </c>
      <c r="F5197" s="68">
        <v>42264</v>
      </c>
      <c r="G5197" s="67" t="s">
        <v>2055</v>
      </c>
      <c r="H5197" s="67"/>
      <c r="I5197" s="67" t="s">
        <v>2056</v>
      </c>
      <c r="J5197" s="36">
        <v>-500</v>
      </c>
    </row>
    <row r="5198" spans="1:10" x14ac:dyDescent="0.25">
      <c r="A5198" s="67"/>
      <c r="B5198" s="67"/>
      <c r="C5198" s="67"/>
      <c r="D5198" s="67"/>
      <c r="E5198" s="67" t="s">
        <v>383</v>
      </c>
      <c r="F5198" s="68">
        <v>42277</v>
      </c>
      <c r="G5198" s="67" t="s">
        <v>991</v>
      </c>
      <c r="H5198" s="67"/>
      <c r="I5198" s="67" t="s">
        <v>992</v>
      </c>
      <c r="J5198" s="36">
        <v>100</v>
      </c>
    </row>
    <row r="5199" spans="1:10" x14ac:dyDescent="0.25">
      <c r="A5199" s="67"/>
      <c r="B5199" s="67"/>
      <c r="C5199" s="67"/>
      <c r="D5199" s="67"/>
      <c r="E5199" s="67" t="s">
        <v>383</v>
      </c>
      <c r="F5199" s="68">
        <v>42308</v>
      </c>
      <c r="G5199" s="67" t="s">
        <v>1460</v>
      </c>
      <c r="H5199" s="67"/>
      <c r="I5199" s="67" t="s">
        <v>1461</v>
      </c>
      <c r="J5199" s="36">
        <v>38</v>
      </c>
    </row>
    <row r="5200" spans="1:10" x14ac:dyDescent="0.25">
      <c r="A5200" s="67"/>
      <c r="B5200" s="67"/>
      <c r="C5200" s="67"/>
      <c r="D5200" s="67"/>
      <c r="E5200" s="67" t="s">
        <v>383</v>
      </c>
      <c r="F5200" s="68">
        <v>42338</v>
      </c>
      <c r="G5200" s="67" t="s">
        <v>1525</v>
      </c>
      <c r="H5200" s="67"/>
      <c r="I5200" s="67" t="s">
        <v>1526</v>
      </c>
      <c r="J5200" s="36">
        <v>78</v>
      </c>
    </row>
    <row r="5201" spans="1:10" x14ac:dyDescent="0.25">
      <c r="A5201" s="67"/>
      <c r="B5201" s="67"/>
      <c r="C5201" s="67"/>
      <c r="D5201" s="67"/>
      <c r="E5201" s="67" t="s">
        <v>383</v>
      </c>
      <c r="F5201" s="68">
        <v>42369</v>
      </c>
      <c r="G5201" s="67" t="s">
        <v>1663</v>
      </c>
      <c r="H5201" s="67"/>
      <c r="I5201" s="67" t="s">
        <v>1664</v>
      </c>
      <c r="J5201" s="36">
        <v>38</v>
      </c>
    </row>
    <row r="5202" spans="1:10" x14ac:dyDescent="0.25">
      <c r="A5202" s="67"/>
      <c r="B5202" s="67"/>
      <c r="C5202" s="67"/>
      <c r="D5202" s="67"/>
      <c r="E5202" s="67" t="s">
        <v>383</v>
      </c>
      <c r="F5202" s="68">
        <v>42429</v>
      </c>
      <c r="G5202" s="67" t="s">
        <v>1464</v>
      </c>
      <c r="H5202" s="67"/>
      <c r="I5202" s="67" t="s">
        <v>1465</v>
      </c>
      <c r="J5202" s="36">
        <v>20</v>
      </c>
    </row>
    <row r="5203" spans="1:10" x14ac:dyDescent="0.25">
      <c r="A5203" s="67"/>
      <c r="B5203" s="67"/>
      <c r="C5203" s="67"/>
      <c r="D5203" s="67"/>
      <c r="E5203" s="67" t="s">
        <v>383</v>
      </c>
      <c r="F5203" s="68">
        <v>42460</v>
      </c>
      <c r="G5203" s="67" t="s">
        <v>1466</v>
      </c>
      <c r="H5203" s="67"/>
      <c r="I5203" s="67" t="s">
        <v>1467</v>
      </c>
      <c r="J5203" s="36">
        <v>96</v>
      </c>
    </row>
    <row r="5204" spans="1:10" x14ac:dyDescent="0.25">
      <c r="A5204" s="67"/>
      <c r="B5204" s="67"/>
      <c r="C5204" s="67"/>
      <c r="D5204" s="67"/>
      <c r="E5204" s="67" t="s">
        <v>383</v>
      </c>
      <c r="F5204" s="68">
        <v>42471</v>
      </c>
      <c r="G5204" s="67" t="s">
        <v>4620</v>
      </c>
      <c r="H5204" s="67" t="s">
        <v>4619</v>
      </c>
      <c r="I5204" s="67" t="s">
        <v>4621</v>
      </c>
      <c r="J5204" s="36">
        <v>2000</v>
      </c>
    </row>
    <row r="5205" spans="1:10" x14ac:dyDescent="0.25">
      <c r="A5205" s="67"/>
      <c r="B5205" s="67"/>
      <c r="C5205" s="67"/>
      <c r="D5205" s="67"/>
      <c r="E5205" s="67" t="s">
        <v>426</v>
      </c>
      <c r="F5205" s="68">
        <v>42481</v>
      </c>
      <c r="G5205" s="67" t="s">
        <v>570</v>
      </c>
      <c r="H5205" s="67" t="s">
        <v>4622</v>
      </c>
      <c r="I5205" s="67" t="s">
        <v>4623</v>
      </c>
      <c r="J5205" s="36">
        <v>-86</v>
      </c>
    </row>
    <row r="5206" spans="1:10" x14ac:dyDescent="0.25">
      <c r="A5206" s="67"/>
      <c r="B5206" s="67"/>
      <c r="C5206" s="67"/>
      <c r="D5206" s="67"/>
      <c r="E5206" s="67" t="s">
        <v>383</v>
      </c>
      <c r="F5206" s="68">
        <v>42490</v>
      </c>
      <c r="G5206" s="67" t="s">
        <v>1666</v>
      </c>
      <c r="H5206" s="67"/>
      <c r="I5206" s="67" t="s">
        <v>1667</v>
      </c>
      <c r="J5206" s="36">
        <v>258</v>
      </c>
    </row>
    <row r="5207" spans="1:10" x14ac:dyDescent="0.25">
      <c r="A5207" s="67"/>
      <c r="B5207" s="67"/>
      <c r="C5207" s="67"/>
      <c r="D5207" s="67"/>
      <c r="E5207" s="67" t="s">
        <v>383</v>
      </c>
      <c r="F5207" s="68">
        <v>42521</v>
      </c>
      <c r="G5207" s="67" t="s">
        <v>1480</v>
      </c>
      <c r="H5207" s="67"/>
      <c r="I5207" s="67" t="s">
        <v>1481</v>
      </c>
      <c r="J5207" s="36">
        <v>60</v>
      </c>
    </row>
    <row r="5208" spans="1:10" x14ac:dyDescent="0.25">
      <c r="A5208" s="67"/>
      <c r="B5208" s="67"/>
      <c r="C5208" s="67"/>
      <c r="D5208" s="67"/>
      <c r="E5208" s="67" t="s">
        <v>426</v>
      </c>
      <c r="F5208" s="68">
        <v>42527</v>
      </c>
      <c r="G5208" s="67" t="s">
        <v>570</v>
      </c>
      <c r="H5208" s="67" t="s">
        <v>1132</v>
      </c>
      <c r="I5208" s="67" t="s">
        <v>4624</v>
      </c>
      <c r="J5208" s="36">
        <v>-494.13</v>
      </c>
    </row>
    <row r="5209" spans="1:10" x14ac:dyDescent="0.25">
      <c r="A5209" s="67"/>
      <c r="B5209" s="67"/>
      <c r="C5209" s="67"/>
      <c r="D5209" s="67"/>
      <c r="E5209" s="67" t="s">
        <v>426</v>
      </c>
      <c r="F5209" s="68">
        <v>42558</v>
      </c>
      <c r="G5209" s="67"/>
      <c r="H5209" s="67" t="s">
        <v>4625</v>
      </c>
      <c r="I5209" s="67" t="s">
        <v>4626</v>
      </c>
      <c r="J5209" s="36">
        <v>-136.55000000000001</v>
      </c>
    </row>
    <row r="5210" spans="1:10" x14ac:dyDescent="0.25">
      <c r="A5210" s="67"/>
      <c r="B5210" s="67"/>
      <c r="C5210" s="67"/>
      <c r="D5210" s="67"/>
      <c r="E5210" s="67" t="s">
        <v>383</v>
      </c>
      <c r="F5210" s="68">
        <v>42582</v>
      </c>
      <c r="G5210" s="67" t="s">
        <v>1830</v>
      </c>
      <c r="H5210" s="67"/>
      <c r="I5210" s="67" t="s">
        <v>1831</v>
      </c>
      <c r="J5210" s="36">
        <v>58</v>
      </c>
    </row>
    <row r="5211" spans="1:10" x14ac:dyDescent="0.25">
      <c r="A5211" s="67"/>
      <c r="B5211" s="67"/>
      <c r="C5211" s="67"/>
      <c r="D5211" s="67"/>
      <c r="E5211" s="67" t="s">
        <v>383</v>
      </c>
      <c r="F5211" s="68">
        <v>42613</v>
      </c>
      <c r="G5211" s="67" t="s">
        <v>1482</v>
      </c>
      <c r="H5211" s="67"/>
      <c r="I5211" s="67" t="s">
        <v>1483</v>
      </c>
      <c r="J5211" s="36">
        <v>38</v>
      </c>
    </row>
    <row r="5212" spans="1:10" x14ac:dyDescent="0.25">
      <c r="A5212" s="67"/>
      <c r="B5212" s="67"/>
      <c r="C5212" s="67"/>
      <c r="D5212" s="67"/>
      <c r="E5212" s="67" t="s">
        <v>426</v>
      </c>
      <c r="F5212" s="68">
        <v>42619</v>
      </c>
      <c r="G5212" s="67"/>
      <c r="H5212" s="67" t="s">
        <v>314</v>
      </c>
      <c r="I5212" s="67" t="s">
        <v>4627</v>
      </c>
      <c r="J5212" s="36">
        <v>-227.95</v>
      </c>
    </row>
    <row r="5213" spans="1:10" x14ac:dyDescent="0.25">
      <c r="A5213" s="67"/>
      <c r="B5213" s="67"/>
      <c r="C5213" s="67"/>
      <c r="D5213" s="67"/>
      <c r="E5213" s="67" t="s">
        <v>383</v>
      </c>
      <c r="F5213" s="68">
        <v>42643</v>
      </c>
      <c r="G5213" s="67" t="s">
        <v>1581</v>
      </c>
      <c r="H5213" s="67"/>
      <c r="I5213" s="67" t="s">
        <v>1582</v>
      </c>
      <c r="J5213" s="36">
        <v>40</v>
      </c>
    </row>
    <row r="5214" spans="1:10" x14ac:dyDescent="0.25">
      <c r="A5214" s="67"/>
      <c r="B5214" s="67"/>
      <c r="C5214" s="67"/>
      <c r="D5214" s="67"/>
      <c r="E5214" s="67" t="s">
        <v>383</v>
      </c>
      <c r="F5214" s="68">
        <v>42650</v>
      </c>
      <c r="G5214" s="67" t="s">
        <v>4628</v>
      </c>
      <c r="H5214" s="67" t="s">
        <v>3018</v>
      </c>
      <c r="I5214" s="67" t="s">
        <v>1006</v>
      </c>
      <c r="J5214" s="36">
        <v>2000</v>
      </c>
    </row>
    <row r="5215" spans="1:10" x14ac:dyDescent="0.25">
      <c r="A5215" s="67"/>
      <c r="B5215" s="67"/>
      <c r="C5215" s="67"/>
      <c r="D5215" s="67"/>
      <c r="E5215" s="67" t="s">
        <v>426</v>
      </c>
      <c r="F5215" s="68">
        <v>42662</v>
      </c>
      <c r="G5215" s="67"/>
      <c r="H5215" s="67" t="s">
        <v>314</v>
      </c>
      <c r="I5215" s="67" t="s">
        <v>4627</v>
      </c>
      <c r="J5215" s="36">
        <v>-228.97</v>
      </c>
    </row>
    <row r="5216" spans="1:10" x14ac:dyDescent="0.25">
      <c r="A5216" s="67"/>
      <c r="B5216" s="67"/>
      <c r="C5216" s="67"/>
      <c r="D5216" s="67"/>
      <c r="E5216" s="67" t="s">
        <v>383</v>
      </c>
      <c r="F5216" s="68">
        <v>42675</v>
      </c>
      <c r="G5216" s="67" t="s">
        <v>1835</v>
      </c>
      <c r="H5216" s="67"/>
      <c r="I5216" s="67" t="s">
        <v>1836</v>
      </c>
      <c r="J5216" s="36">
        <v>260</v>
      </c>
    </row>
    <row r="5217" spans="1:10" x14ac:dyDescent="0.25">
      <c r="A5217" s="67"/>
      <c r="B5217" s="67"/>
      <c r="C5217" s="67"/>
      <c r="D5217" s="67"/>
      <c r="E5217" s="67" t="s">
        <v>383</v>
      </c>
      <c r="F5217" s="68">
        <v>42704</v>
      </c>
      <c r="G5217" s="67" t="s">
        <v>1468</v>
      </c>
      <c r="H5217" s="67"/>
      <c r="I5217" s="67" t="s">
        <v>1469</v>
      </c>
      <c r="J5217" s="36">
        <v>60</v>
      </c>
    </row>
    <row r="5218" spans="1:10" x14ac:dyDescent="0.25">
      <c r="A5218" s="67"/>
      <c r="B5218" s="67"/>
      <c r="C5218" s="67"/>
      <c r="D5218" s="67"/>
      <c r="E5218" s="67" t="s">
        <v>383</v>
      </c>
      <c r="F5218" s="68">
        <v>42766</v>
      </c>
      <c r="G5218" s="67" t="s">
        <v>1586</v>
      </c>
      <c r="H5218" s="67"/>
      <c r="I5218" s="67" t="s">
        <v>1587</v>
      </c>
      <c r="J5218" s="36">
        <v>238</v>
      </c>
    </row>
    <row r="5219" spans="1:10" x14ac:dyDescent="0.25">
      <c r="A5219" s="67"/>
      <c r="B5219" s="67"/>
      <c r="C5219" s="67"/>
      <c r="D5219" s="67"/>
      <c r="E5219" s="67" t="s">
        <v>383</v>
      </c>
      <c r="F5219" s="68">
        <v>42767</v>
      </c>
      <c r="G5219" s="67" t="s">
        <v>1009</v>
      </c>
      <c r="H5219" s="67"/>
      <c r="I5219" s="67" t="s">
        <v>1556</v>
      </c>
      <c r="J5219" s="36">
        <v>-4737</v>
      </c>
    </row>
    <row r="5220" spans="1:10" x14ac:dyDescent="0.25">
      <c r="A5220" s="67"/>
      <c r="B5220" s="67"/>
      <c r="C5220" s="67"/>
      <c r="D5220" s="67"/>
      <c r="E5220" s="67" t="s">
        <v>383</v>
      </c>
      <c r="F5220" s="68">
        <v>42794</v>
      </c>
      <c r="G5220" s="67" t="s">
        <v>1551</v>
      </c>
      <c r="H5220" s="67"/>
      <c r="I5220" s="67" t="s">
        <v>1465</v>
      </c>
      <c r="J5220" s="36">
        <v>40</v>
      </c>
    </row>
    <row r="5221" spans="1:10" x14ac:dyDescent="0.25">
      <c r="A5221" s="67"/>
      <c r="B5221" s="67"/>
      <c r="C5221" s="67"/>
      <c r="D5221" s="67"/>
      <c r="E5221" s="67" t="s">
        <v>383</v>
      </c>
      <c r="F5221" s="68">
        <v>42855</v>
      </c>
      <c r="G5221" s="67" t="s">
        <v>1474</v>
      </c>
      <c r="H5221" s="67"/>
      <c r="I5221" s="67" t="s">
        <v>1475</v>
      </c>
      <c r="J5221" s="36">
        <v>40</v>
      </c>
    </row>
    <row r="5222" spans="1:10" x14ac:dyDescent="0.25">
      <c r="A5222" s="67"/>
      <c r="B5222" s="67"/>
      <c r="C5222" s="67"/>
      <c r="D5222" s="67"/>
      <c r="E5222" s="67" t="s">
        <v>383</v>
      </c>
      <c r="F5222" s="68">
        <v>42878</v>
      </c>
      <c r="G5222" s="67" t="s">
        <v>4629</v>
      </c>
      <c r="H5222" s="67"/>
      <c r="I5222" s="67" t="s">
        <v>4630</v>
      </c>
      <c r="J5222" s="36">
        <v>-4000</v>
      </c>
    </row>
    <row r="5223" spans="1:10" x14ac:dyDescent="0.25">
      <c r="A5223" s="67"/>
      <c r="B5223" s="67"/>
      <c r="C5223" s="67"/>
      <c r="D5223" s="67"/>
      <c r="E5223" s="67" t="s">
        <v>438</v>
      </c>
      <c r="F5223" s="68">
        <v>43031</v>
      </c>
      <c r="G5223" s="67" t="s">
        <v>3906</v>
      </c>
      <c r="H5223" s="67" t="s">
        <v>3018</v>
      </c>
      <c r="I5223" s="67" t="s">
        <v>4631</v>
      </c>
      <c r="J5223" s="36">
        <v>1500</v>
      </c>
    </row>
    <row r="5224" spans="1:10" x14ac:dyDescent="0.25">
      <c r="A5224" s="67"/>
      <c r="B5224" s="67"/>
      <c r="C5224" s="67"/>
      <c r="D5224" s="67"/>
      <c r="E5224" s="67" t="s">
        <v>383</v>
      </c>
      <c r="F5224" s="68">
        <v>43160</v>
      </c>
      <c r="G5224" s="67" t="s">
        <v>3835</v>
      </c>
      <c r="H5224" s="67"/>
      <c r="I5224" s="67" t="s">
        <v>4632</v>
      </c>
      <c r="J5224" s="36">
        <v>8998.9599999999991</v>
      </c>
    </row>
    <row r="5225" spans="1:10" x14ac:dyDescent="0.25">
      <c r="A5225" s="67"/>
      <c r="B5225" s="67"/>
      <c r="C5225" s="67"/>
      <c r="D5225" s="67"/>
      <c r="E5225" s="67" t="s">
        <v>383</v>
      </c>
      <c r="F5225" s="68">
        <v>43160</v>
      </c>
      <c r="G5225" s="67" t="s">
        <v>3835</v>
      </c>
      <c r="H5225" s="67"/>
      <c r="I5225" s="67" t="s">
        <v>3836</v>
      </c>
      <c r="J5225" s="36">
        <v>-700</v>
      </c>
    </row>
    <row r="5226" spans="1:10" x14ac:dyDescent="0.25">
      <c r="A5226" s="67"/>
      <c r="B5226" s="67"/>
      <c r="C5226" s="67"/>
      <c r="D5226" s="67"/>
      <c r="E5226" s="67" t="s">
        <v>390</v>
      </c>
      <c r="F5226" s="68">
        <v>43165</v>
      </c>
      <c r="G5226" s="67" t="s">
        <v>4633</v>
      </c>
      <c r="H5226" s="67" t="s">
        <v>4634</v>
      </c>
      <c r="I5226" s="67" t="s">
        <v>4635</v>
      </c>
      <c r="J5226" s="36">
        <v>-216.35</v>
      </c>
    </row>
    <row r="5227" spans="1:10" x14ac:dyDescent="0.25">
      <c r="A5227" s="67"/>
      <c r="B5227" s="67"/>
      <c r="C5227" s="67"/>
      <c r="D5227" s="67"/>
      <c r="E5227" s="67" t="s">
        <v>390</v>
      </c>
      <c r="F5227" s="68">
        <v>43165</v>
      </c>
      <c r="G5227" s="67" t="s">
        <v>4633</v>
      </c>
      <c r="H5227" s="67" t="s">
        <v>4634</v>
      </c>
      <c r="I5227" s="67" t="s">
        <v>499</v>
      </c>
      <c r="J5227" s="36">
        <v>-1.0900000000000001</v>
      </c>
    </row>
    <row r="5228" spans="1:10" x14ac:dyDescent="0.25">
      <c r="A5228" s="67"/>
      <c r="B5228" s="67"/>
      <c r="C5228" s="67"/>
      <c r="D5228" s="67"/>
      <c r="E5228" s="67" t="s">
        <v>390</v>
      </c>
      <c r="F5228" s="68">
        <v>43202</v>
      </c>
      <c r="G5228" s="67" t="s">
        <v>4636</v>
      </c>
      <c r="H5228" s="67" t="s">
        <v>4637</v>
      </c>
      <c r="I5228" s="67" t="s">
        <v>4638</v>
      </c>
      <c r="J5228" s="36">
        <v>-790.82</v>
      </c>
    </row>
    <row r="5229" spans="1:10" x14ac:dyDescent="0.25">
      <c r="A5229" s="67"/>
      <c r="B5229" s="67"/>
      <c r="C5229" s="67"/>
      <c r="D5229" s="67"/>
      <c r="E5229" s="67" t="s">
        <v>390</v>
      </c>
      <c r="F5229" s="68">
        <v>43294</v>
      </c>
      <c r="G5229" s="67" t="s">
        <v>4639</v>
      </c>
      <c r="H5229" s="67" t="s">
        <v>4640</v>
      </c>
      <c r="I5229" s="67" t="s">
        <v>4641</v>
      </c>
      <c r="J5229" s="36">
        <v>-530.69000000000005</v>
      </c>
    </row>
    <row r="5230" spans="1:10" x14ac:dyDescent="0.25">
      <c r="A5230" s="67"/>
      <c r="B5230" s="67"/>
      <c r="C5230" s="67"/>
      <c r="D5230" s="67"/>
      <c r="E5230" s="67" t="s">
        <v>390</v>
      </c>
      <c r="F5230" s="68">
        <v>43451</v>
      </c>
      <c r="G5230" s="67" t="s">
        <v>2831</v>
      </c>
      <c r="H5230" s="67" t="s">
        <v>568</v>
      </c>
      <c r="I5230" s="67" t="s">
        <v>4642</v>
      </c>
      <c r="J5230" s="36">
        <v>-1045.71</v>
      </c>
    </row>
    <row r="5231" spans="1:10" x14ac:dyDescent="0.25">
      <c r="A5231" s="67"/>
      <c r="B5231" s="67"/>
      <c r="C5231" s="67"/>
      <c r="D5231" s="67"/>
      <c r="E5231" s="67" t="s">
        <v>390</v>
      </c>
      <c r="F5231" s="68">
        <v>43451</v>
      </c>
      <c r="G5231" s="67" t="s">
        <v>2831</v>
      </c>
      <c r="H5231" s="67" t="s">
        <v>568</v>
      </c>
      <c r="I5231" s="67" t="s">
        <v>4643</v>
      </c>
      <c r="J5231" s="36">
        <v>-678.14</v>
      </c>
    </row>
    <row r="5232" spans="1:10" x14ac:dyDescent="0.25">
      <c r="A5232" s="67"/>
      <c r="B5232" s="67"/>
      <c r="C5232" s="67"/>
      <c r="D5232" s="67"/>
      <c r="E5232" s="67" t="s">
        <v>438</v>
      </c>
      <c r="F5232" s="68">
        <v>43490</v>
      </c>
      <c r="G5232" s="67" t="s">
        <v>1011</v>
      </c>
      <c r="H5232" s="67" t="s">
        <v>3018</v>
      </c>
      <c r="I5232" s="67" t="s">
        <v>4644</v>
      </c>
      <c r="J5232" s="36">
        <v>1500</v>
      </c>
    </row>
    <row r="5233" spans="1:10" x14ac:dyDescent="0.25">
      <c r="A5233" s="67"/>
      <c r="B5233" s="67"/>
      <c r="C5233" s="67"/>
      <c r="D5233" s="67"/>
      <c r="E5233" s="67" t="s">
        <v>383</v>
      </c>
      <c r="F5233" s="68">
        <v>43585</v>
      </c>
      <c r="G5233" s="67" t="s">
        <v>763</v>
      </c>
      <c r="H5233" s="67"/>
      <c r="I5233" s="67" t="s">
        <v>764</v>
      </c>
      <c r="J5233" s="36">
        <v>-500</v>
      </c>
    </row>
    <row r="5234" spans="1:10" x14ac:dyDescent="0.25">
      <c r="A5234" s="67"/>
      <c r="B5234" s="67"/>
      <c r="C5234" s="67"/>
      <c r="D5234" s="67"/>
      <c r="E5234" s="67" t="s">
        <v>390</v>
      </c>
      <c r="F5234" s="68">
        <v>43641</v>
      </c>
      <c r="G5234" s="67" t="s">
        <v>4645</v>
      </c>
      <c r="H5234" s="67" t="s">
        <v>1134</v>
      </c>
      <c r="I5234" s="67" t="s">
        <v>4646</v>
      </c>
      <c r="J5234" s="36">
        <v>-129.54</v>
      </c>
    </row>
    <row r="5235" spans="1:10" ht="15.75" thickBot="1" x14ac:dyDescent="0.3">
      <c r="A5235" s="67"/>
      <c r="B5235" s="67"/>
      <c r="C5235" s="67"/>
      <c r="D5235" s="67"/>
      <c r="E5235" s="67" t="s">
        <v>383</v>
      </c>
      <c r="F5235" s="68">
        <v>43646</v>
      </c>
      <c r="G5235" s="67" t="s">
        <v>2062</v>
      </c>
      <c r="H5235" s="67"/>
      <c r="I5235" s="67" t="s">
        <v>2063</v>
      </c>
      <c r="J5235" s="37">
        <v>-500</v>
      </c>
    </row>
    <row r="5236" spans="1:10" x14ac:dyDescent="0.25">
      <c r="A5236" s="67"/>
      <c r="B5236" s="67"/>
      <c r="C5236" s="67" t="s">
        <v>4647</v>
      </c>
      <c r="D5236" s="67"/>
      <c r="E5236" s="67"/>
      <c r="F5236" s="68"/>
      <c r="G5236" s="67"/>
      <c r="H5236" s="67"/>
      <c r="I5236" s="67"/>
      <c r="J5236" s="36">
        <f>ROUND(SUM(J5132:J5235),5)</f>
        <v>4047.16</v>
      </c>
    </row>
    <row r="5237" spans="1:10" x14ac:dyDescent="0.25">
      <c r="A5237" s="64"/>
      <c r="B5237" s="64"/>
      <c r="C5237" s="64" t="s">
        <v>4648</v>
      </c>
      <c r="D5237" s="64"/>
      <c r="E5237" s="64"/>
      <c r="F5237" s="65"/>
      <c r="G5237" s="64"/>
      <c r="H5237" s="64"/>
      <c r="I5237" s="64"/>
      <c r="J5237" s="57"/>
    </row>
    <row r="5238" spans="1:10" x14ac:dyDescent="0.25">
      <c r="A5238" s="67"/>
      <c r="B5238" s="67"/>
      <c r="C5238" s="67"/>
      <c r="D5238" s="67"/>
      <c r="E5238" s="67" t="s">
        <v>383</v>
      </c>
      <c r="F5238" s="68">
        <v>40179</v>
      </c>
      <c r="G5238" s="67" t="s">
        <v>2379</v>
      </c>
      <c r="H5238" s="67"/>
      <c r="I5238" s="67" t="s">
        <v>2380</v>
      </c>
      <c r="J5238" s="36">
        <v>4668.2700000000004</v>
      </c>
    </row>
    <row r="5239" spans="1:10" x14ac:dyDescent="0.25">
      <c r="A5239" s="67"/>
      <c r="B5239" s="67"/>
      <c r="C5239" s="67"/>
      <c r="D5239" s="67"/>
      <c r="E5239" s="67" t="s">
        <v>383</v>
      </c>
      <c r="F5239" s="68">
        <v>40209</v>
      </c>
      <c r="G5239" s="67" t="s">
        <v>2456</v>
      </c>
      <c r="H5239" s="67"/>
      <c r="I5239" s="67" t="s">
        <v>2457</v>
      </c>
      <c r="J5239" s="36">
        <v>20</v>
      </c>
    </row>
    <row r="5240" spans="1:10" x14ac:dyDescent="0.25">
      <c r="A5240" s="67"/>
      <c r="B5240" s="67"/>
      <c r="C5240" s="67"/>
      <c r="D5240" s="67"/>
      <c r="E5240" s="67" t="s">
        <v>383</v>
      </c>
      <c r="F5240" s="68">
        <v>40209</v>
      </c>
      <c r="G5240" s="67" t="s">
        <v>2381</v>
      </c>
      <c r="H5240" s="67"/>
      <c r="I5240" s="67" t="s">
        <v>2382</v>
      </c>
      <c r="J5240" s="36">
        <v>1942.14</v>
      </c>
    </row>
    <row r="5241" spans="1:10" x14ac:dyDescent="0.25">
      <c r="A5241" s="67"/>
      <c r="B5241" s="67"/>
      <c r="C5241" s="67"/>
      <c r="D5241" s="67"/>
      <c r="E5241" s="67" t="s">
        <v>383</v>
      </c>
      <c r="F5241" s="68">
        <v>40237</v>
      </c>
      <c r="G5241" s="67" t="s">
        <v>2383</v>
      </c>
      <c r="H5241" s="67"/>
      <c r="I5241" s="67" t="s">
        <v>2384</v>
      </c>
      <c r="J5241" s="36">
        <v>100</v>
      </c>
    </row>
    <row r="5242" spans="1:10" x14ac:dyDescent="0.25">
      <c r="A5242" s="67"/>
      <c r="B5242" s="67"/>
      <c r="C5242" s="67"/>
      <c r="D5242" s="67"/>
      <c r="E5242" s="67" t="s">
        <v>383</v>
      </c>
      <c r="F5242" s="68">
        <v>40237</v>
      </c>
      <c r="G5242" s="67" t="s">
        <v>3867</v>
      </c>
      <c r="H5242" s="67"/>
      <c r="I5242" s="67" t="s">
        <v>3868</v>
      </c>
      <c r="J5242" s="36">
        <v>-666.9</v>
      </c>
    </row>
    <row r="5243" spans="1:10" x14ac:dyDescent="0.25">
      <c r="A5243" s="67"/>
      <c r="B5243" s="67"/>
      <c r="C5243" s="67"/>
      <c r="D5243" s="67"/>
      <c r="E5243" s="67" t="s">
        <v>383</v>
      </c>
      <c r="F5243" s="68">
        <v>40237</v>
      </c>
      <c r="G5243" s="67" t="s">
        <v>3867</v>
      </c>
      <c r="H5243" s="67"/>
      <c r="I5243" s="67" t="s">
        <v>3868</v>
      </c>
      <c r="J5243" s="36">
        <v>1942.14</v>
      </c>
    </row>
    <row r="5244" spans="1:10" x14ac:dyDescent="0.25">
      <c r="A5244" s="67"/>
      <c r="B5244" s="67"/>
      <c r="C5244" s="67"/>
      <c r="D5244" s="67"/>
      <c r="E5244" s="67" t="s">
        <v>383</v>
      </c>
      <c r="F5244" s="68">
        <v>40237</v>
      </c>
      <c r="G5244" s="67" t="s">
        <v>3867</v>
      </c>
      <c r="H5244" s="67"/>
      <c r="I5244" s="67" t="s">
        <v>3868</v>
      </c>
      <c r="J5244" s="36">
        <v>970.4</v>
      </c>
    </row>
    <row r="5245" spans="1:10" x14ac:dyDescent="0.25">
      <c r="A5245" s="67"/>
      <c r="B5245" s="67"/>
      <c r="C5245" s="67"/>
      <c r="D5245" s="67"/>
      <c r="E5245" s="67" t="s">
        <v>383</v>
      </c>
      <c r="F5245" s="68">
        <v>40268</v>
      </c>
      <c r="G5245" s="67" t="s">
        <v>2458</v>
      </c>
      <c r="H5245" s="67"/>
      <c r="I5245" s="67" t="s">
        <v>2459</v>
      </c>
      <c r="J5245" s="36">
        <v>100</v>
      </c>
    </row>
    <row r="5246" spans="1:10" x14ac:dyDescent="0.25">
      <c r="A5246" s="67"/>
      <c r="B5246" s="67"/>
      <c r="C5246" s="67"/>
      <c r="D5246" s="67"/>
      <c r="E5246" s="67" t="s">
        <v>383</v>
      </c>
      <c r="F5246" s="68">
        <v>40268</v>
      </c>
      <c r="G5246" s="67" t="s">
        <v>2385</v>
      </c>
      <c r="H5246" s="67"/>
      <c r="I5246" s="67" t="s">
        <v>2386</v>
      </c>
      <c r="J5246" s="36">
        <v>500</v>
      </c>
    </row>
    <row r="5247" spans="1:10" x14ac:dyDescent="0.25">
      <c r="A5247" s="67"/>
      <c r="B5247" s="67"/>
      <c r="C5247" s="67"/>
      <c r="D5247" s="67"/>
      <c r="E5247" s="67" t="s">
        <v>383</v>
      </c>
      <c r="F5247" s="68">
        <v>40298</v>
      </c>
      <c r="G5247" s="67" t="s">
        <v>2387</v>
      </c>
      <c r="H5247" s="67"/>
      <c r="I5247" s="67" t="s">
        <v>2388</v>
      </c>
      <c r="J5247" s="36">
        <v>100</v>
      </c>
    </row>
    <row r="5248" spans="1:10" x14ac:dyDescent="0.25">
      <c r="A5248" s="67"/>
      <c r="B5248" s="67"/>
      <c r="C5248" s="67"/>
      <c r="D5248" s="67"/>
      <c r="E5248" s="67" t="s">
        <v>383</v>
      </c>
      <c r="F5248" s="68">
        <v>40298</v>
      </c>
      <c r="G5248" s="67" t="s">
        <v>2389</v>
      </c>
      <c r="H5248" s="67"/>
      <c r="I5248" s="67" t="s">
        <v>2390</v>
      </c>
      <c r="J5248" s="36">
        <v>-2320.23</v>
      </c>
    </row>
    <row r="5249" spans="1:10" x14ac:dyDescent="0.25">
      <c r="A5249" s="67"/>
      <c r="B5249" s="67"/>
      <c r="C5249" s="67"/>
      <c r="D5249" s="67"/>
      <c r="E5249" s="67" t="s">
        <v>383</v>
      </c>
      <c r="F5249" s="68">
        <v>40298</v>
      </c>
      <c r="G5249" s="67" t="s">
        <v>2389</v>
      </c>
      <c r="H5249" s="67"/>
      <c r="I5249" s="67" t="s">
        <v>2390</v>
      </c>
      <c r="J5249" s="36">
        <v>485.2</v>
      </c>
    </row>
    <row r="5250" spans="1:10" x14ac:dyDescent="0.25">
      <c r="A5250" s="67"/>
      <c r="B5250" s="67"/>
      <c r="C5250" s="67"/>
      <c r="D5250" s="67"/>
      <c r="E5250" s="67" t="s">
        <v>383</v>
      </c>
      <c r="F5250" s="68">
        <v>40329</v>
      </c>
      <c r="G5250" s="67" t="s">
        <v>2391</v>
      </c>
      <c r="H5250" s="67"/>
      <c r="I5250" s="67" t="s">
        <v>2392</v>
      </c>
      <c r="J5250" s="36">
        <v>40</v>
      </c>
    </row>
    <row r="5251" spans="1:10" x14ac:dyDescent="0.25">
      <c r="A5251" s="67"/>
      <c r="B5251" s="67"/>
      <c r="C5251" s="67"/>
      <c r="D5251" s="67"/>
      <c r="E5251" s="67" t="s">
        <v>383</v>
      </c>
      <c r="F5251" s="68">
        <v>40329</v>
      </c>
      <c r="G5251" s="67" t="s">
        <v>2393</v>
      </c>
      <c r="H5251" s="67"/>
      <c r="I5251" s="67" t="s">
        <v>2394</v>
      </c>
      <c r="J5251" s="36">
        <v>500</v>
      </c>
    </row>
    <row r="5252" spans="1:10" x14ac:dyDescent="0.25">
      <c r="A5252" s="67"/>
      <c r="B5252" s="67"/>
      <c r="C5252" s="67"/>
      <c r="D5252" s="67"/>
      <c r="E5252" s="67" t="s">
        <v>383</v>
      </c>
      <c r="F5252" s="68">
        <v>40359</v>
      </c>
      <c r="G5252" s="67" t="s">
        <v>3108</v>
      </c>
      <c r="H5252" s="67"/>
      <c r="I5252" s="67" t="s">
        <v>3109</v>
      </c>
      <c r="J5252" s="36">
        <v>60</v>
      </c>
    </row>
    <row r="5253" spans="1:10" x14ac:dyDescent="0.25">
      <c r="A5253" s="67"/>
      <c r="B5253" s="67"/>
      <c r="C5253" s="67"/>
      <c r="D5253" s="67"/>
      <c r="E5253" s="67" t="s">
        <v>383</v>
      </c>
      <c r="F5253" s="68">
        <v>40359</v>
      </c>
      <c r="G5253" s="67" t="s">
        <v>2505</v>
      </c>
      <c r="H5253" s="67"/>
      <c r="I5253" s="67" t="s">
        <v>3869</v>
      </c>
      <c r="J5253" s="36">
        <v>-369</v>
      </c>
    </row>
    <row r="5254" spans="1:10" x14ac:dyDescent="0.25">
      <c r="A5254" s="67"/>
      <c r="B5254" s="67"/>
      <c r="C5254" s="67"/>
      <c r="D5254" s="67"/>
      <c r="E5254" s="67" t="s">
        <v>383</v>
      </c>
      <c r="F5254" s="68">
        <v>40390</v>
      </c>
      <c r="G5254" s="67" t="s">
        <v>2460</v>
      </c>
      <c r="H5254" s="67"/>
      <c r="I5254" s="67" t="s">
        <v>2461</v>
      </c>
      <c r="J5254" s="36">
        <v>100</v>
      </c>
    </row>
    <row r="5255" spans="1:10" x14ac:dyDescent="0.25">
      <c r="A5255" s="67"/>
      <c r="B5255" s="67"/>
      <c r="C5255" s="67"/>
      <c r="D5255" s="67"/>
      <c r="E5255" s="67" t="s">
        <v>383</v>
      </c>
      <c r="F5255" s="68">
        <v>40390</v>
      </c>
      <c r="G5255" s="67" t="s">
        <v>2395</v>
      </c>
      <c r="H5255" s="67"/>
      <c r="I5255" s="67" t="s">
        <v>2396</v>
      </c>
      <c r="J5255" s="36">
        <v>-1610</v>
      </c>
    </row>
    <row r="5256" spans="1:10" x14ac:dyDescent="0.25">
      <c r="A5256" s="67"/>
      <c r="B5256" s="67"/>
      <c r="C5256" s="67"/>
      <c r="D5256" s="67"/>
      <c r="E5256" s="67" t="s">
        <v>383</v>
      </c>
      <c r="F5256" s="68">
        <v>40390</v>
      </c>
      <c r="G5256" s="67" t="s">
        <v>2395</v>
      </c>
      <c r="H5256" s="67"/>
      <c r="I5256" s="67" t="s">
        <v>2396</v>
      </c>
      <c r="J5256" s="36">
        <v>500</v>
      </c>
    </row>
    <row r="5257" spans="1:10" x14ac:dyDescent="0.25">
      <c r="A5257" s="67"/>
      <c r="B5257" s="67"/>
      <c r="C5257" s="67"/>
      <c r="D5257" s="67"/>
      <c r="E5257" s="67" t="s">
        <v>383</v>
      </c>
      <c r="F5257" s="68">
        <v>40421</v>
      </c>
      <c r="G5257" s="67" t="s">
        <v>3110</v>
      </c>
      <c r="H5257" s="67"/>
      <c r="I5257" s="67" t="s">
        <v>3111</v>
      </c>
      <c r="J5257" s="36">
        <v>40</v>
      </c>
    </row>
    <row r="5258" spans="1:10" x14ac:dyDescent="0.25">
      <c r="A5258" s="67"/>
      <c r="B5258" s="67"/>
      <c r="C5258" s="67"/>
      <c r="D5258" s="67"/>
      <c r="E5258" s="67" t="s">
        <v>383</v>
      </c>
      <c r="F5258" s="68">
        <v>40421</v>
      </c>
      <c r="G5258" s="67" t="s">
        <v>3326</v>
      </c>
      <c r="H5258" s="67"/>
      <c r="I5258" s="67" t="s">
        <v>3327</v>
      </c>
      <c r="J5258" s="36">
        <v>1947.4</v>
      </c>
    </row>
    <row r="5259" spans="1:10" x14ac:dyDescent="0.25">
      <c r="A5259" s="67"/>
      <c r="B5259" s="67"/>
      <c r="C5259" s="67"/>
      <c r="D5259" s="67"/>
      <c r="E5259" s="67" t="s">
        <v>383</v>
      </c>
      <c r="F5259" s="68">
        <v>40421</v>
      </c>
      <c r="G5259" s="67" t="s">
        <v>3326</v>
      </c>
      <c r="H5259" s="67"/>
      <c r="I5259" s="67" t="s">
        <v>3327</v>
      </c>
      <c r="J5259" s="36">
        <v>-387.01</v>
      </c>
    </row>
    <row r="5260" spans="1:10" x14ac:dyDescent="0.25">
      <c r="A5260" s="67"/>
      <c r="B5260" s="67"/>
      <c r="C5260" s="67"/>
      <c r="D5260" s="67"/>
      <c r="E5260" s="67" t="s">
        <v>383</v>
      </c>
      <c r="F5260" s="68">
        <v>40451</v>
      </c>
      <c r="G5260" s="67" t="s">
        <v>2462</v>
      </c>
      <c r="H5260" s="67"/>
      <c r="I5260" s="67" t="s">
        <v>2463</v>
      </c>
      <c r="J5260" s="36">
        <v>60</v>
      </c>
    </row>
    <row r="5261" spans="1:10" x14ac:dyDescent="0.25">
      <c r="A5261" s="67"/>
      <c r="B5261" s="67"/>
      <c r="C5261" s="67"/>
      <c r="D5261" s="67"/>
      <c r="E5261" s="67" t="s">
        <v>383</v>
      </c>
      <c r="F5261" s="68">
        <v>40451</v>
      </c>
      <c r="G5261" s="67" t="s">
        <v>3328</v>
      </c>
      <c r="H5261" s="67"/>
      <c r="I5261" s="67" t="s">
        <v>3329</v>
      </c>
      <c r="J5261" s="36">
        <v>-2370.8200000000002</v>
      </c>
    </row>
    <row r="5262" spans="1:10" x14ac:dyDescent="0.25">
      <c r="A5262" s="67"/>
      <c r="B5262" s="67"/>
      <c r="C5262" s="67"/>
      <c r="D5262" s="67"/>
      <c r="E5262" s="67" t="s">
        <v>383</v>
      </c>
      <c r="F5262" s="68">
        <v>40451</v>
      </c>
      <c r="G5262" s="67" t="s">
        <v>3328</v>
      </c>
      <c r="H5262" s="67"/>
      <c r="I5262" s="67" t="s">
        <v>3329</v>
      </c>
      <c r="J5262" s="36">
        <v>1455.6</v>
      </c>
    </row>
    <row r="5263" spans="1:10" x14ac:dyDescent="0.25">
      <c r="A5263" s="67"/>
      <c r="B5263" s="67"/>
      <c r="C5263" s="67"/>
      <c r="D5263" s="67"/>
      <c r="E5263" s="67" t="s">
        <v>383</v>
      </c>
      <c r="F5263" s="68">
        <v>40482</v>
      </c>
      <c r="G5263" s="67" t="s">
        <v>3112</v>
      </c>
      <c r="H5263" s="67"/>
      <c r="I5263" s="67" t="s">
        <v>3113</v>
      </c>
      <c r="J5263" s="36">
        <v>100</v>
      </c>
    </row>
    <row r="5264" spans="1:10" x14ac:dyDescent="0.25">
      <c r="A5264" s="67"/>
      <c r="B5264" s="67"/>
      <c r="C5264" s="67"/>
      <c r="D5264" s="67"/>
      <c r="E5264" s="67" t="s">
        <v>383</v>
      </c>
      <c r="F5264" s="68">
        <v>40482</v>
      </c>
      <c r="G5264" s="67" t="s">
        <v>2397</v>
      </c>
      <c r="H5264" s="67"/>
      <c r="I5264" s="67" t="s">
        <v>2398</v>
      </c>
      <c r="J5264" s="36">
        <v>485.2</v>
      </c>
    </row>
    <row r="5265" spans="1:10" x14ac:dyDescent="0.25">
      <c r="A5265" s="67"/>
      <c r="B5265" s="67"/>
      <c r="C5265" s="67"/>
      <c r="D5265" s="67"/>
      <c r="E5265" s="67" t="s">
        <v>383</v>
      </c>
      <c r="F5265" s="68">
        <v>40512</v>
      </c>
      <c r="G5265" s="67" t="s">
        <v>2464</v>
      </c>
      <c r="H5265" s="67"/>
      <c r="I5265" s="67" t="s">
        <v>2465</v>
      </c>
      <c r="J5265" s="36">
        <v>100</v>
      </c>
    </row>
    <row r="5266" spans="1:10" x14ac:dyDescent="0.25">
      <c r="A5266" s="67"/>
      <c r="B5266" s="67"/>
      <c r="C5266" s="67"/>
      <c r="D5266" s="67"/>
      <c r="E5266" s="67" t="s">
        <v>383</v>
      </c>
      <c r="F5266" s="68">
        <v>40512</v>
      </c>
      <c r="G5266" s="67" t="s">
        <v>1600</v>
      </c>
      <c r="H5266" s="67"/>
      <c r="I5266" s="67" t="s">
        <v>1601</v>
      </c>
      <c r="J5266" s="36">
        <v>971.07</v>
      </c>
    </row>
    <row r="5267" spans="1:10" x14ac:dyDescent="0.25">
      <c r="A5267" s="67"/>
      <c r="B5267" s="67"/>
      <c r="C5267" s="67"/>
      <c r="D5267" s="67"/>
      <c r="E5267" s="67" t="s">
        <v>383</v>
      </c>
      <c r="F5267" s="68">
        <v>40512</v>
      </c>
      <c r="G5267" s="67" t="s">
        <v>1600</v>
      </c>
      <c r="H5267" s="67"/>
      <c r="I5267" s="67" t="s">
        <v>1601</v>
      </c>
      <c r="J5267" s="36">
        <v>-3118.38</v>
      </c>
    </row>
    <row r="5268" spans="1:10" x14ac:dyDescent="0.25">
      <c r="A5268" s="67"/>
      <c r="B5268" s="67"/>
      <c r="C5268" s="67"/>
      <c r="D5268" s="67"/>
      <c r="E5268" s="67" t="s">
        <v>383</v>
      </c>
      <c r="F5268" s="68">
        <v>40543</v>
      </c>
      <c r="G5268" s="67" t="s">
        <v>1602</v>
      </c>
      <c r="H5268" s="67"/>
      <c r="I5268" s="67" t="s">
        <v>1603</v>
      </c>
      <c r="J5268" s="36">
        <v>40</v>
      </c>
    </row>
    <row r="5269" spans="1:10" x14ac:dyDescent="0.25">
      <c r="A5269" s="67"/>
      <c r="B5269" s="67"/>
      <c r="C5269" s="67"/>
      <c r="D5269" s="67"/>
      <c r="E5269" s="67" t="s">
        <v>383</v>
      </c>
      <c r="F5269" s="68">
        <v>40543</v>
      </c>
      <c r="G5269" s="67" t="s">
        <v>1604</v>
      </c>
      <c r="H5269" s="67"/>
      <c r="I5269" s="67" t="s">
        <v>1605</v>
      </c>
      <c r="J5269" s="36">
        <v>-1496.19</v>
      </c>
    </row>
    <row r="5270" spans="1:10" x14ac:dyDescent="0.25">
      <c r="A5270" s="67"/>
      <c r="B5270" s="67"/>
      <c r="C5270" s="67"/>
      <c r="D5270" s="67"/>
      <c r="E5270" s="67" t="s">
        <v>383</v>
      </c>
      <c r="F5270" s="68">
        <v>40543</v>
      </c>
      <c r="G5270" s="67" t="s">
        <v>1604</v>
      </c>
      <c r="H5270" s="67"/>
      <c r="I5270" s="67" t="s">
        <v>1605</v>
      </c>
      <c r="J5270" s="36">
        <v>500</v>
      </c>
    </row>
    <row r="5271" spans="1:10" x14ac:dyDescent="0.25">
      <c r="A5271" s="67"/>
      <c r="B5271" s="67"/>
      <c r="C5271" s="67"/>
      <c r="D5271" s="67"/>
      <c r="E5271" s="67" t="s">
        <v>383</v>
      </c>
      <c r="F5271" s="68">
        <v>40574</v>
      </c>
      <c r="G5271" s="67" t="s">
        <v>1606</v>
      </c>
      <c r="H5271" s="67"/>
      <c r="I5271" s="67" t="s">
        <v>1607</v>
      </c>
      <c r="J5271" s="36">
        <v>100</v>
      </c>
    </row>
    <row r="5272" spans="1:10" x14ac:dyDescent="0.25">
      <c r="A5272" s="67"/>
      <c r="B5272" s="67"/>
      <c r="C5272" s="67"/>
      <c r="D5272" s="67"/>
      <c r="E5272" s="67" t="s">
        <v>383</v>
      </c>
      <c r="F5272" s="68">
        <v>40574</v>
      </c>
      <c r="G5272" s="67" t="s">
        <v>1561</v>
      </c>
      <c r="H5272" s="67"/>
      <c r="I5272" s="67" t="s">
        <v>1562</v>
      </c>
      <c r="J5272" s="36">
        <v>-2000</v>
      </c>
    </row>
    <row r="5273" spans="1:10" x14ac:dyDescent="0.25">
      <c r="A5273" s="67"/>
      <c r="B5273" s="67"/>
      <c r="C5273" s="67"/>
      <c r="D5273" s="67"/>
      <c r="E5273" s="67" t="s">
        <v>383</v>
      </c>
      <c r="F5273" s="68">
        <v>40574</v>
      </c>
      <c r="G5273" s="67" t="s">
        <v>1608</v>
      </c>
      <c r="H5273" s="67"/>
      <c r="I5273" s="67" t="s">
        <v>1609</v>
      </c>
      <c r="J5273" s="36">
        <v>-668</v>
      </c>
    </row>
    <row r="5274" spans="1:10" x14ac:dyDescent="0.25">
      <c r="A5274" s="67"/>
      <c r="B5274" s="67"/>
      <c r="C5274" s="67"/>
      <c r="D5274" s="67"/>
      <c r="E5274" s="67" t="s">
        <v>383</v>
      </c>
      <c r="F5274" s="68">
        <v>40574</v>
      </c>
      <c r="G5274" s="67" t="s">
        <v>1608</v>
      </c>
      <c r="H5274" s="67"/>
      <c r="I5274" s="67" t="s">
        <v>2863</v>
      </c>
      <c r="J5274" s="36">
        <v>2000</v>
      </c>
    </row>
    <row r="5275" spans="1:10" x14ac:dyDescent="0.25">
      <c r="A5275" s="67"/>
      <c r="B5275" s="67"/>
      <c r="C5275" s="67"/>
      <c r="D5275" s="67"/>
      <c r="E5275" s="67" t="s">
        <v>383</v>
      </c>
      <c r="F5275" s="68">
        <v>40602</v>
      </c>
      <c r="G5275" s="67" t="s">
        <v>1202</v>
      </c>
      <c r="H5275" s="67"/>
      <c r="I5275" s="67" t="s">
        <v>1203</v>
      </c>
      <c r="J5275" s="36">
        <v>80</v>
      </c>
    </row>
    <row r="5276" spans="1:10" x14ac:dyDescent="0.25">
      <c r="A5276" s="67"/>
      <c r="B5276" s="67"/>
      <c r="C5276" s="67"/>
      <c r="D5276" s="67"/>
      <c r="E5276" s="67" t="s">
        <v>383</v>
      </c>
      <c r="F5276" s="68">
        <v>40602</v>
      </c>
      <c r="G5276" s="67" t="s">
        <v>2880</v>
      </c>
      <c r="H5276" s="67"/>
      <c r="I5276" s="67" t="s">
        <v>2881</v>
      </c>
      <c r="J5276" s="36">
        <v>970.4</v>
      </c>
    </row>
    <row r="5277" spans="1:10" x14ac:dyDescent="0.25">
      <c r="A5277" s="67"/>
      <c r="B5277" s="67"/>
      <c r="C5277" s="67"/>
      <c r="D5277" s="67"/>
      <c r="E5277" s="67" t="s">
        <v>383</v>
      </c>
      <c r="F5277" s="68">
        <v>40602</v>
      </c>
      <c r="G5277" s="67" t="s">
        <v>3231</v>
      </c>
      <c r="H5277" s="67"/>
      <c r="I5277" s="67" t="s">
        <v>3232</v>
      </c>
      <c r="J5277" s="36">
        <v>-1749.75</v>
      </c>
    </row>
    <row r="5278" spans="1:10" x14ac:dyDescent="0.25">
      <c r="A5278" s="67"/>
      <c r="B5278" s="67"/>
      <c r="C5278" s="67"/>
      <c r="D5278" s="67"/>
      <c r="E5278" s="67" t="s">
        <v>383</v>
      </c>
      <c r="F5278" s="68">
        <v>40633</v>
      </c>
      <c r="G5278" s="67" t="s">
        <v>384</v>
      </c>
      <c r="H5278" s="67"/>
      <c r="I5278" s="67" t="s">
        <v>385</v>
      </c>
      <c r="J5278" s="36">
        <v>160</v>
      </c>
    </row>
    <row r="5279" spans="1:10" x14ac:dyDescent="0.25">
      <c r="A5279" s="67"/>
      <c r="B5279" s="67"/>
      <c r="C5279" s="67"/>
      <c r="D5279" s="67"/>
      <c r="E5279" s="67" t="s">
        <v>383</v>
      </c>
      <c r="F5279" s="68">
        <v>40633</v>
      </c>
      <c r="G5279" s="67" t="s">
        <v>1610</v>
      </c>
      <c r="H5279" s="67"/>
      <c r="I5279" s="67" t="s">
        <v>1611</v>
      </c>
      <c r="J5279" s="36">
        <v>-1267.8</v>
      </c>
    </row>
    <row r="5280" spans="1:10" x14ac:dyDescent="0.25">
      <c r="A5280" s="67"/>
      <c r="B5280" s="67"/>
      <c r="C5280" s="67"/>
      <c r="D5280" s="67"/>
      <c r="E5280" s="67" t="s">
        <v>383</v>
      </c>
      <c r="F5280" s="68">
        <v>40633</v>
      </c>
      <c r="G5280" s="67" t="s">
        <v>3987</v>
      </c>
      <c r="H5280" s="67"/>
      <c r="I5280" s="67" t="s">
        <v>3988</v>
      </c>
      <c r="J5280" s="36">
        <v>970.4</v>
      </c>
    </row>
    <row r="5281" spans="1:10" x14ac:dyDescent="0.25">
      <c r="A5281" s="67"/>
      <c r="B5281" s="67"/>
      <c r="C5281" s="67"/>
      <c r="D5281" s="67"/>
      <c r="E5281" s="67" t="s">
        <v>383</v>
      </c>
      <c r="F5281" s="68">
        <v>40633</v>
      </c>
      <c r="G5281" s="67" t="s">
        <v>3987</v>
      </c>
      <c r="H5281" s="67"/>
      <c r="I5281" s="67" t="s">
        <v>3988</v>
      </c>
      <c r="J5281" s="36">
        <v>339.55</v>
      </c>
    </row>
    <row r="5282" spans="1:10" x14ac:dyDescent="0.25">
      <c r="A5282" s="67"/>
      <c r="B5282" s="67"/>
      <c r="C5282" s="67"/>
      <c r="D5282" s="67"/>
      <c r="E5282" s="67" t="s">
        <v>383</v>
      </c>
      <c r="F5282" s="68">
        <v>40633</v>
      </c>
      <c r="G5282" s="67" t="s">
        <v>3987</v>
      </c>
      <c r="H5282" s="67"/>
      <c r="I5282" s="67" t="s">
        <v>3988</v>
      </c>
      <c r="J5282" s="36">
        <v>2500</v>
      </c>
    </row>
    <row r="5283" spans="1:10" x14ac:dyDescent="0.25">
      <c r="A5283" s="67"/>
      <c r="B5283" s="67"/>
      <c r="C5283" s="67"/>
      <c r="D5283" s="67"/>
      <c r="E5283" s="67" t="s">
        <v>383</v>
      </c>
      <c r="F5283" s="68">
        <v>40663</v>
      </c>
      <c r="G5283" s="67" t="s">
        <v>1612</v>
      </c>
      <c r="H5283" s="67"/>
      <c r="I5283" s="67" t="s">
        <v>1613</v>
      </c>
      <c r="J5283" s="36">
        <v>120</v>
      </c>
    </row>
    <row r="5284" spans="1:10" x14ac:dyDescent="0.25">
      <c r="A5284" s="67"/>
      <c r="B5284" s="67"/>
      <c r="C5284" s="67"/>
      <c r="D5284" s="67"/>
      <c r="E5284" s="67" t="s">
        <v>383</v>
      </c>
      <c r="F5284" s="68">
        <v>40663</v>
      </c>
      <c r="G5284" s="67" t="s">
        <v>1700</v>
      </c>
      <c r="H5284" s="67"/>
      <c r="I5284" s="67" t="s">
        <v>1701</v>
      </c>
      <c r="J5284" s="36">
        <v>-1918.93</v>
      </c>
    </row>
    <row r="5285" spans="1:10" x14ac:dyDescent="0.25">
      <c r="A5285" s="67"/>
      <c r="B5285" s="67"/>
      <c r="C5285" s="67"/>
      <c r="D5285" s="67"/>
      <c r="E5285" s="67" t="s">
        <v>383</v>
      </c>
      <c r="F5285" s="68">
        <v>40663</v>
      </c>
      <c r="G5285" s="67" t="s">
        <v>1702</v>
      </c>
      <c r="H5285" s="67"/>
      <c r="I5285" s="67" t="s">
        <v>1703</v>
      </c>
      <c r="J5285" s="36">
        <v>19.3</v>
      </c>
    </row>
    <row r="5286" spans="1:10" x14ac:dyDescent="0.25">
      <c r="A5286" s="67"/>
      <c r="B5286" s="67"/>
      <c r="C5286" s="67"/>
      <c r="D5286" s="67"/>
      <c r="E5286" s="67" t="s">
        <v>383</v>
      </c>
      <c r="F5286" s="68">
        <v>40694</v>
      </c>
      <c r="G5286" s="67" t="s">
        <v>1614</v>
      </c>
      <c r="H5286" s="67"/>
      <c r="I5286" s="67" t="s">
        <v>1615</v>
      </c>
      <c r="J5286" s="36">
        <v>220</v>
      </c>
    </row>
    <row r="5287" spans="1:10" x14ac:dyDescent="0.25">
      <c r="A5287" s="67"/>
      <c r="B5287" s="67"/>
      <c r="C5287" s="67"/>
      <c r="D5287" s="67"/>
      <c r="E5287" s="67" t="s">
        <v>383</v>
      </c>
      <c r="F5287" s="68">
        <v>40694</v>
      </c>
      <c r="G5287" s="67" t="s">
        <v>1704</v>
      </c>
      <c r="H5287" s="67"/>
      <c r="I5287" s="67" t="s">
        <v>1705</v>
      </c>
      <c r="J5287" s="36">
        <v>-1300.79</v>
      </c>
    </row>
    <row r="5288" spans="1:10" x14ac:dyDescent="0.25">
      <c r="A5288" s="67"/>
      <c r="B5288" s="67"/>
      <c r="C5288" s="67"/>
      <c r="D5288" s="67"/>
      <c r="E5288" s="67" t="s">
        <v>383</v>
      </c>
      <c r="F5288" s="68">
        <v>40694</v>
      </c>
      <c r="G5288" s="67" t="s">
        <v>2882</v>
      </c>
      <c r="H5288" s="67"/>
      <c r="I5288" s="67" t="s">
        <v>2883</v>
      </c>
      <c r="J5288" s="36">
        <v>1454.98</v>
      </c>
    </row>
    <row r="5289" spans="1:10" x14ac:dyDescent="0.25">
      <c r="A5289" s="67"/>
      <c r="B5289" s="67"/>
      <c r="C5289" s="67"/>
      <c r="D5289" s="67"/>
      <c r="E5289" s="67" t="s">
        <v>383</v>
      </c>
      <c r="F5289" s="68">
        <v>40724</v>
      </c>
      <c r="G5289" s="67" t="s">
        <v>1496</v>
      </c>
      <c r="H5289" s="67"/>
      <c r="I5289" s="67" t="s">
        <v>1497</v>
      </c>
      <c r="J5289" s="36">
        <v>100</v>
      </c>
    </row>
    <row r="5290" spans="1:10" x14ac:dyDescent="0.25">
      <c r="A5290" s="67"/>
      <c r="B5290" s="67"/>
      <c r="C5290" s="67"/>
      <c r="D5290" s="67"/>
      <c r="E5290" s="67" t="s">
        <v>383</v>
      </c>
      <c r="F5290" s="68">
        <v>40724</v>
      </c>
      <c r="G5290" s="67" t="s">
        <v>2399</v>
      </c>
      <c r="H5290" s="67"/>
      <c r="I5290" s="67" t="s">
        <v>2400</v>
      </c>
      <c r="J5290" s="36">
        <v>-2326.98</v>
      </c>
    </row>
    <row r="5291" spans="1:10" x14ac:dyDescent="0.25">
      <c r="A5291" s="67"/>
      <c r="B5291" s="67"/>
      <c r="C5291" s="67"/>
      <c r="D5291" s="67"/>
      <c r="E5291" s="67" t="s">
        <v>383</v>
      </c>
      <c r="F5291" s="68">
        <v>40724</v>
      </c>
      <c r="G5291" s="67" t="s">
        <v>1706</v>
      </c>
      <c r="H5291" s="67"/>
      <c r="I5291" s="67" t="s">
        <v>1707</v>
      </c>
      <c r="J5291" s="36">
        <v>4442.04</v>
      </c>
    </row>
    <row r="5292" spans="1:10" x14ac:dyDescent="0.25">
      <c r="A5292" s="67"/>
      <c r="B5292" s="67"/>
      <c r="C5292" s="67"/>
      <c r="D5292" s="67"/>
      <c r="E5292" s="67" t="s">
        <v>383</v>
      </c>
      <c r="F5292" s="68">
        <v>40724</v>
      </c>
      <c r="G5292" s="67" t="s">
        <v>1706</v>
      </c>
      <c r="H5292" s="67"/>
      <c r="I5292" s="67" t="s">
        <v>1707</v>
      </c>
      <c r="J5292" s="36">
        <v>1447.88</v>
      </c>
    </row>
    <row r="5293" spans="1:10" x14ac:dyDescent="0.25">
      <c r="A5293" s="67"/>
      <c r="B5293" s="67"/>
      <c r="C5293" s="67"/>
      <c r="D5293" s="67"/>
      <c r="E5293" s="67" t="s">
        <v>383</v>
      </c>
      <c r="F5293" s="68">
        <v>40724</v>
      </c>
      <c r="G5293" s="67" t="s">
        <v>1706</v>
      </c>
      <c r="H5293" s="67"/>
      <c r="I5293" s="67" t="s">
        <v>1707</v>
      </c>
      <c r="J5293" s="36">
        <v>20</v>
      </c>
    </row>
    <row r="5294" spans="1:10" x14ac:dyDescent="0.25">
      <c r="A5294" s="67"/>
      <c r="B5294" s="67"/>
      <c r="C5294" s="67"/>
      <c r="D5294" s="67"/>
      <c r="E5294" s="67" t="s">
        <v>383</v>
      </c>
      <c r="F5294" s="68">
        <v>40724</v>
      </c>
      <c r="G5294" s="67" t="s">
        <v>1706</v>
      </c>
      <c r="H5294" s="67"/>
      <c r="I5294" s="67" t="s">
        <v>1707</v>
      </c>
      <c r="J5294" s="36">
        <v>770.39</v>
      </c>
    </row>
    <row r="5295" spans="1:10" x14ac:dyDescent="0.25">
      <c r="A5295" s="67"/>
      <c r="B5295" s="67"/>
      <c r="C5295" s="67"/>
      <c r="D5295" s="67"/>
      <c r="E5295" s="67" t="s">
        <v>383</v>
      </c>
      <c r="F5295" s="68">
        <v>40755</v>
      </c>
      <c r="G5295" s="67" t="s">
        <v>1563</v>
      </c>
      <c r="H5295" s="67"/>
      <c r="I5295" s="67" t="s">
        <v>1564</v>
      </c>
      <c r="J5295" s="36">
        <v>80</v>
      </c>
    </row>
    <row r="5296" spans="1:10" x14ac:dyDescent="0.25">
      <c r="A5296" s="67"/>
      <c r="B5296" s="67"/>
      <c r="C5296" s="67"/>
      <c r="D5296" s="67"/>
      <c r="E5296" s="67" t="s">
        <v>383</v>
      </c>
      <c r="F5296" s="68">
        <v>40755</v>
      </c>
      <c r="G5296" s="67" t="s">
        <v>1708</v>
      </c>
      <c r="H5296" s="67"/>
      <c r="I5296" s="67" t="s">
        <v>1709</v>
      </c>
      <c r="J5296" s="36">
        <v>-393.71</v>
      </c>
    </row>
    <row r="5297" spans="1:10" x14ac:dyDescent="0.25">
      <c r="A5297" s="67"/>
      <c r="B5297" s="67"/>
      <c r="C5297" s="67"/>
      <c r="D5297" s="67"/>
      <c r="E5297" s="67" t="s">
        <v>383</v>
      </c>
      <c r="F5297" s="68">
        <v>40877</v>
      </c>
      <c r="G5297" s="67" t="s">
        <v>894</v>
      </c>
      <c r="H5297" s="67"/>
      <c r="I5297" s="67" t="s">
        <v>895</v>
      </c>
      <c r="J5297" s="36">
        <v>280</v>
      </c>
    </row>
    <row r="5298" spans="1:10" x14ac:dyDescent="0.25">
      <c r="A5298" s="67"/>
      <c r="B5298" s="67"/>
      <c r="C5298" s="67"/>
      <c r="D5298" s="67"/>
      <c r="E5298" s="67" t="s">
        <v>383</v>
      </c>
      <c r="F5298" s="68">
        <v>40877</v>
      </c>
      <c r="G5298" s="67" t="s">
        <v>1616</v>
      </c>
      <c r="H5298" s="67"/>
      <c r="I5298" s="67" t="s">
        <v>1617</v>
      </c>
      <c r="J5298" s="36">
        <v>-9902.52</v>
      </c>
    </row>
    <row r="5299" spans="1:10" x14ac:dyDescent="0.25">
      <c r="A5299" s="67"/>
      <c r="B5299" s="67"/>
      <c r="C5299" s="67"/>
      <c r="D5299" s="67"/>
      <c r="E5299" s="67" t="s">
        <v>383</v>
      </c>
      <c r="F5299" s="68">
        <v>40877</v>
      </c>
      <c r="G5299" s="67" t="s">
        <v>2074</v>
      </c>
      <c r="H5299" s="67"/>
      <c r="I5299" s="67" t="s">
        <v>2075</v>
      </c>
      <c r="J5299" s="36">
        <v>500</v>
      </c>
    </row>
    <row r="5300" spans="1:10" x14ac:dyDescent="0.25">
      <c r="A5300" s="67"/>
      <c r="B5300" s="67"/>
      <c r="C5300" s="67"/>
      <c r="D5300" s="67"/>
      <c r="E5300" s="67" t="s">
        <v>383</v>
      </c>
      <c r="F5300" s="68">
        <v>40877</v>
      </c>
      <c r="G5300" s="67" t="s">
        <v>2074</v>
      </c>
      <c r="H5300" s="67"/>
      <c r="I5300" s="67" t="s">
        <v>2075</v>
      </c>
      <c r="J5300" s="36">
        <v>4837.22</v>
      </c>
    </row>
    <row r="5301" spans="1:10" x14ac:dyDescent="0.25">
      <c r="A5301" s="67"/>
      <c r="B5301" s="67"/>
      <c r="C5301" s="67"/>
      <c r="D5301" s="67"/>
      <c r="E5301" s="67" t="s">
        <v>383</v>
      </c>
      <c r="F5301" s="68">
        <v>40877</v>
      </c>
      <c r="G5301" s="67" t="s">
        <v>2074</v>
      </c>
      <c r="H5301" s="67"/>
      <c r="I5301" s="67" t="s">
        <v>2075</v>
      </c>
      <c r="J5301" s="36">
        <v>94.45</v>
      </c>
    </row>
    <row r="5302" spans="1:10" x14ac:dyDescent="0.25">
      <c r="A5302" s="67"/>
      <c r="B5302" s="67"/>
      <c r="C5302" s="67"/>
      <c r="D5302" s="67"/>
      <c r="E5302" s="67" t="s">
        <v>383</v>
      </c>
      <c r="F5302" s="68">
        <v>40908</v>
      </c>
      <c r="G5302" s="67" t="s">
        <v>1618</v>
      </c>
      <c r="H5302" s="67"/>
      <c r="I5302" s="67" t="s">
        <v>1619</v>
      </c>
      <c r="J5302" s="36">
        <v>160</v>
      </c>
    </row>
    <row r="5303" spans="1:10" x14ac:dyDescent="0.25">
      <c r="A5303" s="67"/>
      <c r="B5303" s="67"/>
      <c r="C5303" s="67"/>
      <c r="D5303" s="67"/>
      <c r="E5303" s="67" t="s">
        <v>383</v>
      </c>
      <c r="F5303" s="68">
        <v>40908</v>
      </c>
      <c r="G5303" s="67" t="s">
        <v>1712</v>
      </c>
      <c r="H5303" s="67"/>
      <c r="I5303" s="67" t="s">
        <v>1713</v>
      </c>
      <c r="J5303" s="36">
        <v>-710.67</v>
      </c>
    </row>
    <row r="5304" spans="1:10" x14ac:dyDescent="0.25">
      <c r="A5304" s="67"/>
      <c r="B5304" s="67"/>
      <c r="C5304" s="67"/>
      <c r="D5304" s="67"/>
      <c r="E5304" s="67" t="s">
        <v>383</v>
      </c>
      <c r="F5304" s="68">
        <v>40908</v>
      </c>
      <c r="G5304" s="67" t="s">
        <v>1710</v>
      </c>
      <c r="H5304" s="67"/>
      <c r="I5304" s="67" t="s">
        <v>1711</v>
      </c>
      <c r="J5304" s="36">
        <v>1941.97</v>
      </c>
    </row>
    <row r="5305" spans="1:10" x14ac:dyDescent="0.25">
      <c r="A5305" s="67"/>
      <c r="B5305" s="67"/>
      <c r="C5305" s="67"/>
      <c r="D5305" s="67"/>
      <c r="E5305" s="67" t="s">
        <v>383</v>
      </c>
      <c r="F5305" s="68">
        <v>40939</v>
      </c>
      <c r="G5305" s="67" t="s">
        <v>1539</v>
      </c>
      <c r="H5305" s="67"/>
      <c r="I5305" s="67" t="s">
        <v>1540</v>
      </c>
      <c r="J5305" s="36">
        <v>40</v>
      </c>
    </row>
    <row r="5306" spans="1:10" x14ac:dyDescent="0.25">
      <c r="A5306" s="67"/>
      <c r="B5306" s="67"/>
      <c r="C5306" s="67"/>
      <c r="D5306" s="67"/>
      <c r="E5306" s="67" t="s">
        <v>383</v>
      </c>
      <c r="F5306" s="68">
        <v>40939</v>
      </c>
      <c r="G5306" s="67" t="s">
        <v>1502</v>
      </c>
      <c r="H5306" s="67"/>
      <c r="I5306" s="67" t="s">
        <v>1503</v>
      </c>
      <c r="J5306" s="36">
        <v>-728.98</v>
      </c>
    </row>
    <row r="5307" spans="1:10" x14ac:dyDescent="0.25">
      <c r="A5307" s="67"/>
      <c r="B5307" s="67"/>
      <c r="C5307" s="67"/>
      <c r="D5307" s="67"/>
      <c r="E5307" s="67" t="s">
        <v>383</v>
      </c>
      <c r="F5307" s="68">
        <v>40939</v>
      </c>
      <c r="G5307" s="67" t="s">
        <v>1620</v>
      </c>
      <c r="H5307" s="67"/>
      <c r="I5307" s="67" t="s">
        <v>1621</v>
      </c>
      <c r="J5307" s="36">
        <v>2000</v>
      </c>
    </row>
    <row r="5308" spans="1:10" x14ac:dyDescent="0.25">
      <c r="A5308" s="67"/>
      <c r="B5308" s="67"/>
      <c r="C5308" s="67"/>
      <c r="D5308" s="67"/>
      <c r="E5308" s="67" t="s">
        <v>383</v>
      </c>
      <c r="F5308" s="68">
        <v>40968</v>
      </c>
      <c r="G5308" s="67" t="s">
        <v>1622</v>
      </c>
      <c r="H5308" s="67"/>
      <c r="I5308" s="67" t="s">
        <v>1623</v>
      </c>
      <c r="J5308" s="36">
        <v>40</v>
      </c>
    </row>
    <row r="5309" spans="1:10" x14ac:dyDescent="0.25">
      <c r="A5309" s="67"/>
      <c r="B5309" s="67"/>
      <c r="C5309" s="67"/>
      <c r="D5309" s="67"/>
      <c r="E5309" s="67" t="s">
        <v>383</v>
      </c>
      <c r="F5309" s="68">
        <v>40968</v>
      </c>
      <c r="G5309" s="67" t="s">
        <v>1714</v>
      </c>
      <c r="H5309" s="67"/>
      <c r="I5309" s="67" t="s">
        <v>1715</v>
      </c>
      <c r="J5309" s="36">
        <v>-110.35</v>
      </c>
    </row>
    <row r="5310" spans="1:10" x14ac:dyDescent="0.25">
      <c r="A5310" s="67"/>
      <c r="B5310" s="67"/>
      <c r="C5310" s="67"/>
      <c r="D5310" s="67"/>
      <c r="E5310" s="67" t="s">
        <v>383</v>
      </c>
      <c r="F5310" s="68">
        <v>40968</v>
      </c>
      <c r="G5310" s="67" t="s">
        <v>1716</v>
      </c>
      <c r="H5310" s="67"/>
      <c r="I5310" s="67" t="s">
        <v>1717</v>
      </c>
      <c r="J5310" s="36">
        <v>435.61</v>
      </c>
    </row>
    <row r="5311" spans="1:10" x14ac:dyDescent="0.25">
      <c r="A5311" s="67"/>
      <c r="B5311" s="67"/>
      <c r="C5311" s="67"/>
      <c r="D5311" s="67"/>
      <c r="E5311" s="67" t="s">
        <v>383</v>
      </c>
      <c r="F5311" s="68">
        <v>40999</v>
      </c>
      <c r="G5311" s="67" t="s">
        <v>702</v>
      </c>
      <c r="H5311" s="67"/>
      <c r="I5311" s="67" t="s">
        <v>703</v>
      </c>
      <c r="J5311" s="36">
        <v>60</v>
      </c>
    </row>
    <row r="5312" spans="1:10" x14ac:dyDescent="0.25">
      <c r="A5312" s="67"/>
      <c r="B5312" s="67"/>
      <c r="C5312" s="67"/>
      <c r="D5312" s="67"/>
      <c r="E5312" s="67" t="s">
        <v>383</v>
      </c>
      <c r="F5312" s="68">
        <v>40999</v>
      </c>
      <c r="G5312" s="67" t="s">
        <v>1718</v>
      </c>
      <c r="H5312" s="67"/>
      <c r="I5312" s="67" t="s">
        <v>1719</v>
      </c>
      <c r="J5312" s="36">
        <v>-2000</v>
      </c>
    </row>
    <row r="5313" spans="1:10" x14ac:dyDescent="0.25">
      <c r="A5313" s="67"/>
      <c r="B5313" s="67"/>
      <c r="C5313" s="67"/>
      <c r="D5313" s="67"/>
      <c r="E5313" s="67" t="s">
        <v>383</v>
      </c>
      <c r="F5313" s="68">
        <v>40999</v>
      </c>
      <c r="G5313" s="67" t="s">
        <v>2424</v>
      </c>
      <c r="H5313" s="67"/>
      <c r="I5313" s="67" t="s">
        <v>2425</v>
      </c>
      <c r="J5313" s="36">
        <v>876.4</v>
      </c>
    </row>
    <row r="5314" spans="1:10" x14ac:dyDescent="0.25">
      <c r="A5314" s="67"/>
      <c r="B5314" s="67"/>
      <c r="C5314" s="67"/>
      <c r="D5314" s="67"/>
      <c r="E5314" s="67" t="s">
        <v>383</v>
      </c>
      <c r="F5314" s="68">
        <v>40999</v>
      </c>
      <c r="G5314" s="67" t="s">
        <v>2424</v>
      </c>
      <c r="H5314" s="67"/>
      <c r="I5314" s="67" t="s">
        <v>2425</v>
      </c>
      <c r="J5314" s="36">
        <v>2000</v>
      </c>
    </row>
    <row r="5315" spans="1:10" x14ac:dyDescent="0.25">
      <c r="A5315" s="67"/>
      <c r="B5315" s="67"/>
      <c r="C5315" s="67"/>
      <c r="D5315" s="67"/>
      <c r="E5315" s="67" t="s">
        <v>383</v>
      </c>
      <c r="F5315" s="68">
        <v>40999</v>
      </c>
      <c r="G5315" s="67" t="s">
        <v>2424</v>
      </c>
      <c r="H5315" s="67"/>
      <c r="I5315" s="67" t="s">
        <v>2425</v>
      </c>
      <c r="J5315" s="36">
        <v>250</v>
      </c>
    </row>
    <row r="5316" spans="1:10" x14ac:dyDescent="0.25">
      <c r="A5316" s="67"/>
      <c r="B5316" s="67"/>
      <c r="C5316" s="67"/>
      <c r="D5316" s="67"/>
      <c r="E5316" s="67" t="s">
        <v>383</v>
      </c>
      <c r="F5316" s="68">
        <v>41029</v>
      </c>
      <c r="G5316" s="67" t="s">
        <v>1554</v>
      </c>
      <c r="H5316" s="67"/>
      <c r="I5316" s="67" t="s">
        <v>1555</v>
      </c>
      <c r="J5316" s="36">
        <v>-2200</v>
      </c>
    </row>
    <row r="5317" spans="1:10" x14ac:dyDescent="0.25">
      <c r="A5317" s="67"/>
      <c r="B5317" s="67"/>
      <c r="C5317" s="67"/>
      <c r="D5317" s="67"/>
      <c r="E5317" s="67" t="s">
        <v>383</v>
      </c>
      <c r="F5317" s="68">
        <v>41029</v>
      </c>
      <c r="G5317" s="67" t="s">
        <v>3989</v>
      </c>
      <c r="H5317" s="67"/>
      <c r="I5317" s="67" t="s">
        <v>3990</v>
      </c>
      <c r="J5317" s="36">
        <v>2000</v>
      </c>
    </row>
    <row r="5318" spans="1:10" x14ac:dyDescent="0.25">
      <c r="A5318" s="67"/>
      <c r="B5318" s="67"/>
      <c r="C5318" s="67"/>
      <c r="D5318" s="67"/>
      <c r="E5318" s="67" t="s">
        <v>383</v>
      </c>
      <c r="F5318" s="68">
        <v>41029</v>
      </c>
      <c r="G5318" s="67" t="s">
        <v>3989</v>
      </c>
      <c r="H5318" s="67"/>
      <c r="I5318" s="67" t="s">
        <v>3990</v>
      </c>
      <c r="J5318" s="36">
        <v>436.74</v>
      </c>
    </row>
    <row r="5319" spans="1:10" x14ac:dyDescent="0.25">
      <c r="A5319" s="67"/>
      <c r="B5319" s="67"/>
      <c r="C5319" s="67"/>
      <c r="D5319" s="67"/>
      <c r="E5319" s="67" t="s">
        <v>383</v>
      </c>
      <c r="F5319" s="68">
        <v>41029</v>
      </c>
      <c r="G5319" s="67" t="s">
        <v>3989</v>
      </c>
      <c r="H5319" s="67"/>
      <c r="I5319" s="67" t="s">
        <v>3990</v>
      </c>
      <c r="J5319" s="36">
        <v>250</v>
      </c>
    </row>
    <row r="5320" spans="1:10" x14ac:dyDescent="0.25">
      <c r="A5320" s="67"/>
      <c r="B5320" s="67"/>
      <c r="C5320" s="67"/>
      <c r="D5320" s="67"/>
      <c r="E5320" s="67" t="s">
        <v>383</v>
      </c>
      <c r="F5320" s="68">
        <v>41060</v>
      </c>
      <c r="G5320" s="67" t="s">
        <v>1486</v>
      </c>
      <c r="H5320" s="67"/>
      <c r="I5320" s="67" t="s">
        <v>1487</v>
      </c>
      <c r="J5320" s="36">
        <v>60</v>
      </c>
    </row>
    <row r="5321" spans="1:10" x14ac:dyDescent="0.25">
      <c r="A5321" s="67"/>
      <c r="B5321" s="67"/>
      <c r="C5321" s="67"/>
      <c r="D5321" s="67"/>
      <c r="E5321" s="67" t="s">
        <v>383</v>
      </c>
      <c r="F5321" s="68">
        <v>41060</v>
      </c>
      <c r="G5321" s="67" t="s">
        <v>1720</v>
      </c>
      <c r="H5321" s="67"/>
      <c r="I5321" s="67" t="s">
        <v>1721</v>
      </c>
      <c r="J5321" s="36">
        <v>-31</v>
      </c>
    </row>
    <row r="5322" spans="1:10" x14ac:dyDescent="0.25">
      <c r="A5322" s="67"/>
      <c r="B5322" s="67"/>
      <c r="C5322" s="67"/>
      <c r="D5322" s="67"/>
      <c r="E5322" s="67" t="s">
        <v>383</v>
      </c>
      <c r="F5322" s="68">
        <v>41121</v>
      </c>
      <c r="G5322" s="67" t="s">
        <v>1513</v>
      </c>
      <c r="H5322" s="67"/>
      <c r="I5322" s="67" t="s">
        <v>1514</v>
      </c>
      <c r="J5322" s="36">
        <v>320</v>
      </c>
    </row>
    <row r="5323" spans="1:10" x14ac:dyDescent="0.25">
      <c r="A5323" s="67"/>
      <c r="B5323" s="67"/>
      <c r="C5323" s="67"/>
      <c r="D5323" s="67"/>
      <c r="E5323" s="67" t="s">
        <v>383</v>
      </c>
      <c r="F5323" s="68">
        <v>41121</v>
      </c>
      <c r="G5323" s="67" t="s">
        <v>1722</v>
      </c>
      <c r="H5323" s="67"/>
      <c r="I5323" s="67" t="s">
        <v>1723</v>
      </c>
      <c r="J5323" s="36">
        <v>-4836.29</v>
      </c>
    </row>
    <row r="5324" spans="1:10" x14ac:dyDescent="0.25">
      <c r="A5324" s="67"/>
      <c r="B5324" s="67"/>
      <c r="C5324" s="67"/>
      <c r="D5324" s="67"/>
      <c r="E5324" s="67" t="s">
        <v>383</v>
      </c>
      <c r="F5324" s="68">
        <v>41121</v>
      </c>
      <c r="G5324" s="67" t="s">
        <v>1724</v>
      </c>
      <c r="H5324" s="67"/>
      <c r="I5324" s="67" t="s">
        <v>1725</v>
      </c>
      <c r="J5324" s="36">
        <v>500</v>
      </c>
    </row>
    <row r="5325" spans="1:10" x14ac:dyDescent="0.25">
      <c r="A5325" s="67"/>
      <c r="B5325" s="67"/>
      <c r="C5325" s="67"/>
      <c r="D5325" s="67"/>
      <c r="E5325" s="67" t="s">
        <v>383</v>
      </c>
      <c r="F5325" s="68">
        <v>41121</v>
      </c>
      <c r="G5325" s="67" t="s">
        <v>1724</v>
      </c>
      <c r="H5325" s="67"/>
      <c r="I5325" s="67" t="s">
        <v>1725</v>
      </c>
      <c r="J5325" s="36">
        <v>994.4</v>
      </c>
    </row>
    <row r="5326" spans="1:10" x14ac:dyDescent="0.25">
      <c r="A5326" s="67"/>
      <c r="B5326" s="67"/>
      <c r="C5326" s="67"/>
      <c r="D5326" s="67"/>
      <c r="E5326" s="67" t="s">
        <v>383</v>
      </c>
      <c r="F5326" s="68">
        <v>41121</v>
      </c>
      <c r="G5326" s="67" t="s">
        <v>1724</v>
      </c>
      <c r="H5326" s="67"/>
      <c r="I5326" s="67" t="s">
        <v>1725</v>
      </c>
      <c r="J5326" s="36">
        <v>966.5</v>
      </c>
    </row>
    <row r="5327" spans="1:10" x14ac:dyDescent="0.25">
      <c r="A5327" s="67"/>
      <c r="B5327" s="67"/>
      <c r="C5327" s="67"/>
      <c r="D5327" s="67"/>
      <c r="E5327" s="67" t="s">
        <v>383</v>
      </c>
      <c r="F5327" s="68">
        <v>41121</v>
      </c>
      <c r="G5327" s="67" t="s">
        <v>1724</v>
      </c>
      <c r="H5327" s="67"/>
      <c r="I5327" s="67" t="s">
        <v>1725</v>
      </c>
      <c r="J5327" s="36">
        <v>436.86</v>
      </c>
    </row>
    <row r="5328" spans="1:10" x14ac:dyDescent="0.25">
      <c r="A5328" s="67"/>
      <c r="B5328" s="67"/>
      <c r="C5328" s="67"/>
      <c r="D5328" s="67"/>
      <c r="E5328" s="67" t="s">
        <v>383</v>
      </c>
      <c r="F5328" s="68">
        <v>41152</v>
      </c>
      <c r="G5328" s="67" t="s">
        <v>1565</v>
      </c>
      <c r="H5328" s="67"/>
      <c r="I5328" s="67" t="s">
        <v>1566</v>
      </c>
      <c r="J5328" s="36">
        <v>200</v>
      </c>
    </row>
    <row r="5329" spans="1:10" x14ac:dyDescent="0.25">
      <c r="A5329" s="67"/>
      <c r="B5329" s="67"/>
      <c r="C5329" s="67"/>
      <c r="D5329" s="67"/>
      <c r="E5329" s="67" t="s">
        <v>383</v>
      </c>
      <c r="F5329" s="68">
        <v>41152</v>
      </c>
      <c r="G5329" s="67" t="s">
        <v>1726</v>
      </c>
      <c r="H5329" s="67"/>
      <c r="I5329" s="67" t="s">
        <v>1727</v>
      </c>
      <c r="J5329" s="36">
        <v>-1500</v>
      </c>
    </row>
    <row r="5330" spans="1:10" x14ac:dyDescent="0.25">
      <c r="A5330" s="67"/>
      <c r="B5330" s="67"/>
      <c r="C5330" s="67"/>
      <c r="D5330" s="67"/>
      <c r="E5330" s="67" t="s">
        <v>383</v>
      </c>
      <c r="F5330" s="68">
        <v>41152</v>
      </c>
      <c r="G5330" s="67" t="s">
        <v>3617</v>
      </c>
      <c r="H5330" s="67"/>
      <c r="I5330" s="67" t="s">
        <v>3618</v>
      </c>
      <c r="J5330" s="36">
        <v>434.15</v>
      </c>
    </row>
    <row r="5331" spans="1:10" x14ac:dyDescent="0.25">
      <c r="A5331" s="67"/>
      <c r="B5331" s="67"/>
      <c r="C5331" s="67"/>
      <c r="D5331" s="67"/>
      <c r="E5331" s="67" t="s">
        <v>383</v>
      </c>
      <c r="F5331" s="68">
        <v>41182</v>
      </c>
      <c r="G5331" s="67" t="s">
        <v>1506</v>
      </c>
      <c r="H5331" s="67"/>
      <c r="I5331" s="67" t="s">
        <v>1507</v>
      </c>
      <c r="J5331" s="36">
        <v>220</v>
      </c>
    </row>
    <row r="5332" spans="1:10" x14ac:dyDescent="0.25">
      <c r="A5332" s="67"/>
      <c r="B5332" s="67"/>
      <c r="C5332" s="67"/>
      <c r="D5332" s="67"/>
      <c r="E5332" s="67" t="s">
        <v>383</v>
      </c>
      <c r="F5332" s="68">
        <v>41182</v>
      </c>
      <c r="G5332" s="67" t="s">
        <v>1728</v>
      </c>
      <c r="H5332" s="67"/>
      <c r="I5332" s="67" t="s">
        <v>1729</v>
      </c>
      <c r="J5332" s="36">
        <v>-1036.23</v>
      </c>
    </row>
    <row r="5333" spans="1:10" x14ac:dyDescent="0.25">
      <c r="A5333" s="67"/>
      <c r="B5333" s="67"/>
      <c r="C5333" s="67"/>
      <c r="D5333" s="67"/>
      <c r="E5333" s="67" t="s">
        <v>383</v>
      </c>
      <c r="F5333" s="68">
        <v>41182</v>
      </c>
      <c r="G5333" s="67" t="s">
        <v>1567</v>
      </c>
      <c r="H5333" s="67"/>
      <c r="I5333" s="67" t="s">
        <v>1568</v>
      </c>
      <c r="J5333" s="36">
        <v>435.75</v>
      </c>
    </row>
    <row r="5334" spans="1:10" x14ac:dyDescent="0.25">
      <c r="A5334" s="67"/>
      <c r="B5334" s="67"/>
      <c r="C5334" s="67"/>
      <c r="D5334" s="67"/>
      <c r="E5334" s="67" t="s">
        <v>383</v>
      </c>
      <c r="F5334" s="68">
        <v>41213</v>
      </c>
      <c r="G5334" s="67" t="s">
        <v>1569</v>
      </c>
      <c r="H5334" s="67"/>
      <c r="I5334" s="67" t="s">
        <v>1570</v>
      </c>
      <c r="J5334" s="36">
        <v>140</v>
      </c>
    </row>
    <row r="5335" spans="1:10" x14ac:dyDescent="0.25">
      <c r="A5335" s="67"/>
      <c r="B5335" s="67"/>
      <c r="C5335" s="67"/>
      <c r="D5335" s="67"/>
      <c r="E5335" s="67" t="s">
        <v>383</v>
      </c>
      <c r="F5335" s="68">
        <v>41213</v>
      </c>
      <c r="G5335" s="67" t="s">
        <v>1730</v>
      </c>
      <c r="H5335" s="67"/>
      <c r="I5335" s="67" t="s">
        <v>1731</v>
      </c>
      <c r="J5335" s="36">
        <v>-3607.42</v>
      </c>
    </row>
    <row r="5336" spans="1:10" x14ac:dyDescent="0.25">
      <c r="A5336" s="67"/>
      <c r="B5336" s="67"/>
      <c r="C5336" s="67"/>
      <c r="D5336" s="67"/>
      <c r="E5336" s="67" t="s">
        <v>383</v>
      </c>
      <c r="F5336" s="68">
        <v>41213</v>
      </c>
      <c r="G5336" s="67" t="s">
        <v>1732</v>
      </c>
      <c r="H5336" s="67"/>
      <c r="I5336" s="67" t="s">
        <v>1733</v>
      </c>
      <c r="J5336" s="36">
        <v>485.54</v>
      </c>
    </row>
    <row r="5337" spans="1:10" x14ac:dyDescent="0.25">
      <c r="A5337" s="67"/>
      <c r="B5337" s="67"/>
      <c r="C5337" s="67"/>
      <c r="D5337" s="67"/>
      <c r="E5337" s="67" t="s">
        <v>383</v>
      </c>
      <c r="F5337" s="68">
        <v>41243</v>
      </c>
      <c r="G5337" s="67" t="s">
        <v>1734</v>
      </c>
      <c r="H5337" s="67"/>
      <c r="I5337" s="67" t="s">
        <v>1735</v>
      </c>
      <c r="J5337" s="36">
        <v>220</v>
      </c>
    </row>
    <row r="5338" spans="1:10" x14ac:dyDescent="0.25">
      <c r="A5338" s="67"/>
      <c r="B5338" s="67"/>
      <c r="C5338" s="67"/>
      <c r="D5338" s="67"/>
      <c r="E5338" s="67" t="s">
        <v>383</v>
      </c>
      <c r="F5338" s="68">
        <v>41243</v>
      </c>
      <c r="G5338" s="67" t="s">
        <v>1736</v>
      </c>
      <c r="H5338" s="67"/>
      <c r="I5338" s="67" t="s">
        <v>1737</v>
      </c>
      <c r="J5338" s="36">
        <v>-1350</v>
      </c>
    </row>
    <row r="5339" spans="1:10" x14ac:dyDescent="0.25">
      <c r="A5339" s="67"/>
      <c r="B5339" s="67"/>
      <c r="C5339" s="67"/>
      <c r="D5339" s="67"/>
      <c r="E5339" s="67" t="s">
        <v>383</v>
      </c>
      <c r="F5339" s="68">
        <v>41243</v>
      </c>
      <c r="G5339" s="67" t="s">
        <v>1738</v>
      </c>
      <c r="H5339" s="67"/>
      <c r="I5339" s="67" t="s">
        <v>1739</v>
      </c>
      <c r="J5339" s="36">
        <v>4000</v>
      </c>
    </row>
    <row r="5340" spans="1:10" x14ac:dyDescent="0.25">
      <c r="A5340" s="67"/>
      <c r="B5340" s="67"/>
      <c r="C5340" s="67"/>
      <c r="D5340" s="67"/>
      <c r="E5340" s="67" t="s">
        <v>383</v>
      </c>
      <c r="F5340" s="68">
        <v>41274</v>
      </c>
      <c r="G5340" s="67" t="s">
        <v>1541</v>
      </c>
      <c r="H5340" s="67"/>
      <c r="I5340" s="67" t="s">
        <v>1542</v>
      </c>
      <c r="J5340" s="36">
        <v>60</v>
      </c>
    </row>
    <row r="5341" spans="1:10" x14ac:dyDescent="0.25">
      <c r="A5341" s="67"/>
      <c r="B5341" s="67"/>
      <c r="C5341" s="67"/>
      <c r="D5341" s="67"/>
      <c r="E5341" s="67" t="s">
        <v>383</v>
      </c>
      <c r="F5341" s="68">
        <v>41274</v>
      </c>
      <c r="G5341" s="67" t="s">
        <v>1740</v>
      </c>
      <c r="H5341" s="67"/>
      <c r="I5341" s="67" t="s">
        <v>1741</v>
      </c>
      <c r="J5341" s="36">
        <v>-1362.49</v>
      </c>
    </row>
    <row r="5342" spans="1:10" x14ac:dyDescent="0.25">
      <c r="A5342" s="67"/>
      <c r="B5342" s="67"/>
      <c r="C5342" s="67"/>
      <c r="D5342" s="67"/>
      <c r="E5342" s="67" t="s">
        <v>383</v>
      </c>
      <c r="F5342" s="68">
        <v>41274</v>
      </c>
      <c r="G5342" s="67" t="s">
        <v>2820</v>
      </c>
      <c r="H5342" s="67"/>
      <c r="I5342" s="67" t="s">
        <v>2821</v>
      </c>
      <c r="J5342" s="36">
        <v>20</v>
      </c>
    </row>
    <row r="5343" spans="1:10" x14ac:dyDescent="0.25">
      <c r="A5343" s="67"/>
      <c r="B5343" s="67"/>
      <c r="C5343" s="67"/>
      <c r="D5343" s="67"/>
      <c r="E5343" s="67" t="s">
        <v>383</v>
      </c>
      <c r="F5343" s="68">
        <v>41274</v>
      </c>
      <c r="G5343" s="67" t="s">
        <v>2820</v>
      </c>
      <c r="H5343" s="67"/>
      <c r="I5343" s="67" t="s">
        <v>2821</v>
      </c>
      <c r="J5343" s="36">
        <v>484.59</v>
      </c>
    </row>
    <row r="5344" spans="1:10" x14ac:dyDescent="0.25">
      <c r="A5344" s="67"/>
      <c r="B5344" s="67"/>
      <c r="C5344" s="67"/>
      <c r="D5344" s="67"/>
      <c r="E5344" s="67" t="s">
        <v>383</v>
      </c>
      <c r="F5344" s="68">
        <v>41274</v>
      </c>
      <c r="G5344" s="67" t="s">
        <v>2820</v>
      </c>
      <c r="H5344" s="67"/>
      <c r="I5344" s="67" t="s">
        <v>2821</v>
      </c>
      <c r="J5344" s="36">
        <v>2000</v>
      </c>
    </row>
    <row r="5345" spans="1:10" x14ac:dyDescent="0.25">
      <c r="A5345" s="67"/>
      <c r="B5345" s="67"/>
      <c r="C5345" s="67"/>
      <c r="D5345" s="67"/>
      <c r="E5345" s="67" t="s">
        <v>383</v>
      </c>
      <c r="F5345" s="68">
        <v>41305</v>
      </c>
      <c r="G5345" s="67" t="s">
        <v>1488</v>
      </c>
      <c r="H5345" s="67"/>
      <c r="I5345" s="67" t="s">
        <v>1489</v>
      </c>
      <c r="J5345" s="36">
        <v>140</v>
      </c>
    </row>
    <row r="5346" spans="1:10" x14ac:dyDescent="0.25">
      <c r="A5346" s="67"/>
      <c r="B5346" s="67"/>
      <c r="C5346" s="67"/>
      <c r="D5346" s="67"/>
      <c r="E5346" s="67" t="s">
        <v>383</v>
      </c>
      <c r="F5346" s="68">
        <v>41305</v>
      </c>
      <c r="G5346" s="67" t="s">
        <v>1742</v>
      </c>
      <c r="H5346" s="67"/>
      <c r="I5346" s="67" t="s">
        <v>1743</v>
      </c>
      <c r="J5346" s="36">
        <v>-5487.7</v>
      </c>
    </row>
    <row r="5347" spans="1:10" x14ac:dyDescent="0.25">
      <c r="A5347" s="67"/>
      <c r="B5347" s="67"/>
      <c r="C5347" s="67"/>
      <c r="D5347" s="67"/>
      <c r="E5347" s="67" t="s">
        <v>383</v>
      </c>
      <c r="F5347" s="68">
        <v>41305</v>
      </c>
      <c r="G5347" s="67" t="s">
        <v>2864</v>
      </c>
      <c r="H5347" s="67"/>
      <c r="I5347" s="67"/>
      <c r="J5347" s="36">
        <v>863.94</v>
      </c>
    </row>
    <row r="5348" spans="1:10" x14ac:dyDescent="0.25">
      <c r="A5348" s="67"/>
      <c r="B5348" s="67"/>
      <c r="C5348" s="67"/>
      <c r="D5348" s="67"/>
      <c r="E5348" s="67" t="s">
        <v>383</v>
      </c>
      <c r="F5348" s="68">
        <v>41333</v>
      </c>
      <c r="G5348" s="67" t="s">
        <v>1571</v>
      </c>
      <c r="H5348" s="67"/>
      <c r="I5348" s="67" t="s">
        <v>1572</v>
      </c>
      <c r="J5348" s="36">
        <v>160</v>
      </c>
    </row>
    <row r="5349" spans="1:10" x14ac:dyDescent="0.25">
      <c r="A5349" s="67"/>
      <c r="B5349" s="67"/>
      <c r="C5349" s="67"/>
      <c r="D5349" s="67"/>
      <c r="E5349" s="67" t="s">
        <v>383</v>
      </c>
      <c r="F5349" s="68">
        <v>41333</v>
      </c>
      <c r="G5349" s="67" t="s">
        <v>1744</v>
      </c>
      <c r="H5349" s="67"/>
      <c r="I5349" s="67" t="s">
        <v>1745</v>
      </c>
      <c r="J5349" s="36">
        <v>-2402.02</v>
      </c>
    </row>
    <row r="5350" spans="1:10" x14ac:dyDescent="0.25">
      <c r="A5350" s="67"/>
      <c r="B5350" s="67"/>
      <c r="C5350" s="67"/>
      <c r="D5350" s="67"/>
      <c r="E5350" s="67" t="s">
        <v>383</v>
      </c>
      <c r="F5350" s="68">
        <v>41333</v>
      </c>
      <c r="G5350" s="67" t="s">
        <v>2466</v>
      </c>
      <c r="H5350" s="67"/>
      <c r="I5350" s="67"/>
      <c r="J5350" s="36">
        <v>250</v>
      </c>
    </row>
    <row r="5351" spans="1:10" x14ac:dyDescent="0.25">
      <c r="A5351" s="67"/>
      <c r="B5351" s="67"/>
      <c r="C5351" s="67"/>
      <c r="D5351" s="67"/>
      <c r="E5351" s="67" t="s">
        <v>383</v>
      </c>
      <c r="F5351" s="68">
        <v>41364</v>
      </c>
      <c r="G5351" s="67" t="s">
        <v>1624</v>
      </c>
      <c r="H5351" s="67"/>
      <c r="I5351" s="67" t="s">
        <v>1625</v>
      </c>
      <c r="J5351" s="36">
        <v>120</v>
      </c>
    </row>
    <row r="5352" spans="1:10" x14ac:dyDescent="0.25">
      <c r="A5352" s="67"/>
      <c r="B5352" s="67"/>
      <c r="C5352" s="67"/>
      <c r="D5352" s="67"/>
      <c r="E5352" s="67" t="s">
        <v>383</v>
      </c>
      <c r="F5352" s="68">
        <v>41364</v>
      </c>
      <c r="G5352" s="67" t="s">
        <v>1746</v>
      </c>
      <c r="H5352" s="67"/>
      <c r="I5352" s="67" t="s">
        <v>1747</v>
      </c>
      <c r="J5352" s="36">
        <v>-1082.7</v>
      </c>
    </row>
    <row r="5353" spans="1:10" x14ac:dyDescent="0.25">
      <c r="A5353" s="67"/>
      <c r="B5353" s="67"/>
      <c r="C5353" s="67"/>
      <c r="D5353" s="67"/>
      <c r="E5353" s="67" t="s">
        <v>383</v>
      </c>
      <c r="F5353" s="68">
        <v>41364</v>
      </c>
      <c r="G5353" s="67" t="s">
        <v>2030</v>
      </c>
      <c r="H5353" s="67"/>
      <c r="I5353" s="67"/>
      <c r="J5353" s="36">
        <v>873.42</v>
      </c>
    </row>
    <row r="5354" spans="1:10" x14ac:dyDescent="0.25">
      <c r="A5354" s="67"/>
      <c r="B5354" s="67"/>
      <c r="C5354" s="67"/>
      <c r="D5354" s="67"/>
      <c r="E5354" s="67" t="s">
        <v>383</v>
      </c>
      <c r="F5354" s="68">
        <v>41394</v>
      </c>
      <c r="G5354" s="67" t="s">
        <v>1515</v>
      </c>
      <c r="H5354" s="67"/>
      <c r="I5354" s="67" t="s">
        <v>1516</v>
      </c>
      <c r="J5354" s="36">
        <v>160</v>
      </c>
    </row>
    <row r="5355" spans="1:10" x14ac:dyDescent="0.25">
      <c r="A5355" s="67"/>
      <c r="B5355" s="67"/>
      <c r="C5355" s="67"/>
      <c r="D5355" s="67"/>
      <c r="E5355" s="67" t="s">
        <v>383</v>
      </c>
      <c r="F5355" s="68">
        <v>41394</v>
      </c>
      <c r="G5355" s="67" t="s">
        <v>1748</v>
      </c>
      <c r="H5355" s="67"/>
      <c r="I5355" s="67"/>
      <c r="J5355" s="36">
        <v>-144</v>
      </c>
    </row>
    <row r="5356" spans="1:10" x14ac:dyDescent="0.25">
      <c r="A5356" s="67"/>
      <c r="B5356" s="67"/>
      <c r="C5356" s="67"/>
      <c r="D5356" s="67"/>
      <c r="E5356" s="67" t="s">
        <v>383</v>
      </c>
      <c r="F5356" s="68">
        <v>41394</v>
      </c>
      <c r="G5356" s="67" t="s">
        <v>3514</v>
      </c>
      <c r="H5356" s="67"/>
      <c r="I5356" s="67"/>
      <c r="J5356" s="36">
        <v>870.62</v>
      </c>
    </row>
    <row r="5357" spans="1:10" x14ac:dyDescent="0.25">
      <c r="A5357" s="67"/>
      <c r="B5357" s="67"/>
      <c r="C5357" s="67"/>
      <c r="D5357" s="67"/>
      <c r="E5357" s="67" t="s">
        <v>383</v>
      </c>
      <c r="F5357" s="68">
        <v>41394</v>
      </c>
      <c r="G5357" s="67" t="s">
        <v>3514</v>
      </c>
      <c r="H5357" s="67"/>
      <c r="I5357" s="67"/>
      <c r="J5357" s="36">
        <v>1942.04</v>
      </c>
    </row>
    <row r="5358" spans="1:10" x14ac:dyDescent="0.25">
      <c r="A5358" s="67"/>
      <c r="B5358" s="67"/>
      <c r="C5358" s="67"/>
      <c r="D5358" s="67"/>
      <c r="E5358" s="67" t="s">
        <v>383</v>
      </c>
      <c r="F5358" s="68">
        <v>41425</v>
      </c>
      <c r="G5358" s="67" t="s">
        <v>1490</v>
      </c>
      <c r="H5358" s="67"/>
      <c r="I5358" s="67" t="s">
        <v>1491</v>
      </c>
      <c r="J5358" s="36">
        <v>80</v>
      </c>
    </row>
    <row r="5359" spans="1:10" x14ac:dyDescent="0.25">
      <c r="A5359" s="67"/>
      <c r="B5359" s="67"/>
      <c r="C5359" s="67"/>
      <c r="D5359" s="67"/>
      <c r="E5359" s="67" t="s">
        <v>383</v>
      </c>
      <c r="F5359" s="68">
        <v>41425</v>
      </c>
      <c r="G5359" s="67" t="s">
        <v>1749</v>
      </c>
      <c r="H5359" s="67"/>
      <c r="I5359" s="67"/>
      <c r="J5359" s="36">
        <v>-599</v>
      </c>
    </row>
    <row r="5360" spans="1:10" x14ac:dyDescent="0.25">
      <c r="A5360" s="67"/>
      <c r="B5360" s="67"/>
      <c r="C5360" s="67"/>
      <c r="D5360" s="67"/>
      <c r="E5360" s="67" t="s">
        <v>383</v>
      </c>
      <c r="F5360" s="68">
        <v>41425</v>
      </c>
      <c r="G5360" s="67" t="s">
        <v>2426</v>
      </c>
      <c r="H5360" s="67"/>
      <c r="I5360" s="67"/>
      <c r="J5360" s="36">
        <v>434.92</v>
      </c>
    </row>
    <row r="5361" spans="1:10" x14ac:dyDescent="0.25">
      <c r="A5361" s="67"/>
      <c r="B5361" s="67"/>
      <c r="C5361" s="67"/>
      <c r="D5361" s="67"/>
      <c r="E5361" s="67" t="s">
        <v>383</v>
      </c>
      <c r="F5361" s="68">
        <v>41455</v>
      </c>
      <c r="G5361" s="67" t="s">
        <v>1750</v>
      </c>
      <c r="H5361" s="67"/>
      <c r="I5361" s="67" t="s">
        <v>1751</v>
      </c>
      <c r="J5361" s="36">
        <v>240</v>
      </c>
    </row>
    <row r="5362" spans="1:10" x14ac:dyDescent="0.25">
      <c r="A5362" s="67"/>
      <c r="B5362" s="67"/>
      <c r="C5362" s="67"/>
      <c r="D5362" s="67"/>
      <c r="E5362" s="67" t="s">
        <v>383</v>
      </c>
      <c r="F5362" s="68">
        <v>41455</v>
      </c>
      <c r="G5362" s="67" t="s">
        <v>1626</v>
      </c>
      <c r="H5362" s="67"/>
      <c r="I5362" s="67" t="s">
        <v>1627</v>
      </c>
      <c r="J5362" s="36">
        <v>-641.49</v>
      </c>
    </row>
    <row r="5363" spans="1:10" x14ac:dyDescent="0.25">
      <c r="A5363" s="67"/>
      <c r="B5363" s="67"/>
      <c r="C5363" s="67"/>
      <c r="D5363" s="67"/>
      <c r="E5363" s="67" t="s">
        <v>383</v>
      </c>
      <c r="F5363" s="68">
        <v>41486</v>
      </c>
      <c r="G5363" s="67" t="s">
        <v>1517</v>
      </c>
      <c r="H5363" s="67"/>
      <c r="I5363" s="67" t="s">
        <v>1518</v>
      </c>
      <c r="J5363" s="36">
        <v>138</v>
      </c>
    </row>
    <row r="5364" spans="1:10" x14ac:dyDescent="0.25">
      <c r="A5364" s="67"/>
      <c r="B5364" s="67"/>
      <c r="C5364" s="67"/>
      <c r="D5364" s="67"/>
      <c r="E5364" s="67" t="s">
        <v>383</v>
      </c>
      <c r="F5364" s="68">
        <v>41517</v>
      </c>
      <c r="G5364" s="67" t="s">
        <v>1508</v>
      </c>
      <c r="H5364" s="67"/>
      <c r="I5364" s="67" t="s">
        <v>1509</v>
      </c>
      <c r="J5364" s="36">
        <v>140</v>
      </c>
    </row>
    <row r="5365" spans="1:10" x14ac:dyDescent="0.25">
      <c r="A5365" s="67"/>
      <c r="B5365" s="67"/>
      <c r="C5365" s="67"/>
      <c r="D5365" s="67"/>
      <c r="E5365" s="67" t="s">
        <v>383</v>
      </c>
      <c r="F5365" s="68">
        <v>41517</v>
      </c>
      <c r="G5365" s="67" t="s">
        <v>1752</v>
      </c>
      <c r="H5365" s="67"/>
      <c r="I5365" s="67" t="s">
        <v>1753</v>
      </c>
      <c r="J5365" s="36">
        <v>-579.41999999999996</v>
      </c>
    </row>
    <row r="5366" spans="1:10" x14ac:dyDescent="0.25">
      <c r="A5366" s="67"/>
      <c r="B5366" s="67"/>
      <c r="C5366" s="67"/>
      <c r="D5366" s="67"/>
      <c r="E5366" s="67" t="s">
        <v>383</v>
      </c>
      <c r="F5366" s="68">
        <v>41517</v>
      </c>
      <c r="G5366" s="67" t="s">
        <v>1754</v>
      </c>
      <c r="H5366" s="67"/>
      <c r="I5366" s="67" t="s">
        <v>1755</v>
      </c>
      <c r="J5366" s="36">
        <v>1000</v>
      </c>
    </row>
    <row r="5367" spans="1:10" x14ac:dyDescent="0.25">
      <c r="A5367" s="67"/>
      <c r="B5367" s="67"/>
      <c r="C5367" s="67"/>
      <c r="D5367" s="67"/>
      <c r="E5367" s="67" t="s">
        <v>383</v>
      </c>
      <c r="F5367" s="68">
        <v>41517</v>
      </c>
      <c r="G5367" s="67" t="s">
        <v>1754</v>
      </c>
      <c r="H5367" s="67"/>
      <c r="I5367" s="67" t="s">
        <v>1755</v>
      </c>
      <c r="J5367" s="36">
        <v>20</v>
      </c>
    </row>
    <row r="5368" spans="1:10" x14ac:dyDescent="0.25">
      <c r="A5368" s="67"/>
      <c r="B5368" s="67"/>
      <c r="C5368" s="67"/>
      <c r="D5368" s="67"/>
      <c r="E5368" s="67" t="s">
        <v>383</v>
      </c>
      <c r="F5368" s="68">
        <v>41547</v>
      </c>
      <c r="G5368" s="67" t="s">
        <v>1543</v>
      </c>
      <c r="H5368" s="67"/>
      <c r="I5368" s="67" t="s">
        <v>1544</v>
      </c>
      <c r="J5368" s="36">
        <v>294</v>
      </c>
    </row>
    <row r="5369" spans="1:10" x14ac:dyDescent="0.25">
      <c r="A5369" s="67"/>
      <c r="B5369" s="67"/>
      <c r="C5369" s="67"/>
      <c r="D5369" s="67"/>
      <c r="E5369" s="67" t="s">
        <v>383</v>
      </c>
      <c r="F5369" s="68">
        <v>41547</v>
      </c>
      <c r="G5369" s="67" t="s">
        <v>1756</v>
      </c>
      <c r="H5369" s="67"/>
      <c r="I5369" s="67" t="s">
        <v>1757</v>
      </c>
      <c r="J5369" s="36">
        <v>-450</v>
      </c>
    </row>
    <row r="5370" spans="1:10" x14ac:dyDescent="0.25">
      <c r="A5370" s="67"/>
      <c r="B5370" s="67"/>
      <c r="C5370" s="67"/>
      <c r="D5370" s="67"/>
      <c r="E5370" s="67" t="s">
        <v>383</v>
      </c>
      <c r="F5370" s="68">
        <v>41578</v>
      </c>
      <c r="G5370" s="67" t="s">
        <v>421</v>
      </c>
      <c r="H5370" s="67"/>
      <c r="I5370" s="67" t="s">
        <v>422</v>
      </c>
      <c r="J5370" s="36">
        <v>516</v>
      </c>
    </row>
    <row r="5371" spans="1:10" x14ac:dyDescent="0.25">
      <c r="A5371" s="67"/>
      <c r="B5371" s="67"/>
      <c r="C5371" s="67"/>
      <c r="D5371" s="67"/>
      <c r="E5371" s="67" t="s">
        <v>383</v>
      </c>
      <c r="F5371" s="68">
        <v>41578</v>
      </c>
      <c r="G5371" s="67" t="s">
        <v>1760</v>
      </c>
      <c r="H5371" s="67"/>
      <c r="I5371" s="67" t="s">
        <v>1761</v>
      </c>
      <c r="J5371" s="36">
        <v>-1071</v>
      </c>
    </row>
    <row r="5372" spans="1:10" x14ac:dyDescent="0.25">
      <c r="A5372" s="67"/>
      <c r="B5372" s="67"/>
      <c r="C5372" s="67"/>
      <c r="D5372" s="67"/>
      <c r="E5372" s="67" t="s">
        <v>383</v>
      </c>
      <c r="F5372" s="68">
        <v>41608</v>
      </c>
      <c r="G5372" s="67" t="s">
        <v>1519</v>
      </c>
      <c r="H5372" s="67"/>
      <c r="I5372" s="67" t="s">
        <v>1520</v>
      </c>
      <c r="J5372" s="36">
        <v>396</v>
      </c>
    </row>
    <row r="5373" spans="1:10" x14ac:dyDescent="0.25">
      <c r="A5373" s="67"/>
      <c r="B5373" s="67"/>
      <c r="C5373" s="67"/>
      <c r="D5373" s="67"/>
      <c r="E5373" s="67" t="s">
        <v>383</v>
      </c>
      <c r="F5373" s="68">
        <v>41608</v>
      </c>
      <c r="G5373" s="67" t="s">
        <v>3515</v>
      </c>
      <c r="H5373" s="67"/>
      <c r="I5373" s="67" t="s">
        <v>3516</v>
      </c>
      <c r="J5373" s="36">
        <v>-36</v>
      </c>
    </row>
    <row r="5374" spans="1:10" x14ac:dyDescent="0.25">
      <c r="A5374" s="67"/>
      <c r="B5374" s="67"/>
      <c r="C5374" s="67"/>
      <c r="D5374" s="67"/>
      <c r="E5374" s="67" t="s">
        <v>383</v>
      </c>
      <c r="F5374" s="68">
        <v>41608</v>
      </c>
      <c r="G5374" s="67" t="s">
        <v>2077</v>
      </c>
      <c r="H5374" s="67"/>
      <c r="I5374" s="67" t="s">
        <v>2078</v>
      </c>
      <c r="J5374" s="36">
        <v>2000</v>
      </c>
    </row>
    <row r="5375" spans="1:10" x14ac:dyDescent="0.25">
      <c r="A5375" s="67"/>
      <c r="B5375" s="67"/>
      <c r="C5375" s="67"/>
      <c r="D5375" s="67"/>
      <c r="E5375" s="67" t="s">
        <v>383</v>
      </c>
      <c r="F5375" s="68">
        <v>41608</v>
      </c>
      <c r="G5375" s="67" t="s">
        <v>2077</v>
      </c>
      <c r="H5375" s="67"/>
      <c r="I5375" s="67" t="s">
        <v>2078</v>
      </c>
      <c r="J5375" s="36">
        <v>874.3</v>
      </c>
    </row>
    <row r="5376" spans="1:10" x14ac:dyDescent="0.25">
      <c r="A5376" s="67"/>
      <c r="B5376" s="67"/>
      <c r="C5376" s="67"/>
      <c r="D5376" s="67"/>
      <c r="E5376" s="67" t="s">
        <v>383</v>
      </c>
      <c r="F5376" s="68">
        <v>41639</v>
      </c>
      <c r="G5376" s="67" t="s">
        <v>1628</v>
      </c>
      <c r="H5376" s="67"/>
      <c r="I5376" s="67" t="s">
        <v>1629</v>
      </c>
      <c r="J5376" s="36">
        <v>118</v>
      </c>
    </row>
    <row r="5377" spans="1:10" x14ac:dyDescent="0.25">
      <c r="A5377" s="67"/>
      <c r="B5377" s="67"/>
      <c r="C5377" s="67"/>
      <c r="D5377" s="67"/>
      <c r="E5377" s="67" t="s">
        <v>383</v>
      </c>
      <c r="F5377" s="68">
        <v>41639</v>
      </c>
      <c r="G5377" s="67" t="s">
        <v>1762</v>
      </c>
      <c r="H5377" s="67"/>
      <c r="I5377" s="67" t="s">
        <v>2865</v>
      </c>
      <c r="J5377" s="36">
        <v>-242.27</v>
      </c>
    </row>
    <row r="5378" spans="1:10" x14ac:dyDescent="0.25">
      <c r="A5378" s="67"/>
      <c r="B5378" s="67"/>
      <c r="C5378" s="67"/>
      <c r="D5378" s="67"/>
      <c r="E5378" s="67" t="s">
        <v>383</v>
      </c>
      <c r="F5378" s="68">
        <v>41639</v>
      </c>
      <c r="G5378" s="67" t="s">
        <v>1630</v>
      </c>
      <c r="H5378" s="67"/>
      <c r="I5378" s="67" t="s">
        <v>1631</v>
      </c>
      <c r="J5378" s="36">
        <v>26410.29</v>
      </c>
    </row>
    <row r="5379" spans="1:10" x14ac:dyDescent="0.25">
      <c r="A5379" s="67"/>
      <c r="B5379" s="67"/>
      <c r="C5379" s="67"/>
      <c r="D5379" s="67"/>
      <c r="E5379" s="67" t="s">
        <v>383</v>
      </c>
      <c r="F5379" s="68">
        <v>41653</v>
      </c>
      <c r="G5379" s="67" t="s">
        <v>4415</v>
      </c>
      <c r="H5379" s="67"/>
      <c r="I5379" s="67" t="s">
        <v>4649</v>
      </c>
      <c r="J5379" s="36">
        <v>485.01</v>
      </c>
    </row>
    <row r="5380" spans="1:10" x14ac:dyDescent="0.25">
      <c r="A5380" s="67"/>
      <c r="B5380" s="67"/>
      <c r="C5380" s="67"/>
      <c r="D5380" s="67"/>
      <c r="E5380" s="67" t="s">
        <v>383</v>
      </c>
      <c r="F5380" s="68">
        <v>41660</v>
      </c>
      <c r="G5380" s="67" t="s">
        <v>4650</v>
      </c>
      <c r="H5380" s="67"/>
      <c r="I5380" s="67" t="s">
        <v>4651</v>
      </c>
      <c r="J5380" s="36">
        <v>-482.4</v>
      </c>
    </row>
    <row r="5381" spans="1:10" x14ac:dyDescent="0.25">
      <c r="A5381" s="67"/>
      <c r="B5381" s="67"/>
      <c r="C5381" s="67"/>
      <c r="D5381" s="67"/>
      <c r="E5381" s="67" t="s">
        <v>383</v>
      </c>
      <c r="F5381" s="68">
        <v>41666</v>
      </c>
      <c r="G5381" s="67" t="s">
        <v>4652</v>
      </c>
      <c r="H5381" s="67"/>
      <c r="I5381" s="67" t="s">
        <v>4653</v>
      </c>
      <c r="J5381" s="36">
        <v>-75</v>
      </c>
    </row>
    <row r="5382" spans="1:10" x14ac:dyDescent="0.25">
      <c r="A5382" s="67"/>
      <c r="B5382" s="67"/>
      <c r="C5382" s="67"/>
      <c r="D5382" s="67"/>
      <c r="E5382" s="67" t="s">
        <v>383</v>
      </c>
      <c r="F5382" s="68">
        <v>41670</v>
      </c>
      <c r="G5382" s="67" t="s">
        <v>1573</v>
      </c>
      <c r="H5382" s="67"/>
      <c r="I5382" s="67" t="s">
        <v>1574</v>
      </c>
      <c r="J5382" s="36">
        <v>40</v>
      </c>
    </row>
    <row r="5383" spans="1:10" x14ac:dyDescent="0.25">
      <c r="A5383" s="67"/>
      <c r="B5383" s="67"/>
      <c r="C5383" s="67"/>
      <c r="D5383" s="67"/>
      <c r="E5383" s="67" t="s">
        <v>383</v>
      </c>
      <c r="F5383" s="68">
        <v>41698</v>
      </c>
      <c r="G5383" s="67" t="s">
        <v>1575</v>
      </c>
      <c r="H5383" s="67"/>
      <c r="I5383" s="67" t="s">
        <v>1576</v>
      </c>
      <c r="J5383" s="36">
        <v>100</v>
      </c>
    </row>
    <row r="5384" spans="1:10" x14ac:dyDescent="0.25">
      <c r="A5384" s="67"/>
      <c r="B5384" s="67"/>
      <c r="C5384" s="67"/>
      <c r="D5384" s="67"/>
      <c r="E5384" s="67" t="s">
        <v>383</v>
      </c>
      <c r="F5384" s="68">
        <v>41715</v>
      </c>
      <c r="G5384" s="67" t="s">
        <v>3994</v>
      </c>
      <c r="H5384" s="67"/>
      <c r="I5384" s="67" t="s">
        <v>2918</v>
      </c>
      <c r="J5384" s="36">
        <v>1500</v>
      </c>
    </row>
    <row r="5385" spans="1:10" x14ac:dyDescent="0.25">
      <c r="A5385" s="67"/>
      <c r="B5385" s="67"/>
      <c r="C5385" s="67"/>
      <c r="D5385" s="67"/>
      <c r="E5385" s="67" t="s">
        <v>383</v>
      </c>
      <c r="F5385" s="68">
        <v>41723</v>
      </c>
      <c r="G5385" s="67" t="s">
        <v>4654</v>
      </c>
      <c r="H5385" s="67" t="s">
        <v>4655</v>
      </c>
      <c r="I5385" s="67" t="s">
        <v>4656</v>
      </c>
      <c r="J5385" s="36">
        <v>1000</v>
      </c>
    </row>
    <row r="5386" spans="1:10" x14ac:dyDescent="0.25">
      <c r="A5386" s="67"/>
      <c r="B5386" s="67"/>
      <c r="C5386" s="67"/>
      <c r="D5386" s="67"/>
      <c r="E5386" s="67" t="s">
        <v>423</v>
      </c>
      <c r="F5386" s="68">
        <v>41724</v>
      </c>
      <c r="G5386" s="67"/>
      <c r="H5386" s="67"/>
      <c r="I5386" s="67" t="s">
        <v>2736</v>
      </c>
      <c r="J5386" s="36">
        <v>194.72</v>
      </c>
    </row>
    <row r="5387" spans="1:10" x14ac:dyDescent="0.25">
      <c r="A5387" s="67"/>
      <c r="B5387" s="67"/>
      <c r="C5387" s="67"/>
      <c r="D5387" s="67"/>
      <c r="E5387" s="67" t="s">
        <v>383</v>
      </c>
      <c r="F5387" s="68">
        <v>41729</v>
      </c>
      <c r="G5387" s="67" t="s">
        <v>1478</v>
      </c>
      <c r="H5387" s="67"/>
      <c r="I5387" s="67" t="s">
        <v>1479</v>
      </c>
      <c r="J5387" s="36">
        <v>218</v>
      </c>
    </row>
    <row r="5388" spans="1:10" x14ac:dyDescent="0.25">
      <c r="A5388" s="67"/>
      <c r="B5388" s="67"/>
      <c r="C5388" s="67"/>
      <c r="D5388" s="67"/>
      <c r="E5388" s="67" t="s">
        <v>426</v>
      </c>
      <c r="F5388" s="68">
        <v>41730</v>
      </c>
      <c r="G5388" s="67"/>
      <c r="H5388" s="67" t="s">
        <v>366</v>
      </c>
      <c r="I5388" s="67" t="s">
        <v>4657</v>
      </c>
      <c r="J5388" s="36">
        <v>-382</v>
      </c>
    </row>
    <row r="5389" spans="1:10" x14ac:dyDescent="0.25">
      <c r="A5389" s="67"/>
      <c r="B5389" s="67"/>
      <c r="C5389" s="67"/>
      <c r="D5389" s="67"/>
      <c r="E5389" s="67" t="s">
        <v>423</v>
      </c>
      <c r="F5389" s="68">
        <v>41745</v>
      </c>
      <c r="G5389" s="67"/>
      <c r="H5389" s="67"/>
      <c r="I5389" s="67" t="s">
        <v>4658</v>
      </c>
      <c r="J5389" s="36">
        <v>436.42</v>
      </c>
    </row>
    <row r="5390" spans="1:10" x14ac:dyDescent="0.25">
      <c r="A5390" s="67"/>
      <c r="B5390" s="67"/>
      <c r="C5390" s="67"/>
      <c r="D5390" s="67"/>
      <c r="E5390" s="67" t="s">
        <v>383</v>
      </c>
      <c r="F5390" s="68">
        <v>41745</v>
      </c>
      <c r="G5390" s="67" t="s">
        <v>1634</v>
      </c>
      <c r="H5390" s="67" t="s">
        <v>1635</v>
      </c>
      <c r="I5390" s="67"/>
      <c r="J5390" s="36">
        <v>1000</v>
      </c>
    </row>
    <row r="5391" spans="1:10" x14ac:dyDescent="0.25">
      <c r="A5391" s="67"/>
      <c r="B5391" s="67"/>
      <c r="C5391" s="67"/>
      <c r="D5391" s="67"/>
      <c r="E5391" s="67" t="s">
        <v>383</v>
      </c>
      <c r="F5391" s="68">
        <v>41759</v>
      </c>
      <c r="G5391" s="67" t="s">
        <v>1521</v>
      </c>
      <c r="H5391" s="67"/>
      <c r="I5391" s="67" t="s">
        <v>1522</v>
      </c>
      <c r="J5391" s="36">
        <v>20</v>
      </c>
    </row>
    <row r="5392" spans="1:10" x14ac:dyDescent="0.25">
      <c r="A5392" s="67"/>
      <c r="B5392" s="67"/>
      <c r="C5392" s="67"/>
      <c r="D5392" s="67"/>
      <c r="E5392" s="67" t="s">
        <v>423</v>
      </c>
      <c r="F5392" s="68">
        <v>41771</v>
      </c>
      <c r="G5392" s="67"/>
      <c r="H5392" s="67"/>
      <c r="I5392" s="67" t="s">
        <v>4659</v>
      </c>
      <c r="J5392" s="36">
        <v>450</v>
      </c>
    </row>
    <row r="5393" spans="1:10" x14ac:dyDescent="0.25">
      <c r="A5393" s="67"/>
      <c r="B5393" s="67"/>
      <c r="C5393" s="67"/>
      <c r="D5393" s="67"/>
      <c r="E5393" s="67" t="s">
        <v>423</v>
      </c>
      <c r="F5393" s="68">
        <v>41775</v>
      </c>
      <c r="G5393" s="67"/>
      <c r="H5393" s="67"/>
      <c r="I5393" s="67" t="s">
        <v>4660</v>
      </c>
      <c r="J5393" s="36">
        <v>9.7100000000000009</v>
      </c>
    </row>
    <row r="5394" spans="1:10" x14ac:dyDescent="0.25">
      <c r="A5394" s="67"/>
      <c r="B5394" s="67"/>
      <c r="C5394" s="67"/>
      <c r="D5394" s="67"/>
      <c r="E5394" s="67" t="s">
        <v>383</v>
      </c>
      <c r="F5394" s="68">
        <v>41790</v>
      </c>
      <c r="G5394" s="67" t="s">
        <v>1116</v>
      </c>
      <c r="H5394" s="67"/>
      <c r="I5394" s="67" t="s">
        <v>1117</v>
      </c>
      <c r="J5394" s="36">
        <v>40</v>
      </c>
    </row>
    <row r="5395" spans="1:10" x14ac:dyDescent="0.25">
      <c r="A5395" s="67"/>
      <c r="B5395" s="67"/>
      <c r="C5395" s="67"/>
      <c r="D5395" s="67"/>
      <c r="E5395" s="67" t="s">
        <v>426</v>
      </c>
      <c r="F5395" s="68">
        <v>41806</v>
      </c>
      <c r="G5395" s="67"/>
      <c r="H5395" s="67" t="s">
        <v>366</v>
      </c>
      <c r="I5395" s="67" t="s">
        <v>4661</v>
      </c>
      <c r="J5395" s="36">
        <v>-340.94</v>
      </c>
    </row>
    <row r="5396" spans="1:10" x14ac:dyDescent="0.25">
      <c r="A5396" s="67"/>
      <c r="B5396" s="67"/>
      <c r="C5396" s="67"/>
      <c r="D5396" s="67"/>
      <c r="E5396" s="67" t="s">
        <v>450</v>
      </c>
      <c r="F5396" s="68">
        <v>41810</v>
      </c>
      <c r="G5396" s="67"/>
      <c r="H5396" s="67" t="s">
        <v>451</v>
      </c>
      <c r="I5396" s="67" t="s">
        <v>4662</v>
      </c>
      <c r="J5396" s="36">
        <v>-228.5</v>
      </c>
    </row>
    <row r="5397" spans="1:10" x14ac:dyDescent="0.25">
      <c r="A5397" s="67"/>
      <c r="B5397" s="67"/>
      <c r="C5397" s="67"/>
      <c r="D5397" s="67"/>
      <c r="E5397" s="67" t="s">
        <v>426</v>
      </c>
      <c r="F5397" s="68">
        <v>41820</v>
      </c>
      <c r="G5397" s="67"/>
      <c r="H5397" s="67" t="s">
        <v>4663</v>
      </c>
      <c r="I5397" s="67" t="s">
        <v>4664</v>
      </c>
      <c r="J5397" s="36">
        <v>-395</v>
      </c>
    </row>
    <row r="5398" spans="1:10" x14ac:dyDescent="0.25">
      <c r="A5398" s="67"/>
      <c r="B5398" s="67"/>
      <c r="C5398" s="67"/>
      <c r="D5398" s="67"/>
      <c r="E5398" s="67" t="s">
        <v>383</v>
      </c>
      <c r="F5398" s="68">
        <v>41820</v>
      </c>
      <c r="G5398" s="67" t="s">
        <v>1638</v>
      </c>
      <c r="H5398" s="67"/>
      <c r="I5398" s="67" t="s">
        <v>1639</v>
      </c>
      <c r="J5398" s="36">
        <v>238</v>
      </c>
    </row>
    <row r="5399" spans="1:10" x14ac:dyDescent="0.25">
      <c r="A5399" s="67"/>
      <c r="B5399" s="67"/>
      <c r="C5399" s="67"/>
      <c r="D5399" s="67"/>
      <c r="E5399" s="67" t="s">
        <v>426</v>
      </c>
      <c r="F5399" s="68">
        <v>41827</v>
      </c>
      <c r="G5399" s="67" t="s">
        <v>570</v>
      </c>
      <c r="H5399" s="67" t="s">
        <v>4665</v>
      </c>
      <c r="I5399" s="67" t="s">
        <v>4666</v>
      </c>
      <c r="J5399" s="36">
        <v>-1000</v>
      </c>
    </row>
    <row r="5400" spans="1:10" x14ac:dyDescent="0.25">
      <c r="A5400" s="67"/>
      <c r="B5400" s="67"/>
      <c r="C5400" s="67"/>
      <c r="D5400" s="67"/>
      <c r="E5400" s="67" t="s">
        <v>450</v>
      </c>
      <c r="F5400" s="68">
        <v>41836</v>
      </c>
      <c r="G5400" s="67"/>
      <c r="H5400" s="67" t="s">
        <v>451</v>
      </c>
      <c r="I5400" s="67" t="s">
        <v>4667</v>
      </c>
      <c r="J5400" s="36">
        <v>-1496.57</v>
      </c>
    </row>
    <row r="5401" spans="1:10" x14ac:dyDescent="0.25">
      <c r="A5401" s="67"/>
      <c r="B5401" s="67"/>
      <c r="C5401" s="67"/>
      <c r="D5401" s="67"/>
      <c r="E5401" s="67" t="s">
        <v>426</v>
      </c>
      <c r="F5401" s="68">
        <v>41841</v>
      </c>
      <c r="G5401" s="67"/>
      <c r="H5401" s="67" t="s">
        <v>3954</v>
      </c>
      <c r="I5401" s="67" t="s">
        <v>4668</v>
      </c>
      <c r="J5401" s="36">
        <v>-72</v>
      </c>
    </row>
    <row r="5402" spans="1:10" x14ac:dyDescent="0.25">
      <c r="A5402" s="67"/>
      <c r="B5402" s="67"/>
      <c r="C5402" s="67"/>
      <c r="D5402" s="67"/>
      <c r="E5402" s="67" t="s">
        <v>426</v>
      </c>
      <c r="F5402" s="68">
        <v>41848</v>
      </c>
      <c r="G5402" s="67"/>
      <c r="H5402" s="67" t="s">
        <v>366</v>
      </c>
      <c r="I5402" s="67" t="s">
        <v>4669</v>
      </c>
      <c r="J5402" s="36">
        <v>-352.32</v>
      </c>
    </row>
    <row r="5403" spans="1:10" x14ac:dyDescent="0.25">
      <c r="A5403" s="67"/>
      <c r="B5403" s="67"/>
      <c r="C5403" s="67"/>
      <c r="D5403" s="67"/>
      <c r="E5403" s="67" t="s">
        <v>426</v>
      </c>
      <c r="F5403" s="68">
        <v>41848</v>
      </c>
      <c r="G5403" s="67"/>
      <c r="H5403" s="67" t="s">
        <v>366</v>
      </c>
      <c r="I5403" s="67" t="s">
        <v>4670</v>
      </c>
      <c r="J5403" s="36">
        <v>-120</v>
      </c>
    </row>
    <row r="5404" spans="1:10" x14ac:dyDescent="0.25">
      <c r="A5404" s="67"/>
      <c r="B5404" s="67"/>
      <c r="C5404" s="67"/>
      <c r="D5404" s="67"/>
      <c r="E5404" s="67" t="s">
        <v>423</v>
      </c>
      <c r="F5404" s="68">
        <v>41851</v>
      </c>
      <c r="G5404" s="67"/>
      <c r="H5404" s="67" t="s">
        <v>4671</v>
      </c>
      <c r="I5404" s="67" t="s">
        <v>430</v>
      </c>
      <c r="J5404" s="36">
        <v>436.06</v>
      </c>
    </row>
    <row r="5405" spans="1:10" x14ac:dyDescent="0.25">
      <c r="A5405" s="67"/>
      <c r="B5405" s="67"/>
      <c r="C5405" s="67"/>
      <c r="D5405" s="67"/>
      <c r="E5405" s="67" t="s">
        <v>383</v>
      </c>
      <c r="F5405" s="68">
        <v>41851</v>
      </c>
      <c r="G5405" s="67" t="s">
        <v>1780</v>
      </c>
      <c r="H5405" s="67"/>
      <c r="I5405" s="67" t="s">
        <v>1781</v>
      </c>
      <c r="J5405" s="36">
        <v>80</v>
      </c>
    </row>
    <row r="5406" spans="1:10" x14ac:dyDescent="0.25">
      <c r="A5406" s="67"/>
      <c r="B5406" s="67"/>
      <c r="C5406" s="67"/>
      <c r="D5406" s="67"/>
      <c r="E5406" s="67" t="s">
        <v>426</v>
      </c>
      <c r="F5406" s="68">
        <v>41855</v>
      </c>
      <c r="G5406" s="67"/>
      <c r="H5406" s="67" t="s">
        <v>366</v>
      </c>
      <c r="I5406" s="67" t="s">
        <v>4672</v>
      </c>
      <c r="J5406" s="36">
        <v>-325.01</v>
      </c>
    </row>
    <row r="5407" spans="1:10" x14ac:dyDescent="0.25">
      <c r="A5407" s="67"/>
      <c r="B5407" s="67"/>
      <c r="C5407" s="67"/>
      <c r="D5407" s="67"/>
      <c r="E5407" s="67" t="s">
        <v>426</v>
      </c>
      <c r="F5407" s="68">
        <v>41862</v>
      </c>
      <c r="G5407" s="67"/>
      <c r="H5407" s="67" t="s">
        <v>568</v>
      </c>
      <c r="I5407" s="67" t="s">
        <v>569</v>
      </c>
      <c r="J5407" s="36">
        <v>-33.71</v>
      </c>
    </row>
    <row r="5408" spans="1:10" x14ac:dyDescent="0.25">
      <c r="A5408" s="67"/>
      <c r="B5408" s="67"/>
      <c r="C5408" s="67"/>
      <c r="D5408" s="67"/>
      <c r="E5408" s="67" t="s">
        <v>423</v>
      </c>
      <c r="F5408" s="68">
        <v>41862</v>
      </c>
      <c r="G5408" s="67"/>
      <c r="H5408" s="67"/>
      <c r="I5408" s="67" t="s">
        <v>4673</v>
      </c>
      <c r="J5408" s="36">
        <v>72</v>
      </c>
    </row>
    <row r="5409" spans="1:10" x14ac:dyDescent="0.25">
      <c r="A5409" s="67"/>
      <c r="B5409" s="67"/>
      <c r="C5409" s="67"/>
      <c r="D5409" s="67"/>
      <c r="E5409" s="67" t="s">
        <v>426</v>
      </c>
      <c r="F5409" s="68">
        <v>41878</v>
      </c>
      <c r="G5409" s="67"/>
      <c r="H5409" s="67" t="s">
        <v>4674</v>
      </c>
      <c r="I5409" s="67" t="s">
        <v>4675</v>
      </c>
      <c r="J5409" s="36">
        <v>-150</v>
      </c>
    </row>
    <row r="5410" spans="1:10" x14ac:dyDescent="0.25">
      <c r="A5410" s="67"/>
      <c r="B5410" s="67"/>
      <c r="C5410" s="67"/>
      <c r="D5410" s="67"/>
      <c r="E5410" s="67" t="s">
        <v>423</v>
      </c>
      <c r="F5410" s="68">
        <v>41878</v>
      </c>
      <c r="G5410" s="67"/>
      <c r="H5410" s="67" t="s">
        <v>4676</v>
      </c>
      <c r="I5410" s="67" t="s">
        <v>2653</v>
      </c>
      <c r="J5410" s="36">
        <v>436.91</v>
      </c>
    </row>
    <row r="5411" spans="1:10" x14ac:dyDescent="0.25">
      <c r="A5411" s="67"/>
      <c r="B5411" s="67"/>
      <c r="C5411" s="67"/>
      <c r="D5411" s="67"/>
      <c r="E5411" s="67" t="s">
        <v>383</v>
      </c>
      <c r="F5411" s="68">
        <v>41882</v>
      </c>
      <c r="G5411" s="67" t="s">
        <v>1492</v>
      </c>
      <c r="H5411" s="67"/>
      <c r="I5411" s="67" t="s">
        <v>1493</v>
      </c>
      <c r="J5411" s="36">
        <v>40</v>
      </c>
    </row>
    <row r="5412" spans="1:10" x14ac:dyDescent="0.25">
      <c r="A5412" s="67"/>
      <c r="B5412" s="67"/>
      <c r="C5412" s="67"/>
      <c r="D5412" s="67"/>
      <c r="E5412" s="67" t="s">
        <v>426</v>
      </c>
      <c r="F5412" s="68">
        <v>41890</v>
      </c>
      <c r="G5412" s="67"/>
      <c r="H5412" s="67" t="s">
        <v>3954</v>
      </c>
      <c r="I5412" s="67" t="s">
        <v>4677</v>
      </c>
      <c r="J5412" s="36">
        <v>-72</v>
      </c>
    </row>
    <row r="5413" spans="1:10" x14ac:dyDescent="0.25">
      <c r="A5413" s="67"/>
      <c r="B5413" s="67"/>
      <c r="C5413" s="67"/>
      <c r="D5413" s="67"/>
      <c r="E5413" s="67" t="s">
        <v>426</v>
      </c>
      <c r="F5413" s="68">
        <v>41890</v>
      </c>
      <c r="G5413" s="67"/>
      <c r="H5413" s="67" t="s">
        <v>4678</v>
      </c>
      <c r="I5413" s="67" t="s">
        <v>4679</v>
      </c>
      <c r="J5413" s="36">
        <v>-625</v>
      </c>
    </row>
    <row r="5414" spans="1:10" x14ac:dyDescent="0.25">
      <c r="A5414" s="67"/>
      <c r="B5414" s="67"/>
      <c r="C5414" s="67"/>
      <c r="D5414" s="67"/>
      <c r="E5414" s="67" t="s">
        <v>426</v>
      </c>
      <c r="F5414" s="68">
        <v>41890</v>
      </c>
      <c r="G5414" s="67"/>
      <c r="H5414" s="67" t="s">
        <v>366</v>
      </c>
      <c r="I5414" s="67" t="s">
        <v>4680</v>
      </c>
      <c r="J5414" s="36">
        <v>-280.95</v>
      </c>
    </row>
    <row r="5415" spans="1:10" x14ac:dyDescent="0.25">
      <c r="A5415" s="67"/>
      <c r="B5415" s="67"/>
      <c r="C5415" s="67"/>
      <c r="D5415" s="67"/>
      <c r="E5415" s="67" t="s">
        <v>426</v>
      </c>
      <c r="F5415" s="68">
        <v>41904</v>
      </c>
      <c r="G5415" s="67"/>
      <c r="H5415" s="67" t="s">
        <v>366</v>
      </c>
      <c r="I5415" s="67" t="s">
        <v>4680</v>
      </c>
      <c r="J5415" s="36">
        <v>-100</v>
      </c>
    </row>
    <row r="5416" spans="1:10" x14ac:dyDescent="0.25">
      <c r="A5416" s="67"/>
      <c r="B5416" s="67"/>
      <c r="C5416" s="67"/>
      <c r="D5416" s="67"/>
      <c r="E5416" s="67" t="s">
        <v>423</v>
      </c>
      <c r="F5416" s="68">
        <v>41911</v>
      </c>
      <c r="G5416" s="67"/>
      <c r="H5416" s="67" t="s">
        <v>262</v>
      </c>
      <c r="I5416" s="67" t="s">
        <v>430</v>
      </c>
      <c r="J5416" s="36">
        <v>448.06</v>
      </c>
    </row>
    <row r="5417" spans="1:10" x14ac:dyDescent="0.25">
      <c r="A5417" s="67"/>
      <c r="B5417" s="67"/>
      <c r="C5417" s="67"/>
      <c r="D5417" s="67"/>
      <c r="E5417" s="67" t="s">
        <v>383</v>
      </c>
      <c r="F5417" s="68">
        <v>41912</v>
      </c>
      <c r="G5417" s="67" t="s">
        <v>1642</v>
      </c>
      <c r="H5417" s="67"/>
      <c r="I5417" s="67" t="s">
        <v>1643</v>
      </c>
      <c r="J5417" s="36">
        <v>338</v>
      </c>
    </row>
    <row r="5418" spans="1:10" x14ac:dyDescent="0.25">
      <c r="A5418" s="67"/>
      <c r="B5418" s="67"/>
      <c r="C5418" s="67"/>
      <c r="D5418" s="67"/>
      <c r="E5418" s="67" t="s">
        <v>423</v>
      </c>
      <c r="F5418" s="68">
        <v>41918</v>
      </c>
      <c r="G5418" s="67"/>
      <c r="H5418" s="67" t="s">
        <v>299</v>
      </c>
      <c r="I5418" s="67" t="s">
        <v>430</v>
      </c>
      <c r="J5418" s="36">
        <v>486.96</v>
      </c>
    </row>
    <row r="5419" spans="1:10" x14ac:dyDescent="0.25">
      <c r="A5419" s="67"/>
      <c r="B5419" s="67"/>
      <c r="C5419" s="67"/>
      <c r="D5419" s="67"/>
      <c r="E5419" s="67" t="s">
        <v>426</v>
      </c>
      <c r="F5419" s="68">
        <v>41920</v>
      </c>
      <c r="G5419" s="67" t="s">
        <v>570</v>
      </c>
      <c r="H5419" s="67" t="s">
        <v>571</v>
      </c>
      <c r="I5419" s="67" t="s">
        <v>4681</v>
      </c>
      <c r="J5419" s="36">
        <v>-75</v>
      </c>
    </row>
    <row r="5420" spans="1:10" x14ac:dyDescent="0.25">
      <c r="A5420" s="67"/>
      <c r="B5420" s="67"/>
      <c r="C5420" s="67"/>
      <c r="D5420" s="67"/>
      <c r="E5420" s="67" t="s">
        <v>426</v>
      </c>
      <c r="F5420" s="68">
        <v>41925</v>
      </c>
      <c r="G5420" s="67"/>
      <c r="H5420" s="67" t="s">
        <v>4682</v>
      </c>
      <c r="I5420" s="67" t="s">
        <v>4683</v>
      </c>
      <c r="J5420" s="36">
        <v>-25</v>
      </c>
    </row>
    <row r="5421" spans="1:10" x14ac:dyDescent="0.25">
      <c r="A5421" s="67"/>
      <c r="B5421" s="67"/>
      <c r="C5421" s="67"/>
      <c r="D5421" s="67"/>
      <c r="E5421" s="67" t="s">
        <v>426</v>
      </c>
      <c r="F5421" s="68">
        <v>41932</v>
      </c>
      <c r="G5421" s="67"/>
      <c r="H5421" s="67" t="s">
        <v>4684</v>
      </c>
      <c r="I5421" s="67" t="s">
        <v>4685</v>
      </c>
      <c r="J5421" s="36">
        <v>-41</v>
      </c>
    </row>
    <row r="5422" spans="1:10" x14ac:dyDescent="0.25">
      <c r="A5422" s="67"/>
      <c r="B5422" s="67"/>
      <c r="C5422" s="67"/>
      <c r="D5422" s="67"/>
      <c r="E5422" s="67" t="s">
        <v>426</v>
      </c>
      <c r="F5422" s="68">
        <v>41932</v>
      </c>
      <c r="G5422" s="67"/>
      <c r="H5422" s="67" t="s">
        <v>366</v>
      </c>
      <c r="I5422" s="67" t="s">
        <v>4686</v>
      </c>
      <c r="J5422" s="36">
        <v>-36</v>
      </c>
    </row>
    <row r="5423" spans="1:10" x14ac:dyDescent="0.25">
      <c r="A5423" s="67"/>
      <c r="B5423" s="67"/>
      <c r="C5423" s="67"/>
      <c r="D5423" s="67"/>
      <c r="E5423" s="67" t="s">
        <v>426</v>
      </c>
      <c r="F5423" s="68">
        <v>41932</v>
      </c>
      <c r="G5423" s="67"/>
      <c r="H5423" s="67" t="s">
        <v>4687</v>
      </c>
      <c r="I5423" s="67" t="s">
        <v>4688</v>
      </c>
      <c r="J5423" s="36">
        <v>-825</v>
      </c>
    </row>
    <row r="5424" spans="1:10" x14ac:dyDescent="0.25">
      <c r="A5424" s="67"/>
      <c r="B5424" s="67"/>
      <c r="C5424" s="67"/>
      <c r="D5424" s="67"/>
      <c r="E5424" s="67" t="s">
        <v>423</v>
      </c>
      <c r="F5424" s="68">
        <v>41941</v>
      </c>
      <c r="G5424" s="67"/>
      <c r="H5424" s="67"/>
      <c r="I5424" s="67" t="s">
        <v>4689</v>
      </c>
      <c r="J5424" s="36">
        <v>439.68</v>
      </c>
    </row>
    <row r="5425" spans="1:10" x14ac:dyDescent="0.25">
      <c r="A5425" s="67"/>
      <c r="B5425" s="67"/>
      <c r="C5425" s="67"/>
      <c r="D5425" s="67"/>
      <c r="E5425" s="67" t="s">
        <v>383</v>
      </c>
      <c r="F5425" s="68">
        <v>41943</v>
      </c>
      <c r="G5425" s="67" t="s">
        <v>1644</v>
      </c>
      <c r="H5425" s="67"/>
      <c r="I5425" s="67" t="s">
        <v>1645</v>
      </c>
      <c r="J5425" s="36">
        <v>282</v>
      </c>
    </row>
    <row r="5426" spans="1:10" x14ac:dyDescent="0.25">
      <c r="A5426" s="67"/>
      <c r="B5426" s="67"/>
      <c r="C5426" s="67"/>
      <c r="D5426" s="67"/>
      <c r="E5426" s="67" t="s">
        <v>383</v>
      </c>
      <c r="F5426" s="68">
        <v>41953</v>
      </c>
      <c r="G5426" s="67" t="s">
        <v>4690</v>
      </c>
      <c r="H5426" s="67" t="s">
        <v>3873</v>
      </c>
      <c r="I5426" s="67" t="s">
        <v>4691</v>
      </c>
      <c r="J5426" s="36">
        <v>485.2</v>
      </c>
    </row>
    <row r="5427" spans="1:10" x14ac:dyDescent="0.25">
      <c r="A5427" s="67"/>
      <c r="B5427" s="67"/>
      <c r="C5427" s="67"/>
      <c r="D5427" s="67"/>
      <c r="E5427" s="67" t="s">
        <v>426</v>
      </c>
      <c r="F5427" s="68">
        <v>41960</v>
      </c>
      <c r="G5427" s="67"/>
      <c r="H5427" s="67" t="s">
        <v>4687</v>
      </c>
      <c r="I5427" s="67" t="s">
        <v>4688</v>
      </c>
      <c r="J5427" s="36">
        <v>-750</v>
      </c>
    </row>
    <row r="5428" spans="1:10" x14ac:dyDescent="0.25">
      <c r="A5428" s="67"/>
      <c r="B5428" s="67"/>
      <c r="C5428" s="67"/>
      <c r="D5428" s="67"/>
      <c r="E5428" s="67" t="s">
        <v>426</v>
      </c>
      <c r="F5428" s="68">
        <v>41967</v>
      </c>
      <c r="G5428" s="67"/>
      <c r="H5428" s="67" t="s">
        <v>4427</v>
      </c>
      <c r="I5428" s="67" t="s">
        <v>4692</v>
      </c>
      <c r="J5428" s="36">
        <v>-150</v>
      </c>
    </row>
    <row r="5429" spans="1:10" x14ac:dyDescent="0.25">
      <c r="A5429" s="67"/>
      <c r="B5429" s="67"/>
      <c r="C5429" s="67"/>
      <c r="D5429" s="67"/>
      <c r="E5429" s="67" t="s">
        <v>383</v>
      </c>
      <c r="F5429" s="68">
        <v>41973</v>
      </c>
      <c r="G5429" s="67" t="s">
        <v>1646</v>
      </c>
      <c r="H5429" s="67"/>
      <c r="I5429" s="67" t="s">
        <v>1647</v>
      </c>
      <c r="J5429" s="36">
        <v>60</v>
      </c>
    </row>
    <row r="5430" spans="1:10" x14ac:dyDescent="0.25">
      <c r="A5430" s="67"/>
      <c r="B5430" s="67"/>
      <c r="C5430" s="67"/>
      <c r="D5430" s="67"/>
      <c r="E5430" s="67" t="s">
        <v>426</v>
      </c>
      <c r="F5430" s="68">
        <v>41974</v>
      </c>
      <c r="G5430" s="67"/>
      <c r="H5430" s="67" t="s">
        <v>4427</v>
      </c>
      <c r="I5430" s="67" t="s">
        <v>4692</v>
      </c>
      <c r="J5430" s="36">
        <v>-150</v>
      </c>
    </row>
    <row r="5431" spans="1:10" x14ac:dyDescent="0.25">
      <c r="A5431" s="67"/>
      <c r="B5431" s="67"/>
      <c r="C5431" s="67"/>
      <c r="D5431" s="67"/>
      <c r="E5431" s="67" t="s">
        <v>426</v>
      </c>
      <c r="F5431" s="68">
        <v>41974</v>
      </c>
      <c r="G5431" s="67" t="s">
        <v>570</v>
      </c>
      <c r="H5431" s="67" t="s">
        <v>571</v>
      </c>
      <c r="I5431" s="67" t="s">
        <v>4693</v>
      </c>
      <c r="J5431" s="36">
        <v>-30</v>
      </c>
    </row>
    <row r="5432" spans="1:10" x14ac:dyDescent="0.25">
      <c r="A5432" s="67"/>
      <c r="B5432" s="67"/>
      <c r="C5432" s="67"/>
      <c r="D5432" s="67"/>
      <c r="E5432" s="67" t="s">
        <v>426</v>
      </c>
      <c r="F5432" s="68">
        <v>41981</v>
      </c>
      <c r="G5432" s="67"/>
      <c r="H5432" s="67" t="s">
        <v>4427</v>
      </c>
      <c r="I5432" s="67" t="s">
        <v>4692</v>
      </c>
      <c r="J5432" s="36">
        <v>-150</v>
      </c>
    </row>
    <row r="5433" spans="1:10" x14ac:dyDescent="0.25">
      <c r="A5433" s="67"/>
      <c r="B5433" s="67"/>
      <c r="C5433" s="67"/>
      <c r="D5433" s="67"/>
      <c r="E5433" s="67" t="s">
        <v>383</v>
      </c>
      <c r="F5433" s="68">
        <v>41982</v>
      </c>
      <c r="G5433" s="67" t="s">
        <v>4694</v>
      </c>
      <c r="H5433" s="67" t="s">
        <v>4695</v>
      </c>
      <c r="I5433" s="67"/>
      <c r="J5433" s="36">
        <v>1000</v>
      </c>
    </row>
    <row r="5434" spans="1:10" x14ac:dyDescent="0.25">
      <c r="A5434" s="67"/>
      <c r="B5434" s="67"/>
      <c r="C5434" s="67"/>
      <c r="D5434" s="67"/>
      <c r="E5434" s="67" t="s">
        <v>383</v>
      </c>
      <c r="F5434" s="68">
        <v>41983</v>
      </c>
      <c r="G5434" s="67" t="s">
        <v>1212</v>
      </c>
      <c r="H5434" s="67" t="s">
        <v>299</v>
      </c>
      <c r="I5434" s="67"/>
      <c r="J5434" s="36">
        <v>1500</v>
      </c>
    </row>
    <row r="5435" spans="1:10" x14ac:dyDescent="0.25">
      <c r="A5435" s="67"/>
      <c r="B5435" s="67"/>
      <c r="C5435" s="67"/>
      <c r="D5435" s="67"/>
      <c r="E5435" s="67" t="s">
        <v>426</v>
      </c>
      <c r="F5435" s="68">
        <v>41988</v>
      </c>
      <c r="G5435" s="67"/>
      <c r="H5435" s="67" t="s">
        <v>366</v>
      </c>
      <c r="I5435" s="67" t="s">
        <v>4696</v>
      </c>
      <c r="J5435" s="36">
        <v>-249.5</v>
      </c>
    </row>
    <row r="5436" spans="1:10" x14ac:dyDescent="0.25">
      <c r="A5436" s="67"/>
      <c r="B5436" s="67"/>
      <c r="C5436" s="67"/>
      <c r="D5436" s="67"/>
      <c r="E5436" s="67" t="s">
        <v>426</v>
      </c>
      <c r="F5436" s="68">
        <v>41988</v>
      </c>
      <c r="G5436" s="67"/>
      <c r="H5436" s="67" t="s">
        <v>4427</v>
      </c>
      <c r="I5436" s="67" t="s">
        <v>4692</v>
      </c>
      <c r="J5436" s="36">
        <v>-150</v>
      </c>
    </row>
    <row r="5437" spans="1:10" x14ac:dyDescent="0.25">
      <c r="A5437" s="67"/>
      <c r="B5437" s="67"/>
      <c r="C5437" s="67"/>
      <c r="D5437" s="67"/>
      <c r="E5437" s="67" t="s">
        <v>423</v>
      </c>
      <c r="F5437" s="68">
        <v>41995</v>
      </c>
      <c r="G5437" s="67"/>
      <c r="H5437" s="67" t="s">
        <v>4697</v>
      </c>
      <c r="I5437" s="67" t="s">
        <v>4698</v>
      </c>
      <c r="J5437" s="36">
        <v>967.03</v>
      </c>
    </row>
    <row r="5438" spans="1:10" x14ac:dyDescent="0.25">
      <c r="A5438" s="67"/>
      <c r="B5438" s="67"/>
      <c r="C5438" s="67"/>
      <c r="D5438" s="67"/>
      <c r="E5438" s="67" t="s">
        <v>426</v>
      </c>
      <c r="F5438" s="68">
        <v>42002</v>
      </c>
      <c r="G5438" s="67"/>
      <c r="H5438" s="67" t="s">
        <v>4687</v>
      </c>
      <c r="I5438" s="67" t="s">
        <v>4699</v>
      </c>
      <c r="J5438" s="36">
        <v>-497.5</v>
      </c>
    </row>
    <row r="5439" spans="1:10" x14ac:dyDescent="0.25">
      <c r="A5439" s="67"/>
      <c r="B5439" s="67"/>
      <c r="C5439" s="67"/>
      <c r="D5439" s="67"/>
      <c r="E5439" s="67" t="s">
        <v>426</v>
      </c>
      <c r="F5439" s="68">
        <v>42002</v>
      </c>
      <c r="G5439" s="67"/>
      <c r="H5439" s="67" t="s">
        <v>4427</v>
      </c>
      <c r="I5439" s="67" t="s">
        <v>4692</v>
      </c>
      <c r="J5439" s="36">
        <v>-345</v>
      </c>
    </row>
    <row r="5440" spans="1:10" x14ac:dyDescent="0.25">
      <c r="A5440" s="67"/>
      <c r="B5440" s="67"/>
      <c r="C5440" s="67"/>
      <c r="D5440" s="67"/>
      <c r="E5440" s="67" t="s">
        <v>426</v>
      </c>
      <c r="F5440" s="68">
        <v>42002</v>
      </c>
      <c r="G5440" s="67"/>
      <c r="H5440" s="67" t="s">
        <v>366</v>
      </c>
      <c r="I5440" s="67" t="s">
        <v>4700</v>
      </c>
      <c r="J5440" s="36">
        <v>-140.33000000000001</v>
      </c>
    </row>
    <row r="5441" spans="1:10" x14ac:dyDescent="0.25">
      <c r="A5441" s="67"/>
      <c r="B5441" s="67"/>
      <c r="C5441" s="67"/>
      <c r="D5441" s="67"/>
      <c r="E5441" s="67" t="s">
        <v>383</v>
      </c>
      <c r="F5441" s="68">
        <v>42004</v>
      </c>
      <c r="G5441" s="67" t="s">
        <v>1648</v>
      </c>
      <c r="H5441" s="67"/>
      <c r="I5441" s="67" t="s">
        <v>1649</v>
      </c>
      <c r="J5441" s="36">
        <v>138</v>
      </c>
    </row>
    <row r="5442" spans="1:10" x14ac:dyDescent="0.25">
      <c r="A5442" s="67"/>
      <c r="B5442" s="67"/>
      <c r="C5442" s="67"/>
      <c r="D5442" s="67"/>
      <c r="E5442" s="67" t="s">
        <v>426</v>
      </c>
      <c r="F5442" s="68">
        <v>42004</v>
      </c>
      <c r="G5442" s="67"/>
      <c r="H5442" s="67" t="s">
        <v>4427</v>
      </c>
      <c r="I5442" s="67" t="s">
        <v>4701</v>
      </c>
      <c r="J5442" s="36">
        <v>-150</v>
      </c>
    </row>
    <row r="5443" spans="1:10" x14ac:dyDescent="0.25">
      <c r="A5443" s="67"/>
      <c r="B5443" s="67"/>
      <c r="C5443" s="67"/>
      <c r="D5443" s="67"/>
      <c r="E5443" s="67" t="s">
        <v>426</v>
      </c>
      <c r="F5443" s="68">
        <v>42004</v>
      </c>
      <c r="G5443" s="67"/>
      <c r="H5443" s="67" t="s">
        <v>4427</v>
      </c>
      <c r="I5443" s="67" t="s">
        <v>4702</v>
      </c>
      <c r="J5443" s="36">
        <v>-117.43</v>
      </c>
    </row>
    <row r="5444" spans="1:10" x14ac:dyDescent="0.25">
      <c r="A5444" s="67"/>
      <c r="B5444" s="67"/>
      <c r="C5444" s="67"/>
      <c r="D5444" s="67"/>
      <c r="E5444" s="67" t="s">
        <v>423</v>
      </c>
      <c r="F5444" s="68">
        <v>42012</v>
      </c>
      <c r="G5444" s="67" t="s">
        <v>1162</v>
      </c>
      <c r="H5444" s="67" t="s">
        <v>3965</v>
      </c>
      <c r="I5444" s="67" t="s">
        <v>4703</v>
      </c>
      <c r="J5444" s="36">
        <v>625</v>
      </c>
    </row>
    <row r="5445" spans="1:10" x14ac:dyDescent="0.25">
      <c r="A5445" s="67"/>
      <c r="B5445" s="67"/>
      <c r="C5445" s="67"/>
      <c r="D5445" s="67"/>
      <c r="E5445" s="67" t="s">
        <v>426</v>
      </c>
      <c r="F5445" s="68">
        <v>42018</v>
      </c>
      <c r="G5445" s="67"/>
      <c r="H5445" s="67" t="s">
        <v>4427</v>
      </c>
      <c r="I5445" s="67" t="s">
        <v>4701</v>
      </c>
      <c r="J5445" s="36">
        <v>-150</v>
      </c>
    </row>
    <row r="5446" spans="1:10" x14ac:dyDescent="0.25">
      <c r="A5446" s="67"/>
      <c r="B5446" s="67"/>
      <c r="C5446" s="67"/>
      <c r="D5446" s="67"/>
      <c r="E5446" s="67" t="s">
        <v>426</v>
      </c>
      <c r="F5446" s="68">
        <v>42024</v>
      </c>
      <c r="G5446" s="67"/>
      <c r="H5446" s="67" t="s">
        <v>366</v>
      </c>
      <c r="I5446" s="67" t="s">
        <v>4704</v>
      </c>
      <c r="J5446" s="36">
        <v>-57.02</v>
      </c>
    </row>
    <row r="5447" spans="1:10" x14ac:dyDescent="0.25">
      <c r="A5447" s="67"/>
      <c r="B5447" s="67"/>
      <c r="C5447" s="67"/>
      <c r="D5447" s="67"/>
      <c r="E5447" s="67" t="s">
        <v>426</v>
      </c>
      <c r="F5447" s="68">
        <v>42024</v>
      </c>
      <c r="G5447" s="67"/>
      <c r="H5447" s="67" t="s">
        <v>366</v>
      </c>
      <c r="I5447" s="67" t="s">
        <v>4705</v>
      </c>
      <c r="J5447" s="36">
        <v>-14</v>
      </c>
    </row>
    <row r="5448" spans="1:10" x14ac:dyDescent="0.25">
      <c r="A5448" s="67"/>
      <c r="B5448" s="67"/>
      <c r="C5448" s="67"/>
      <c r="D5448" s="67"/>
      <c r="E5448" s="67" t="s">
        <v>426</v>
      </c>
      <c r="F5448" s="68">
        <v>42024</v>
      </c>
      <c r="G5448" s="67"/>
      <c r="H5448" s="67" t="s">
        <v>366</v>
      </c>
      <c r="I5448" s="67" t="s">
        <v>4706</v>
      </c>
      <c r="J5448" s="36">
        <v>-1352.74</v>
      </c>
    </row>
    <row r="5449" spans="1:10" x14ac:dyDescent="0.25">
      <c r="A5449" s="67"/>
      <c r="B5449" s="67"/>
      <c r="C5449" s="67"/>
      <c r="D5449" s="67"/>
      <c r="E5449" s="67" t="s">
        <v>426</v>
      </c>
      <c r="F5449" s="68">
        <v>42030</v>
      </c>
      <c r="G5449" s="67"/>
      <c r="H5449" s="67" t="s">
        <v>4427</v>
      </c>
      <c r="I5449" s="67" t="s">
        <v>4701</v>
      </c>
      <c r="J5449" s="36">
        <v>-195</v>
      </c>
    </row>
    <row r="5450" spans="1:10" x14ac:dyDescent="0.25">
      <c r="A5450" s="67"/>
      <c r="B5450" s="67"/>
      <c r="C5450" s="67"/>
      <c r="D5450" s="67"/>
      <c r="E5450" s="67" t="s">
        <v>426</v>
      </c>
      <c r="F5450" s="68">
        <v>42030</v>
      </c>
      <c r="G5450" s="67"/>
      <c r="H5450" s="67" t="s">
        <v>4427</v>
      </c>
      <c r="I5450" s="67" t="s">
        <v>4707</v>
      </c>
      <c r="J5450" s="36">
        <v>-264.99</v>
      </c>
    </row>
    <row r="5451" spans="1:10" x14ac:dyDescent="0.25">
      <c r="A5451" s="67"/>
      <c r="B5451" s="67"/>
      <c r="C5451" s="67"/>
      <c r="D5451" s="67"/>
      <c r="E5451" s="67" t="s">
        <v>426</v>
      </c>
      <c r="F5451" s="68">
        <v>42030</v>
      </c>
      <c r="G5451" s="67"/>
      <c r="H5451" s="67" t="s">
        <v>366</v>
      </c>
      <c r="I5451" s="67" t="s">
        <v>4708</v>
      </c>
      <c r="J5451" s="36">
        <v>-1657.74</v>
      </c>
    </row>
    <row r="5452" spans="1:10" x14ac:dyDescent="0.25">
      <c r="A5452" s="67"/>
      <c r="B5452" s="67"/>
      <c r="C5452" s="67"/>
      <c r="D5452" s="67"/>
      <c r="E5452" s="67" t="s">
        <v>383</v>
      </c>
      <c r="F5452" s="68">
        <v>42035</v>
      </c>
      <c r="G5452" s="67" t="s">
        <v>1579</v>
      </c>
      <c r="H5452" s="67"/>
      <c r="I5452" s="67" t="s">
        <v>1580</v>
      </c>
      <c r="J5452" s="36">
        <v>220</v>
      </c>
    </row>
    <row r="5453" spans="1:10" x14ac:dyDescent="0.25">
      <c r="A5453" s="67"/>
      <c r="B5453" s="67"/>
      <c r="C5453" s="67"/>
      <c r="D5453" s="67"/>
      <c r="E5453" s="67" t="s">
        <v>426</v>
      </c>
      <c r="F5453" s="68">
        <v>42037</v>
      </c>
      <c r="G5453" s="67"/>
      <c r="H5453" s="67" t="s">
        <v>4427</v>
      </c>
      <c r="I5453" s="67" t="s">
        <v>4701</v>
      </c>
      <c r="J5453" s="36">
        <v>-420</v>
      </c>
    </row>
    <row r="5454" spans="1:10" x14ac:dyDescent="0.25">
      <c r="A5454" s="67"/>
      <c r="B5454" s="67"/>
      <c r="C5454" s="67"/>
      <c r="D5454" s="67"/>
      <c r="E5454" s="67" t="s">
        <v>426</v>
      </c>
      <c r="F5454" s="68">
        <v>42037</v>
      </c>
      <c r="G5454" s="67"/>
      <c r="H5454" s="67" t="s">
        <v>4427</v>
      </c>
      <c r="I5454" s="67" t="s">
        <v>4709</v>
      </c>
      <c r="J5454" s="36">
        <v>-31.57</v>
      </c>
    </row>
    <row r="5455" spans="1:10" x14ac:dyDescent="0.25">
      <c r="A5455" s="67"/>
      <c r="B5455" s="67"/>
      <c r="C5455" s="67"/>
      <c r="D5455" s="67"/>
      <c r="E5455" s="67" t="s">
        <v>426</v>
      </c>
      <c r="F5455" s="68">
        <v>42037</v>
      </c>
      <c r="G5455" s="67"/>
      <c r="H5455" s="67" t="s">
        <v>366</v>
      </c>
      <c r="I5455" s="67" t="s">
        <v>4710</v>
      </c>
      <c r="J5455" s="36">
        <v>-212.93</v>
      </c>
    </row>
    <row r="5456" spans="1:10" x14ac:dyDescent="0.25">
      <c r="A5456" s="67"/>
      <c r="B5456" s="67"/>
      <c r="C5456" s="67"/>
      <c r="D5456" s="67"/>
      <c r="E5456" s="67" t="s">
        <v>426</v>
      </c>
      <c r="F5456" s="68">
        <v>42037</v>
      </c>
      <c r="G5456" s="67"/>
      <c r="H5456" s="67" t="s">
        <v>366</v>
      </c>
      <c r="I5456" s="67" t="s">
        <v>4711</v>
      </c>
      <c r="J5456" s="36">
        <v>-13.97</v>
      </c>
    </row>
    <row r="5457" spans="1:10" x14ac:dyDescent="0.25">
      <c r="A5457" s="67"/>
      <c r="B5457" s="67"/>
      <c r="C5457" s="67"/>
      <c r="D5457" s="67"/>
      <c r="E5457" s="67" t="s">
        <v>423</v>
      </c>
      <c r="F5457" s="68">
        <v>42041</v>
      </c>
      <c r="G5457" s="67"/>
      <c r="H5457" s="67"/>
      <c r="I5457" s="67" t="s">
        <v>4712</v>
      </c>
      <c r="J5457" s="36">
        <v>451.57</v>
      </c>
    </row>
    <row r="5458" spans="1:10" x14ac:dyDescent="0.25">
      <c r="A5458" s="67"/>
      <c r="B5458" s="67"/>
      <c r="C5458" s="67"/>
      <c r="D5458" s="67"/>
      <c r="E5458" s="67" t="s">
        <v>383</v>
      </c>
      <c r="F5458" s="68">
        <v>42041</v>
      </c>
      <c r="G5458" s="67" t="s">
        <v>4713</v>
      </c>
      <c r="H5458" s="67" t="s">
        <v>2095</v>
      </c>
      <c r="I5458" s="67"/>
      <c r="J5458" s="36">
        <v>2000</v>
      </c>
    </row>
    <row r="5459" spans="1:10" x14ac:dyDescent="0.25">
      <c r="A5459" s="67"/>
      <c r="B5459" s="67"/>
      <c r="C5459" s="67"/>
      <c r="D5459" s="67"/>
      <c r="E5459" s="67" t="s">
        <v>383</v>
      </c>
      <c r="F5459" s="68">
        <v>42041</v>
      </c>
      <c r="G5459" s="67" t="s">
        <v>2094</v>
      </c>
      <c r="H5459" s="67" t="s">
        <v>2095</v>
      </c>
      <c r="I5459" s="67" t="s">
        <v>2096</v>
      </c>
      <c r="J5459" s="36">
        <v>-2000</v>
      </c>
    </row>
    <row r="5460" spans="1:10" x14ac:dyDescent="0.25">
      <c r="A5460" s="67"/>
      <c r="B5460" s="67"/>
      <c r="C5460" s="67"/>
      <c r="D5460" s="67"/>
      <c r="E5460" s="67" t="s">
        <v>426</v>
      </c>
      <c r="F5460" s="68">
        <v>42044</v>
      </c>
      <c r="G5460" s="67" t="s">
        <v>570</v>
      </c>
      <c r="H5460" s="67" t="s">
        <v>571</v>
      </c>
      <c r="I5460" s="67" t="s">
        <v>4714</v>
      </c>
      <c r="J5460" s="36">
        <v>-120</v>
      </c>
    </row>
    <row r="5461" spans="1:10" x14ac:dyDescent="0.25">
      <c r="A5461" s="67"/>
      <c r="B5461" s="67"/>
      <c r="C5461" s="67"/>
      <c r="D5461" s="67"/>
      <c r="E5461" s="67" t="s">
        <v>426</v>
      </c>
      <c r="F5461" s="68">
        <v>42051</v>
      </c>
      <c r="G5461" s="67"/>
      <c r="H5461" s="67" t="s">
        <v>4684</v>
      </c>
      <c r="I5461" s="67" t="s">
        <v>4715</v>
      </c>
      <c r="J5461" s="36">
        <v>-33.130000000000003</v>
      </c>
    </row>
    <row r="5462" spans="1:10" x14ac:dyDescent="0.25">
      <c r="A5462" s="67"/>
      <c r="B5462" s="67"/>
      <c r="C5462" s="67"/>
      <c r="D5462" s="67"/>
      <c r="E5462" s="67" t="s">
        <v>426</v>
      </c>
      <c r="F5462" s="68">
        <v>42051</v>
      </c>
      <c r="G5462" s="67"/>
      <c r="H5462" s="67" t="s">
        <v>4427</v>
      </c>
      <c r="I5462" s="67" t="s">
        <v>4716</v>
      </c>
      <c r="J5462" s="36">
        <v>-420</v>
      </c>
    </row>
    <row r="5463" spans="1:10" x14ac:dyDescent="0.25">
      <c r="A5463" s="67"/>
      <c r="B5463" s="67"/>
      <c r="C5463" s="67"/>
      <c r="D5463" s="67"/>
      <c r="E5463" s="67" t="s">
        <v>426</v>
      </c>
      <c r="F5463" s="68">
        <v>42051</v>
      </c>
      <c r="G5463" s="67"/>
      <c r="H5463" s="67" t="s">
        <v>4427</v>
      </c>
      <c r="I5463" s="67" t="s">
        <v>4717</v>
      </c>
      <c r="J5463" s="36">
        <v>-31.57</v>
      </c>
    </row>
    <row r="5464" spans="1:10" x14ac:dyDescent="0.25">
      <c r="A5464" s="67"/>
      <c r="B5464" s="67"/>
      <c r="C5464" s="67"/>
      <c r="D5464" s="67"/>
      <c r="E5464" s="67" t="s">
        <v>426</v>
      </c>
      <c r="F5464" s="68">
        <v>42051</v>
      </c>
      <c r="G5464" s="67"/>
      <c r="H5464" s="67" t="s">
        <v>4427</v>
      </c>
      <c r="I5464" s="67" t="s">
        <v>4718</v>
      </c>
      <c r="J5464" s="36">
        <v>-150</v>
      </c>
    </row>
    <row r="5465" spans="1:10" x14ac:dyDescent="0.25">
      <c r="A5465" s="67"/>
      <c r="B5465" s="67"/>
      <c r="C5465" s="67"/>
      <c r="D5465" s="67"/>
      <c r="E5465" s="67" t="s">
        <v>426</v>
      </c>
      <c r="F5465" s="68">
        <v>42051</v>
      </c>
      <c r="G5465" s="67"/>
      <c r="H5465" s="67" t="s">
        <v>4427</v>
      </c>
      <c r="I5465" s="67" t="s">
        <v>4701</v>
      </c>
      <c r="J5465" s="36">
        <v>-195</v>
      </c>
    </row>
    <row r="5466" spans="1:10" x14ac:dyDescent="0.25">
      <c r="A5466" s="67"/>
      <c r="B5466" s="67"/>
      <c r="C5466" s="67"/>
      <c r="D5466" s="67"/>
      <c r="E5466" s="67" t="s">
        <v>426</v>
      </c>
      <c r="F5466" s="68">
        <v>42058</v>
      </c>
      <c r="G5466" s="67"/>
      <c r="H5466" s="67" t="s">
        <v>4427</v>
      </c>
      <c r="I5466" s="67" t="s">
        <v>4719</v>
      </c>
      <c r="J5466" s="36">
        <v>-487.5</v>
      </c>
    </row>
    <row r="5467" spans="1:10" x14ac:dyDescent="0.25">
      <c r="A5467" s="67"/>
      <c r="B5467" s="67"/>
      <c r="C5467" s="67"/>
      <c r="D5467" s="67"/>
      <c r="E5467" s="67" t="s">
        <v>426</v>
      </c>
      <c r="F5467" s="68">
        <v>42058</v>
      </c>
      <c r="G5467" s="67" t="s">
        <v>570</v>
      </c>
      <c r="H5467" s="67" t="s">
        <v>571</v>
      </c>
      <c r="I5467" s="67" t="s">
        <v>4720</v>
      </c>
      <c r="J5467" s="36">
        <v>-60</v>
      </c>
    </row>
    <row r="5468" spans="1:10" x14ac:dyDescent="0.25">
      <c r="A5468" s="67"/>
      <c r="B5468" s="67"/>
      <c r="C5468" s="67"/>
      <c r="D5468" s="67"/>
      <c r="E5468" s="67" t="s">
        <v>423</v>
      </c>
      <c r="F5468" s="68">
        <v>42060</v>
      </c>
      <c r="G5468" s="67"/>
      <c r="H5468" s="67" t="s">
        <v>3965</v>
      </c>
      <c r="I5468" s="67" t="s">
        <v>4721</v>
      </c>
      <c r="J5468" s="36">
        <v>52.67</v>
      </c>
    </row>
    <row r="5469" spans="1:10" x14ac:dyDescent="0.25">
      <c r="A5469" s="67"/>
      <c r="B5469" s="67"/>
      <c r="C5469" s="67"/>
      <c r="D5469" s="67"/>
      <c r="E5469" s="67" t="s">
        <v>383</v>
      </c>
      <c r="F5469" s="68">
        <v>42063</v>
      </c>
      <c r="G5469" s="67" t="s">
        <v>1549</v>
      </c>
      <c r="H5469" s="67"/>
      <c r="I5469" s="67" t="s">
        <v>1550</v>
      </c>
      <c r="J5469" s="36">
        <v>100</v>
      </c>
    </row>
    <row r="5470" spans="1:10" x14ac:dyDescent="0.25">
      <c r="A5470" s="67"/>
      <c r="B5470" s="67"/>
      <c r="C5470" s="67"/>
      <c r="D5470" s="67"/>
      <c r="E5470" s="67" t="s">
        <v>426</v>
      </c>
      <c r="F5470" s="68">
        <v>42065</v>
      </c>
      <c r="G5470" s="67"/>
      <c r="H5470" s="67" t="s">
        <v>4427</v>
      </c>
      <c r="I5470" s="67" t="s">
        <v>4722</v>
      </c>
      <c r="J5470" s="36">
        <v>-300</v>
      </c>
    </row>
    <row r="5471" spans="1:10" x14ac:dyDescent="0.25">
      <c r="A5471" s="67"/>
      <c r="B5471" s="67"/>
      <c r="C5471" s="67"/>
      <c r="D5471" s="67"/>
      <c r="E5471" s="67" t="s">
        <v>426</v>
      </c>
      <c r="F5471" s="68">
        <v>42065</v>
      </c>
      <c r="G5471" s="67"/>
      <c r="H5471" s="67" t="s">
        <v>4427</v>
      </c>
      <c r="I5471" s="67" t="s">
        <v>4723</v>
      </c>
      <c r="J5471" s="36">
        <v>-55.26</v>
      </c>
    </row>
    <row r="5472" spans="1:10" x14ac:dyDescent="0.25">
      <c r="A5472" s="67"/>
      <c r="B5472" s="67"/>
      <c r="C5472" s="67"/>
      <c r="D5472" s="67"/>
      <c r="E5472" s="67" t="s">
        <v>426</v>
      </c>
      <c r="F5472" s="68">
        <v>42072</v>
      </c>
      <c r="G5472" s="67"/>
      <c r="H5472" s="67" t="s">
        <v>4724</v>
      </c>
      <c r="I5472" s="67" t="s">
        <v>4725</v>
      </c>
      <c r="J5472" s="36">
        <v>-1250</v>
      </c>
    </row>
    <row r="5473" spans="1:10" x14ac:dyDescent="0.25">
      <c r="A5473" s="67"/>
      <c r="B5473" s="67"/>
      <c r="C5473" s="67"/>
      <c r="D5473" s="67"/>
      <c r="E5473" s="67" t="s">
        <v>426</v>
      </c>
      <c r="F5473" s="68">
        <v>42072</v>
      </c>
      <c r="G5473" s="67"/>
      <c r="H5473" s="67" t="s">
        <v>2472</v>
      </c>
      <c r="I5473" s="67" t="s">
        <v>4726</v>
      </c>
      <c r="J5473" s="36">
        <v>-382.94</v>
      </c>
    </row>
    <row r="5474" spans="1:10" x14ac:dyDescent="0.25">
      <c r="A5474" s="67"/>
      <c r="B5474" s="67"/>
      <c r="C5474" s="67"/>
      <c r="D5474" s="67"/>
      <c r="E5474" s="67" t="s">
        <v>426</v>
      </c>
      <c r="F5474" s="68">
        <v>42072</v>
      </c>
      <c r="G5474" s="67"/>
      <c r="H5474" s="67" t="s">
        <v>366</v>
      </c>
      <c r="I5474" s="67" t="s">
        <v>4727</v>
      </c>
      <c r="J5474" s="36">
        <v>-730</v>
      </c>
    </row>
    <row r="5475" spans="1:10" x14ac:dyDescent="0.25">
      <c r="A5475" s="67"/>
      <c r="B5475" s="67"/>
      <c r="C5475" s="67"/>
      <c r="D5475" s="67"/>
      <c r="E5475" s="67" t="s">
        <v>426</v>
      </c>
      <c r="F5475" s="68">
        <v>42072</v>
      </c>
      <c r="G5475" s="67"/>
      <c r="H5475" s="67" t="s">
        <v>4427</v>
      </c>
      <c r="I5475" s="67" t="s">
        <v>4728</v>
      </c>
      <c r="J5475" s="36">
        <v>-300</v>
      </c>
    </row>
    <row r="5476" spans="1:10" x14ac:dyDescent="0.25">
      <c r="A5476" s="67"/>
      <c r="B5476" s="67"/>
      <c r="C5476" s="67"/>
      <c r="D5476" s="67"/>
      <c r="E5476" s="67" t="s">
        <v>383</v>
      </c>
      <c r="F5476" s="68">
        <v>42075</v>
      </c>
      <c r="G5476" s="67" t="s">
        <v>3957</v>
      </c>
      <c r="H5476" s="67"/>
      <c r="I5476" s="67" t="s">
        <v>4729</v>
      </c>
      <c r="J5476" s="36">
        <v>800</v>
      </c>
    </row>
    <row r="5477" spans="1:10" x14ac:dyDescent="0.25">
      <c r="A5477" s="67"/>
      <c r="B5477" s="67"/>
      <c r="C5477" s="67"/>
      <c r="D5477" s="67"/>
      <c r="E5477" s="67" t="s">
        <v>450</v>
      </c>
      <c r="F5477" s="68">
        <v>42077</v>
      </c>
      <c r="G5477" s="67"/>
      <c r="H5477" s="67" t="s">
        <v>4730</v>
      </c>
      <c r="I5477" s="67" t="s">
        <v>4731</v>
      </c>
      <c r="J5477" s="36">
        <v>-5209</v>
      </c>
    </row>
    <row r="5478" spans="1:10" x14ac:dyDescent="0.25">
      <c r="A5478" s="67"/>
      <c r="B5478" s="67"/>
      <c r="C5478" s="67"/>
      <c r="D5478" s="67"/>
      <c r="E5478" s="67" t="s">
        <v>423</v>
      </c>
      <c r="F5478" s="68">
        <v>42079</v>
      </c>
      <c r="G5478" s="67"/>
      <c r="H5478" s="67"/>
      <c r="I5478" s="67" t="s">
        <v>4732</v>
      </c>
      <c r="J5478" s="36">
        <v>500</v>
      </c>
    </row>
    <row r="5479" spans="1:10" x14ac:dyDescent="0.25">
      <c r="A5479" s="67"/>
      <c r="B5479" s="67"/>
      <c r="C5479" s="67"/>
      <c r="D5479" s="67"/>
      <c r="E5479" s="67" t="s">
        <v>423</v>
      </c>
      <c r="F5479" s="68">
        <v>42079</v>
      </c>
      <c r="G5479" s="67"/>
      <c r="H5479" s="67"/>
      <c r="I5479" s="67" t="s">
        <v>603</v>
      </c>
      <c r="J5479" s="36">
        <v>-14.8</v>
      </c>
    </row>
    <row r="5480" spans="1:10" x14ac:dyDescent="0.25">
      <c r="A5480" s="67"/>
      <c r="B5480" s="67"/>
      <c r="C5480" s="67"/>
      <c r="D5480" s="67"/>
      <c r="E5480" s="67" t="s">
        <v>426</v>
      </c>
      <c r="F5480" s="68">
        <v>42086</v>
      </c>
      <c r="G5480" s="67"/>
      <c r="H5480" s="67" t="s">
        <v>366</v>
      </c>
      <c r="I5480" s="67" t="s">
        <v>4733</v>
      </c>
      <c r="J5480" s="36">
        <v>-422.22</v>
      </c>
    </row>
    <row r="5481" spans="1:10" x14ac:dyDescent="0.25">
      <c r="A5481" s="67"/>
      <c r="B5481" s="67"/>
      <c r="C5481" s="67"/>
      <c r="D5481" s="67"/>
      <c r="E5481" s="67" t="s">
        <v>426</v>
      </c>
      <c r="F5481" s="68">
        <v>42086</v>
      </c>
      <c r="G5481" s="67"/>
      <c r="H5481" s="67" t="s">
        <v>4427</v>
      </c>
      <c r="I5481" s="67" t="s">
        <v>4734</v>
      </c>
      <c r="J5481" s="36">
        <v>-600</v>
      </c>
    </row>
    <row r="5482" spans="1:10" x14ac:dyDescent="0.25">
      <c r="A5482" s="67"/>
      <c r="B5482" s="67"/>
      <c r="C5482" s="67"/>
      <c r="D5482" s="67"/>
      <c r="E5482" s="67" t="s">
        <v>426</v>
      </c>
      <c r="F5482" s="68">
        <v>42086</v>
      </c>
      <c r="G5482" s="67"/>
      <c r="H5482" s="67" t="s">
        <v>4427</v>
      </c>
      <c r="I5482" s="67" t="s">
        <v>4735</v>
      </c>
      <c r="J5482" s="36">
        <v>-17.8</v>
      </c>
    </row>
    <row r="5483" spans="1:10" x14ac:dyDescent="0.25">
      <c r="A5483" s="67"/>
      <c r="B5483" s="67"/>
      <c r="C5483" s="67"/>
      <c r="D5483" s="67"/>
      <c r="E5483" s="67" t="s">
        <v>426</v>
      </c>
      <c r="F5483" s="68">
        <v>42086</v>
      </c>
      <c r="G5483" s="67"/>
      <c r="H5483" s="67" t="s">
        <v>4427</v>
      </c>
      <c r="I5483" s="67" t="s">
        <v>4736</v>
      </c>
      <c r="J5483" s="36">
        <v>-651.64</v>
      </c>
    </row>
    <row r="5484" spans="1:10" x14ac:dyDescent="0.25">
      <c r="A5484" s="67"/>
      <c r="B5484" s="67"/>
      <c r="C5484" s="67"/>
      <c r="D5484" s="67"/>
      <c r="E5484" s="67" t="s">
        <v>423</v>
      </c>
      <c r="F5484" s="68">
        <v>42086</v>
      </c>
      <c r="G5484" s="67"/>
      <c r="H5484" s="67" t="s">
        <v>4737</v>
      </c>
      <c r="I5484" s="67" t="s">
        <v>1324</v>
      </c>
      <c r="J5484" s="36">
        <v>450</v>
      </c>
    </row>
    <row r="5485" spans="1:10" x14ac:dyDescent="0.25">
      <c r="A5485" s="67"/>
      <c r="B5485" s="67"/>
      <c r="C5485" s="67"/>
      <c r="D5485" s="67"/>
      <c r="E5485" s="67" t="s">
        <v>423</v>
      </c>
      <c r="F5485" s="68">
        <v>42088</v>
      </c>
      <c r="G5485" s="67"/>
      <c r="H5485" s="67"/>
      <c r="I5485" s="67" t="s">
        <v>4738</v>
      </c>
      <c r="J5485" s="36">
        <v>1995</v>
      </c>
    </row>
    <row r="5486" spans="1:10" x14ac:dyDescent="0.25">
      <c r="A5486" s="67"/>
      <c r="B5486" s="67"/>
      <c r="C5486" s="67"/>
      <c r="D5486" s="67"/>
      <c r="E5486" s="67" t="s">
        <v>423</v>
      </c>
      <c r="F5486" s="68">
        <v>42088</v>
      </c>
      <c r="G5486" s="67"/>
      <c r="H5486" s="67"/>
      <c r="I5486" s="67" t="s">
        <v>499</v>
      </c>
      <c r="J5486" s="36">
        <v>-58.16</v>
      </c>
    </row>
    <row r="5487" spans="1:10" x14ac:dyDescent="0.25">
      <c r="A5487" s="67"/>
      <c r="B5487" s="67"/>
      <c r="C5487" s="67"/>
      <c r="D5487" s="67"/>
      <c r="E5487" s="67" t="s">
        <v>423</v>
      </c>
      <c r="F5487" s="68">
        <v>42089</v>
      </c>
      <c r="G5487" s="67"/>
      <c r="H5487" s="67" t="s">
        <v>4695</v>
      </c>
      <c r="I5487" s="67" t="s">
        <v>4739</v>
      </c>
      <c r="J5487" s="36">
        <v>2500</v>
      </c>
    </row>
    <row r="5488" spans="1:10" x14ac:dyDescent="0.25">
      <c r="A5488" s="67"/>
      <c r="B5488" s="67"/>
      <c r="C5488" s="67"/>
      <c r="D5488" s="67"/>
      <c r="E5488" s="67" t="s">
        <v>423</v>
      </c>
      <c r="F5488" s="68">
        <v>42089</v>
      </c>
      <c r="G5488" s="67"/>
      <c r="H5488" s="67"/>
      <c r="I5488" s="67" t="s">
        <v>4025</v>
      </c>
      <c r="J5488" s="36">
        <v>-76.400000000000006</v>
      </c>
    </row>
    <row r="5489" spans="1:10" x14ac:dyDescent="0.25">
      <c r="A5489" s="67"/>
      <c r="B5489" s="67"/>
      <c r="C5489" s="67"/>
      <c r="D5489" s="67"/>
      <c r="E5489" s="67" t="s">
        <v>423</v>
      </c>
      <c r="F5489" s="68">
        <v>42090</v>
      </c>
      <c r="G5489" s="67" t="s">
        <v>4740</v>
      </c>
      <c r="H5489" s="67" t="s">
        <v>3965</v>
      </c>
      <c r="I5489" s="67" t="s">
        <v>4741</v>
      </c>
      <c r="J5489" s="36">
        <v>48.08</v>
      </c>
    </row>
    <row r="5490" spans="1:10" x14ac:dyDescent="0.25">
      <c r="A5490" s="67"/>
      <c r="B5490" s="67"/>
      <c r="C5490" s="67"/>
      <c r="D5490" s="67"/>
      <c r="E5490" s="67" t="s">
        <v>426</v>
      </c>
      <c r="F5490" s="68">
        <v>42093</v>
      </c>
      <c r="G5490" s="67"/>
      <c r="H5490" s="67" t="s">
        <v>366</v>
      </c>
      <c r="I5490" s="67" t="s">
        <v>4742</v>
      </c>
      <c r="J5490" s="36">
        <v>-202.02</v>
      </c>
    </row>
    <row r="5491" spans="1:10" x14ac:dyDescent="0.25">
      <c r="A5491" s="67"/>
      <c r="B5491" s="67"/>
      <c r="C5491" s="67"/>
      <c r="D5491" s="67"/>
      <c r="E5491" s="67" t="s">
        <v>383</v>
      </c>
      <c r="F5491" s="68">
        <v>42094</v>
      </c>
      <c r="G5491" s="67" t="s">
        <v>898</v>
      </c>
      <c r="H5491" s="67"/>
      <c r="I5491" s="67" t="s">
        <v>899</v>
      </c>
      <c r="J5491" s="36">
        <v>156</v>
      </c>
    </row>
    <row r="5492" spans="1:10" x14ac:dyDescent="0.25">
      <c r="A5492" s="67"/>
      <c r="B5492" s="67"/>
      <c r="C5492" s="67"/>
      <c r="D5492" s="67"/>
      <c r="E5492" s="67" t="s">
        <v>383</v>
      </c>
      <c r="F5492" s="68">
        <v>42094</v>
      </c>
      <c r="G5492" s="67" t="s">
        <v>4743</v>
      </c>
      <c r="H5492" s="67" t="s">
        <v>976</v>
      </c>
      <c r="I5492" s="67"/>
      <c r="J5492" s="36">
        <v>2000</v>
      </c>
    </row>
    <row r="5493" spans="1:10" x14ac:dyDescent="0.25">
      <c r="A5493" s="67"/>
      <c r="B5493" s="67"/>
      <c r="C5493" s="67"/>
      <c r="D5493" s="67"/>
      <c r="E5493" s="67" t="s">
        <v>450</v>
      </c>
      <c r="F5493" s="68">
        <v>42097</v>
      </c>
      <c r="G5493" s="67"/>
      <c r="H5493" s="67" t="s">
        <v>4730</v>
      </c>
      <c r="I5493" s="67" t="s">
        <v>4744</v>
      </c>
      <c r="J5493" s="36">
        <v>-2750</v>
      </c>
    </row>
    <row r="5494" spans="1:10" x14ac:dyDescent="0.25">
      <c r="A5494" s="67"/>
      <c r="B5494" s="67"/>
      <c r="C5494" s="67"/>
      <c r="D5494" s="67"/>
      <c r="E5494" s="67" t="s">
        <v>426</v>
      </c>
      <c r="F5494" s="68">
        <v>42100</v>
      </c>
      <c r="G5494" s="67"/>
      <c r="H5494" s="67" t="s">
        <v>568</v>
      </c>
      <c r="I5494" s="67" t="s">
        <v>4745</v>
      </c>
      <c r="J5494" s="36">
        <v>-50.4</v>
      </c>
    </row>
    <row r="5495" spans="1:10" x14ac:dyDescent="0.25">
      <c r="A5495" s="67"/>
      <c r="B5495" s="67"/>
      <c r="C5495" s="67"/>
      <c r="D5495" s="67"/>
      <c r="E5495" s="67" t="s">
        <v>426</v>
      </c>
      <c r="F5495" s="68">
        <v>42100</v>
      </c>
      <c r="G5495" s="67"/>
      <c r="H5495" s="67" t="s">
        <v>4427</v>
      </c>
      <c r="I5495" s="67" t="s">
        <v>4746</v>
      </c>
      <c r="J5495" s="36">
        <v>-450</v>
      </c>
    </row>
    <row r="5496" spans="1:10" x14ac:dyDescent="0.25">
      <c r="A5496" s="67"/>
      <c r="B5496" s="67"/>
      <c r="C5496" s="67"/>
      <c r="D5496" s="67"/>
      <c r="E5496" s="67" t="s">
        <v>426</v>
      </c>
      <c r="F5496" s="68">
        <v>42100</v>
      </c>
      <c r="G5496" s="67"/>
      <c r="H5496" s="67" t="s">
        <v>4427</v>
      </c>
      <c r="I5496" s="67" t="s">
        <v>4747</v>
      </c>
      <c r="J5496" s="36">
        <v>-127.13</v>
      </c>
    </row>
    <row r="5497" spans="1:10" x14ac:dyDescent="0.25">
      <c r="A5497" s="67"/>
      <c r="B5497" s="67"/>
      <c r="C5497" s="67"/>
      <c r="D5497" s="67"/>
      <c r="E5497" s="67" t="s">
        <v>426</v>
      </c>
      <c r="F5497" s="68">
        <v>42100</v>
      </c>
      <c r="G5497" s="67"/>
      <c r="H5497" s="67" t="s">
        <v>4748</v>
      </c>
      <c r="I5497" s="67" t="s">
        <v>4749</v>
      </c>
      <c r="J5497" s="36">
        <v>-47.15</v>
      </c>
    </row>
    <row r="5498" spans="1:10" x14ac:dyDescent="0.25">
      <c r="A5498" s="67"/>
      <c r="B5498" s="67"/>
      <c r="C5498" s="67"/>
      <c r="D5498" s="67"/>
      <c r="E5498" s="67" t="s">
        <v>438</v>
      </c>
      <c r="F5498" s="68">
        <v>42103</v>
      </c>
      <c r="G5498" s="67" t="s">
        <v>4750</v>
      </c>
      <c r="H5498" s="67" t="s">
        <v>4751</v>
      </c>
      <c r="I5498" s="67" t="s">
        <v>4752</v>
      </c>
      <c r="J5498" s="36">
        <v>1375</v>
      </c>
    </row>
    <row r="5499" spans="1:10" x14ac:dyDescent="0.25">
      <c r="A5499" s="67"/>
      <c r="B5499" s="67"/>
      <c r="C5499" s="67"/>
      <c r="D5499" s="67"/>
      <c r="E5499" s="67" t="s">
        <v>383</v>
      </c>
      <c r="F5499" s="68">
        <v>42103</v>
      </c>
      <c r="G5499" s="67" t="s">
        <v>2099</v>
      </c>
      <c r="H5499" s="67" t="s">
        <v>273</v>
      </c>
      <c r="I5499" s="67" t="s">
        <v>2100</v>
      </c>
      <c r="J5499" s="36">
        <v>1500</v>
      </c>
    </row>
    <row r="5500" spans="1:10" x14ac:dyDescent="0.25">
      <c r="A5500" s="67"/>
      <c r="B5500" s="67"/>
      <c r="C5500" s="67"/>
      <c r="D5500" s="67"/>
      <c r="E5500" s="67" t="s">
        <v>450</v>
      </c>
      <c r="F5500" s="68">
        <v>42109</v>
      </c>
      <c r="G5500" s="67"/>
      <c r="H5500" s="67" t="s">
        <v>4089</v>
      </c>
      <c r="I5500" s="67"/>
      <c r="J5500" s="36">
        <v>-9.9499999999999993</v>
      </c>
    </row>
    <row r="5501" spans="1:10" x14ac:dyDescent="0.25">
      <c r="A5501" s="67"/>
      <c r="B5501" s="67"/>
      <c r="C5501" s="67"/>
      <c r="D5501" s="67"/>
      <c r="E5501" s="67" t="s">
        <v>423</v>
      </c>
      <c r="F5501" s="68">
        <v>42111</v>
      </c>
      <c r="G5501" s="67" t="s">
        <v>4753</v>
      </c>
      <c r="H5501" s="67" t="s">
        <v>4089</v>
      </c>
      <c r="I5501" s="67" t="s">
        <v>4754</v>
      </c>
      <c r="J5501" s="36">
        <v>18000</v>
      </c>
    </row>
    <row r="5502" spans="1:10" x14ac:dyDescent="0.25">
      <c r="A5502" s="67"/>
      <c r="B5502" s="67"/>
      <c r="C5502" s="67"/>
      <c r="D5502" s="67"/>
      <c r="E5502" s="67" t="s">
        <v>426</v>
      </c>
      <c r="F5502" s="68">
        <v>42114</v>
      </c>
      <c r="G5502" s="67"/>
      <c r="H5502" s="67" t="s">
        <v>4427</v>
      </c>
      <c r="I5502" s="67" t="s">
        <v>4755</v>
      </c>
      <c r="J5502" s="36">
        <v>-150</v>
      </c>
    </row>
    <row r="5503" spans="1:10" x14ac:dyDescent="0.25">
      <c r="A5503" s="67"/>
      <c r="B5503" s="67"/>
      <c r="C5503" s="67"/>
      <c r="D5503" s="67"/>
      <c r="E5503" s="67" t="s">
        <v>426</v>
      </c>
      <c r="F5503" s="68">
        <v>42114</v>
      </c>
      <c r="G5503" s="67"/>
      <c r="H5503" s="67" t="s">
        <v>4427</v>
      </c>
      <c r="I5503" s="67" t="s">
        <v>4756</v>
      </c>
      <c r="J5503" s="36">
        <v>-42.8</v>
      </c>
    </row>
    <row r="5504" spans="1:10" x14ac:dyDescent="0.25">
      <c r="A5504" s="67"/>
      <c r="B5504" s="67"/>
      <c r="C5504" s="67"/>
      <c r="D5504" s="67"/>
      <c r="E5504" s="67" t="s">
        <v>426</v>
      </c>
      <c r="F5504" s="68">
        <v>42114</v>
      </c>
      <c r="G5504" s="67"/>
      <c r="H5504" s="67" t="s">
        <v>4427</v>
      </c>
      <c r="I5504" s="67" t="s">
        <v>4757</v>
      </c>
      <c r="J5504" s="36">
        <v>-739.8</v>
      </c>
    </row>
    <row r="5505" spans="1:10" x14ac:dyDescent="0.25">
      <c r="A5505" s="67"/>
      <c r="B5505" s="67"/>
      <c r="C5505" s="67"/>
      <c r="D5505" s="67"/>
      <c r="E5505" s="67" t="s">
        <v>426</v>
      </c>
      <c r="F5505" s="68">
        <v>42114</v>
      </c>
      <c r="G5505" s="67"/>
      <c r="H5505" s="67" t="s">
        <v>366</v>
      </c>
      <c r="I5505" s="67" t="s">
        <v>4758</v>
      </c>
      <c r="J5505" s="36">
        <v>-317.61</v>
      </c>
    </row>
    <row r="5506" spans="1:10" x14ac:dyDescent="0.25">
      <c r="A5506" s="67"/>
      <c r="B5506" s="67"/>
      <c r="C5506" s="67"/>
      <c r="D5506" s="67"/>
      <c r="E5506" s="67" t="s">
        <v>426</v>
      </c>
      <c r="F5506" s="68">
        <v>42114</v>
      </c>
      <c r="G5506" s="67"/>
      <c r="H5506" s="67" t="s">
        <v>366</v>
      </c>
      <c r="I5506" s="67" t="s">
        <v>4759</v>
      </c>
      <c r="J5506" s="36">
        <v>-35</v>
      </c>
    </row>
    <row r="5507" spans="1:10" x14ac:dyDescent="0.25">
      <c r="A5507" s="67"/>
      <c r="B5507" s="67"/>
      <c r="C5507" s="67"/>
      <c r="D5507" s="67"/>
      <c r="E5507" s="67" t="s">
        <v>426</v>
      </c>
      <c r="F5507" s="68">
        <v>42114</v>
      </c>
      <c r="G5507" s="67"/>
      <c r="H5507" s="67" t="s">
        <v>366</v>
      </c>
      <c r="I5507" s="67" t="s">
        <v>4760</v>
      </c>
      <c r="J5507" s="36">
        <v>-49</v>
      </c>
    </row>
    <row r="5508" spans="1:10" x14ac:dyDescent="0.25">
      <c r="A5508" s="67"/>
      <c r="B5508" s="67"/>
      <c r="C5508" s="67"/>
      <c r="D5508" s="67"/>
      <c r="E5508" s="67" t="s">
        <v>383</v>
      </c>
      <c r="F5508" s="68">
        <v>42114</v>
      </c>
      <c r="G5508" s="67" t="s">
        <v>4761</v>
      </c>
      <c r="H5508" s="67"/>
      <c r="I5508" s="67" t="s">
        <v>4762</v>
      </c>
      <c r="J5508" s="36">
        <v>49</v>
      </c>
    </row>
    <row r="5509" spans="1:10" x14ac:dyDescent="0.25">
      <c r="A5509" s="67"/>
      <c r="B5509" s="67"/>
      <c r="C5509" s="67"/>
      <c r="D5509" s="67"/>
      <c r="E5509" s="67" t="s">
        <v>423</v>
      </c>
      <c r="F5509" s="68">
        <v>42115</v>
      </c>
      <c r="G5509" s="67"/>
      <c r="H5509" s="67"/>
      <c r="I5509" s="67" t="s">
        <v>4763</v>
      </c>
      <c r="J5509" s="36">
        <v>150</v>
      </c>
    </row>
    <row r="5510" spans="1:10" x14ac:dyDescent="0.25">
      <c r="A5510" s="67"/>
      <c r="B5510" s="67"/>
      <c r="C5510" s="67"/>
      <c r="D5510" s="67"/>
      <c r="E5510" s="67" t="s">
        <v>383</v>
      </c>
      <c r="F5510" s="68">
        <v>42118</v>
      </c>
      <c r="G5510" s="67" t="s">
        <v>4764</v>
      </c>
      <c r="H5510" s="67" t="s">
        <v>4655</v>
      </c>
      <c r="I5510" s="67"/>
      <c r="J5510" s="36">
        <v>2000</v>
      </c>
    </row>
    <row r="5511" spans="1:10" x14ac:dyDescent="0.25">
      <c r="A5511" s="67"/>
      <c r="B5511" s="67"/>
      <c r="C5511" s="67"/>
      <c r="D5511" s="67"/>
      <c r="E5511" s="67" t="s">
        <v>383</v>
      </c>
      <c r="F5511" s="68">
        <v>42124</v>
      </c>
      <c r="G5511" s="67" t="s">
        <v>1523</v>
      </c>
      <c r="H5511" s="67"/>
      <c r="I5511" s="67" t="s">
        <v>1524</v>
      </c>
      <c r="J5511" s="36">
        <v>256</v>
      </c>
    </row>
    <row r="5512" spans="1:10" x14ac:dyDescent="0.25">
      <c r="A5512" s="67"/>
      <c r="B5512" s="67"/>
      <c r="C5512" s="67"/>
      <c r="D5512" s="67"/>
      <c r="E5512" s="67" t="s">
        <v>426</v>
      </c>
      <c r="F5512" s="68">
        <v>42128</v>
      </c>
      <c r="G5512" s="67"/>
      <c r="H5512" s="67" t="s">
        <v>3873</v>
      </c>
      <c r="I5512" s="67" t="s">
        <v>4765</v>
      </c>
      <c r="J5512" s="36">
        <v>-482.84</v>
      </c>
    </row>
    <row r="5513" spans="1:10" x14ac:dyDescent="0.25">
      <c r="A5513" s="67"/>
      <c r="B5513" s="67"/>
      <c r="C5513" s="67"/>
      <c r="D5513" s="67"/>
      <c r="E5513" s="67" t="s">
        <v>426</v>
      </c>
      <c r="F5513" s="68">
        <v>42128</v>
      </c>
      <c r="G5513" s="67"/>
      <c r="H5513" s="67" t="s">
        <v>4427</v>
      </c>
      <c r="I5513" s="67" t="s">
        <v>4766</v>
      </c>
      <c r="J5513" s="36">
        <v>-20.9</v>
      </c>
    </row>
    <row r="5514" spans="1:10" x14ac:dyDescent="0.25">
      <c r="A5514" s="67"/>
      <c r="B5514" s="67"/>
      <c r="C5514" s="67"/>
      <c r="D5514" s="67"/>
      <c r="E5514" s="67" t="s">
        <v>426</v>
      </c>
      <c r="F5514" s="68">
        <v>42128</v>
      </c>
      <c r="G5514" s="67"/>
      <c r="H5514" s="67" t="s">
        <v>4427</v>
      </c>
      <c r="I5514" s="67" t="s">
        <v>4767</v>
      </c>
      <c r="J5514" s="36">
        <v>-7.11</v>
      </c>
    </row>
    <row r="5515" spans="1:10" x14ac:dyDescent="0.25">
      <c r="A5515" s="67"/>
      <c r="B5515" s="67"/>
      <c r="C5515" s="67"/>
      <c r="D5515" s="67"/>
      <c r="E5515" s="67" t="s">
        <v>426</v>
      </c>
      <c r="F5515" s="68">
        <v>42131</v>
      </c>
      <c r="G5515" s="67"/>
      <c r="H5515" s="67"/>
      <c r="I5515" s="67" t="s">
        <v>4768</v>
      </c>
      <c r="J5515" s="36">
        <v>-1937.14</v>
      </c>
    </row>
    <row r="5516" spans="1:10" x14ac:dyDescent="0.25">
      <c r="A5516" s="67"/>
      <c r="B5516" s="67"/>
      <c r="C5516" s="67"/>
      <c r="D5516" s="67"/>
      <c r="E5516" s="67" t="s">
        <v>423</v>
      </c>
      <c r="F5516" s="68">
        <v>42131</v>
      </c>
      <c r="G5516" s="67"/>
      <c r="H5516" s="67"/>
      <c r="I5516" s="67" t="s">
        <v>4769</v>
      </c>
      <c r="J5516" s="36">
        <v>0</v>
      </c>
    </row>
    <row r="5517" spans="1:10" x14ac:dyDescent="0.25">
      <c r="A5517" s="67"/>
      <c r="B5517" s="67"/>
      <c r="C5517" s="67"/>
      <c r="D5517" s="67"/>
      <c r="E5517" s="67" t="s">
        <v>426</v>
      </c>
      <c r="F5517" s="68">
        <v>42135</v>
      </c>
      <c r="G5517" s="67"/>
      <c r="H5517" s="67" t="s">
        <v>4427</v>
      </c>
      <c r="I5517" s="67" t="s">
        <v>4770</v>
      </c>
      <c r="J5517" s="36">
        <v>-697.5</v>
      </c>
    </row>
    <row r="5518" spans="1:10" x14ac:dyDescent="0.25">
      <c r="A5518" s="67"/>
      <c r="B5518" s="67"/>
      <c r="C5518" s="67"/>
      <c r="D5518" s="67"/>
      <c r="E5518" s="67" t="s">
        <v>423</v>
      </c>
      <c r="F5518" s="68">
        <v>42135</v>
      </c>
      <c r="G5518" s="67"/>
      <c r="H5518" s="67" t="s">
        <v>262</v>
      </c>
      <c r="I5518" s="67" t="s">
        <v>430</v>
      </c>
      <c r="J5518" s="36">
        <v>450</v>
      </c>
    </row>
    <row r="5519" spans="1:10" x14ac:dyDescent="0.25">
      <c r="A5519" s="67"/>
      <c r="B5519" s="67"/>
      <c r="C5519" s="67"/>
      <c r="D5519" s="67"/>
      <c r="E5519" s="67" t="s">
        <v>423</v>
      </c>
      <c r="F5519" s="68">
        <v>42135</v>
      </c>
      <c r="G5519" s="67"/>
      <c r="H5519" s="67"/>
      <c r="I5519" s="67" t="s">
        <v>431</v>
      </c>
      <c r="J5519" s="36">
        <v>-13.54</v>
      </c>
    </row>
    <row r="5520" spans="1:10" x14ac:dyDescent="0.25">
      <c r="A5520" s="67"/>
      <c r="B5520" s="67"/>
      <c r="C5520" s="67"/>
      <c r="D5520" s="67"/>
      <c r="E5520" s="67" t="s">
        <v>426</v>
      </c>
      <c r="F5520" s="68">
        <v>42150</v>
      </c>
      <c r="G5520" s="67"/>
      <c r="H5520" s="67" t="s">
        <v>4771</v>
      </c>
      <c r="I5520" s="67" t="s">
        <v>4772</v>
      </c>
      <c r="J5520" s="36">
        <v>-1000</v>
      </c>
    </row>
    <row r="5521" spans="1:10" x14ac:dyDescent="0.25">
      <c r="A5521" s="67"/>
      <c r="B5521" s="67"/>
      <c r="C5521" s="67"/>
      <c r="D5521" s="67"/>
      <c r="E5521" s="67" t="s">
        <v>426</v>
      </c>
      <c r="F5521" s="68">
        <v>42150</v>
      </c>
      <c r="G5521" s="67"/>
      <c r="H5521" s="67" t="s">
        <v>366</v>
      </c>
      <c r="I5521" s="67" t="s">
        <v>4773</v>
      </c>
      <c r="J5521" s="36">
        <v>-317.61</v>
      </c>
    </row>
    <row r="5522" spans="1:10" x14ac:dyDescent="0.25">
      <c r="A5522" s="67"/>
      <c r="B5522" s="67"/>
      <c r="C5522" s="67"/>
      <c r="D5522" s="67"/>
      <c r="E5522" s="67" t="s">
        <v>426</v>
      </c>
      <c r="F5522" s="68">
        <v>42150</v>
      </c>
      <c r="G5522" s="67"/>
      <c r="H5522" s="67" t="s">
        <v>4427</v>
      </c>
      <c r="I5522" s="67" t="s">
        <v>4774</v>
      </c>
      <c r="J5522" s="36">
        <v>-50</v>
      </c>
    </row>
    <row r="5523" spans="1:10" x14ac:dyDescent="0.25">
      <c r="A5523" s="67"/>
      <c r="B5523" s="67"/>
      <c r="C5523" s="67"/>
      <c r="D5523" s="67"/>
      <c r="E5523" s="67" t="s">
        <v>426</v>
      </c>
      <c r="F5523" s="68">
        <v>42150</v>
      </c>
      <c r="G5523" s="67"/>
      <c r="H5523" s="67" t="s">
        <v>4427</v>
      </c>
      <c r="I5523" s="67" t="s">
        <v>4775</v>
      </c>
      <c r="J5523" s="36">
        <v>-182.36</v>
      </c>
    </row>
    <row r="5524" spans="1:10" x14ac:dyDescent="0.25">
      <c r="A5524" s="67"/>
      <c r="B5524" s="67"/>
      <c r="C5524" s="67"/>
      <c r="D5524" s="67"/>
      <c r="E5524" s="67" t="s">
        <v>426</v>
      </c>
      <c r="F5524" s="68">
        <v>42150</v>
      </c>
      <c r="G5524" s="67"/>
      <c r="H5524" s="67" t="s">
        <v>4427</v>
      </c>
      <c r="I5524" s="67" t="s">
        <v>4776</v>
      </c>
      <c r="J5524" s="36">
        <v>-20.9</v>
      </c>
    </row>
    <row r="5525" spans="1:10" x14ac:dyDescent="0.25">
      <c r="A5525" s="67"/>
      <c r="B5525" s="67"/>
      <c r="C5525" s="67"/>
      <c r="D5525" s="67"/>
      <c r="E5525" s="67" t="s">
        <v>426</v>
      </c>
      <c r="F5525" s="68">
        <v>42150</v>
      </c>
      <c r="G5525" s="67"/>
      <c r="H5525" s="67" t="s">
        <v>4427</v>
      </c>
      <c r="I5525" s="67" t="s">
        <v>4777</v>
      </c>
      <c r="J5525" s="36">
        <v>-385.8</v>
      </c>
    </row>
    <row r="5526" spans="1:10" x14ac:dyDescent="0.25">
      <c r="A5526" s="67"/>
      <c r="B5526" s="67"/>
      <c r="C5526" s="67"/>
      <c r="D5526" s="67"/>
      <c r="E5526" s="67" t="s">
        <v>426</v>
      </c>
      <c r="F5526" s="68">
        <v>42150</v>
      </c>
      <c r="G5526" s="67"/>
      <c r="H5526" s="67" t="s">
        <v>4427</v>
      </c>
      <c r="I5526" s="67" t="s">
        <v>4778</v>
      </c>
      <c r="J5526" s="36">
        <v>-3.16</v>
      </c>
    </row>
    <row r="5527" spans="1:10" x14ac:dyDescent="0.25">
      <c r="A5527" s="67"/>
      <c r="B5527" s="67"/>
      <c r="C5527" s="67"/>
      <c r="D5527" s="67"/>
      <c r="E5527" s="67" t="s">
        <v>450</v>
      </c>
      <c r="F5527" s="68">
        <v>42153</v>
      </c>
      <c r="G5527" s="67"/>
      <c r="H5527" s="67" t="s">
        <v>4089</v>
      </c>
      <c r="I5527" s="67"/>
      <c r="J5527" s="36">
        <v>-9.9499999999999993</v>
      </c>
    </row>
    <row r="5528" spans="1:10" x14ac:dyDescent="0.25">
      <c r="A5528" s="67"/>
      <c r="B5528" s="67"/>
      <c r="C5528" s="67"/>
      <c r="D5528" s="67"/>
      <c r="E5528" s="67" t="s">
        <v>383</v>
      </c>
      <c r="F5528" s="68">
        <v>42155</v>
      </c>
      <c r="G5528" s="67" t="s">
        <v>1650</v>
      </c>
      <c r="H5528" s="67"/>
      <c r="I5528" s="67" t="s">
        <v>1651</v>
      </c>
      <c r="J5528" s="36">
        <v>60</v>
      </c>
    </row>
    <row r="5529" spans="1:10" x14ac:dyDescent="0.25">
      <c r="A5529" s="67"/>
      <c r="B5529" s="67"/>
      <c r="C5529" s="67"/>
      <c r="D5529" s="67"/>
      <c r="E5529" s="67" t="s">
        <v>426</v>
      </c>
      <c r="F5529" s="68">
        <v>42158</v>
      </c>
      <c r="G5529" s="67"/>
      <c r="H5529" s="67" t="s">
        <v>4427</v>
      </c>
      <c r="I5529" s="67" t="s">
        <v>4779</v>
      </c>
      <c r="J5529" s="36">
        <v>-907.5</v>
      </c>
    </row>
    <row r="5530" spans="1:10" x14ac:dyDescent="0.25">
      <c r="A5530" s="67"/>
      <c r="B5530" s="67"/>
      <c r="C5530" s="67"/>
      <c r="D5530" s="67"/>
      <c r="E5530" s="67" t="s">
        <v>426</v>
      </c>
      <c r="F5530" s="68">
        <v>42163</v>
      </c>
      <c r="G5530" s="67"/>
      <c r="H5530" s="67" t="s">
        <v>366</v>
      </c>
      <c r="I5530" s="67" t="s">
        <v>4780</v>
      </c>
      <c r="J5530" s="36">
        <v>-79.260000000000005</v>
      </c>
    </row>
    <row r="5531" spans="1:10" x14ac:dyDescent="0.25">
      <c r="A5531" s="67"/>
      <c r="B5531" s="67"/>
      <c r="C5531" s="67"/>
      <c r="D5531" s="67"/>
      <c r="E5531" s="67" t="s">
        <v>426</v>
      </c>
      <c r="F5531" s="68">
        <v>42163</v>
      </c>
      <c r="G5531" s="67"/>
      <c r="H5531" s="67" t="s">
        <v>4781</v>
      </c>
      <c r="I5531" s="67" t="s">
        <v>4782</v>
      </c>
      <c r="J5531" s="36">
        <v>-2248.5</v>
      </c>
    </row>
    <row r="5532" spans="1:10" x14ac:dyDescent="0.25">
      <c r="A5532" s="67"/>
      <c r="B5532" s="67"/>
      <c r="C5532" s="67"/>
      <c r="D5532" s="67"/>
      <c r="E5532" s="67" t="s">
        <v>423</v>
      </c>
      <c r="F5532" s="68">
        <v>42165</v>
      </c>
      <c r="G5532" s="67" t="s">
        <v>4783</v>
      </c>
      <c r="H5532" s="67" t="s">
        <v>4784</v>
      </c>
      <c r="I5532" s="67" t="s">
        <v>423</v>
      </c>
      <c r="J5532" s="36">
        <v>100</v>
      </c>
    </row>
    <row r="5533" spans="1:10" x14ac:dyDescent="0.25">
      <c r="A5533" s="67"/>
      <c r="B5533" s="67"/>
      <c r="C5533" s="67"/>
      <c r="D5533" s="67"/>
      <c r="E5533" s="67" t="s">
        <v>423</v>
      </c>
      <c r="F5533" s="68">
        <v>42165</v>
      </c>
      <c r="G5533" s="67" t="s">
        <v>4785</v>
      </c>
      <c r="H5533" s="67"/>
      <c r="I5533" s="67" t="s">
        <v>4786</v>
      </c>
      <c r="J5533" s="36">
        <v>60</v>
      </c>
    </row>
    <row r="5534" spans="1:10" x14ac:dyDescent="0.25">
      <c r="A5534" s="67"/>
      <c r="B5534" s="67"/>
      <c r="C5534" s="67"/>
      <c r="D5534" s="67"/>
      <c r="E5534" s="67" t="s">
        <v>450</v>
      </c>
      <c r="F5534" s="68">
        <v>42170</v>
      </c>
      <c r="G5534" s="67"/>
      <c r="H5534" s="67" t="s">
        <v>4787</v>
      </c>
      <c r="I5534" s="67" t="s">
        <v>4788</v>
      </c>
      <c r="J5534" s="36">
        <v>-1549.98</v>
      </c>
    </row>
    <row r="5535" spans="1:10" x14ac:dyDescent="0.25">
      <c r="A5535" s="67"/>
      <c r="B5535" s="67"/>
      <c r="C5535" s="67"/>
      <c r="D5535" s="67"/>
      <c r="E5535" s="67" t="s">
        <v>426</v>
      </c>
      <c r="F5535" s="68">
        <v>42177</v>
      </c>
      <c r="G5535" s="67"/>
      <c r="H5535" s="67" t="s">
        <v>366</v>
      </c>
      <c r="I5535" s="67" t="s">
        <v>4789</v>
      </c>
      <c r="J5535" s="36">
        <v>-70</v>
      </c>
    </row>
    <row r="5536" spans="1:10" x14ac:dyDescent="0.25">
      <c r="A5536" s="67"/>
      <c r="B5536" s="67"/>
      <c r="C5536" s="67"/>
      <c r="D5536" s="67"/>
      <c r="E5536" s="67" t="s">
        <v>426</v>
      </c>
      <c r="F5536" s="68">
        <v>42184</v>
      </c>
      <c r="G5536" s="67"/>
      <c r="H5536" s="67" t="s">
        <v>4678</v>
      </c>
      <c r="I5536" s="67" t="s">
        <v>4790</v>
      </c>
      <c r="J5536" s="36">
        <v>-1650</v>
      </c>
    </row>
    <row r="5537" spans="1:10" x14ac:dyDescent="0.25">
      <c r="A5537" s="67"/>
      <c r="B5537" s="67"/>
      <c r="C5537" s="67"/>
      <c r="D5537" s="67"/>
      <c r="E5537" s="67" t="s">
        <v>423</v>
      </c>
      <c r="F5537" s="68">
        <v>42184</v>
      </c>
      <c r="G5537" s="67"/>
      <c r="H5537" s="67" t="s">
        <v>4784</v>
      </c>
      <c r="I5537" s="67" t="s">
        <v>1324</v>
      </c>
      <c r="J5537" s="36">
        <v>500</v>
      </c>
    </row>
    <row r="5538" spans="1:10" x14ac:dyDescent="0.25">
      <c r="A5538" s="67"/>
      <c r="B5538" s="67"/>
      <c r="C5538" s="67"/>
      <c r="D5538" s="67"/>
      <c r="E5538" s="67" t="s">
        <v>423</v>
      </c>
      <c r="F5538" s="68">
        <v>42184</v>
      </c>
      <c r="G5538" s="67"/>
      <c r="H5538" s="67"/>
      <c r="I5538" s="67" t="s">
        <v>431</v>
      </c>
      <c r="J5538" s="36">
        <v>-14.5</v>
      </c>
    </row>
    <row r="5539" spans="1:10" x14ac:dyDescent="0.25">
      <c r="A5539" s="67"/>
      <c r="B5539" s="67"/>
      <c r="C5539" s="67"/>
      <c r="D5539" s="67"/>
      <c r="E5539" s="67" t="s">
        <v>423</v>
      </c>
      <c r="F5539" s="68">
        <v>42184</v>
      </c>
      <c r="G5539" s="67"/>
      <c r="H5539" s="67" t="s">
        <v>1637</v>
      </c>
      <c r="I5539" s="67" t="s">
        <v>1324</v>
      </c>
      <c r="J5539" s="36">
        <v>1800</v>
      </c>
    </row>
    <row r="5540" spans="1:10" x14ac:dyDescent="0.25">
      <c r="A5540" s="67"/>
      <c r="B5540" s="67"/>
      <c r="C5540" s="67"/>
      <c r="D5540" s="67"/>
      <c r="E5540" s="67" t="s">
        <v>423</v>
      </c>
      <c r="F5540" s="68">
        <v>42184</v>
      </c>
      <c r="G5540" s="67"/>
      <c r="H5540" s="67"/>
      <c r="I5540" s="67" t="s">
        <v>431</v>
      </c>
      <c r="J5540" s="36">
        <v>-52.43</v>
      </c>
    </row>
    <row r="5541" spans="1:10" x14ac:dyDescent="0.25">
      <c r="A5541" s="67"/>
      <c r="B5541" s="67"/>
      <c r="C5541" s="67"/>
      <c r="D5541" s="67"/>
      <c r="E5541" s="67" t="s">
        <v>426</v>
      </c>
      <c r="F5541" s="68">
        <v>42185</v>
      </c>
      <c r="G5541" s="67"/>
      <c r="H5541" s="67" t="s">
        <v>4427</v>
      </c>
      <c r="I5541" s="67" t="s">
        <v>4791</v>
      </c>
      <c r="J5541" s="36">
        <v>-555</v>
      </c>
    </row>
    <row r="5542" spans="1:10" x14ac:dyDescent="0.25">
      <c r="A5542" s="67"/>
      <c r="B5542" s="67"/>
      <c r="C5542" s="67"/>
      <c r="D5542" s="67"/>
      <c r="E5542" s="67" t="s">
        <v>383</v>
      </c>
      <c r="F5542" s="68">
        <v>42185</v>
      </c>
      <c r="G5542" s="67" t="s">
        <v>900</v>
      </c>
      <c r="H5542" s="67"/>
      <c r="I5542" s="67" t="s">
        <v>901</v>
      </c>
      <c r="J5542" s="36">
        <v>374</v>
      </c>
    </row>
    <row r="5543" spans="1:10" x14ac:dyDescent="0.25">
      <c r="A5543" s="67"/>
      <c r="B5543" s="67"/>
      <c r="C5543" s="67"/>
      <c r="D5543" s="67"/>
      <c r="E5543" s="67" t="s">
        <v>426</v>
      </c>
      <c r="F5543" s="68">
        <v>42191</v>
      </c>
      <c r="G5543" s="67"/>
      <c r="H5543" s="67" t="s">
        <v>4427</v>
      </c>
      <c r="I5543" s="67" t="s">
        <v>4792</v>
      </c>
      <c r="J5543" s="36">
        <v>-18.75</v>
      </c>
    </row>
    <row r="5544" spans="1:10" x14ac:dyDescent="0.25">
      <c r="A5544" s="67"/>
      <c r="B5544" s="67"/>
      <c r="C5544" s="67"/>
      <c r="D5544" s="67"/>
      <c r="E5544" s="67" t="s">
        <v>426</v>
      </c>
      <c r="F5544" s="68">
        <v>42191</v>
      </c>
      <c r="G5544" s="67"/>
      <c r="H5544" s="67" t="s">
        <v>4427</v>
      </c>
      <c r="I5544" s="67" t="s">
        <v>4793</v>
      </c>
      <c r="J5544" s="36">
        <v>-41.24</v>
      </c>
    </row>
    <row r="5545" spans="1:10" x14ac:dyDescent="0.25">
      <c r="A5545" s="67"/>
      <c r="B5545" s="67"/>
      <c r="C5545" s="67"/>
      <c r="D5545" s="67"/>
      <c r="E5545" s="67" t="s">
        <v>423</v>
      </c>
      <c r="F5545" s="68">
        <v>42193</v>
      </c>
      <c r="G5545" s="67"/>
      <c r="H5545" s="67"/>
      <c r="I5545" s="67" t="s">
        <v>4794</v>
      </c>
      <c r="J5545" s="36">
        <v>1995</v>
      </c>
    </row>
    <row r="5546" spans="1:10" x14ac:dyDescent="0.25">
      <c r="A5546" s="67"/>
      <c r="B5546" s="67"/>
      <c r="C5546" s="67"/>
      <c r="D5546" s="67"/>
      <c r="E5546" s="67" t="s">
        <v>423</v>
      </c>
      <c r="F5546" s="68">
        <v>42193</v>
      </c>
      <c r="G5546" s="67"/>
      <c r="H5546" s="67"/>
      <c r="I5546" s="67" t="s">
        <v>425</v>
      </c>
      <c r="J5546" s="36">
        <v>-58.16</v>
      </c>
    </row>
    <row r="5547" spans="1:10" x14ac:dyDescent="0.25">
      <c r="A5547" s="67"/>
      <c r="B5547" s="67"/>
      <c r="C5547" s="67"/>
      <c r="D5547" s="67"/>
      <c r="E5547" s="67" t="s">
        <v>423</v>
      </c>
      <c r="F5547" s="68">
        <v>42202</v>
      </c>
      <c r="G5547" s="67"/>
      <c r="H5547" s="67"/>
      <c r="I5547" s="67" t="s">
        <v>4795</v>
      </c>
      <c r="J5547" s="36">
        <v>1995</v>
      </c>
    </row>
    <row r="5548" spans="1:10" x14ac:dyDescent="0.25">
      <c r="A5548" s="67"/>
      <c r="B5548" s="67"/>
      <c r="C5548" s="67"/>
      <c r="D5548" s="67"/>
      <c r="E5548" s="67" t="s">
        <v>423</v>
      </c>
      <c r="F5548" s="68">
        <v>42202</v>
      </c>
      <c r="G5548" s="67"/>
      <c r="H5548" s="67"/>
      <c r="I5548" s="67" t="s">
        <v>425</v>
      </c>
      <c r="J5548" s="36">
        <v>-58.16</v>
      </c>
    </row>
    <row r="5549" spans="1:10" x14ac:dyDescent="0.25">
      <c r="A5549" s="67"/>
      <c r="B5549" s="67"/>
      <c r="C5549" s="67"/>
      <c r="D5549" s="67"/>
      <c r="E5549" s="67" t="s">
        <v>426</v>
      </c>
      <c r="F5549" s="68">
        <v>42205</v>
      </c>
      <c r="G5549" s="67" t="s">
        <v>570</v>
      </c>
      <c r="H5549" s="67" t="s">
        <v>571</v>
      </c>
      <c r="I5549" s="67" t="s">
        <v>4796</v>
      </c>
      <c r="J5549" s="36">
        <v>-60</v>
      </c>
    </row>
    <row r="5550" spans="1:10" x14ac:dyDescent="0.25">
      <c r="A5550" s="67"/>
      <c r="B5550" s="67"/>
      <c r="C5550" s="67"/>
      <c r="D5550" s="67"/>
      <c r="E5550" s="67" t="s">
        <v>426</v>
      </c>
      <c r="F5550" s="68">
        <v>42205</v>
      </c>
      <c r="G5550" s="67"/>
      <c r="H5550" s="67" t="s">
        <v>366</v>
      </c>
      <c r="I5550" s="67" t="s">
        <v>4797</v>
      </c>
      <c r="J5550" s="36">
        <v>-49.73</v>
      </c>
    </row>
    <row r="5551" spans="1:10" x14ac:dyDescent="0.25">
      <c r="A5551" s="67"/>
      <c r="B5551" s="67"/>
      <c r="C5551" s="67"/>
      <c r="D5551" s="67"/>
      <c r="E5551" s="67" t="s">
        <v>426</v>
      </c>
      <c r="F5551" s="68">
        <v>42205</v>
      </c>
      <c r="G5551" s="67"/>
      <c r="H5551" s="67" t="s">
        <v>4427</v>
      </c>
      <c r="I5551" s="67" t="s">
        <v>4798</v>
      </c>
      <c r="J5551" s="36">
        <v>-162.1</v>
      </c>
    </row>
    <row r="5552" spans="1:10" x14ac:dyDescent="0.25">
      <c r="A5552" s="67"/>
      <c r="B5552" s="67"/>
      <c r="C5552" s="67"/>
      <c r="D5552" s="67"/>
      <c r="E5552" s="67" t="s">
        <v>426</v>
      </c>
      <c r="F5552" s="68">
        <v>42205</v>
      </c>
      <c r="G5552" s="67"/>
      <c r="H5552" s="67" t="s">
        <v>4799</v>
      </c>
      <c r="I5552" s="67" t="s">
        <v>4800</v>
      </c>
      <c r="J5552" s="36">
        <v>-271.39999999999998</v>
      </c>
    </row>
    <row r="5553" spans="1:10" x14ac:dyDescent="0.25">
      <c r="A5553" s="67"/>
      <c r="B5553" s="67"/>
      <c r="C5553" s="67"/>
      <c r="D5553" s="67"/>
      <c r="E5553" s="67" t="s">
        <v>423</v>
      </c>
      <c r="F5553" s="68">
        <v>42205</v>
      </c>
      <c r="G5553" s="67"/>
      <c r="H5553" s="67"/>
      <c r="I5553" s="67" t="s">
        <v>4801</v>
      </c>
      <c r="J5553" s="36">
        <v>1995</v>
      </c>
    </row>
    <row r="5554" spans="1:10" x14ac:dyDescent="0.25">
      <c r="A5554" s="67"/>
      <c r="B5554" s="67"/>
      <c r="C5554" s="67"/>
      <c r="D5554" s="67"/>
      <c r="E5554" s="67" t="s">
        <v>423</v>
      </c>
      <c r="F5554" s="68">
        <v>42205</v>
      </c>
      <c r="G5554" s="67"/>
      <c r="H5554" s="67"/>
      <c r="I5554" s="67" t="s">
        <v>425</v>
      </c>
      <c r="J5554" s="36">
        <v>-58.16</v>
      </c>
    </row>
    <row r="5555" spans="1:10" x14ac:dyDescent="0.25">
      <c r="A5555" s="67"/>
      <c r="B5555" s="67"/>
      <c r="C5555" s="67"/>
      <c r="D5555" s="67"/>
      <c r="E5555" s="67" t="s">
        <v>423</v>
      </c>
      <c r="F5555" s="68">
        <v>42207</v>
      </c>
      <c r="G5555" s="67"/>
      <c r="H5555" s="67"/>
      <c r="I5555" s="67" t="s">
        <v>4802</v>
      </c>
      <c r="J5555" s="36">
        <v>1995</v>
      </c>
    </row>
    <row r="5556" spans="1:10" x14ac:dyDescent="0.25">
      <c r="A5556" s="67"/>
      <c r="B5556" s="67"/>
      <c r="C5556" s="67"/>
      <c r="D5556" s="67"/>
      <c r="E5556" s="67" t="s">
        <v>423</v>
      </c>
      <c r="F5556" s="68">
        <v>42207</v>
      </c>
      <c r="G5556" s="67"/>
      <c r="H5556" s="67"/>
      <c r="I5556" s="67" t="s">
        <v>425</v>
      </c>
      <c r="J5556" s="36">
        <v>-58.16</v>
      </c>
    </row>
    <row r="5557" spans="1:10" x14ac:dyDescent="0.25">
      <c r="A5557" s="67"/>
      <c r="B5557" s="67"/>
      <c r="C5557" s="67"/>
      <c r="D5557" s="67"/>
      <c r="E5557" s="67" t="s">
        <v>423</v>
      </c>
      <c r="F5557" s="68">
        <v>42208</v>
      </c>
      <c r="G5557" s="67"/>
      <c r="H5557" s="67"/>
      <c r="I5557" s="67" t="s">
        <v>4803</v>
      </c>
      <c r="J5557" s="36">
        <v>1995</v>
      </c>
    </row>
    <row r="5558" spans="1:10" x14ac:dyDescent="0.25">
      <c r="A5558" s="67"/>
      <c r="B5558" s="67"/>
      <c r="C5558" s="67"/>
      <c r="D5558" s="67"/>
      <c r="E5558" s="67" t="s">
        <v>423</v>
      </c>
      <c r="F5558" s="68">
        <v>42208</v>
      </c>
      <c r="G5558" s="67"/>
      <c r="H5558" s="67"/>
      <c r="I5558" s="67" t="s">
        <v>425</v>
      </c>
      <c r="J5558" s="36">
        <v>-58.16</v>
      </c>
    </row>
    <row r="5559" spans="1:10" x14ac:dyDescent="0.25">
      <c r="A5559" s="67"/>
      <c r="B5559" s="67"/>
      <c r="C5559" s="67"/>
      <c r="D5559" s="67"/>
      <c r="E5559" s="67" t="s">
        <v>426</v>
      </c>
      <c r="F5559" s="68">
        <v>42213</v>
      </c>
      <c r="G5559" s="67"/>
      <c r="H5559" s="67" t="s">
        <v>4804</v>
      </c>
      <c r="I5559" s="67" t="s">
        <v>4805</v>
      </c>
      <c r="J5559" s="36">
        <v>-2284.5</v>
      </c>
    </row>
    <row r="5560" spans="1:10" x14ac:dyDescent="0.25">
      <c r="A5560" s="67"/>
      <c r="B5560" s="67"/>
      <c r="C5560" s="67"/>
      <c r="D5560" s="67"/>
      <c r="E5560" s="67" t="s">
        <v>426</v>
      </c>
      <c r="F5560" s="68">
        <v>42213</v>
      </c>
      <c r="G5560" s="67"/>
      <c r="H5560" s="67" t="s">
        <v>4427</v>
      </c>
      <c r="I5560" s="67" t="s">
        <v>4806</v>
      </c>
      <c r="J5560" s="36">
        <v>-46.57</v>
      </c>
    </row>
    <row r="5561" spans="1:10" x14ac:dyDescent="0.25">
      <c r="A5561" s="67"/>
      <c r="B5561" s="67"/>
      <c r="C5561" s="67"/>
      <c r="D5561" s="67"/>
      <c r="E5561" s="67" t="s">
        <v>423</v>
      </c>
      <c r="F5561" s="68">
        <v>42215</v>
      </c>
      <c r="G5561" s="67" t="s">
        <v>4807</v>
      </c>
      <c r="H5561" s="67"/>
      <c r="I5561" s="67" t="s">
        <v>4808</v>
      </c>
      <c r="J5561" s="36">
        <v>80</v>
      </c>
    </row>
    <row r="5562" spans="1:10" x14ac:dyDescent="0.25">
      <c r="A5562" s="67"/>
      <c r="B5562" s="67"/>
      <c r="C5562" s="67"/>
      <c r="D5562" s="67"/>
      <c r="E5562" s="67" t="s">
        <v>423</v>
      </c>
      <c r="F5562" s="68">
        <v>42216</v>
      </c>
      <c r="G5562" s="67"/>
      <c r="H5562" s="67" t="s">
        <v>2090</v>
      </c>
      <c r="I5562" s="67" t="s">
        <v>2963</v>
      </c>
      <c r="J5562" s="36">
        <v>450</v>
      </c>
    </row>
    <row r="5563" spans="1:10" x14ac:dyDescent="0.25">
      <c r="A5563" s="67"/>
      <c r="B5563" s="67"/>
      <c r="C5563" s="67"/>
      <c r="D5563" s="67"/>
      <c r="E5563" s="67" t="s">
        <v>423</v>
      </c>
      <c r="F5563" s="68">
        <v>42216</v>
      </c>
      <c r="G5563" s="67"/>
      <c r="H5563" s="67"/>
      <c r="I5563" s="67" t="s">
        <v>431</v>
      </c>
      <c r="J5563" s="36">
        <v>-12.13</v>
      </c>
    </row>
    <row r="5564" spans="1:10" x14ac:dyDescent="0.25">
      <c r="A5564" s="67"/>
      <c r="B5564" s="67"/>
      <c r="C5564" s="67"/>
      <c r="D5564" s="67"/>
      <c r="E5564" s="67" t="s">
        <v>383</v>
      </c>
      <c r="F5564" s="68">
        <v>42216</v>
      </c>
      <c r="G5564" s="67" t="s">
        <v>1655</v>
      </c>
      <c r="H5564" s="67"/>
      <c r="I5564" s="67" t="s">
        <v>1656</v>
      </c>
      <c r="J5564" s="36">
        <v>92</v>
      </c>
    </row>
    <row r="5565" spans="1:10" x14ac:dyDescent="0.25">
      <c r="A5565" s="67"/>
      <c r="B5565" s="67"/>
      <c r="C5565" s="67"/>
      <c r="D5565" s="67"/>
      <c r="E5565" s="67" t="s">
        <v>426</v>
      </c>
      <c r="F5565" s="68">
        <v>42221</v>
      </c>
      <c r="G5565" s="67"/>
      <c r="H5565" s="67" t="s">
        <v>4427</v>
      </c>
      <c r="I5565" s="67" t="s">
        <v>4809</v>
      </c>
      <c r="J5565" s="36">
        <v>-1297.5</v>
      </c>
    </row>
    <row r="5566" spans="1:10" x14ac:dyDescent="0.25">
      <c r="A5566" s="67"/>
      <c r="B5566" s="67"/>
      <c r="C5566" s="67"/>
      <c r="D5566" s="67"/>
      <c r="E5566" s="67" t="s">
        <v>426</v>
      </c>
      <c r="F5566" s="68">
        <v>42226</v>
      </c>
      <c r="G5566" s="67"/>
      <c r="H5566" s="67" t="s">
        <v>366</v>
      </c>
      <c r="I5566" s="67" t="s">
        <v>4810</v>
      </c>
      <c r="J5566" s="36">
        <v>-1655.84</v>
      </c>
    </row>
    <row r="5567" spans="1:10" x14ac:dyDescent="0.25">
      <c r="A5567" s="67"/>
      <c r="B5567" s="67"/>
      <c r="C5567" s="67"/>
      <c r="D5567" s="67"/>
      <c r="E5567" s="67" t="s">
        <v>426</v>
      </c>
      <c r="F5567" s="68">
        <v>42226</v>
      </c>
      <c r="G5567" s="67"/>
      <c r="H5567" s="67" t="s">
        <v>4089</v>
      </c>
      <c r="I5567" s="67" t="s">
        <v>4811</v>
      </c>
      <c r="J5567" s="36">
        <v>0</v>
      </c>
    </row>
    <row r="5568" spans="1:10" x14ac:dyDescent="0.25">
      <c r="A5568" s="67"/>
      <c r="B5568" s="67"/>
      <c r="C5568" s="67"/>
      <c r="D5568" s="67"/>
      <c r="E5568" s="67" t="s">
        <v>423</v>
      </c>
      <c r="F5568" s="68">
        <v>42230</v>
      </c>
      <c r="G5568" s="67"/>
      <c r="H5568" s="67" t="s">
        <v>1362</v>
      </c>
      <c r="I5568" s="67" t="s">
        <v>1652</v>
      </c>
      <c r="J5568" s="36">
        <v>450</v>
      </c>
    </row>
    <row r="5569" spans="1:10" x14ac:dyDescent="0.25">
      <c r="A5569" s="67"/>
      <c r="B5569" s="67"/>
      <c r="C5569" s="67"/>
      <c r="D5569" s="67"/>
      <c r="E5569" s="67" t="s">
        <v>423</v>
      </c>
      <c r="F5569" s="68">
        <v>42230</v>
      </c>
      <c r="G5569" s="67"/>
      <c r="H5569" s="67"/>
      <c r="I5569" s="67" t="s">
        <v>431</v>
      </c>
      <c r="J5569" s="36">
        <v>-12.7</v>
      </c>
    </row>
    <row r="5570" spans="1:10" x14ac:dyDescent="0.25">
      <c r="A5570" s="67"/>
      <c r="B5570" s="67"/>
      <c r="C5570" s="67"/>
      <c r="D5570" s="67"/>
      <c r="E5570" s="67" t="s">
        <v>423</v>
      </c>
      <c r="F5570" s="68">
        <v>42231</v>
      </c>
      <c r="G5570" s="67"/>
      <c r="H5570" s="67"/>
      <c r="I5570" s="67" t="s">
        <v>4812</v>
      </c>
      <c r="J5570" s="36">
        <v>1995</v>
      </c>
    </row>
    <row r="5571" spans="1:10" x14ac:dyDescent="0.25">
      <c r="A5571" s="67"/>
      <c r="B5571" s="67"/>
      <c r="C5571" s="67"/>
      <c r="D5571" s="67"/>
      <c r="E5571" s="67" t="s">
        <v>423</v>
      </c>
      <c r="F5571" s="68">
        <v>42231</v>
      </c>
      <c r="G5571" s="67"/>
      <c r="H5571" s="67"/>
      <c r="I5571" s="67" t="s">
        <v>425</v>
      </c>
      <c r="J5571" s="36">
        <v>-58.16</v>
      </c>
    </row>
    <row r="5572" spans="1:10" x14ac:dyDescent="0.25">
      <c r="A5572" s="67"/>
      <c r="B5572" s="67"/>
      <c r="C5572" s="67"/>
      <c r="D5572" s="67"/>
      <c r="E5572" s="67" t="s">
        <v>438</v>
      </c>
      <c r="F5572" s="68">
        <v>42233</v>
      </c>
      <c r="G5572" s="67" t="s">
        <v>4813</v>
      </c>
      <c r="H5572" s="67" t="s">
        <v>4814</v>
      </c>
      <c r="I5572" s="67" t="s">
        <v>4815</v>
      </c>
      <c r="J5572" s="36">
        <v>500</v>
      </c>
    </row>
    <row r="5573" spans="1:10" x14ac:dyDescent="0.25">
      <c r="A5573" s="67"/>
      <c r="B5573" s="67"/>
      <c r="C5573" s="67"/>
      <c r="D5573" s="67"/>
      <c r="E5573" s="67" t="s">
        <v>383</v>
      </c>
      <c r="F5573" s="68">
        <v>42233</v>
      </c>
      <c r="G5573" s="67" t="s">
        <v>432</v>
      </c>
      <c r="H5573" s="67"/>
      <c r="I5573" s="67" t="s">
        <v>433</v>
      </c>
      <c r="J5573" s="36">
        <v>-500</v>
      </c>
    </row>
    <row r="5574" spans="1:10" x14ac:dyDescent="0.25">
      <c r="A5574" s="67"/>
      <c r="B5574" s="67"/>
      <c r="C5574" s="67"/>
      <c r="D5574" s="67"/>
      <c r="E5574" s="67" t="s">
        <v>1165</v>
      </c>
      <c r="F5574" s="68">
        <v>42240</v>
      </c>
      <c r="G5574" s="67" t="s">
        <v>4816</v>
      </c>
      <c r="H5574" s="67" t="s">
        <v>4814</v>
      </c>
      <c r="I5574" s="67" t="s">
        <v>4817</v>
      </c>
      <c r="J5574" s="36">
        <v>-500</v>
      </c>
    </row>
    <row r="5575" spans="1:10" x14ac:dyDescent="0.25">
      <c r="A5575" s="67"/>
      <c r="B5575" s="67"/>
      <c r="C5575" s="67"/>
      <c r="D5575" s="67"/>
      <c r="E5575" s="67" t="s">
        <v>383</v>
      </c>
      <c r="F5575" s="68">
        <v>42247</v>
      </c>
      <c r="G5575" s="67" t="s">
        <v>1658</v>
      </c>
      <c r="H5575" s="67"/>
      <c r="I5575" s="67" t="s">
        <v>1659</v>
      </c>
      <c r="J5575" s="36">
        <v>196</v>
      </c>
    </row>
    <row r="5576" spans="1:10" x14ac:dyDescent="0.25">
      <c r="A5576" s="67"/>
      <c r="B5576" s="67"/>
      <c r="C5576" s="67"/>
      <c r="D5576" s="67"/>
      <c r="E5576" s="67" t="s">
        <v>423</v>
      </c>
      <c r="F5576" s="68">
        <v>42247</v>
      </c>
      <c r="G5576" s="67"/>
      <c r="H5576" s="67" t="s">
        <v>4818</v>
      </c>
      <c r="I5576" s="67" t="s">
        <v>1652</v>
      </c>
      <c r="J5576" s="36">
        <v>500</v>
      </c>
    </row>
    <row r="5577" spans="1:10" x14ac:dyDescent="0.25">
      <c r="A5577" s="67"/>
      <c r="B5577" s="67"/>
      <c r="C5577" s="67"/>
      <c r="D5577" s="67"/>
      <c r="E5577" s="67" t="s">
        <v>423</v>
      </c>
      <c r="F5577" s="68">
        <v>42247</v>
      </c>
      <c r="G5577" s="67"/>
      <c r="H5577" s="67"/>
      <c r="I5577" s="67" t="s">
        <v>431</v>
      </c>
      <c r="J5577" s="36">
        <v>-15.55</v>
      </c>
    </row>
    <row r="5578" spans="1:10" x14ac:dyDescent="0.25">
      <c r="A5578" s="67"/>
      <c r="B5578" s="67"/>
      <c r="C5578" s="67"/>
      <c r="D5578" s="67"/>
      <c r="E5578" s="67" t="s">
        <v>423</v>
      </c>
      <c r="F5578" s="68">
        <v>42247</v>
      </c>
      <c r="G5578" s="67"/>
      <c r="H5578" s="67"/>
      <c r="I5578" s="67" t="s">
        <v>4751</v>
      </c>
      <c r="J5578" s="36">
        <v>1995</v>
      </c>
    </row>
    <row r="5579" spans="1:10" x14ac:dyDescent="0.25">
      <c r="A5579" s="67"/>
      <c r="B5579" s="67"/>
      <c r="C5579" s="67"/>
      <c r="D5579" s="67"/>
      <c r="E5579" s="67" t="s">
        <v>423</v>
      </c>
      <c r="F5579" s="68">
        <v>42247</v>
      </c>
      <c r="G5579" s="67"/>
      <c r="H5579" s="67"/>
      <c r="I5579" s="67" t="s">
        <v>425</v>
      </c>
      <c r="J5579" s="36">
        <v>-58.16</v>
      </c>
    </row>
    <row r="5580" spans="1:10" x14ac:dyDescent="0.25">
      <c r="A5580" s="67"/>
      <c r="B5580" s="67"/>
      <c r="C5580" s="67"/>
      <c r="D5580" s="67"/>
      <c r="E5580" s="67" t="s">
        <v>423</v>
      </c>
      <c r="F5580" s="68">
        <v>42250</v>
      </c>
      <c r="G5580" s="67"/>
      <c r="H5580" s="67"/>
      <c r="I5580" s="67" t="s">
        <v>4819</v>
      </c>
      <c r="J5580" s="36">
        <v>1995</v>
      </c>
    </row>
    <row r="5581" spans="1:10" x14ac:dyDescent="0.25">
      <c r="A5581" s="67"/>
      <c r="B5581" s="67"/>
      <c r="C5581" s="67"/>
      <c r="D5581" s="67"/>
      <c r="E5581" s="67" t="s">
        <v>423</v>
      </c>
      <c r="F5581" s="68">
        <v>42250</v>
      </c>
      <c r="G5581" s="67"/>
      <c r="H5581" s="67"/>
      <c r="I5581" s="67" t="s">
        <v>425</v>
      </c>
      <c r="J5581" s="36">
        <v>-58.16</v>
      </c>
    </row>
    <row r="5582" spans="1:10" x14ac:dyDescent="0.25">
      <c r="A5582" s="67"/>
      <c r="B5582" s="67"/>
      <c r="C5582" s="67"/>
      <c r="D5582" s="67"/>
      <c r="E5582" s="67" t="s">
        <v>450</v>
      </c>
      <c r="F5582" s="68">
        <v>42252</v>
      </c>
      <c r="G5582" s="67"/>
      <c r="H5582" s="67" t="s">
        <v>4089</v>
      </c>
      <c r="I5582" s="67" t="s">
        <v>4820</v>
      </c>
      <c r="J5582" s="36">
        <v>-19.899999999999999</v>
      </c>
    </row>
    <row r="5583" spans="1:10" x14ac:dyDescent="0.25">
      <c r="A5583" s="67"/>
      <c r="B5583" s="67"/>
      <c r="C5583" s="67"/>
      <c r="D5583" s="67"/>
      <c r="E5583" s="67" t="s">
        <v>423</v>
      </c>
      <c r="F5583" s="68">
        <v>42256</v>
      </c>
      <c r="G5583" s="67"/>
      <c r="H5583" s="67"/>
      <c r="I5583" s="67" t="s">
        <v>4821</v>
      </c>
      <c r="J5583" s="36">
        <v>3990</v>
      </c>
    </row>
    <row r="5584" spans="1:10" x14ac:dyDescent="0.25">
      <c r="A5584" s="67"/>
      <c r="B5584" s="67"/>
      <c r="C5584" s="67"/>
      <c r="D5584" s="67"/>
      <c r="E5584" s="67" t="s">
        <v>423</v>
      </c>
      <c r="F5584" s="68">
        <v>42256</v>
      </c>
      <c r="G5584" s="67"/>
      <c r="H5584" s="67"/>
      <c r="I5584" s="67" t="s">
        <v>425</v>
      </c>
      <c r="J5584" s="36">
        <v>-116.32</v>
      </c>
    </row>
    <row r="5585" spans="1:10" x14ac:dyDescent="0.25">
      <c r="A5585" s="67"/>
      <c r="B5585" s="67"/>
      <c r="C5585" s="67"/>
      <c r="D5585" s="67"/>
      <c r="E5585" s="67" t="s">
        <v>426</v>
      </c>
      <c r="F5585" s="68">
        <v>42257</v>
      </c>
      <c r="G5585" s="67"/>
      <c r="H5585" s="67" t="s">
        <v>4427</v>
      </c>
      <c r="I5585" s="67" t="s">
        <v>4822</v>
      </c>
      <c r="J5585" s="36">
        <v>-945</v>
      </c>
    </row>
    <row r="5586" spans="1:10" x14ac:dyDescent="0.25">
      <c r="A5586" s="67"/>
      <c r="B5586" s="67"/>
      <c r="C5586" s="67"/>
      <c r="D5586" s="67"/>
      <c r="E5586" s="67" t="s">
        <v>426</v>
      </c>
      <c r="F5586" s="68">
        <v>42257</v>
      </c>
      <c r="G5586" s="67"/>
      <c r="H5586" s="67" t="s">
        <v>4427</v>
      </c>
      <c r="I5586" s="67" t="s">
        <v>4823</v>
      </c>
      <c r="J5586" s="36">
        <v>-65.25</v>
      </c>
    </row>
    <row r="5587" spans="1:10" x14ac:dyDescent="0.25">
      <c r="A5587" s="67"/>
      <c r="B5587" s="67"/>
      <c r="C5587" s="67"/>
      <c r="D5587" s="67"/>
      <c r="E5587" s="67" t="s">
        <v>426</v>
      </c>
      <c r="F5587" s="68">
        <v>42257</v>
      </c>
      <c r="G5587" s="67"/>
      <c r="H5587" s="67" t="s">
        <v>4427</v>
      </c>
      <c r="I5587" s="67" t="s">
        <v>4824</v>
      </c>
      <c r="J5587" s="36">
        <v>-5.35</v>
      </c>
    </row>
    <row r="5588" spans="1:10" x14ac:dyDescent="0.25">
      <c r="A5588" s="67"/>
      <c r="B5588" s="67"/>
      <c r="C5588" s="67"/>
      <c r="D5588" s="67"/>
      <c r="E5588" s="67" t="s">
        <v>450</v>
      </c>
      <c r="F5588" s="68">
        <v>42258</v>
      </c>
      <c r="G5588" s="67"/>
      <c r="H5588" s="67" t="s">
        <v>4730</v>
      </c>
      <c r="I5588" s="67" t="s">
        <v>4825</v>
      </c>
      <c r="J5588" s="36">
        <v>-1118</v>
      </c>
    </row>
    <row r="5589" spans="1:10" x14ac:dyDescent="0.25">
      <c r="A5589" s="67"/>
      <c r="B5589" s="67"/>
      <c r="C5589" s="67"/>
      <c r="D5589" s="67"/>
      <c r="E5589" s="67" t="s">
        <v>426</v>
      </c>
      <c r="F5589" s="68">
        <v>42261</v>
      </c>
      <c r="G5589" s="67"/>
      <c r="H5589" s="67" t="s">
        <v>2626</v>
      </c>
      <c r="I5589" s="67" t="s">
        <v>4826</v>
      </c>
      <c r="J5589" s="36">
        <v>-500</v>
      </c>
    </row>
    <row r="5590" spans="1:10" x14ac:dyDescent="0.25">
      <c r="A5590" s="67"/>
      <c r="B5590" s="67"/>
      <c r="C5590" s="67"/>
      <c r="D5590" s="67"/>
      <c r="E5590" s="67" t="s">
        <v>426</v>
      </c>
      <c r="F5590" s="68">
        <v>42261</v>
      </c>
      <c r="G5590" s="67"/>
      <c r="H5590" s="67" t="s">
        <v>4827</v>
      </c>
      <c r="I5590" s="67" t="s">
        <v>4828</v>
      </c>
      <c r="J5590" s="36">
        <v>-90.67</v>
      </c>
    </row>
    <row r="5591" spans="1:10" x14ac:dyDescent="0.25">
      <c r="A5591" s="67"/>
      <c r="B5591" s="67"/>
      <c r="C5591" s="67"/>
      <c r="D5591" s="67"/>
      <c r="E5591" s="67" t="s">
        <v>383</v>
      </c>
      <c r="F5591" s="68">
        <v>42264</v>
      </c>
      <c r="G5591" s="67" t="s">
        <v>2055</v>
      </c>
      <c r="H5591" s="67"/>
      <c r="I5591" s="67" t="s">
        <v>2056</v>
      </c>
      <c r="J5591" s="36">
        <v>-500</v>
      </c>
    </row>
    <row r="5592" spans="1:10" x14ac:dyDescent="0.25">
      <c r="A5592" s="67"/>
      <c r="B5592" s="67"/>
      <c r="C5592" s="67"/>
      <c r="D5592" s="67"/>
      <c r="E5592" s="67" t="s">
        <v>426</v>
      </c>
      <c r="F5592" s="68">
        <v>42265</v>
      </c>
      <c r="G5592" s="67"/>
      <c r="H5592" s="67" t="s">
        <v>366</v>
      </c>
      <c r="I5592" s="67" t="s">
        <v>4829</v>
      </c>
      <c r="J5592" s="36">
        <v>-110.47</v>
      </c>
    </row>
    <row r="5593" spans="1:10" x14ac:dyDescent="0.25">
      <c r="A5593" s="67"/>
      <c r="B5593" s="67"/>
      <c r="C5593" s="67"/>
      <c r="D5593" s="67"/>
      <c r="E5593" s="67" t="s">
        <v>426</v>
      </c>
      <c r="F5593" s="68">
        <v>42265</v>
      </c>
      <c r="G5593" s="67"/>
      <c r="H5593" s="67" t="s">
        <v>366</v>
      </c>
      <c r="I5593" s="67" t="s">
        <v>4830</v>
      </c>
      <c r="J5593" s="36">
        <v>-44.97</v>
      </c>
    </row>
    <row r="5594" spans="1:10" x14ac:dyDescent="0.25">
      <c r="A5594" s="67"/>
      <c r="B5594" s="67"/>
      <c r="C5594" s="67"/>
      <c r="D5594" s="67"/>
      <c r="E5594" s="67" t="s">
        <v>426</v>
      </c>
      <c r="F5594" s="68">
        <v>42265</v>
      </c>
      <c r="G5594" s="67"/>
      <c r="H5594" s="67" t="s">
        <v>4804</v>
      </c>
      <c r="I5594" s="67" t="s">
        <v>4831</v>
      </c>
      <c r="J5594" s="36">
        <v>-1295</v>
      </c>
    </row>
    <row r="5595" spans="1:10" x14ac:dyDescent="0.25">
      <c r="A5595" s="67"/>
      <c r="B5595" s="67"/>
      <c r="C5595" s="67"/>
      <c r="D5595" s="67"/>
      <c r="E5595" s="67" t="s">
        <v>426</v>
      </c>
      <c r="F5595" s="68">
        <v>42268</v>
      </c>
      <c r="G5595" s="67" t="s">
        <v>570</v>
      </c>
      <c r="H5595" s="67" t="s">
        <v>4427</v>
      </c>
      <c r="I5595" s="67" t="s">
        <v>4832</v>
      </c>
      <c r="J5595" s="36">
        <v>-800</v>
      </c>
    </row>
    <row r="5596" spans="1:10" x14ac:dyDescent="0.25">
      <c r="A5596" s="67"/>
      <c r="B5596" s="67"/>
      <c r="C5596" s="67"/>
      <c r="D5596" s="67"/>
      <c r="E5596" s="67" t="s">
        <v>426</v>
      </c>
      <c r="F5596" s="68">
        <v>42268</v>
      </c>
      <c r="G5596" s="67" t="s">
        <v>570</v>
      </c>
      <c r="H5596" s="67" t="s">
        <v>4427</v>
      </c>
      <c r="I5596" s="67" t="s">
        <v>4833</v>
      </c>
      <c r="J5596" s="36">
        <v>-4472</v>
      </c>
    </row>
    <row r="5597" spans="1:10" x14ac:dyDescent="0.25">
      <c r="A5597" s="67"/>
      <c r="B5597" s="67"/>
      <c r="C5597" s="67"/>
      <c r="D5597" s="67"/>
      <c r="E5597" s="67" t="s">
        <v>426</v>
      </c>
      <c r="F5597" s="68">
        <v>42269</v>
      </c>
      <c r="G5597" s="67"/>
      <c r="H5597" s="67" t="s">
        <v>571</v>
      </c>
      <c r="I5597" s="67" t="s">
        <v>4834</v>
      </c>
      <c r="J5597" s="36">
        <v>-15</v>
      </c>
    </row>
    <row r="5598" spans="1:10" x14ac:dyDescent="0.25">
      <c r="A5598" s="67"/>
      <c r="B5598" s="67"/>
      <c r="C5598" s="67"/>
      <c r="D5598" s="67"/>
      <c r="E5598" s="67" t="s">
        <v>438</v>
      </c>
      <c r="F5598" s="68">
        <v>42271</v>
      </c>
      <c r="G5598" s="67" t="s">
        <v>1764</v>
      </c>
      <c r="H5598" s="67" t="s">
        <v>4751</v>
      </c>
      <c r="I5598" s="67" t="s">
        <v>4835</v>
      </c>
      <c r="J5598" s="36">
        <v>3195</v>
      </c>
    </row>
    <row r="5599" spans="1:10" x14ac:dyDescent="0.25">
      <c r="A5599" s="67"/>
      <c r="B5599" s="67"/>
      <c r="C5599" s="67"/>
      <c r="D5599" s="67"/>
      <c r="E5599" s="67" t="s">
        <v>450</v>
      </c>
      <c r="F5599" s="68">
        <v>42275</v>
      </c>
      <c r="G5599" s="67"/>
      <c r="H5599" s="67" t="s">
        <v>2980</v>
      </c>
      <c r="I5599" s="67" t="s">
        <v>4836</v>
      </c>
      <c r="J5599" s="36">
        <v>-210.78</v>
      </c>
    </row>
    <row r="5600" spans="1:10" x14ac:dyDescent="0.25">
      <c r="A5600" s="67"/>
      <c r="B5600" s="67"/>
      <c r="C5600" s="67"/>
      <c r="D5600" s="67"/>
      <c r="E5600" s="67" t="s">
        <v>426</v>
      </c>
      <c r="F5600" s="68">
        <v>42276</v>
      </c>
      <c r="G5600" s="67"/>
      <c r="H5600" s="67" t="s">
        <v>1268</v>
      </c>
      <c r="I5600" s="67" t="s">
        <v>4837</v>
      </c>
      <c r="J5600" s="36">
        <v>-1382.36</v>
      </c>
    </row>
    <row r="5601" spans="1:10" x14ac:dyDescent="0.25">
      <c r="A5601" s="67"/>
      <c r="B5601" s="67"/>
      <c r="C5601" s="67"/>
      <c r="D5601" s="67"/>
      <c r="E5601" s="67" t="s">
        <v>426</v>
      </c>
      <c r="F5601" s="68">
        <v>42277</v>
      </c>
      <c r="G5601" s="67"/>
      <c r="H5601" s="67" t="s">
        <v>366</v>
      </c>
      <c r="I5601" s="67" t="s">
        <v>4838</v>
      </c>
      <c r="J5601" s="36">
        <v>-563.6</v>
      </c>
    </row>
    <row r="5602" spans="1:10" x14ac:dyDescent="0.25">
      <c r="A5602" s="67"/>
      <c r="B5602" s="67"/>
      <c r="C5602" s="67"/>
      <c r="D5602" s="67"/>
      <c r="E5602" s="67" t="s">
        <v>426</v>
      </c>
      <c r="F5602" s="68">
        <v>42277</v>
      </c>
      <c r="G5602" s="67"/>
      <c r="H5602" s="67" t="s">
        <v>366</v>
      </c>
      <c r="I5602" s="67" t="s">
        <v>4839</v>
      </c>
      <c r="J5602" s="36">
        <v>-148.47</v>
      </c>
    </row>
    <row r="5603" spans="1:10" x14ac:dyDescent="0.25">
      <c r="A5603" s="67"/>
      <c r="B5603" s="67"/>
      <c r="C5603" s="67"/>
      <c r="D5603" s="67"/>
      <c r="E5603" s="67" t="s">
        <v>383</v>
      </c>
      <c r="F5603" s="68">
        <v>42277</v>
      </c>
      <c r="G5603" s="67" t="s">
        <v>991</v>
      </c>
      <c r="H5603" s="67"/>
      <c r="I5603" s="67" t="s">
        <v>992</v>
      </c>
      <c r="J5603" s="36">
        <v>384</v>
      </c>
    </row>
    <row r="5604" spans="1:10" x14ac:dyDescent="0.25">
      <c r="A5604" s="67"/>
      <c r="B5604" s="67"/>
      <c r="C5604" s="67"/>
      <c r="D5604" s="67"/>
      <c r="E5604" s="67" t="s">
        <v>450</v>
      </c>
      <c r="F5604" s="68">
        <v>42278</v>
      </c>
      <c r="G5604" s="67"/>
      <c r="H5604" s="67" t="s">
        <v>4089</v>
      </c>
      <c r="I5604" s="67" t="s">
        <v>4820</v>
      </c>
      <c r="J5604" s="36">
        <v>-29.85</v>
      </c>
    </row>
    <row r="5605" spans="1:10" x14ac:dyDescent="0.25">
      <c r="A5605" s="67"/>
      <c r="B5605" s="67"/>
      <c r="C5605" s="67"/>
      <c r="D5605" s="67"/>
      <c r="E5605" s="67" t="s">
        <v>426</v>
      </c>
      <c r="F5605" s="68">
        <v>42282</v>
      </c>
      <c r="G5605" s="67"/>
      <c r="H5605" s="67" t="s">
        <v>4427</v>
      </c>
      <c r="I5605" s="67" t="s">
        <v>4840</v>
      </c>
      <c r="J5605" s="36">
        <v>-352.04</v>
      </c>
    </row>
    <row r="5606" spans="1:10" x14ac:dyDescent="0.25">
      <c r="A5606" s="67"/>
      <c r="B5606" s="67"/>
      <c r="C5606" s="67"/>
      <c r="D5606" s="67"/>
      <c r="E5606" s="67" t="s">
        <v>426</v>
      </c>
      <c r="F5606" s="68">
        <v>42283</v>
      </c>
      <c r="G5606" s="67"/>
      <c r="H5606" s="67" t="s">
        <v>4427</v>
      </c>
      <c r="I5606" s="67" t="s">
        <v>4841</v>
      </c>
      <c r="J5606" s="36">
        <v>-1260</v>
      </c>
    </row>
    <row r="5607" spans="1:10" x14ac:dyDescent="0.25">
      <c r="A5607" s="67"/>
      <c r="B5607" s="67"/>
      <c r="C5607" s="67"/>
      <c r="D5607" s="67"/>
      <c r="E5607" s="67" t="s">
        <v>423</v>
      </c>
      <c r="F5607" s="68">
        <v>42284</v>
      </c>
      <c r="G5607" s="67" t="s">
        <v>4842</v>
      </c>
      <c r="H5607" s="67"/>
      <c r="I5607" s="67" t="s">
        <v>4843</v>
      </c>
      <c r="J5607" s="36">
        <v>60</v>
      </c>
    </row>
    <row r="5608" spans="1:10" x14ac:dyDescent="0.25">
      <c r="A5608" s="67"/>
      <c r="B5608" s="67"/>
      <c r="C5608" s="67"/>
      <c r="D5608" s="67"/>
      <c r="E5608" s="67" t="s">
        <v>450</v>
      </c>
      <c r="F5608" s="68">
        <v>42290</v>
      </c>
      <c r="G5608" s="67"/>
      <c r="H5608" s="67" t="s">
        <v>451</v>
      </c>
      <c r="I5608" s="67" t="s">
        <v>4844</v>
      </c>
      <c r="J5608" s="36">
        <v>-58.35</v>
      </c>
    </row>
    <row r="5609" spans="1:10" x14ac:dyDescent="0.25">
      <c r="A5609" s="67"/>
      <c r="B5609" s="67"/>
      <c r="C5609" s="67"/>
      <c r="D5609" s="67"/>
      <c r="E5609" s="67" t="s">
        <v>423</v>
      </c>
      <c r="F5609" s="68">
        <v>42290</v>
      </c>
      <c r="G5609" s="67"/>
      <c r="H5609" s="67" t="s">
        <v>4845</v>
      </c>
      <c r="I5609" s="67" t="s">
        <v>2963</v>
      </c>
      <c r="J5609" s="36">
        <v>450</v>
      </c>
    </row>
    <row r="5610" spans="1:10" x14ac:dyDescent="0.25">
      <c r="A5610" s="67"/>
      <c r="B5610" s="67"/>
      <c r="C5610" s="67"/>
      <c r="D5610" s="67"/>
      <c r="E5610" s="67" t="s">
        <v>423</v>
      </c>
      <c r="F5610" s="68">
        <v>42290</v>
      </c>
      <c r="G5610" s="67"/>
      <c r="H5610" s="67"/>
      <c r="I5610" s="67" t="s">
        <v>431</v>
      </c>
      <c r="J5610" s="36">
        <v>-14.59</v>
      </c>
    </row>
    <row r="5611" spans="1:10" x14ac:dyDescent="0.25">
      <c r="A5611" s="67"/>
      <c r="B5611" s="67"/>
      <c r="C5611" s="67"/>
      <c r="D5611" s="67"/>
      <c r="E5611" s="67" t="s">
        <v>450</v>
      </c>
      <c r="F5611" s="68">
        <v>42296</v>
      </c>
      <c r="G5611" s="67"/>
      <c r="H5611" s="67" t="s">
        <v>4846</v>
      </c>
      <c r="I5611" s="67" t="s">
        <v>4847</v>
      </c>
      <c r="J5611" s="36">
        <v>-35</v>
      </c>
    </row>
    <row r="5612" spans="1:10" x14ac:dyDescent="0.25">
      <c r="A5612" s="67"/>
      <c r="B5612" s="67"/>
      <c r="C5612" s="67"/>
      <c r="D5612" s="67"/>
      <c r="E5612" s="67" t="s">
        <v>426</v>
      </c>
      <c r="F5612" s="68">
        <v>42306</v>
      </c>
      <c r="G5612" s="67"/>
      <c r="H5612" s="67" t="s">
        <v>4427</v>
      </c>
      <c r="I5612" s="67" t="s">
        <v>4848</v>
      </c>
      <c r="J5612" s="36">
        <v>-26.9</v>
      </c>
    </row>
    <row r="5613" spans="1:10" x14ac:dyDescent="0.25">
      <c r="A5613" s="67"/>
      <c r="B5613" s="67"/>
      <c r="C5613" s="67"/>
      <c r="D5613" s="67"/>
      <c r="E5613" s="67" t="s">
        <v>426</v>
      </c>
      <c r="F5613" s="68">
        <v>42306</v>
      </c>
      <c r="G5613" s="67"/>
      <c r="H5613" s="67" t="s">
        <v>4427</v>
      </c>
      <c r="I5613" s="67" t="s">
        <v>4849</v>
      </c>
      <c r="J5613" s="36">
        <v>-52.44</v>
      </c>
    </row>
    <row r="5614" spans="1:10" x14ac:dyDescent="0.25">
      <c r="A5614" s="67"/>
      <c r="B5614" s="67"/>
      <c r="C5614" s="67"/>
      <c r="D5614" s="67"/>
      <c r="E5614" s="67" t="s">
        <v>426</v>
      </c>
      <c r="F5614" s="68">
        <v>42306</v>
      </c>
      <c r="G5614" s="67"/>
      <c r="H5614" s="67" t="s">
        <v>4427</v>
      </c>
      <c r="I5614" s="67" t="s">
        <v>4850</v>
      </c>
      <c r="J5614" s="36">
        <v>-25</v>
      </c>
    </row>
    <row r="5615" spans="1:10" x14ac:dyDescent="0.25">
      <c r="A5615" s="67"/>
      <c r="B5615" s="67"/>
      <c r="C5615" s="67"/>
      <c r="D5615" s="67"/>
      <c r="E5615" s="67" t="s">
        <v>383</v>
      </c>
      <c r="F5615" s="68">
        <v>42308</v>
      </c>
      <c r="G5615" s="67" t="s">
        <v>1460</v>
      </c>
      <c r="H5615" s="67"/>
      <c r="I5615" s="67" t="s">
        <v>1461</v>
      </c>
      <c r="J5615" s="36">
        <v>320</v>
      </c>
    </row>
    <row r="5616" spans="1:10" x14ac:dyDescent="0.25">
      <c r="A5616" s="67"/>
      <c r="B5616" s="67"/>
      <c r="C5616" s="67"/>
      <c r="D5616" s="67"/>
      <c r="E5616" s="67" t="s">
        <v>426</v>
      </c>
      <c r="F5616" s="68">
        <v>42310</v>
      </c>
      <c r="G5616" s="67"/>
      <c r="H5616" s="67" t="s">
        <v>4827</v>
      </c>
      <c r="I5616" s="67" t="s">
        <v>4851</v>
      </c>
      <c r="J5616" s="36">
        <v>-500</v>
      </c>
    </row>
    <row r="5617" spans="1:10" x14ac:dyDescent="0.25">
      <c r="A5617" s="67"/>
      <c r="B5617" s="67"/>
      <c r="C5617" s="67"/>
      <c r="D5617" s="67"/>
      <c r="E5617" s="67" t="s">
        <v>426</v>
      </c>
      <c r="F5617" s="68">
        <v>42313</v>
      </c>
      <c r="G5617" s="67"/>
      <c r="H5617" s="67" t="s">
        <v>4427</v>
      </c>
      <c r="I5617" s="67" t="s">
        <v>4852</v>
      </c>
      <c r="J5617" s="36">
        <v>-1005</v>
      </c>
    </row>
    <row r="5618" spans="1:10" x14ac:dyDescent="0.25">
      <c r="A5618" s="67"/>
      <c r="B5618" s="67"/>
      <c r="C5618" s="67"/>
      <c r="D5618" s="67"/>
      <c r="E5618" s="67" t="s">
        <v>426</v>
      </c>
      <c r="F5618" s="68">
        <v>42317</v>
      </c>
      <c r="G5618" s="67"/>
      <c r="H5618" s="67" t="s">
        <v>4853</v>
      </c>
      <c r="I5618" s="67" t="s">
        <v>4854</v>
      </c>
      <c r="J5618" s="36">
        <v>-90.67</v>
      </c>
    </row>
    <row r="5619" spans="1:10" x14ac:dyDescent="0.25">
      <c r="A5619" s="67"/>
      <c r="B5619" s="67"/>
      <c r="C5619" s="67"/>
      <c r="D5619" s="67"/>
      <c r="E5619" s="67" t="s">
        <v>426</v>
      </c>
      <c r="F5619" s="68">
        <v>42317</v>
      </c>
      <c r="G5619" s="67" t="s">
        <v>570</v>
      </c>
      <c r="H5619" s="67" t="s">
        <v>571</v>
      </c>
      <c r="I5619" s="67" t="s">
        <v>4855</v>
      </c>
      <c r="J5619" s="36">
        <v>-210</v>
      </c>
    </row>
    <row r="5620" spans="1:10" x14ac:dyDescent="0.25">
      <c r="A5620" s="67"/>
      <c r="B5620" s="67"/>
      <c r="C5620" s="67"/>
      <c r="D5620" s="67"/>
      <c r="E5620" s="67" t="s">
        <v>426</v>
      </c>
      <c r="F5620" s="68">
        <v>42320</v>
      </c>
      <c r="G5620" s="67"/>
      <c r="H5620" s="67" t="s">
        <v>4427</v>
      </c>
      <c r="I5620" s="67" t="s">
        <v>4856</v>
      </c>
      <c r="J5620" s="36">
        <v>-78.8</v>
      </c>
    </row>
    <row r="5621" spans="1:10" x14ac:dyDescent="0.25">
      <c r="A5621" s="67"/>
      <c r="B5621" s="67"/>
      <c r="C5621" s="67"/>
      <c r="D5621" s="67"/>
      <c r="E5621" s="67" t="s">
        <v>426</v>
      </c>
      <c r="F5621" s="68">
        <v>42324</v>
      </c>
      <c r="G5621" s="67" t="s">
        <v>570</v>
      </c>
      <c r="H5621" s="67" t="s">
        <v>571</v>
      </c>
      <c r="I5621" s="67" t="s">
        <v>4855</v>
      </c>
      <c r="J5621" s="36">
        <v>-75</v>
      </c>
    </row>
    <row r="5622" spans="1:10" x14ac:dyDescent="0.25">
      <c r="A5622" s="67"/>
      <c r="B5622" s="67"/>
      <c r="C5622" s="67"/>
      <c r="D5622" s="67"/>
      <c r="E5622" s="67" t="s">
        <v>423</v>
      </c>
      <c r="F5622" s="68">
        <v>42324</v>
      </c>
      <c r="G5622" s="67"/>
      <c r="H5622" s="67" t="s">
        <v>4857</v>
      </c>
      <c r="I5622" s="67" t="s">
        <v>1652</v>
      </c>
      <c r="J5622" s="36">
        <v>500</v>
      </c>
    </row>
    <row r="5623" spans="1:10" x14ac:dyDescent="0.25">
      <c r="A5623" s="67"/>
      <c r="B5623" s="67"/>
      <c r="C5623" s="67"/>
      <c r="D5623" s="67"/>
      <c r="E5623" s="67" t="s">
        <v>423</v>
      </c>
      <c r="F5623" s="68">
        <v>42324</v>
      </c>
      <c r="G5623" s="67"/>
      <c r="H5623" s="67"/>
      <c r="I5623" s="67" t="s">
        <v>431</v>
      </c>
      <c r="J5623" s="36">
        <v>-14.78</v>
      </c>
    </row>
    <row r="5624" spans="1:10" x14ac:dyDescent="0.25">
      <c r="A5624" s="67"/>
      <c r="B5624" s="67"/>
      <c r="C5624" s="67"/>
      <c r="D5624" s="67"/>
      <c r="E5624" s="67" t="s">
        <v>423</v>
      </c>
      <c r="F5624" s="68">
        <v>42324</v>
      </c>
      <c r="G5624" s="67"/>
      <c r="H5624" s="67"/>
      <c r="I5624" s="67" t="s">
        <v>4858</v>
      </c>
      <c r="J5624" s="36">
        <v>500</v>
      </c>
    </row>
    <row r="5625" spans="1:10" x14ac:dyDescent="0.25">
      <c r="A5625" s="67"/>
      <c r="B5625" s="67"/>
      <c r="C5625" s="67"/>
      <c r="D5625" s="67"/>
      <c r="E5625" s="67" t="s">
        <v>423</v>
      </c>
      <c r="F5625" s="68">
        <v>42324</v>
      </c>
      <c r="G5625" s="67"/>
      <c r="H5625" s="67"/>
      <c r="I5625" s="67" t="s">
        <v>431</v>
      </c>
      <c r="J5625" s="36">
        <v>-16.71</v>
      </c>
    </row>
    <row r="5626" spans="1:10" x14ac:dyDescent="0.25">
      <c r="A5626" s="67"/>
      <c r="B5626" s="67"/>
      <c r="C5626" s="67"/>
      <c r="D5626" s="67"/>
      <c r="E5626" s="67" t="s">
        <v>423</v>
      </c>
      <c r="F5626" s="68">
        <v>42326</v>
      </c>
      <c r="G5626" s="67" t="s">
        <v>3964</v>
      </c>
      <c r="H5626" s="67" t="s">
        <v>3965</v>
      </c>
      <c r="I5626" s="67" t="s">
        <v>3966</v>
      </c>
      <c r="J5626" s="36">
        <v>1700</v>
      </c>
    </row>
    <row r="5627" spans="1:10" x14ac:dyDescent="0.25">
      <c r="A5627" s="67"/>
      <c r="B5627" s="67"/>
      <c r="C5627" s="67"/>
      <c r="D5627" s="67"/>
      <c r="E5627" s="67" t="s">
        <v>426</v>
      </c>
      <c r="F5627" s="68">
        <v>42331</v>
      </c>
      <c r="G5627" s="67"/>
      <c r="H5627" s="67" t="s">
        <v>4751</v>
      </c>
      <c r="I5627" s="67" t="s">
        <v>4859</v>
      </c>
      <c r="J5627" s="36">
        <v>-18000</v>
      </c>
    </row>
    <row r="5628" spans="1:10" x14ac:dyDescent="0.25">
      <c r="A5628" s="67"/>
      <c r="B5628" s="67"/>
      <c r="C5628" s="67"/>
      <c r="D5628" s="67"/>
      <c r="E5628" s="67" t="s">
        <v>426</v>
      </c>
      <c r="F5628" s="68">
        <v>42331</v>
      </c>
      <c r="G5628" s="67"/>
      <c r="H5628" s="67" t="s">
        <v>4427</v>
      </c>
      <c r="I5628" s="67" t="s">
        <v>4860</v>
      </c>
      <c r="J5628" s="36">
        <v>-500</v>
      </c>
    </row>
    <row r="5629" spans="1:10" x14ac:dyDescent="0.25">
      <c r="A5629" s="67"/>
      <c r="B5629" s="67"/>
      <c r="C5629" s="67"/>
      <c r="D5629" s="67"/>
      <c r="E5629" s="67" t="s">
        <v>426</v>
      </c>
      <c r="F5629" s="68">
        <v>42338</v>
      </c>
      <c r="G5629" s="67" t="s">
        <v>570</v>
      </c>
      <c r="H5629" s="67" t="s">
        <v>571</v>
      </c>
      <c r="I5629" s="67" t="s">
        <v>4861</v>
      </c>
      <c r="J5629" s="36">
        <v>-52.5</v>
      </c>
    </row>
    <row r="5630" spans="1:10" x14ac:dyDescent="0.25">
      <c r="A5630" s="67"/>
      <c r="B5630" s="67"/>
      <c r="C5630" s="67"/>
      <c r="D5630" s="67"/>
      <c r="E5630" s="67" t="s">
        <v>383</v>
      </c>
      <c r="F5630" s="68">
        <v>42338</v>
      </c>
      <c r="G5630" s="67" t="s">
        <v>1525</v>
      </c>
      <c r="H5630" s="67"/>
      <c r="I5630" s="67" t="s">
        <v>1526</v>
      </c>
      <c r="J5630" s="36">
        <v>80</v>
      </c>
    </row>
    <row r="5631" spans="1:10" x14ac:dyDescent="0.25">
      <c r="A5631" s="67"/>
      <c r="B5631" s="67"/>
      <c r="C5631" s="67"/>
      <c r="D5631" s="67"/>
      <c r="E5631" s="67" t="s">
        <v>423</v>
      </c>
      <c r="F5631" s="68">
        <v>42340</v>
      </c>
      <c r="G5631" s="67" t="s">
        <v>4862</v>
      </c>
      <c r="H5631" s="67" t="s">
        <v>2626</v>
      </c>
      <c r="I5631" s="67" t="s">
        <v>4863</v>
      </c>
      <c r="J5631" s="36">
        <v>500</v>
      </c>
    </row>
    <row r="5632" spans="1:10" x14ac:dyDescent="0.25">
      <c r="A5632" s="67"/>
      <c r="B5632" s="67"/>
      <c r="C5632" s="67"/>
      <c r="D5632" s="67"/>
      <c r="E5632" s="67" t="s">
        <v>426</v>
      </c>
      <c r="F5632" s="68">
        <v>42345</v>
      </c>
      <c r="G5632" s="67"/>
      <c r="H5632" s="67" t="s">
        <v>366</v>
      </c>
      <c r="I5632" s="67" t="s">
        <v>4864</v>
      </c>
      <c r="J5632" s="36">
        <v>-120</v>
      </c>
    </row>
    <row r="5633" spans="1:10" x14ac:dyDescent="0.25">
      <c r="A5633" s="67"/>
      <c r="B5633" s="67"/>
      <c r="C5633" s="67"/>
      <c r="D5633" s="67"/>
      <c r="E5633" s="67" t="s">
        <v>426</v>
      </c>
      <c r="F5633" s="68">
        <v>42345</v>
      </c>
      <c r="G5633" s="67"/>
      <c r="H5633" s="67" t="s">
        <v>366</v>
      </c>
      <c r="I5633" s="67" t="s">
        <v>3735</v>
      </c>
      <c r="J5633" s="36">
        <v>-134.51</v>
      </c>
    </row>
    <row r="5634" spans="1:10" x14ac:dyDescent="0.25">
      <c r="A5634" s="67"/>
      <c r="B5634" s="67"/>
      <c r="C5634" s="67"/>
      <c r="D5634" s="67"/>
      <c r="E5634" s="67" t="s">
        <v>426</v>
      </c>
      <c r="F5634" s="68">
        <v>42348</v>
      </c>
      <c r="G5634" s="67"/>
      <c r="H5634" s="67" t="s">
        <v>4427</v>
      </c>
      <c r="I5634" s="67" t="s">
        <v>4865</v>
      </c>
      <c r="J5634" s="36">
        <v>-945</v>
      </c>
    </row>
    <row r="5635" spans="1:10" x14ac:dyDescent="0.25">
      <c r="A5635" s="67"/>
      <c r="B5635" s="67"/>
      <c r="C5635" s="67"/>
      <c r="D5635" s="67"/>
      <c r="E5635" s="67" t="s">
        <v>426</v>
      </c>
      <c r="F5635" s="68">
        <v>42348</v>
      </c>
      <c r="G5635" s="67"/>
      <c r="H5635" s="67" t="s">
        <v>366</v>
      </c>
      <c r="I5635" s="67" t="s">
        <v>4866</v>
      </c>
      <c r="J5635" s="36">
        <v>-16.149999999999999</v>
      </c>
    </row>
    <row r="5636" spans="1:10" x14ac:dyDescent="0.25">
      <c r="A5636" s="67"/>
      <c r="B5636" s="67"/>
      <c r="C5636" s="67"/>
      <c r="D5636" s="67"/>
      <c r="E5636" s="67" t="s">
        <v>426</v>
      </c>
      <c r="F5636" s="68">
        <v>42348</v>
      </c>
      <c r="G5636" s="67"/>
      <c r="H5636" s="67" t="s">
        <v>366</v>
      </c>
      <c r="I5636" s="67" t="s">
        <v>4759</v>
      </c>
      <c r="J5636" s="36">
        <v>-25</v>
      </c>
    </row>
    <row r="5637" spans="1:10" x14ac:dyDescent="0.25">
      <c r="A5637" s="67"/>
      <c r="B5637" s="67"/>
      <c r="C5637" s="67"/>
      <c r="D5637" s="67"/>
      <c r="E5637" s="67" t="s">
        <v>426</v>
      </c>
      <c r="F5637" s="68">
        <v>42348</v>
      </c>
      <c r="G5637" s="67"/>
      <c r="H5637" s="67" t="s">
        <v>366</v>
      </c>
      <c r="I5637" s="67" t="s">
        <v>4867</v>
      </c>
      <c r="J5637" s="36">
        <v>-737.32</v>
      </c>
    </row>
    <row r="5638" spans="1:10" x14ac:dyDescent="0.25">
      <c r="A5638" s="67"/>
      <c r="B5638" s="67"/>
      <c r="C5638" s="67"/>
      <c r="D5638" s="67"/>
      <c r="E5638" s="67" t="s">
        <v>426</v>
      </c>
      <c r="F5638" s="68">
        <v>42348</v>
      </c>
      <c r="G5638" s="67"/>
      <c r="H5638" s="67" t="s">
        <v>366</v>
      </c>
      <c r="I5638" s="67" t="s">
        <v>4759</v>
      </c>
      <c r="J5638" s="36">
        <v>-52</v>
      </c>
    </row>
    <row r="5639" spans="1:10" x14ac:dyDescent="0.25">
      <c r="A5639" s="67"/>
      <c r="B5639" s="67"/>
      <c r="C5639" s="67"/>
      <c r="D5639" s="67"/>
      <c r="E5639" s="67" t="s">
        <v>426</v>
      </c>
      <c r="F5639" s="68">
        <v>42348</v>
      </c>
      <c r="G5639" s="67"/>
      <c r="H5639" s="67" t="s">
        <v>366</v>
      </c>
      <c r="I5639" s="67" t="s">
        <v>4868</v>
      </c>
      <c r="J5639" s="36">
        <v>-145</v>
      </c>
    </row>
    <row r="5640" spans="1:10" x14ac:dyDescent="0.25">
      <c r="A5640" s="67"/>
      <c r="B5640" s="67"/>
      <c r="C5640" s="67"/>
      <c r="D5640" s="67"/>
      <c r="E5640" s="67" t="s">
        <v>383</v>
      </c>
      <c r="F5640" s="68">
        <v>42354</v>
      </c>
      <c r="G5640" s="67" t="s">
        <v>4869</v>
      </c>
      <c r="H5640" s="67" t="s">
        <v>4695</v>
      </c>
      <c r="I5640" s="67"/>
      <c r="J5640" s="36">
        <v>2000</v>
      </c>
    </row>
    <row r="5641" spans="1:10" x14ac:dyDescent="0.25">
      <c r="A5641" s="67"/>
      <c r="B5641" s="67"/>
      <c r="C5641" s="67"/>
      <c r="D5641" s="67"/>
      <c r="E5641" s="67" t="s">
        <v>423</v>
      </c>
      <c r="F5641" s="68">
        <v>42360</v>
      </c>
      <c r="G5641" s="67" t="s">
        <v>4870</v>
      </c>
      <c r="H5641" s="67"/>
      <c r="I5641" s="67" t="s">
        <v>4871</v>
      </c>
      <c r="J5641" s="36">
        <v>140</v>
      </c>
    </row>
    <row r="5642" spans="1:10" x14ac:dyDescent="0.25">
      <c r="A5642" s="67"/>
      <c r="B5642" s="67"/>
      <c r="C5642" s="67"/>
      <c r="D5642" s="67"/>
      <c r="E5642" s="67" t="s">
        <v>383</v>
      </c>
      <c r="F5642" s="68">
        <v>42369</v>
      </c>
      <c r="G5642" s="67" t="s">
        <v>1663</v>
      </c>
      <c r="H5642" s="67"/>
      <c r="I5642" s="67" t="s">
        <v>1664</v>
      </c>
      <c r="J5642" s="36">
        <v>416</v>
      </c>
    </row>
    <row r="5643" spans="1:10" x14ac:dyDescent="0.25">
      <c r="A5643" s="67"/>
      <c r="B5643" s="67"/>
      <c r="C5643" s="67"/>
      <c r="D5643" s="67"/>
      <c r="E5643" s="67" t="s">
        <v>426</v>
      </c>
      <c r="F5643" s="68">
        <v>42376</v>
      </c>
      <c r="G5643" s="67"/>
      <c r="H5643" s="67" t="s">
        <v>4427</v>
      </c>
      <c r="I5643" s="67" t="s">
        <v>4872</v>
      </c>
      <c r="J5643" s="36">
        <v>-592.5</v>
      </c>
    </row>
    <row r="5644" spans="1:10" x14ac:dyDescent="0.25">
      <c r="A5644" s="67"/>
      <c r="B5644" s="67"/>
      <c r="C5644" s="67"/>
      <c r="D5644" s="67"/>
      <c r="E5644" s="67" t="s">
        <v>426</v>
      </c>
      <c r="F5644" s="68">
        <v>42376</v>
      </c>
      <c r="G5644" s="67"/>
      <c r="H5644" s="67" t="s">
        <v>4427</v>
      </c>
      <c r="I5644" s="67" t="s">
        <v>4873</v>
      </c>
      <c r="J5644" s="36">
        <v>-500</v>
      </c>
    </row>
    <row r="5645" spans="1:10" x14ac:dyDescent="0.25">
      <c r="A5645" s="67"/>
      <c r="B5645" s="67"/>
      <c r="C5645" s="67"/>
      <c r="D5645" s="67"/>
      <c r="E5645" s="67" t="s">
        <v>426</v>
      </c>
      <c r="F5645" s="68">
        <v>42376</v>
      </c>
      <c r="G5645" s="67"/>
      <c r="H5645" s="67" t="s">
        <v>4427</v>
      </c>
      <c r="I5645" s="67" t="s">
        <v>4874</v>
      </c>
      <c r="J5645" s="36">
        <v>-74.2</v>
      </c>
    </row>
    <row r="5646" spans="1:10" x14ac:dyDescent="0.25">
      <c r="A5646" s="67"/>
      <c r="B5646" s="67"/>
      <c r="C5646" s="67"/>
      <c r="D5646" s="67"/>
      <c r="E5646" s="67" t="s">
        <v>426</v>
      </c>
      <c r="F5646" s="68">
        <v>42376</v>
      </c>
      <c r="G5646" s="67"/>
      <c r="H5646" s="67" t="s">
        <v>4427</v>
      </c>
      <c r="I5646" s="67" t="s">
        <v>4875</v>
      </c>
      <c r="J5646" s="36">
        <v>-18.72</v>
      </c>
    </row>
    <row r="5647" spans="1:10" x14ac:dyDescent="0.25">
      <c r="A5647" s="67"/>
      <c r="B5647" s="67"/>
      <c r="C5647" s="67"/>
      <c r="D5647" s="67"/>
      <c r="E5647" s="67" t="s">
        <v>423</v>
      </c>
      <c r="F5647" s="68">
        <v>42376</v>
      </c>
      <c r="G5647" s="67" t="s">
        <v>3967</v>
      </c>
      <c r="H5647" s="67" t="s">
        <v>3965</v>
      </c>
      <c r="I5647" s="67" t="s">
        <v>3968</v>
      </c>
      <c r="J5647" s="36">
        <v>5031.76</v>
      </c>
    </row>
    <row r="5648" spans="1:10" x14ac:dyDescent="0.25">
      <c r="A5648" s="67"/>
      <c r="B5648" s="67"/>
      <c r="C5648" s="67"/>
      <c r="D5648" s="67"/>
      <c r="E5648" s="67" t="s">
        <v>426</v>
      </c>
      <c r="F5648" s="68">
        <v>42394</v>
      </c>
      <c r="G5648" s="67"/>
      <c r="H5648" s="67" t="s">
        <v>366</v>
      </c>
      <c r="I5648" s="67" t="s">
        <v>4876</v>
      </c>
      <c r="J5648" s="36">
        <v>-17</v>
      </c>
    </row>
    <row r="5649" spans="1:10" x14ac:dyDescent="0.25">
      <c r="A5649" s="67"/>
      <c r="B5649" s="67"/>
      <c r="C5649" s="67"/>
      <c r="D5649" s="67"/>
      <c r="E5649" s="67" t="s">
        <v>426</v>
      </c>
      <c r="F5649" s="68">
        <v>42394</v>
      </c>
      <c r="G5649" s="67"/>
      <c r="H5649" s="67" t="s">
        <v>366</v>
      </c>
      <c r="I5649" s="67" t="s">
        <v>4877</v>
      </c>
      <c r="J5649" s="36">
        <v>-803.59</v>
      </c>
    </row>
    <row r="5650" spans="1:10" x14ac:dyDescent="0.25">
      <c r="A5650" s="67"/>
      <c r="B5650" s="67"/>
      <c r="C5650" s="67"/>
      <c r="D5650" s="67"/>
      <c r="E5650" s="67" t="s">
        <v>383</v>
      </c>
      <c r="F5650" s="68">
        <v>42394</v>
      </c>
      <c r="G5650" s="67" t="s">
        <v>495</v>
      </c>
      <c r="H5650" s="67"/>
      <c r="I5650" s="67" t="s">
        <v>4878</v>
      </c>
      <c r="J5650" s="36">
        <v>-5000</v>
      </c>
    </row>
    <row r="5651" spans="1:10" x14ac:dyDescent="0.25">
      <c r="A5651" s="67"/>
      <c r="B5651" s="67"/>
      <c r="C5651" s="67"/>
      <c r="D5651" s="67"/>
      <c r="E5651" s="67" t="s">
        <v>426</v>
      </c>
      <c r="F5651" s="68">
        <v>42397</v>
      </c>
      <c r="G5651" s="67"/>
      <c r="H5651" s="67" t="s">
        <v>4427</v>
      </c>
      <c r="I5651" s="67" t="s">
        <v>4879</v>
      </c>
      <c r="J5651" s="36">
        <v>-272.70999999999998</v>
      </c>
    </row>
    <row r="5652" spans="1:10" x14ac:dyDescent="0.25">
      <c r="A5652" s="67"/>
      <c r="B5652" s="67"/>
      <c r="C5652" s="67"/>
      <c r="D5652" s="67"/>
      <c r="E5652" s="67" t="s">
        <v>423</v>
      </c>
      <c r="F5652" s="68">
        <v>42397</v>
      </c>
      <c r="G5652" s="67"/>
      <c r="H5652" s="67"/>
      <c r="I5652" s="67" t="s">
        <v>4880</v>
      </c>
      <c r="J5652" s="36">
        <v>850</v>
      </c>
    </row>
    <row r="5653" spans="1:10" x14ac:dyDescent="0.25">
      <c r="A5653" s="67"/>
      <c r="B5653" s="67"/>
      <c r="C5653" s="67"/>
      <c r="D5653" s="67"/>
      <c r="E5653" s="67" t="s">
        <v>423</v>
      </c>
      <c r="F5653" s="68">
        <v>42397</v>
      </c>
      <c r="G5653" s="67"/>
      <c r="H5653" s="67"/>
      <c r="I5653" s="67" t="s">
        <v>2358</v>
      </c>
      <c r="J5653" s="36">
        <v>-27.87</v>
      </c>
    </row>
    <row r="5654" spans="1:10" x14ac:dyDescent="0.25">
      <c r="A5654" s="67"/>
      <c r="B5654" s="67"/>
      <c r="C5654" s="67"/>
      <c r="D5654" s="67"/>
      <c r="E5654" s="67" t="s">
        <v>426</v>
      </c>
      <c r="F5654" s="68">
        <v>42401</v>
      </c>
      <c r="G5654" s="67"/>
      <c r="H5654" s="67" t="s">
        <v>366</v>
      </c>
      <c r="I5654" s="67" t="s">
        <v>4881</v>
      </c>
      <c r="J5654" s="36">
        <v>-5.28</v>
      </c>
    </row>
    <row r="5655" spans="1:10" x14ac:dyDescent="0.25">
      <c r="A5655" s="67"/>
      <c r="B5655" s="67"/>
      <c r="C5655" s="67"/>
      <c r="D5655" s="67"/>
      <c r="E5655" s="67" t="s">
        <v>426</v>
      </c>
      <c r="F5655" s="68">
        <v>42401</v>
      </c>
      <c r="G5655" s="67"/>
      <c r="H5655" s="67" t="s">
        <v>366</v>
      </c>
      <c r="I5655" s="67" t="s">
        <v>4882</v>
      </c>
      <c r="J5655" s="36">
        <v>-409.95</v>
      </c>
    </row>
    <row r="5656" spans="1:10" x14ac:dyDescent="0.25">
      <c r="A5656" s="67"/>
      <c r="B5656" s="67"/>
      <c r="C5656" s="67"/>
      <c r="D5656" s="67"/>
      <c r="E5656" s="67" t="s">
        <v>426</v>
      </c>
      <c r="F5656" s="68">
        <v>42401</v>
      </c>
      <c r="G5656" s="67"/>
      <c r="H5656" s="67" t="s">
        <v>366</v>
      </c>
      <c r="I5656" s="67" t="s">
        <v>4883</v>
      </c>
      <c r="J5656" s="36">
        <v>-49.5</v>
      </c>
    </row>
    <row r="5657" spans="1:10" x14ac:dyDescent="0.25">
      <c r="A5657" s="67"/>
      <c r="B5657" s="67"/>
      <c r="C5657" s="67"/>
      <c r="D5657" s="67"/>
      <c r="E5657" s="67" t="s">
        <v>426</v>
      </c>
      <c r="F5657" s="68">
        <v>42401</v>
      </c>
      <c r="G5657" s="67"/>
      <c r="H5657" s="67" t="s">
        <v>366</v>
      </c>
      <c r="I5657" s="67" t="s">
        <v>4884</v>
      </c>
      <c r="J5657" s="36">
        <v>-499</v>
      </c>
    </row>
    <row r="5658" spans="1:10" x14ac:dyDescent="0.25">
      <c r="A5658" s="67"/>
      <c r="B5658" s="67"/>
      <c r="C5658" s="67"/>
      <c r="D5658" s="67"/>
      <c r="E5658" s="67" t="s">
        <v>426</v>
      </c>
      <c r="F5658" s="68">
        <v>42401</v>
      </c>
      <c r="G5658" s="67" t="s">
        <v>570</v>
      </c>
      <c r="H5658" s="67" t="s">
        <v>571</v>
      </c>
      <c r="I5658" s="67" t="s">
        <v>4885</v>
      </c>
      <c r="J5658" s="36">
        <v>-90</v>
      </c>
    </row>
    <row r="5659" spans="1:10" x14ac:dyDescent="0.25">
      <c r="A5659" s="67"/>
      <c r="B5659" s="67"/>
      <c r="C5659" s="67"/>
      <c r="D5659" s="67"/>
      <c r="E5659" s="67" t="s">
        <v>423</v>
      </c>
      <c r="F5659" s="68">
        <v>42403</v>
      </c>
      <c r="G5659" s="67" t="s">
        <v>1009</v>
      </c>
      <c r="H5659" s="67"/>
      <c r="I5659" s="67" t="s">
        <v>4886</v>
      </c>
      <c r="J5659" s="36">
        <v>67.5</v>
      </c>
    </row>
    <row r="5660" spans="1:10" x14ac:dyDescent="0.25">
      <c r="A5660" s="67"/>
      <c r="B5660" s="67"/>
      <c r="C5660" s="67"/>
      <c r="D5660" s="67"/>
      <c r="E5660" s="67" t="s">
        <v>426</v>
      </c>
      <c r="F5660" s="68">
        <v>42408</v>
      </c>
      <c r="G5660" s="67"/>
      <c r="H5660" s="67" t="s">
        <v>4427</v>
      </c>
      <c r="I5660" s="67" t="s">
        <v>4887</v>
      </c>
      <c r="J5660" s="36">
        <v>-836.25</v>
      </c>
    </row>
    <row r="5661" spans="1:10" x14ac:dyDescent="0.25">
      <c r="A5661" s="67"/>
      <c r="B5661" s="67"/>
      <c r="C5661" s="67"/>
      <c r="D5661" s="67"/>
      <c r="E5661" s="67" t="s">
        <v>426</v>
      </c>
      <c r="F5661" s="68">
        <v>42409</v>
      </c>
      <c r="G5661" s="67" t="s">
        <v>570</v>
      </c>
      <c r="H5661" s="67" t="s">
        <v>571</v>
      </c>
      <c r="I5661" s="67" t="s">
        <v>4885</v>
      </c>
      <c r="J5661" s="36">
        <v>-37.5</v>
      </c>
    </row>
    <row r="5662" spans="1:10" x14ac:dyDescent="0.25">
      <c r="A5662" s="67"/>
      <c r="B5662" s="67"/>
      <c r="C5662" s="67"/>
      <c r="D5662" s="67"/>
      <c r="E5662" s="67" t="s">
        <v>426</v>
      </c>
      <c r="F5662" s="68">
        <v>42416</v>
      </c>
      <c r="G5662" s="67" t="s">
        <v>570</v>
      </c>
      <c r="H5662" s="67" t="s">
        <v>571</v>
      </c>
      <c r="I5662" s="67" t="s">
        <v>4885</v>
      </c>
      <c r="J5662" s="36">
        <v>-60</v>
      </c>
    </row>
    <row r="5663" spans="1:10" x14ac:dyDescent="0.25">
      <c r="A5663" s="67"/>
      <c r="B5663" s="67"/>
      <c r="C5663" s="67"/>
      <c r="D5663" s="67"/>
      <c r="E5663" s="67" t="s">
        <v>426</v>
      </c>
      <c r="F5663" s="68">
        <v>42422</v>
      </c>
      <c r="G5663" s="67"/>
      <c r="H5663" s="67" t="s">
        <v>4427</v>
      </c>
      <c r="I5663" s="67" t="s">
        <v>4888</v>
      </c>
      <c r="J5663" s="36">
        <v>-157.97</v>
      </c>
    </row>
    <row r="5664" spans="1:10" x14ac:dyDescent="0.25">
      <c r="A5664" s="67"/>
      <c r="B5664" s="67"/>
      <c r="C5664" s="67"/>
      <c r="D5664" s="67"/>
      <c r="E5664" s="67" t="s">
        <v>426</v>
      </c>
      <c r="F5664" s="68">
        <v>42422</v>
      </c>
      <c r="G5664" s="67"/>
      <c r="H5664" s="67" t="s">
        <v>4889</v>
      </c>
      <c r="I5664" s="67" t="s">
        <v>4890</v>
      </c>
      <c r="J5664" s="36">
        <v>-1701</v>
      </c>
    </row>
    <row r="5665" spans="1:10" x14ac:dyDescent="0.25">
      <c r="A5665" s="67"/>
      <c r="B5665" s="67"/>
      <c r="C5665" s="67"/>
      <c r="D5665" s="67"/>
      <c r="E5665" s="67" t="s">
        <v>450</v>
      </c>
      <c r="F5665" s="68">
        <v>42423</v>
      </c>
      <c r="G5665" s="67"/>
      <c r="H5665" s="67" t="s">
        <v>2980</v>
      </c>
      <c r="I5665" s="67" t="s">
        <v>4891</v>
      </c>
      <c r="J5665" s="36">
        <v>-330.31</v>
      </c>
    </row>
    <row r="5666" spans="1:10" x14ac:dyDescent="0.25">
      <c r="A5666" s="67"/>
      <c r="B5666" s="67"/>
      <c r="C5666" s="67"/>
      <c r="D5666" s="67"/>
      <c r="E5666" s="67" t="s">
        <v>423</v>
      </c>
      <c r="F5666" s="68">
        <v>42425</v>
      </c>
      <c r="G5666" s="67" t="s">
        <v>4892</v>
      </c>
      <c r="H5666" s="67" t="s">
        <v>3975</v>
      </c>
      <c r="I5666" s="67" t="s">
        <v>4893</v>
      </c>
      <c r="J5666" s="36">
        <v>628.88</v>
      </c>
    </row>
    <row r="5667" spans="1:10" x14ac:dyDescent="0.25">
      <c r="A5667" s="67"/>
      <c r="B5667" s="67"/>
      <c r="C5667" s="67"/>
      <c r="D5667" s="67"/>
      <c r="E5667" s="67" t="s">
        <v>383</v>
      </c>
      <c r="F5667" s="68">
        <v>42429</v>
      </c>
      <c r="G5667" s="67" t="s">
        <v>1464</v>
      </c>
      <c r="H5667" s="67"/>
      <c r="I5667" s="67" t="s">
        <v>1465</v>
      </c>
      <c r="J5667" s="36">
        <v>80</v>
      </c>
    </row>
    <row r="5668" spans="1:10" x14ac:dyDescent="0.25">
      <c r="A5668" s="67"/>
      <c r="B5668" s="67"/>
      <c r="C5668" s="67"/>
      <c r="D5668" s="67"/>
      <c r="E5668" s="67" t="s">
        <v>426</v>
      </c>
      <c r="F5668" s="68">
        <v>42445</v>
      </c>
      <c r="G5668" s="67" t="s">
        <v>570</v>
      </c>
      <c r="H5668" s="67" t="s">
        <v>571</v>
      </c>
      <c r="I5668" s="67" t="s">
        <v>4894</v>
      </c>
      <c r="J5668" s="36">
        <v>-180</v>
      </c>
    </row>
    <row r="5669" spans="1:10" x14ac:dyDescent="0.25">
      <c r="A5669" s="67"/>
      <c r="B5669" s="67"/>
      <c r="C5669" s="67"/>
      <c r="D5669" s="67"/>
      <c r="E5669" s="67" t="s">
        <v>426</v>
      </c>
      <c r="F5669" s="68">
        <v>42446</v>
      </c>
      <c r="G5669" s="67"/>
      <c r="H5669" s="67" t="s">
        <v>568</v>
      </c>
      <c r="I5669" s="67" t="s">
        <v>2982</v>
      </c>
      <c r="J5669" s="36">
        <v>-12.97</v>
      </c>
    </row>
    <row r="5670" spans="1:10" x14ac:dyDescent="0.25">
      <c r="A5670" s="67"/>
      <c r="B5670" s="67"/>
      <c r="C5670" s="67"/>
      <c r="D5670" s="67"/>
      <c r="E5670" s="67" t="s">
        <v>426</v>
      </c>
      <c r="F5670" s="68">
        <v>42446</v>
      </c>
      <c r="G5670" s="67"/>
      <c r="H5670" s="67" t="s">
        <v>4427</v>
      </c>
      <c r="I5670" s="67" t="s">
        <v>4895</v>
      </c>
      <c r="J5670" s="36">
        <v>-720</v>
      </c>
    </row>
    <row r="5671" spans="1:10" x14ac:dyDescent="0.25">
      <c r="A5671" s="67"/>
      <c r="B5671" s="67"/>
      <c r="C5671" s="67"/>
      <c r="D5671" s="67"/>
      <c r="E5671" s="67" t="s">
        <v>423</v>
      </c>
      <c r="F5671" s="68">
        <v>42452</v>
      </c>
      <c r="G5671" s="67" t="s">
        <v>4896</v>
      </c>
      <c r="H5671" s="67"/>
      <c r="I5671" s="67" t="s">
        <v>4897</v>
      </c>
      <c r="J5671" s="36">
        <v>95</v>
      </c>
    </row>
    <row r="5672" spans="1:10" x14ac:dyDescent="0.25">
      <c r="A5672" s="67"/>
      <c r="B5672" s="67"/>
      <c r="C5672" s="67"/>
      <c r="D5672" s="67"/>
      <c r="E5672" s="67" t="s">
        <v>426</v>
      </c>
      <c r="F5672" s="68">
        <v>42457</v>
      </c>
      <c r="G5672" s="67" t="s">
        <v>570</v>
      </c>
      <c r="H5672" s="67" t="s">
        <v>571</v>
      </c>
      <c r="I5672" s="67" t="s">
        <v>4894</v>
      </c>
      <c r="J5672" s="36">
        <v>-45</v>
      </c>
    </row>
    <row r="5673" spans="1:10" x14ac:dyDescent="0.25">
      <c r="A5673" s="67"/>
      <c r="B5673" s="67"/>
      <c r="C5673" s="67"/>
      <c r="D5673" s="67"/>
      <c r="E5673" s="67" t="s">
        <v>383</v>
      </c>
      <c r="F5673" s="68">
        <v>42460</v>
      </c>
      <c r="G5673" s="67" t="s">
        <v>1466</v>
      </c>
      <c r="H5673" s="67"/>
      <c r="I5673" s="67" t="s">
        <v>1467</v>
      </c>
      <c r="J5673" s="36">
        <v>138</v>
      </c>
    </row>
    <row r="5674" spans="1:10" x14ac:dyDescent="0.25">
      <c r="A5674" s="67"/>
      <c r="B5674" s="67"/>
      <c r="C5674" s="67"/>
      <c r="D5674" s="67"/>
      <c r="E5674" s="67" t="s">
        <v>426</v>
      </c>
      <c r="F5674" s="68">
        <v>42464</v>
      </c>
      <c r="G5674" s="67" t="s">
        <v>570</v>
      </c>
      <c r="H5674" s="67" t="s">
        <v>571</v>
      </c>
      <c r="I5674" s="67" t="s">
        <v>4898</v>
      </c>
      <c r="J5674" s="36">
        <v>-45</v>
      </c>
    </row>
    <row r="5675" spans="1:10" x14ac:dyDescent="0.25">
      <c r="A5675" s="67"/>
      <c r="B5675" s="67"/>
      <c r="C5675" s="67"/>
      <c r="D5675" s="67"/>
      <c r="E5675" s="67" t="s">
        <v>426</v>
      </c>
      <c r="F5675" s="68">
        <v>42467</v>
      </c>
      <c r="G5675" s="67"/>
      <c r="H5675" s="67" t="s">
        <v>1108</v>
      </c>
      <c r="I5675" s="67" t="s">
        <v>4899</v>
      </c>
      <c r="J5675" s="36">
        <v>-170</v>
      </c>
    </row>
    <row r="5676" spans="1:10" x14ac:dyDescent="0.25">
      <c r="A5676" s="67"/>
      <c r="B5676" s="67"/>
      <c r="C5676" s="67"/>
      <c r="D5676" s="67"/>
      <c r="E5676" s="67" t="s">
        <v>426</v>
      </c>
      <c r="F5676" s="68">
        <v>42467</v>
      </c>
      <c r="G5676" s="67"/>
      <c r="H5676" s="67" t="s">
        <v>366</v>
      </c>
      <c r="I5676" s="67" t="s">
        <v>4900</v>
      </c>
      <c r="J5676" s="36">
        <v>-374</v>
      </c>
    </row>
    <row r="5677" spans="1:10" x14ac:dyDescent="0.25">
      <c r="A5677" s="67"/>
      <c r="B5677" s="67"/>
      <c r="C5677" s="67"/>
      <c r="D5677" s="67"/>
      <c r="E5677" s="67" t="s">
        <v>426</v>
      </c>
      <c r="F5677" s="68">
        <v>42467</v>
      </c>
      <c r="G5677" s="67"/>
      <c r="H5677" s="67" t="s">
        <v>366</v>
      </c>
      <c r="I5677" s="67" t="s">
        <v>4901</v>
      </c>
      <c r="J5677" s="36">
        <v>-40.020000000000003</v>
      </c>
    </row>
    <row r="5678" spans="1:10" x14ac:dyDescent="0.25">
      <c r="A5678" s="67"/>
      <c r="B5678" s="67"/>
      <c r="C5678" s="67"/>
      <c r="D5678" s="67"/>
      <c r="E5678" s="67" t="s">
        <v>426</v>
      </c>
      <c r="F5678" s="68">
        <v>42471</v>
      </c>
      <c r="G5678" s="67"/>
      <c r="H5678" s="67" t="s">
        <v>4771</v>
      </c>
      <c r="I5678" s="67" t="s">
        <v>4902</v>
      </c>
      <c r="J5678" s="36">
        <v>-200</v>
      </c>
    </row>
    <row r="5679" spans="1:10" x14ac:dyDescent="0.25">
      <c r="A5679" s="67"/>
      <c r="B5679" s="67"/>
      <c r="C5679" s="67"/>
      <c r="D5679" s="67"/>
      <c r="E5679" s="67" t="s">
        <v>426</v>
      </c>
      <c r="F5679" s="68">
        <v>42471</v>
      </c>
      <c r="G5679" s="67"/>
      <c r="H5679" s="67" t="s">
        <v>4427</v>
      </c>
      <c r="I5679" s="67" t="s">
        <v>4903</v>
      </c>
      <c r="J5679" s="36">
        <v>-660</v>
      </c>
    </row>
    <row r="5680" spans="1:10" x14ac:dyDescent="0.25">
      <c r="A5680" s="67"/>
      <c r="B5680" s="67"/>
      <c r="C5680" s="67"/>
      <c r="D5680" s="67"/>
      <c r="E5680" s="67" t="s">
        <v>423</v>
      </c>
      <c r="F5680" s="68">
        <v>42471</v>
      </c>
      <c r="G5680" s="67"/>
      <c r="H5680" s="67" t="s">
        <v>4904</v>
      </c>
      <c r="I5680" s="67" t="s">
        <v>2356</v>
      </c>
      <c r="J5680" s="36">
        <v>850</v>
      </c>
    </row>
    <row r="5681" spans="1:10" x14ac:dyDescent="0.25">
      <c r="A5681" s="67"/>
      <c r="B5681" s="67"/>
      <c r="C5681" s="67"/>
      <c r="D5681" s="67"/>
      <c r="E5681" s="67" t="s">
        <v>423</v>
      </c>
      <c r="F5681" s="68">
        <v>42471</v>
      </c>
      <c r="G5681" s="67"/>
      <c r="H5681" s="67"/>
      <c r="I5681" s="67" t="s">
        <v>431</v>
      </c>
      <c r="J5681" s="36">
        <v>-23.74</v>
      </c>
    </row>
    <row r="5682" spans="1:10" x14ac:dyDescent="0.25">
      <c r="A5682" s="67"/>
      <c r="B5682" s="67"/>
      <c r="C5682" s="67"/>
      <c r="D5682" s="67"/>
      <c r="E5682" s="67" t="s">
        <v>426</v>
      </c>
      <c r="F5682" s="68">
        <v>42478</v>
      </c>
      <c r="G5682" s="67" t="s">
        <v>570</v>
      </c>
      <c r="H5682" s="67" t="s">
        <v>571</v>
      </c>
      <c r="I5682" s="67" t="s">
        <v>4905</v>
      </c>
      <c r="J5682" s="36">
        <v>-7.5</v>
      </c>
    </row>
    <row r="5683" spans="1:10" x14ac:dyDescent="0.25">
      <c r="A5683" s="67"/>
      <c r="B5683" s="67"/>
      <c r="C5683" s="67"/>
      <c r="D5683" s="67"/>
      <c r="E5683" s="67" t="s">
        <v>426</v>
      </c>
      <c r="F5683" s="68">
        <v>42485</v>
      </c>
      <c r="G5683" s="67" t="s">
        <v>570</v>
      </c>
      <c r="H5683" s="67" t="s">
        <v>571</v>
      </c>
      <c r="I5683" s="67" t="s">
        <v>4906</v>
      </c>
      <c r="J5683" s="36">
        <v>-127.5</v>
      </c>
    </row>
    <row r="5684" spans="1:10" x14ac:dyDescent="0.25">
      <c r="A5684" s="67"/>
      <c r="B5684" s="67"/>
      <c r="C5684" s="67"/>
      <c r="D5684" s="67"/>
      <c r="E5684" s="67" t="s">
        <v>383</v>
      </c>
      <c r="F5684" s="68">
        <v>42490</v>
      </c>
      <c r="G5684" s="67" t="s">
        <v>1666</v>
      </c>
      <c r="H5684" s="67"/>
      <c r="I5684" s="67" t="s">
        <v>1667</v>
      </c>
      <c r="J5684" s="36">
        <v>100</v>
      </c>
    </row>
    <row r="5685" spans="1:10" x14ac:dyDescent="0.25">
      <c r="A5685" s="67"/>
      <c r="B5685" s="67"/>
      <c r="C5685" s="67"/>
      <c r="D5685" s="67"/>
      <c r="E5685" s="67" t="s">
        <v>426</v>
      </c>
      <c r="F5685" s="68">
        <v>42492</v>
      </c>
      <c r="G5685" s="67"/>
      <c r="H5685" s="67" t="s">
        <v>366</v>
      </c>
      <c r="I5685" s="67" t="s">
        <v>4907</v>
      </c>
      <c r="J5685" s="36">
        <v>-32</v>
      </c>
    </row>
    <row r="5686" spans="1:10" x14ac:dyDescent="0.25">
      <c r="A5686" s="67"/>
      <c r="B5686" s="67"/>
      <c r="C5686" s="67"/>
      <c r="D5686" s="67"/>
      <c r="E5686" s="67" t="s">
        <v>426</v>
      </c>
      <c r="F5686" s="68">
        <v>42492</v>
      </c>
      <c r="G5686" s="67" t="s">
        <v>570</v>
      </c>
      <c r="H5686" s="67" t="s">
        <v>571</v>
      </c>
      <c r="I5686" s="67" t="s">
        <v>4906</v>
      </c>
      <c r="J5686" s="36">
        <v>-135</v>
      </c>
    </row>
    <row r="5687" spans="1:10" x14ac:dyDescent="0.25">
      <c r="A5687" s="67"/>
      <c r="B5687" s="67"/>
      <c r="C5687" s="67"/>
      <c r="D5687" s="67"/>
      <c r="E5687" s="67" t="s">
        <v>426</v>
      </c>
      <c r="F5687" s="68">
        <v>42495</v>
      </c>
      <c r="G5687" s="67"/>
      <c r="H5687" s="67" t="s">
        <v>4427</v>
      </c>
      <c r="I5687" s="67" t="s">
        <v>4908</v>
      </c>
      <c r="J5687" s="36">
        <v>-877.5</v>
      </c>
    </row>
    <row r="5688" spans="1:10" x14ac:dyDescent="0.25">
      <c r="A5688" s="67"/>
      <c r="B5688" s="67"/>
      <c r="C5688" s="67"/>
      <c r="D5688" s="67"/>
      <c r="E5688" s="67" t="s">
        <v>426</v>
      </c>
      <c r="F5688" s="68">
        <v>42495</v>
      </c>
      <c r="G5688" s="67"/>
      <c r="H5688" s="67" t="s">
        <v>4427</v>
      </c>
      <c r="I5688" s="67" t="s">
        <v>4909</v>
      </c>
      <c r="J5688" s="36">
        <v>-62.72</v>
      </c>
    </row>
    <row r="5689" spans="1:10" x14ac:dyDescent="0.25">
      <c r="A5689" s="67"/>
      <c r="B5689" s="67"/>
      <c r="C5689" s="67"/>
      <c r="D5689" s="67"/>
      <c r="E5689" s="67" t="s">
        <v>423</v>
      </c>
      <c r="F5689" s="68">
        <v>42496</v>
      </c>
      <c r="G5689" s="67"/>
      <c r="H5689" s="67" t="s">
        <v>4910</v>
      </c>
      <c r="I5689" s="67" t="s">
        <v>4081</v>
      </c>
      <c r="J5689" s="36">
        <v>850</v>
      </c>
    </row>
    <row r="5690" spans="1:10" x14ac:dyDescent="0.25">
      <c r="A5690" s="67"/>
      <c r="B5690" s="67"/>
      <c r="C5690" s="67"/>
      <c r="D5690" s="67"/>
      <c r="E5690" s="67" t="s">
        <v>423</v>
      </c>
      <c r="F5690" s="68">
        <v>42496</v>
      </c>
      <c r="G5690" s="67"/>
      <c r="H5690" s="67"/>
      <c r="I5690" s="67" t="s">
        <v>431</v>
      </c>
      <c r="J5690" s="36">
        <v>-20.239999999999998</v>
      </c>
    </row>
    <row r="5691" spans="1:10" x14ac:dyDescent="0.25">
      <c r="A5691" s="67"/>
      <c r="B5691" s="67"/>
      <c r="C5691" s="67"/>
      <c r="D5691" s="67"/>
      <c r="E5691" s="67" t="s">
        <v>426</v>
      </c>
      <c r="F5691" s="68">
        <v>42499</v>
      </c>
      <c r="G5691" s="67" t="s">
        <v>570</v>
      </c>
      <c r="H5691" s="67" t="s">
        <v>571</v>
      </c>
      <c r="I5691" s="67" t="s">
        <v>4906</v>
      </c>
      <c r="J5691" s="36">
        <v>-187.5</v>
      </c>
    </row>
    <row r="5692" spans="1:10" x14ac:dyDescent="0.25">
      <c r="A5692" s="67"/>
      <c r="B5692" s="67"/>
      <c r="C5692" s="67"/>
      <c r="D5692" s="67"/>
      <c r="E5692" s="67" t="s">
        <v>423</v>
      </c>
      <c r="F5692" s="68">
        <v>42499</v>
      </c>
      <c r="G5692" s="67"/>
      <c r="H5692" s="67" t="s">
        <v>2128</v>
      </c>
      <c r="I5692" s="67" t="s">
        <v>4911</v>
      </c>
      <c r="J5692" s="36">
        <v>850</v>
      </c>
    </row>
    <row r="5693" spans="1:10" x14ac:dyDescent="0.25">
      <c r="A5693" s="67"/>
      <c r="B5693" s="67"/>
      <c r="C5693" s="67"/>
      <c r="D5693" s="67"/>
      <c r="E5693" s="67" t="s">
        <v>423</v>
      </c>
      <c r="F5693" s="68">
        <v>42499</v>
      </c>
      <c r="G5693" s="67"/>
      <c r="H5693" s="67"/>
      <c r="I5693" s="67" t="s">
        <v>431</v>
      </c>
      <c r="J5693" s="36">
        <v>-30.25</v>
      </c>
    </row>
    <row r="5694" spans="1:10" x14ac:dyDescent="0.25">
      <c r="A5694" s="67"/>
      <c r="B5694" s="67"/>
      <c r="C5694" s="67"/>
      <c r="D5694" s="67"/>
      <c r="E5694" s="67" t="s">
        <v>423</v>
      </c>
      <c r="F5694" s="68">
        <v>42501</v>
      </c>
      <c r="G5694" s="67" t="s">
        <v>2578</v>
      </c>
      <c r="H5694" s="67"/>
      <c r="I5694" s="67" t="s">
        <v>4912</v>
      </c>
      <c r="J5694" s="36">
        <v>52.5</v>
      </c>
    </row>
    <row r="5695" spans="1:10" x14ac:dyDescent="0.25">
      <c r="A5695" s="67"/>
      <c r="B5695" s="67"/>
      <c r="C5695" s="67"/>
      <c r="D5695" s="67"/>
      <c r="E5695" s="67" t="s">
        <v>423</v>
      </c>
      <c r="F5695" s="68">
        <v>42509</v>
      </c>
      <c r="G5695" s="67"/>
      <c r="H5695" s="67" t="s">
        <v>823</v>
      </c>
      <c r="I5695" s="67" t="s">
        <v>2356</v>
      </c>
      <c r="J5695" s="36">
        <v>850</v>
      </c>
    </row>
    <row r="5696" spans="1:10" x14ac:dyDescent="0.25">
      <c r="A5696" s="67"/>
      <c r="B5696" s="67"/>
      <c r="C5696" s="67"/>
      <c r="D5696" s="67"/>
      <c r="E5696" s="67" t="s">
        <v>423</v>
      </c>
      <c r="F5696" s="68">
        <v>42509</v>
      </c>
      <c r="G5696" s="67"/>
      <c r="H5696" s="67"/>
      <c r="I5696" s="67" t="s">
        <v>431</v>
      </c>
      <c r="J5696" s="36">
        <v>-25.15</v>
      </c>
    </row>
    <row r="5697" spans="1:10" x14ac:dyDescent="0.25">
      <c r="A5697" s="67"/>
      <c r="B5697" s="67"/>
      <c r="C5697" s="67"/>
      <c r="D5697" s="67"/>
      <c r="E5697" s="67" t="s">
        <v>426</v>
      </c>
      <c r="F5697" s="68">
        <v>42513</v>
      </c>
      <c r="G5697" s="67"/>
      <c r="H5697" s="67" t="s">
        <v>366</v>
      </c>
      <c r="I5697" s="67" t="s">
        <v>4913</v>
      </c>
      <c r="J5697" s="36">
        <v>-57</v>
      </c>
    </row>
    <row r="5698" spans="1:10" x14ac:dyDescent="0.25">
      <c r="A5698" s="67"/>
      <c r="B5698" s="67"/>
      <c r="C5698" s="67"/>
      <c r="D5698" s="67"/>
      <c r="E5698" s="67" t="s">
        <v>450</v>
      </c>
      <c r="F5698" s="68">
        <v>42516</v>
      </c>
      <c r="G5698" s="67"/>
      <c r="H5698" s="67" t="s">
        <v>4914</v>
      </c>
      <c r="I5698" s="67" t="s">
        <v>4915</v>
      </c>
      <c r="J5698" s="36">
        <v>-125</v>
      </c>
    </row>
    <row r="5699" spans="1:10" x14ac:dyDescent="0.25">
      <c r="A5699" s="67"/>
      <c r="B5699" s="67"/>
      <c r="C5699" s="67"/>
      <c r="D5699" s="67"/>
      <c r="E5699" s="67" t="s">
        <v>383</v>
      </c>
      <c r="F5699" s="68">
        <v>42521</v>
      </c>
      <c r="G5699" s="67" t="s">
        <v>1480</v>
      </c>
      <c r="H5699" s="67"/>
      <c r="I5699" s="67" t="s">
        <v>1481</v>
      </c>
      <c r="J5699" s="36">
        <v>140</v>
      </c>
    </row>
    <row r="5700" spans="1:10" x14ac:dyDescent="0.25">
      <c r="A5700" s="67"/>
      <c r="B5700" s="67"/>
      <c r="C5700" s="67"/>
      <c r="D5700" s="67"/>
      <c r="E5700" s="67" t="s">
        <v>426</v>
      </c>
      <c r="F5700" s="68">
        <v>42522</v>
      </c>
      <c r="G5700" s="67"/>
      <c r="H5700" s="67" t="s">
        <v>366</v>
      </c>
      <c r="I5700" s="67" t="s">
        <v>4916</v>
      </c>
      <c r="J5700" s="36">
        <v>-41</v>
      </c>
    </row>
    <row r="5701" spans="1:10" x14ac:dyDescent="0.25">
      <c r="A5701" s="67"/>
      <c r="B5701" s="67"/>
      <c r="C5701" s="67"/>
      <c r="D5701" s="67"/>
      <c r="E5701" s="67" t="s">
        <v>426</v>
      </c>
      <c r="F5701" s="68">
        <v>42527</v>
      </c>
      <c r="G5701" s="67" t="s">
        <v>570</v>
      </c>
      <c r="H5701" s="67" t="s">
        <v>571</v>
      </c>
      <c r="I5701" s="67" t="s">
        <v>4917</v>
      </c>
      <c r="J5701" s="36">
        <v>-60</v>
      </c>
    </row>
    <row r="5702" spans="1:10" x14ac:dyDescent="0.25">
      <c r="A5702" s="67"/>
      <c r="B5702" s="67"/>
      <c r="C5702" s="67"/>
      <c r="D5702" s="67"/>
      <c r="E5702" s="67" t="s">
        <v>426</v>
      </c>
      <c r="F5702" s="68">
        <v>42534</v>
      </c>
      <c r="G5702" s="67"/>
      <c r="H5702" s="67" t="s">
        <v>4427</v>
      </c>
      <c r="I5702" s="67" t="s">
        <v>4918</v>
      </c>
      <c r="J5702" s="36">
        <v>-847.5</v>
      </c>
    </row>
    <row r="5703" spans="1:10" x14ac:dyDescent="0.25">
      <c r="A5703" s="67"/>
      <c r="B5703" s="67"/>
      <c r="C5703" s="67"/>
      <c r="D5703" s="67"/>
      <c r="E5703" s="67" t="s">
        <v>423</v>
      </c>
      <c r="F5703" s="68">
        <v>42534</v>
      </c>
      <c r="G5703" s="67"/>
      <c r="H5703" s="67" t="s">
        <v>4919</v>
      </c>
      <c r="I5703" s="67" t="s">
        <v>2356</v>
      </c>
      <c r="J5703" s="36">
        <v>1650</v>
      </c>
    </row>
    <row r="5704" spans="1:10" x14ac:dyDescent="0.25">
      <c r="A5704" s="67"/>
      <c r="B5704" s="67"/>
      <c r="C5704" s="67"/>
      <c r="D5704" s="67"/>
      <c r="E5704" s="67" t="s">
        <v>423</v>
      </c>
      <c r="F5704" s="68">
        <v>42534</v>
      </c>
      <c r="G5704" s="67"/>
      <c r="H5704" s="67"/>
      <c r="I5704" s="67" t="s">
        <v>431</v>
      </c>
      <c r="J5704" s="36">
        <v>-45.28</v>
      </c>
    </row>
    <row r="5705" spans="1:10" x14ac:dyDescent="0.25">
      <c r="A5705" s="67"/>
      <c r="B5705" s="67"/>
      <c r="C5705" s="67"/>
      <c r="D5705" s="67"/>
      <c r="E5705" s="67" t="s">
        <v>426</v>
      </c>
      <c r="F5705" s="68">
        <v>42548</v>
      </c>
      <c r="G5705" s="67"/>
      <c r="H5705" s="67" t="s">
        <v>366</v>
      </c>
      <c r="I5705" s="67" t="s">
        <v>4920</v>
      </c>
      <c r="J5705" s="36">
        <v>-259.20999999999998</v>
      </c>
    </row>
    <row r="5706" spans="1:10" x14ac:dyDescent="0.25">
      <c r="A5706" s="67"/>
      <c r="B5706" s="67"/>
      <c r="C5706" s="67"/>
      <c r="D5706" s="67"/>
      <c r="E5706" s="67" t="s">
        <v>426</v>
      </c>
      <c r="F5706" s="68">
        <v>42548</v>
      </c>
      <c r="G5706" s="67"/>
      <c r="H5706" s="67" t="s">
        <v>366</v>
      </c>
      <c r="I5706" s="67" t="s">
        <v>4921</v>
      </c>
      <c r="J5706" s="36">
        <v>-1500</v>
      </c>
    </row>
    <row r="5707" spans="1:10" x14ac:dyDescent="0.25">
      <c r="A5707" s="67"/>
      <c r="B5707" s="67"/>
      <c r="C5707" s="67"/>
      <c r="D5707" s="67"/>
      <c r="E5707" s="67" t="s">
        <v>383</v>
      </c>
      <c r="F5707" s="68">
        <v>42551</v>
      </c>
      <c r="G5707" s="67" t="s">
        <v>1669</v>
      </c>
      <c r="H5707" s="67"/>
      <c r="I5707" s="67" t="s">
        <v>1670</v>
      </c>
      <c r="J5707" s="36">
        <v>236</v>
      </c>
    </row>
    <row r="5708" spans="1:10" x14ac:dyDescent="0.25">
      <c r="A5708" s="67"/>
      <c r="B5708" s="67"/>
      <c r="C5708" s="67"/>
      <c r="D5708" s="67"/>
      <c r="E5708" s="67" t="s">
        <v>426</v>
      </c>
      <c r="F5708" s="68">
        <v>42558</v>
      </c>
      <c r="G5708" s="67"/>
      <c r="H5708" s="67" t="s">
        <v>4427</v>
      </c>
      <c r="I5708" s="67" t="s">
        <v>4922</v>
      </c>
      <c r="J5708" s="36">
        <v>-690</v>
      </c>
    </row>
    <row r="5709" spans="1:10" x14ac:dyDescent="0.25">
      <c r="A5709" s="67"/>
      <c r="B5709" s="67"/>
      <c r="C5709" s="67"/>
      <c r="D5709" s="67"/>
      <c r="E5709" s="67" t="s">
        <v>423</v>
      </c>
      <c r="F5709" s="68">
        <v>42558</v>
      </c>
      <c r="G5709" s="67" t="s">
        <v>1468</v>
      </c>
      <c r="H5709" s="67"/>
      <c r="I5709" s="67" t="s">
        <v>4923</v>
      </c>
      <c r="J5709" s="36">
        <v>57.5</v>
      </c>
    </row>
    <row r="5710" spans="1:10" x14ac:dyDescent="0.25">
      <c r="A5710" s="67"/>
      <c r="B5710" s="67"/>
      <c r="C5710" s="67"/>
      <c r="D5710" s="67"/>
      <c r="E5710" s="67" t="s">
        <v>423</v>
      </c>
      <c r="F5710" s="68">
        <v>42558</v>
      </c>
      <c r="G5710" s="67" t="s">
        <v>4924</v>
      </c>
      <c r="H5710" s="67"/>
      <c r="I5710" s="67" t="s">
        <v>4925</v>
      </c>
      <c r="J5710" s="36">
        <v>50</v>
      </c>
    </row>
    <row r="5711" spans="1:10" x14ac:dyDescent="0.25">
      <c r="A5711" s="67"/>
      <c r="B5711" s="67"/>
      <c r="C5711" s="67"/>
      <c r="D5711" s="67"/>
      <c r="E5711" s="67" t="s">
        <v>426</v>
      </c>
      <c r="F5711" s="68">
        <v>42579</v>
      </c>
      <c r="G5711" s="67"/>
      <c r="H5711" s="67" t="s">
        <v>1268</v>
      </c>
      <c r="I5711" s="67" t="s">
        <v>4926</v>
      </c>
      <c r="J5711" s="36">
        <v>-73.97</v>
      </c>
    </row>
    <row r="5712" spans="1:10" x14ac:dyDescent="0.25">
      <c r="A5712" s="67"/>
      <c r="B5712" s="67"/>
      <c r="C5712" s="67"/>
      <c r="D5712" s="67"/>
      <c r="E5712" s="67" t="s">
        <v>426</v>
      </c>
      <c r="F5712" s="68">
        <v>42579</v>
      </c>
      <c r="G5712" s="67"/>
      <c r="H5712" s="67" t="s">
        <v>366</v>
      </c>
      <c r="I5712" s="67" t="s">
        <v>4927</v>
      </c>
      <c r="J5712" s="36">
        <v>-750</v>
      </c>
    </row>
    <row r="5713" spans="1:10" x14ac:dyDescent="0.25">
      <c r="A5713" s="67"/>
      <c r="B5713" s="67"/>
      <c r="C5713" s="67"/>
      <c r="D5713" s="67"/>
      <c r="E5713" s="67" t="s">
        <v>426</v>
      </c>
      <c r="F5713" s="68">
        <v>42579</v>
      </c>
      <c r="G5713" s="67"/>
      <c r="H5713" s="67" t="s">
        <v>366</v>
      </c>
      <c r="I5713" s="67" t="s">
        <v>4928</v>
      </c>
      <c r="J5713" s="36">
        <v>-192.96</v>
      </c>
    </row>
    <row r="5714" spans="1:10" x14ac:dyDescent="0.25">
      <c r="A5714" s="67"/>
      <c r="B5714" s="67"/>
      <c r="C5714" s="67"/>
      <c r="D5714" s="67"/>
      <c r="E5714" s="67" t="s">
        <v>426</v>
      </c>
      <c r="F5714" s="68">
        <v>42579</v>
      </c>
      <c r="G5714" s="67"/>
      <c r="H5714" s="67" t="s">
        <v>366</v>
      </c>
      <c r="I5714" s="67" t="s">
        <v>4929</v>
      </c>
      <c r="J5714" s="36">
        <v>-580.12</v>
      </c>
    </row>
    <row r="5715" spans="1:10" x14ac:dyDescent="0.25">
      <c r="A5715" s="67"/>
      <c r="B5715" s="67"/>
      <c r="C5715" s="67"/>
      <c r="D5715" s="67"/>
      <c r="E5715" s="67" t="s">
        <v>383</v>
      </c>
      <c r="F5715" s="68">
        <v>42582</v>
      </c>
      <c r="G5715" s="67" t="s">
        <v>1830</v>
      </c>
      <c r="H5715" s="67"/>
      <c r="I5715" s="67" t="s">
        <v>1831</v>
      </c>
      <c r="J5715" s="36">
        <v>98</v>
      </c>
    </row>
    <row r="5716" spans="1:10" x14ac:dyDescent="0.25">
      <c r="A5716" s="67"/>
      <c r="B5716" s="67"/>
      <c r="C5716" s="67"/>
      <c r="D5716" s="67"/>
      <c r="E5716" s="67" t="s">
        <v>423</v>
      </c>
      <c r="F5716" s="68">
        <v>42586</v>
      </c>
      <c r="G5716" s="67" t="s">
        <v>4930</v>
      </c>
      <c r="H5716" s="67" t="s">
        <v>3965</v>
      </c>
      <c r="I5716" s="67" t="s">
        <v>4931</v>
      </c>
      <c r="J5716" s="36">
        <v>1140</v>
      </c>
    </row>
    <row r="5717" spans="1:10" x14ac:dyDescent="0.25">
      <c r="A5717" s="67"/>
      <c r="B5717" s="67"/>
      <c r="C5717" s="67"/>
      <c r="D5717" s="67"/>
      <c r="E5717" s="67" t="s">
        <v>426</v>
      </c>
      <c r="F5717" s="68">
        <v>42590</v>
      </c>
      <c r="G5717" s="67"/>
      <c r="H5717" s="67" t="s">
        <v>4427</v>
      </c>
      <c r="I5717" s="67" t="s">
        <v>4932</v>
      </c>
      <c r="J5717" s="36">
        <v>-144.94</v>
      </c>
    </row>
    <row r="5718" spans="1:10" x14ac:dyDescent="0.25">
      <c r="A5718" s="67"/>
      <c r="B5718" s="67"/>
      <c r="C5718" s="67"/>
      <c r="D5718" s="67"/>
      <c r="E5718" s="67" t="s">
        <v>426</v>
      </c>
      <c r="F5718" s="68">
        <v>42590</v>
      </c>
      <c r="G5718" s="67"/>
      <c r="H5718" s="67" t="s">
        <v>4427</v>
      </c>
      <c r="I5718" s="67" t="s">
        <v>4933</v>
      </c>
      <c r="J5718" s="36">
        <v>-450</v>
      </c>
    </row>
    <row r="5719" spans="1:10" x14ac:dyDescent="0.25">
      <c r="A5719" s="67"/>
      <c r="B5719" s="67"/>
      <c r="C5719" s="67"/>
      <c r="D5719" s="67"/>
      <c r="E5719" s="67" t="s">
        <v>383</v>
      </c>
      <c r="F5719" s="68">
        <v>42593</v>
      </c>
      <c r="G5719" s="67" t="s">
        <v>4934</v>
      </c>
      <c r="H5719" s="67" t="s">
        <v>652</v>
      </c>
      <c r="I5719" s="67" t="s">
        <v>4935</v>
      </c>
      <c r="J5719" s="36">
        <v>500</v>
      </c>
    </row>
    <row r="5720" spans="1:10" x14ac:dyDescent="0.25">
      <c r="A5720" s="67"/>
      <c r="B5720" s="67"/>
      <c r="C5720" s="67"/>
      <c r="D5720" s="67"/>
      <c r="E5720" s="67" t="s">
        <v>426</v>
      </c>
      <c r="F5720" s="68">
        <v>42597</v>
      </c>
      <c r="G5720" s="67"/>
      <c r="H5720" s="67" t="s">
        <v>366</v>
      </c>
      <c r="I5720" s="67" t="s">
        <v>4936</v>
      </c>
      <c r="J5720" s="36">
        <v>-368.04</v>
      </c>
    </row>
    <row r="5721" spans="1:10" x14ac:dyDescent="0.25">
      <c r="A5721" s="67"/>
      <c r="B5721" s="67"/>
      <c r="C5721" s="67"/>
      <c r="D5721" s="67"/>
      <c r="E5721" s="67" t="s">
        <v>383</v>
      </c>
      <c r="F5721" s="68">
        <v>42597</v>
      </c>
      <c r="G5721" s="67" t="s">
        <v>4937</v>
      </c>
      <c r="H5721" s="67"/>
      <c r="I5721" s="67" t="s">
        <v>4938</v>
      </c>
      <c r="J5721" s="36">
        <v>-10185</v>
      </c>
    </row>
    <row r="5722" spans="1:10" x14ac:dyDescent="0.25">
      <c r="A5722" s="67"/>
      <c r="B5722" s="67"/>
      <c r="C5722" s="67"/>
      <c r="D5722" s="67"/>
      <c r="E5722" s="67" t="s">
        <v>426</v>
      </c>
      <c r="F5722" s="68">
        <v>42604</v>
      </c>
      <c r="G5722" s="67"/>
      <c r="H5722" s="67" t="s">
        <v>568</v>
      </c>
      <c r="I5722" s="67" t="s">
        <v>4939</v>
      </c>
      <c r="J5722" s="36">
        <v>-17.690000000000001</v>
      </c>
    </row>
    <row r="5723" spans="1:10" x14ac:dyDescent="0.25">
      <c r="A5723" s="67"/>
      <c r="B5723" s="67"/>
      <c r="C5723" s="67"/>
      <c r="D5723" s="67"/>
      <c r="E5723" s="67" t="s">
        <v>426</v>
      </c>
      <c r="F5723" s="68">
        <v>42604</v>
      </c>
      <c r="G5723" s="67"/>
      <c r="H5723" s="67" t="s">
        <v>4427</v>
      </c>
      <c r="I5723" s="67" t="s">
        <v>4940</v>
      </c>
      <c r="J5723" s="36">
        <v>-622.5</v>
      </c>
    </row>
    <row r="5724" spans="1:10" x14ac:dyDescent="0.25">
      <c r="A5724" s="67"/>
      <c r="B5724" s="67"/>
      <c r="C5724" s="67"/>
      <c r="D5724" s="67"/>
      <c r="E5724" s="67" t="s">
        <v>426</v>
      </c>
      <c r="F5724" s="68">
        <v>42604</v>
      </c>
      <c r="G5724" s="67"/>
      <c r="H5724" s="67" t="s">
        <v>4427</v>
      </c>
      <c r="I5724" s="67" t="s">
        <v>4941</v>
      </c>
      <c r="J5724" s="36">
        <v>-242.13</v>
      </c>
    </row>
    <row r="5725" spans="1:10" x14ac:dyDescent="0.25">
      <c r="A5725" s="67"/>
      <c r="B5725" s="67"/>
      <c r="C5725" s="67"/>
      <c r="D5725" s="67"/>
      <c r="E5725" s="67" t="s">
        <v>426</v>
      </c>
      <c r="F5725" s="68">
        <v>42604</v>
      </c>
      <c r="G5725" s="67"/>
      <c r="H5725" s="67" t="s">
        <v>4427</v>
      </c>
      <c r="I5725" s="67" t="s">
        <v>4942</v>
      </c>
      <c r="J5725" s="36">
        <v>-212.69</v>
      </c>
    </row>
    <row r="5726" spans="1:10" x14ac:dyDescent="0.25">
      <c r="A5726" s="67"/>
      <c r="B5726" s="67"/>
      <c r="C5726" s="67"/>
      <c r="D5726" s="67"/>
      <c r="E5726" s="67" t="s">
        <v>383</v>
      </c>
      <c r="F5726" s="68">
        <v>42613</v>
      </c>
      <c r="G5726" s="67" t="s">
        <v>1482</v>
      </c>
      <c r="H5726" s="67"/>
      <c r="I5726" s="67" t="s">
        <v>1483</v>
      </c>
      <c r="J5726" s="36">
        <v>80</v>
      </c>
    </row>
    <row r="5727" spans="1:10" x14ac:dyDescent="0.25">
      <c r="A5727" s="67"/>
      <c r="B5727" s="67"/>
      <c r="C5727" s="67"/>
      <c r="D5727" s="67"/>
      <c r="E5727" s="67" t="s">
        <v>426</v>
      </c>
      <c r="F5727" s="68">
        <v>42621</v>
      </c>
      <c r="G5727" s="67"/>
      <c r="H5727" s="67" t="s">
        <v>4427</v>
      </c>
      <c r="I5727" s="67" t="s">
        <v>4943</v>
      </c>
      <c r="J5727" s="36">
        <v>-667.5</v>
      </c>
    </row>
    <row r="5728" spans="1:10" x14ac:dyDescent="0.25">
      <c r="A5728" s="67"/>
      <c r="B5728" s="67"/>
      <c r="C5728" s="67"/>
      <c r="D5728" s="67"/>
      <c r="E5728" s="67" t="s">
        <v>423</v>
      </c>
      <c r="F5728" s="68">
        <v>42641</v>
      </c>
      <c r="G5728" s="67" t="s">
        <v>4944</v>
      </c>
      <c r="H5728" s="67" t="s">
        <v>3975</v>
      </c>
      <c r="I5728" s="67" t="s">
        <v>423</v>
      </c>
      <c r="J5728" s="36">
        <v>622.5</v>
      </c>
    </row>
    <row r="5729" spans="1:10" x14ac:dyDescent="0.25">
      <c r="A5729" s="67"/>
      <c r="B5729" s="67"/>
      <c r="C5729" s="67"/>
      <c r="D5729" s="67"/>
      <c r="E5729" s="67" t="s">
        <v>383</v>
      </c>
      <c r="F5729" s="68">
        <v>42643</v>
      </c>
      <c r="G5729" s="67" t="s">
        <v>1581</v>
      </c>
      <c r="H5729" s="67"/>
      <c r="I5729" s="67" t="s">
        <v>1582</v>
      </c>
      <c r="J5729" s="36">
        <v>238</v>
      </c>
    </row>
    <row r="5730" spans="1:10" x14ac:dyDescent="0.25">
      <c r="A5730" s="67"/>
      <c r="B5730" s="67"/>
      <c r="C5730" s="67"/>
      <c r="D5730" s="67"/>
      <c r="E5730" s="67" t="s">
        <v>426</v>
      </c>
      <c r="F5730" s="68">
        <v>42646</v>
      </c>
      <c r="G5730" s="67"/>
      <c r="H5730" s="67" t="s">
        <v>366</v>
      </c>
      <c r="I5730" s="67" t="s">
        <v>4945</v>
      </c>
      <c r="J5730" s="36">
        <v>-692.61</v>
      </c>
    </row>
    <row r="5731" spans="1:10" x14ac:dyDescent="0.25">
      <c r="A5731" s="67"/>
      <c r="B5731" s="67"/>
      <c r="C5731" s="67"/>
      <c r="D5731" s="67"/>
      <c r="E5731" s="67" t="s">
        <v>426</v>
      </c>
      <c r="F5731" s="68">
        <v>42654</v>
      </c>
      <c r="G5731" s="67"/>
      <c r="H5731" s="67" t="s">
        <v>4427</v>
      </c>
      <c r="I5731" s="67" t="s">
        <v>4946</v>
      </c>
      <c r="J5731" s="36">
        <v>-855</v>
      </c>
    </row>
    <row r="5732" spans="1:10" x14ac:dyDescent="0.25">
      <c r="A5732" s="67"/>
      <c r="B5732" s="67"/>
      <c r="C5732" s="67"/>
      <c r="D5732" s="67"/>
      <c r="E5732" s="67" t="s">
        <v>426</v>
      </c>
      <c r="F5732" s="68">
        <v>42654</v>
      </c>
      <c r="G5732" s="67"/>
      <c r="H5732" s="67" t="s">
        <v>1268</v>
      </c>
      <c r="I5732" s="67" t="s">
        <v>4947</v>
      </c>
      <c r="J5732" s="36">
        <v>-53.74</v>
      </c>
    </row>
    <row r="5733" spans="1:10" x14ac:dyDescent="0.25">
      <c r="A5733" s="67"/>
      <c r="B5733" s="67"/>
      <c r="C5733" s="67"/>
      <c r="D5733" s="67"/>
      <c r="E5733" s="67" t="s">
        <v>426</v>
      </c>
      <c r="F5733" s="68">
        <v>42654</v>
      </c>
      <c r="G5733" s="67"/>
      <c r="H5733" s="67" t="s">
        <v>4827</v>
      </c>
      <c r="I5733" s="67" t="s">
        <v>4948</v>
      </c>
      <c r="J5733" s="36">
        <v>-53.74</v>
      </c>
    </row>
    <row r="5734" spans="1:10" x14ac:dyDescent="0.25">
      <c r="A5734" s="67"/>
      <c r="B5734" s="67"/>
      <c r="C5734" s="67"/>
      <c r="D5734" s="67"/>
      <c r="E5734" s="67" t="s">
        <v>423</v>
      </c>
      <c r="F5734" s="68">
        <v>42656</v>
      </c>
      <c r="G5734" s="67"/>
      <c r="H5734" s="67" t="s">
        <v>4949</v>
      </c>
      <c r="I5734" s="67" t="s">
        <v>2356</v>
      </c>
      <c r="J5734" s="36">
        <v>850</v>
      </c>
    </row>
    <row r="5735" spans="1:10" x14ac:dyDescent="0.25">
      <c r="A5735" s="67"/>
      <c r="B5735" s="67"/>
      <c r="C5735" s="67"/>
      <c r="D5735" s="67"/>
      <c r="E5735" s="67" t="s">
        <v>423</v>
      </c>
      <c r="F5735" s="68">
        <v>42656</v>
      </c>
      <c r="G5735" s="67"/>
      <c r="H5735" s="67"/>
      <c r="I5735" s="67" t="s">
        <v>431</v>
      </c>
      <c r="J5735" s="36">
        <v>-24.61</v>
      </c>
    </row>
    <row r="5736" spans="1:10" x14ac:dyDescent="0.25">
      <c r="A5736" s="67"/>
      <c r="B5736" s="67"/>
      <c r="C5736" s="67"/>
      <c r="D5736" s="67"/>
      <c r="E5736" s="67" t="s">
        <v>423</v>
      </c>
      <c r="F5736" s="68">
        <v>42662</v>
      </c>
      <c r="G5736" s="67" t="s">
        <v>4950</v>
      </c>
      <c r="H5736" s="67" t="s">
        <v>3975</v>
      </c>
      <c r="I5736" s="67" t="s">
        <v>4951</v>
      </c>
      <c r="J5736" s="36">
        <v>676.99</v>
      </c>
    </row>
    <row r="5737" spans="1:10" x14ac:dyDescent="0.25">
      <c r="A5737" s="67"/>
      <c r="B5737" s="67"/>
      <c r="C5737" s="67"/>
      <c r="D5737" s="67"/>
      <c r="E5737" s="67" t="s">
        <v>383</v>
      </c>
      <c r="F5737" s="68">
        <v>42662</v>
      </c>
      <c r="G5737" s="67" t="s">
        <v>4952</v>
      </c>
      <c r="H5737" s="67"/>
      <c r="I5737" s="67" t="s">
        <v>4953</v>
      </c>
      <c r="J5737" s="36">
        <v>53.5</v>
      </c>
    </row>
    <row r="5738" spans="1:10" x14ac:dyDescent="0.25">
      <c r="A5738" s="67"/>
      <c r="B5738" s="67"/>
      <c r="C5738" s="67"/>
      <c r="D5738" s="67"/>
      <c r="E5738" s="67" t="s">
        <v>426</v>
      </c>
      <c r="F5738" s="68">
        <v>42663</v>
      </c>
      <c r="G5738" s="67"/>
      <c r="H5738" s="67" t="s">
        <v>4427</v>
      </c>
      <c r="I5738" s="67" t="s">
        <v>4954</v>
      </c>
      <c r="J5738" s="36">
        <v>-234</v>
      </c>
    </row>
    <row r="5739" spans="1:10" x14ac:dyDescent="0.25">
      <c r="A5739" s="67"/>
      <c r="B5739" s="67"/>
      <c r="C5739" s="67"/>
      <c r="D5739" s="67"/>
      <c r="E5739" s="67" t="s">
        <v>426</v>
      </c>
      <c r="F5739" s="68">
        <v>42663</v>
      </c>
      <c r="G5739" s="67"/>
      <c r="H5739" s="67" t="s">
        <v>4427</v>
      </c>
      <c r="I5739" s="67" t="s">
        <v>4955</v>
      </c>
      <c r="J5739" s="36">
        <v>-40</v>
      </c>
    </row>
    <row r="5740" spans="1:10" x14ac:dyDescent="0.25">
      <c r="A5740" s="67"/>
      <c r="B5740" s="67"/>
      <c r="C5740" s="67"/>
      <c r="D5740" s="67"/>
      <c r="E5740" s="67" t="s">
        <v>426</v>
      </c>
      <c r="F5740" s="68">
        <v>42667</v>
      </c>
      <c r="G5740" s="67"/>
      <c r="H5740" s="67" t="s">
        <v>2623</v>
      </c>
      <c r="I5740" s="67" t="s">
        <v>4956</v>
      </c>
      <c r="J5740" s="36">
        <v>-510.41</v>
      </c>
    </row>
    <row r="5741" spans="1:10" x14ac:dyDescent="0.25">
      <c r="A5741" s="67"/>
      <c r="B5741" s="67"/>
      <c r="C5741" s="67"/>
      <c r="D5741" s="67"/>
      <c r="E5741" s="67" t="s">
        <v>426</v>
      </c>
      <c r="F5741" s="68">
        <v>42667</v>
      </c>
      <c r="G5741" s="67"/>
      <c r="H5741" s="67" t="s">
        <v>2623</v>
      </c>
      <c r="I5741" s="67" t="s">
        <v>4957</v>
      </c>
      <c r="J5741" s="36">
        <v>-258.75</v>
      </c>
    </row>
    <row r="5742" spans="1:10" x14ac:dyDescent="0.25">
      <c r="A5742" s="67"/>
      <c r="B5742" s="67"/>
      <c r="C5742" s="67"/>
      <c r="D5742" s="67"/>
      <c r="E5742" s="67" t="s">
        <v>383</v>
      </c>
      <c r="F5742" s="68">
        <v>42675</v>
      </c>
      <c r="G5742" s="67" t="s">
        <v>1835</v>
      </c>
      <c r="H5742" s="67"/>
      <c r="I5742" s="67" t="s">
        <v>1836</v>
      </c>
      <c r="J5742" s="36">
        <v>276</v>
      </c>
    </row>
    <row r="5743" spans="1:10" x14ac:dyDescent="0.25">
      <c r="A5743" s="67"/>
      <c r="B5743" s="67"/>
      <c r="C5743" s="67"/>
      <c r="D5743" s="67"/>
      <c r="E5743" s="67" t="s">
        <v>426</v>
      </c>
      <c r="F5743" s="68">
        <v>42684</v>
      </c>
      <c r="G5743" s="67"/>
      <c r="H5743" s="67" t="s">
        <v>2623</v>
      </c>
      <c r="I5743" s="67" t="s">
        <v>4958</v>
      </c>
      <c r="J5743" s="36">
        <v>-150</v>
      </c>
    </row>
    <row r="5744" spans="1:10" x14ac:dyDescent="0.25">
      <c r="A5744" s="67"/>
      <c r="B5744" s="67"/>
      <c r="C5744" s="67"/>
      <c r="D5744" s="67"/>
      <c r="E5744" s="67" t="s">
        <v>426</v>
      </c>
      <c r="F5744" s="68">
        <v>42684</v>
      </c>
      <c r="G5744" s="67"/>
      <c r="H5744" s="67" t="s">
        <v>2623</v>
      </c>
      <c r="I5744" s="67" t="s">
        <v>4959</v>
      </c>
      <c r="J5744" s="36">
        <v>-128.38999999999999</v>
      </c>
    </row>
    <row r="5745" spans="1:10" x14ac:dyDescent="0.25">
      <c r="A5745" s="67"/>
      <c r="B5745" s="67"/>
      <c r="C5745" s="67"/>
      <c r="D5745" s="67"/>
      <c r="E5745" s="67" t="s">
        <v>426</v>
      </c>
      <c r="F5745" s="68">
        <v>42684</v>
      </c>
      <c r="G5745" s="67"/>
      <c r="H5745" s="67" t="s">
        <v>2623</v>
      </c>
      <c r="I5745" s="67" t="s">
        <v>4960</v>
      </c>
      <c r="J5745" s="36">
        <v>-33.700000000000003</v>
      </c>
    </row>
    <row r="5746" spans="1:10" x14ac:dyDescent="0.25">
      <c r="A5746" s="67"/>
      <c r="B5746" s="67"/>
      <c r="C5746" s="67"/>
      <c r="D5746" s="67"/>
      <c r="E5746" s="67" t="s">
        <v>383</v>
      </c>
      <c r="F5746" s="68">
        <v>42684</v>
      </c>
      <c r="G5746" s="67" t="s">
        <v>4961</v>
      </c>
      <c r="H5746" s="67" t="s">
        <v>652</v>
      </c>
      <c r="I5746" s="67" t="s">
        <v>4962</v>
      </c>
      <c r="J5746" s="36">
        <v>500</v>
      </c>
    </row>
    <row r="5747" spans="1:10" x14ac:dyDescent="0.25">
      <c r="A5747" s="67"/>
      <c r="B5747" s="67"/>
      <c r="C5747" s="67"/>
      <c r="D5747" s="67"/>
      <c r="E5747" s="67" t="s">
        <v>426</v>
      </c>
      <c r="F5747" s="68">
        <v>42691</v>
      </c>
      <c r="G5747" s="67"/>
      <c r="H5747" s="67" t="s">
        <v>2623</v>
      </c>
      <c r="I5747" s="67" t="s">
        <v>4963</v>
      </c>
      <c r="J5747" s="36">
        <v>-80.400000000000006</v>
      </c>
    </row>
    <row r="5748" spans="1:10" x14ac:dyDescent="0.25">
      <c r="A5748" s="67"/>
      <c r="B5748" s="67"/>
      <c r="C5748" s="67"/>
      <c r="D5748" s="67"/>
      <c r="E5748" s="67" t="s">
        <v>426</v>
      </c>
      <c r="F5748" s="68">
        <v>42691</v>
      </c>
      <c r="G5748" s="67"/>
      <c r="H5748" s="67" t="s">
        <v>2623</v>
      </c>
      <c r="I5748" s="67" t="s">
        <v>4964</v>
      </c>
      <c r="J5748" s="36">
        <v>-300</v>
      </c>
    </row>
    <row r="5749" spans="1:10" x14ac:dyDescent="0.25">
      <c r="A5749" s="67"/>
      <c r="B5749" s="67"/>
      <c r="C5749" s="67"/>
      <c r="D5749" s="67"/>
      <c r="E5749" s="67" t="s">
        <v>383</v>
      </c>
      <c r="F5749" s="68">
        <v>42704</v>
      </c>
      <c r="G5749" s="67" t="s">
        <v>1468</v>
      </c>
      <c r="H5749" s="67"/>
      <c r="I5749" s="67" t="s">
        <v>1469</v>
      </c>
      <c r="J5749" s="36">
        <v>136</v>
      </c>
    </row>
    <row r="5750" spans="1:10" x14ac:dyDescent="0.25">
      <c r="A5750" s="67"/>
      <c r="B5750" s="67"/>
      <c r="C5750" s="67"/>
      <c r="D5750" s="67"/>
      <c r="E5750" s="67" t="s">
        <v>426</v>
      </c>
      <c r="F5750" s="68">
        <v>42705</v>
      </c>
      <c r="G5750" s="67"/>
      <c r="H5750" s="67" t="s">
        <v>2623</v>
      </c>
      <c r="I5750" s="67" t="s">
        <v>4965</v>
      </c>
      <c r="J5750" s="36">
        <v>-300</v>
      </c>
    </row>
    <row r="5751" spans="1:10" x14ac:dyDescent="0.25">
      <c r="A5751" s="67"/>
      <c r="B5751" s="67"/>
      <c r="C5751" s="67"/>
      <c r="D5751" s="67"/>
      <c r="E5751" s="67" t="s">
        <v>383</v>
      </c>
      <c r="F5751" s="68">
        <v>42711</v>
      </c>
      <c r="G5751" s="67" t="s">
        <v>1260</v>
      </c>
      <c r="H5751" s="67"/>
      <c r="I5751" s="67" t="s">
        <v>1261</v>
      </c>
      <c r="J5751" s="36">
        <v>-2500</v>
      </c>
    </row>
    <row r="5752" spans="1:10" x14ac:dyDescent="0.25">
      <c r="A5752" s="67"/>
      <c r="B5752" s="67"/>
      <c r="C5752" s="67"/>
      <c r="D5752" s="67"/>
      <c r="E5752" s="67" t="s">
        <v>426</v>
      </c>
      <c r="F5752" s="68">
        <v>42716</v>
      </c>
      <c r="G5752" s="67"/>
      <c r="H5752" s="67" t="s">
        <v>2623</v>
      </c>
      <c r="I5752" s="67" t="s">
        <v>4966</v>
      </c>
      <c r="J5752" s="36">
        <v>-28.81</v>
      </c>
    </row>
    <row r="5753" spans="1:10" x14ac:dyDescent="0.25">
      <c r="A5753" s="67"/>
      <c r="B5753" s="67"/>
      <c r="C5753" s="67"/>
      <c r="D5753" s="67"/>
      <c r="E5753" s="67" t="s">
        <v>426</v>
      </c>
      <c r="F5753" s="68">
        <v>42716</v>
      </c>
      <c r="G5753" s="67" t="s">
        <v>570</v>
      </c>
      <c r="H5753" s="67" t="s">
        <v>571</v>
      </c>
      <c r="I5753" s="67" t="s">
        <v>4967</v>
      </c>
      <c r="J5753" s="36">
        <v>-120</v>
      </c>
    </row>
    <row r="5754" spans="1:10" x14ac:dyDescent="0.25">
      <c r="A5754" s="67"/>
      <c r="B5754" s="67"/>
      <c r="C5754" s="67"/>
      <c r="D5754" s="67"/>
      <c r="E5754" s="67" t="s">
        <v>423</v>
      </c>
      <c r="F5754" s="68">
        <v>42718</v>
      </c>
      <c r="G5754" s="67" t="s">
        <v>4968</v>
      </c>
      <c r="H5754" s="67" t="s">
        <v>3975</v>
      </c>
      <c r="I5754" s="67" t="s">
        <v>3976</v>
      </c>
      <c r="J5754" s="36">
        <v>5622.71</v>
      </c>
    </row>
    <row r="5755" spans="1:10" x14ac:dyDescent="0.25">
      <c r="A5755" s="67"/>
      <c r="B5755" s="67"/>
      <c r="C5755" s="67"/>
      <c r="D5755" s="67"/>
      <c r="E5755" s="67" t="s">
        <v>426</v>
      </c>
      <c r="F5755" s="68">
        <v>42731</v>
      </c>
      <c r="G5755" s="67"/>
      <c r="H5755" s="67" t="s">
        <v>2623</v>
      </c>
      <c r="I5755" s="67" t="s">
        <v>4969</v>
      </c>
      <c r="J5755" s="36">
        <v>-42.79</v>
      </c>
    </row>
    <row r="5756" spans="1:10" x14ac:dyDescent="0.25">
      <c r="A5756" s="67"/>
      <c r="B5756" s="67"/>
      <c r="C5756" s="67"/>
      <c r="D5756" s="67"/>
      <c r="E5756" s="67" t="s">
        <v>426</v>
      </c>
      <c r="F5756" s="68">
        <v>42731</v>
      </c>
      <c r="G5756" s="67"/>
      <c r="H5756" s="67" t="s">
        <v>2623</v>
      </c>
      <c r="I5756" s="67" t="s">
        <v>4970</v>
      </c>
      <c r="J5756" s="36">
        <v>-300</v>
      </c>
    </row>
    <row r="5757" spans="1:10" x14ac:dyDescent="0.25">
      <c r="A5757" s="67"/>
      <c r="B5757" s="67"/>
      <c r="C5757" s="67"/>
      <c r="D5757" s="67"/>
      <c r="E5757" s="67" t="s">
        <v>426</v>
      </c>
      <c r="F5757" s="68">
        <v>42731</v>
      </c>
      <c r="G5757" s="67"/>
      <c r="H5757" s="67" t="s">
        <v>366</v>
      </c>
      <c r="I5757" s="67" t="s">
        <v>3996</v>
      </c>
      <c r="J5757" s="36">
        <v>-85</v>
      </c>
    </row>
    <row r="5758" spans="1:10" x14ac:dyDescent="0.25">
      <c r="A5758" s="67"/>
      <c r="B5758" s="67"/>
      <c r="C5758" s="67"/>
      <c r="D5758" s="67"/>
      <c r="E5758" s="67" t="s">
        <v>426</v>
      </c>
      <c r="F5758" s="68">
        <v>42733</v>
      </c>
      <c r="G5758" s="67" t="s">
        <v>570</v>
      </c>
      <c r="H5758" s="67" t="s">
        <v>571</v>
      </c>
      <c r="I5758" s="67" t="s">
        <v>4917</v>
      </c>
      <c r="J5758" s="36">
        <v>-30</v>
      </c>
    </row>
    <row r="5759" spans="1:10" x14ac:dyDescent="0.25">
      <c r="A5759" s="67"/>
      <c r="B5759" s="67"/>
      <c r="C5759" s="67"/>
      <c r="D5759" s="67"/>
      <c r="E5759" s="67" t="s">
        <v>383</v>
      </c>
      <c r="F5759" s="68">
        <v>42735</v>
      </c>
      <c r="G5759" s="67" t="s">
        <v>4870</v>
      </c>
      <c r="H5759" s="67"/>
      <c r="I5759" s="67" t="s">
        <v>4971</v>
      </c>
      <c r="J5759" s="36">
        <v>-750</v>
      </c>
    </row>
    <row r="5760" spans="1:10" x14ac:dyDescent="0.25">
      <c r="A5760" s="67"/>
      <c r="B5760" s="67"/>
      <c r="C5760" s="67"/>
      <c r="D5760" s="67"/>
      <c r="E5760" s="67" t="s">
        <v>383</v>
      </c>
      <c r="F5760" s="68">
        <v>42735</v>
      </c>
      <c r="G5760" s="67" t="s">
        <v>1470</v>
      </c>
      <c r="H5760" s="67"/>
      <c r="I5760" s="67" t="s">
        <v>1471</v>
      </c>
      <c r="J5760" s="36">
        <v>76</v>
      </c>
    </row>
    <row r="5761" spans="1:10" x14ac:dyDescent="0.25">
      <c r="A5761" s="67"/>
      <c r="B5761" s="67"/>
      <c r="C5761" s="67"/>
      <c r="D5761" s="67"/>
      <c r="E5761" s="67" t="s">
        <v>383</v>
      </c>
      <c r="F5761" s="68">
        <v>42735</v>
      </c>
      <c r="G5761" s="67" t="s">
        <v>3977</v>
      </c>
      <c r="H5761" s="67"/>
      <c r="I5761" s="67" t="s">
        <v>3978</v>
      </c>
      <c r="J5761" s="36">
        <v>-2500</v>
      </c>
    </row>
    <row r="5762" spans="1:10" x14ac:dyDescent="0.25">
      <c r="A5762" s="67"/>
      <c r="B5762" s="67"/>
      <c r="C5762" s="67"/>
      <c r="D5762" s="67"/>
      <c r="E5762" s="67" t="s">
        <v>426</v>
      </c>
      <c r="F5762" s="68">
        <v>42740</v>
      </c>
      <c r="G5762" s="67"/>
      <c r="H5762" s="67" t="s">
        <v>2623</v>
      </c>
      <c r="I5762" s="67" t="s">
        <v>4972</v>
      </c>
      <c r="J5762" s="36">
        <v>-300</v>
      </c>
    </row>
    <row r="5763" spans="1:10" x14ac:dyDescent="0.25">
      <c r="A5763" s="67"/>
      <c r="B5763" s="67"/>
      <c r="C5763" s="67"/>
      <c r="D5763" s="67"/>
      <c r="E5763" s="67" t="s">
        <v>423</v>
      </c>
      <c r="F5763" s="68">
        <v>42752</v>
      </c>
      <c r="G5763" s="67"/>
      <c r="H5763" s="67"/>
      <c r="I5763" s="67" t="s">
        <v>2620</v>
      </c>
      <c r="J5763" s="36">
        <v>100</v>
      </c>
    </row>
    <row r="5764" spans="1:10" x14ac:dyDescent="0.25">
      <c r="A5764" s="67"/>
      <c r="B5764" s="67"/>
      <c r="C5764" s="67"/>
      <c r="D5764" s="67"/>
      <c r="E5764" s="67" t="s">
        <v>423</v>
      </c>
      <c r="F5764" s="68">
        <v>42752</v>
      </c>
      <c r="G5764" s="67"/>
      <c r="H5764" s="67"/>
      <c r="I5764" s="67" t="s">
        <v>2358</v>
      </c>
      <c r="J5764" s="36">
        <v>-3.47</v>
      </c>
    </row>
    <row r="5765" spans="1:10" x14ac:dyDescent="0.25">
      <c r="A5765" s="67"/>
      <c r="B5765" s="67"/>
      <c r="C5765" s="67"/>
      <c r="D5765" s="67"/>
      <c r="E5765" s="67" t="s">
        <v>423</v>
      </c>
      <c r="F5765" s="68">
        <v>42757</v>
      </c>
      <c r="G5765" s="67"/>
      <c r="H5765" s="67"/>
      <c r="I5765" s="67" t="s">
        <v>2620</v>
      </c>
      <c r="J5765" s="36">
        <v>350</v>
      </c>
    </row>
    <row r="5766" spans="1:10" x14ac:dyDescent="0.25">
      <c r="A5766" s="67"/>
      <c r="B5766" s="67"/>
      <c r="C5766" s="67"/>
      <c r="D5766" s="67"/>
      <c r="E5766" s="67" t="s">
        <v>423</v>
      </c>
      <c r="F5766" s="68">
        <v>42757</v>
      </c>
      <c r="G5766" s="67"/>
      <c r="H5766" s="67"/>
      <c r="I5766" s="67" t="s">
        <v>425</v>
      </c>
      <c r="J5766" s="36">
        <v>-9.77</v>
      </c>
    </row>
    <row r="5767" spans="1:10" x14ac:dyDescent="0.25">
      <c r="A5767" s="67"/>
      <c r="B5767" s="67"/>
      <c r="C5767" s="67"/>
      <c r="D5767" s="67"/>
      <c r="E5767" s="67" t="s">
        <v>383</v>
      </c>
      <c r="F5767" s="68">
        <v>42759</v>
      </c>
      <c r="G5767" s="67" t="s">
        <v>533</v>
      </c>
      <c r="H5767" s="67"/>
      <c r="I5767" s="67" t="s">
        <v>4973</v>
      </c>
      <c r="J5767" s="36">
        <v>-6500</v>
      </c>
    </row>
    <row r="5768" spans="1:10" x14ac:dyDescent="0.25">
      <c r="A5768" s="67"/>
      <c r="B5768" s="67"/>
      <c r="C5768" s="67"/>
      <c r="D5768" s="67"/>
      <c r="E5768" s="67" t="s">
        <v>423</v>
      </c>
      <c r="F5768" s="68">
        <v>42760</v>
      </c>
      <c r="G5768" s="67" t="s">
        <v>4974</v>
      </c>
      <c r="H5768" s="67" t="s">
        <v>4975</v>
      </c>
      <c r="I5768" s="67" t="s">
        <v>4976</v>
      </c>
      <c r="J5768" s="36">
        <v>17.989999999999998</v>
      </c>
    </row>
    <row r="5769" spans="1:10" x14ac:dyDescent="0.25">
      <c r="A5769" s="67"/>
      <c r="B5769" s="67"/>
      <c r="C5769" s="67"/>
      <c r="D5769" s="67"/>
      <c r="E5769" s="67" t="s">
        <v>423</v>
      </c>
      <c r="F5769" s="68">
        <v>42760</v>
      </c>
      <c r="G5769" s="67" t="s">
        <v>4977</v>
      </c>
      <c r="H5769" s="67" t="s">
        <v>4975</v>
      </c>
      <c r="I5769" s="67" t="s">
        <v>4976</v>
      </c>
      <c r="J5769" s="36">
        <v>82</v>
      </c>
    </row>
    <row r="5770" spans="1:10" x14ac:dyDescent="0.25">
      <c r="A5770" s="67"/>
      <c r="B5770" s="67"/>
      <c r="C5770" s="67"/>
      <c r="D5770" s="67"/>
      <c r="E5770" s="67" t="s">
        <v>383</v>
      </c>
      <c r="F5770" s="68">
        <v>42766</v>
      </c>
      <c r="G5770" s="67" t="s">
        <v>1586</v>
      </c>
      <c r="H5770" s="67"/>
      <c r="I5770" s="67" t="s">
        <v>1587</v>
      </c>
      <c r="J5770" s="36">
        <v>20</v>
      </c>
    </row>
    <row r="5771" spans="1:10" x14ac:dyDescent="0.25">
      <c r="A5771" s="67"/>
      <c r="B5771" s="67"/>
      <c r="C5771" s="67"/>
      <c r="D5771" s="67"/>
      <c r="E5771" s="67" t="s">
        <v>383</v>
      </c>
      <c r="F5771" s="68">
        <v>42767</v>
      </c>
      <c r="G5771" s="67" t="s">
        <v>1009</v>
      </c>
      <c r="H5771" s="67"/>
      <c r="I5771" s="67" t="s">
        <v>1556</v>
      </c>
      <c r="J5771" s="36">
        <v>-4684</v>
      </c>
    </row>
    <row r="5772" spans="1:10" x14ac:dyDescent="0.25">
      <c r="A5772" s="67"/>
      <c r="B5772" s="67"/>
      <c r="C5772" s="67"/>
      <c r="D5772" s="67"/>
      <c r="E5772" s="67" t="s">
        <v>383</v>
      </c>
      <c r="F5772" s="68">
        <v>42774</v>
      </c>
      <c r="G5772" s="67" t="s">
        <v>4978</v>
      </c>
      <c r="H5772" s="67" t="s">
        <v>4695</v>
      </c>
      <c r="I5772" s="67" t="s">
        <v>2131</v>
      </c>
      <c r="J5772" s="36">
        <v>2000</v>
      </c>
    </row>
    <row r="5773" spans="1:10" x14ac:dyDescent="0.25">
      <c r="A5773" s="67"/>
      <c r="B5773" s="67"/>
      <c r="C5773" s="67"/>
      <c r="D5773" s="67"/>
      <c r="E5773" s="67" t="s">
        <v>423</v>
      </c>
      <c r="F5773" s="68">
        <v>42774</v>
      </c>
      <c r="G5773" s="67" t="s">
        <v>4979</v>
      </c>
      <c r="H5773" s="67" t="s">
        <v>4975</v>
      </c>
      <c r="I5773" s="67" t="s">
        <v>532</v>
      </c>
      <c r="J5773" s="36">
        <v>48.86</v>
      </c>
    </row>
    <row r="5774" spans="1:10" x14ac:dyDescent="0.25">
      <c r="A5774" s="67"/>
      <c r="B5774" s="67"/>
      <c r="C5774" s="67"/>
      <c r="D5774" s="67"/>
      <c r="E5774" s="67" t="s">
        <v>383</v>
      </c>
      <c r="F5774" s="68">
        <v>42781</v>
      </c>
      <c r="G5774" s="67" t="s">
        <v>4980</v>
      </c>
      <c r="H5774" s="67" t="s">
        <v>652</v>
      </c>
      <c r="I5774" s="67" t="s">
        <v>4981</v>
      </c>
      <c r="J5774" s="36">
        <v>500</v>
      </c>
    </row>
    <row r="5775" spans="1:10" x14ac:dyDescent="0.25">
      <c r="A5775" s="67"/>
      <c r="B5775" s="67"/>
      <c r="C5775" s="67"/>
      <c r="D5775" s="67"/>
      <c r="E5775" s="67" t="s">
        <v>423</v>
      </c>
      <c r="F5775" s="68">
        <v>42781</v>
      </c>
      <c r="G5775" s="67" t="s">
        <v>4982</v>
      </c>
      <c r="H5775" s="67" t="s">
        <v>3975</v>
      </c>
      <c r="I5775" s="67" t="s">
        <v>4983</v>
      </c>
      <c r="J5775" s="36">
        <v>1140</v>
      </c>
    </row>
    <row r="5776" spans="1:10" x14ac:dyDescent="0.25">
      <c r="A5776" s="67"/>
      <c r="B5776" s="67"/>
      <c r="C5776" s="67"/>
      <c r="D5776" s="67"/>
      <c r="E5776" s="67" t="s">
        <v>426</v>
      </c>
      <c r="F5776" s="68">
        <v>42787</v>
      </c>
      <c r="G5776" s="67"/>
      <c r="H5776" s="67" t="s">
        <v>2623</v>
      </c>
      <c r="I5776" s="67" t="s">
        <v>4984</v>
      </c>
      <c r="J5776" s="36">
        <v>-157.5</v>
      </c>
    </row>
    <row r="5777" spans="1:10" x14ac:dyDescent="0.25">
      <c r="A5777" s="67"/>
      <c r="B5777" s="67"/>
      <c r="C5777" s="67"/>
      <c r="D5777" s="67"/>
      <c r="E5777" s="67" t="s">
        <v>423</v>
      </c>
      <c r="F5777" s="68">
        <v>42788</v>
      </c>
      <c r="G5777" s="67" t="s">
        <v>4985</v>
      </c>
      <c r="H5777" s="67" t="s">
        <v>4975</v>
      </c>
      <c r="I5777" s="67" t="s">
        <v>532</v>
      </c>
      <c r="J5777" s="36">
        <v>4.38</v>
      </c>
    </row>
    <row r="5778" spans="1:10" x14ac:dyDescent="0.25">
      <c r="A5778" s="67"/>
      <c r="B5778" s="67"/>
      <c r="C5778" s="67"/>
      <c r="D5778" s="67"/>
      <c r="E5778" s="67" t="s">
        <v>390</v>
      </c>
      <c r="F5778" s="68">
        <v>42794</v>
      </c>
      <c r="G5778" s="67"/>
      <c r="H5778" s="67" t="s">
        <v>366</v>
      </c>
      <c r="I5778" s="67" t="s">
        <v>4986</v>
      </c>
      <c r="J5778" s="36">
        <v>-1090</v>
      </c>
    </row>
    <row r="5779" spans="1:10" x14ac:dyDescent="0.25">
      <c r="A5779" s="67"/>
      <c r="B5779" s="67"/>
      <c r="C5779" s="67"/>
      <c r="D5779" s="67"/>
      <c r="E5779" s="67" t="s">
        <v>423</v>
      </c>
      <c r="F5779" s="68">
        <v>42809</v>
      </c>
      <c r="G5779" s="67" t="s">
        <v>4987</v>
      </c>
      <c r="H5779" s="67" t="s">
        <v>4975</v>
      </c>
      <c r="I5779" s="67" t="s">
        <v>532</v>
      </c>
      <c r="J5779" s="36">
        <v>1.35</v>
      </c>
    </row>
    <row r="5780" spans="1:10" x14ac:dyDescent="0.25">
      <c r="A5780" s="67"/>
      <c r="B5780" s="67"/>
      <c r="C5780" s="67"/>
      <c r="D5780" s="67"/>
      <c r="E5780" s="67" t="s">
        <v>423</v>
      </c>
      <c r="F5780" s="68">
        <v>42816</v>
      </c>
      <c r="G5780" s="67" t="s">
        <v>4988</v>
      </c>
      <c r="H5780" s="67" t="s">
        <v>4975</v>
      </c>
      <c r="I5780" s="67" t="s">
        <v>532</v>
      </c>
      <c r="J5780" s="36">
        <v>6.69</v>
      </c>
    </row>
    <row r="5781" spans="1:10" x14ac:dyDescent="0.25">
      <c r="A5781" s="67"/>
      <c r="B5781" s="67"/>
      <c r="C5781" s="67"/>
      <c r="D5781" s="67"/>
      <c r="E5781" s="67" t="s">
        <v>438</v>
      </c>
      <c r="F5781" s="68">
        <v>42825</v>
      </c>
      <c r="G5781" s="67" t="s">
        <v>2099</v>
      </c>
      <c r="H5781" s="67" t="s">
        <v>1635</v>
      </c>
      <c r="I5781" s="67" t="s">
        <v>4989</v>
      </c>
      <c r="J5781" s="36">
        <v>850</v>
      </c>
    </row>
    <row r="5782" spans="1:10" x14ac:dyDescent="0.25">
      <c r="A5782" s="67"/>
      <c r="B5782" s="67"/>
      <c r="C5782" s="67"/>
      <c r="D5782" s="67"/>
      <c r="E5782" s="67" t="s">
        <v>438</v>
      </c>
      <c r="F5782" s="68">
        <v>42825</v>
      </c>
      <c r="G5782" s="67" t="s">
        <v>2099</v>
      </c>
      <c r="H5782" s="67" t="s">
        <v>1635</v>
      </c>
      <c r="I5782" s="67" t="s">
        <v>4990</v>
      </c>
      <c r="J5782" s="36">
        <v>500</v>
      </c>
    </row>
    <row r="5783" spans="1:10" x14ac:dyDescent="0.25">
      <c r="A5783" s="67"/>
      <c r="B5783" s="67"/>
      <c r="C5783" s="67"/>
      <c r="D5783" s="67"/>
      <c r="E5783" s="67" t="s">
        <v>383</v>
      </c>
      <c r="F5783" s="68">
        <v>42825</v>
      </c>
      <c r="G5783" s="67" t="s">
        <v>1588</v>
      </c>
      <c r="H5783" s="67"/>
      <c r="I5783" s="67" t="s">
        <v>1589</v>
      </c>
      <c r="J5783" s="36">
        <v>60</v>
      </c>
    </row>
    <row r="5784" spans="1:10" x14ac:dyDescent="0.25">
      <c r="A5784" s="67"/>
      <c r="B5784" s="67"/>
      <c r="C5784" s="67"/>
      <c r="D5784" s="67"/>
      <c r="E5784" s="67" t="s">
        <v>390</v>
      </c>
      <c r="F5784" s="68">
        <v>42833</v>
      </c>
      <c r="G5784" s="67"/>
      <c r="H5784" s="67" t="s">
        <v>366</v>
      </c>
      <c r="I5784" s="67" t="s">
        <v>4991</v>
      </c>
      <c r="J5784" s="36">
        <v>-633.14</v>
      </c>
    </row>
    <row r="5785" spans="1:10" x14ac:dyDescent="0.25">
      <c r="A5785" s="67"/>
      <c r="B5785" s="67"/>
      <c r="C5785" s="67"/>
      <c r="D5785" s="67"/>
      <c r="E5785" s="67" t="s">
        <v>390</v>
      </c>
      <c r="F5785" s="68">
        <v>42835</v>
      </c>
      <c r="G5785" s="67"/>
      <c r="H5785" s="67" t="s">
        <v>4827</v>
      </c>
      <c r="I5785" s="67" t="s">
        <v>2091</v>
      </c>
      <c r="J5785" s="36">
        <v>-633.14</v>
      </c>
    </row>
    <row r="5786" spans="1:10" x14ac:dyDescent="0.25">
      <c r="A5786" s="67"/>
      <c r="B5786" s="67"/>
      <c r="C5786" s="67"/>
      <c r="D5786" s="67"/>
      <c r="E5786" s="67" t="s">
        <v>390</v>
      </c>
      <c r="F5786" s="68">
        <v>42843</v>
      </c>
      <c r="G5786" s="67"/>
      <c r="H5786" s="67" t="s">
        <v>4992</v>
      </c>
      <c r="I5786" s="67" t="s">
        <v>4993</v>
      </c>
      <c r="J5786" s="36">
        <v>-675</v>
      </c>
    </row>
    <row r="5787" spans="1:10" x14ac:dyDescent="0.25">
      <c r="A5787" s="67"/>
      <c r="B5787" s="67"/>
      <c r="C5787" s="67"/>
      <c r="D5787" s="67"/>
      <c r="E5787" s="67" t="s">
        <v>423</v>
      </c>
      <c r="F5787" s="68">
        <v>42851</v>
      </c>
      <c r="G5787" s="67" t="s">
        <v>1680</v>
      </c>
      <c r="H5787" s="67"/>
      <c r="I5787" s="67" t="s">
        <v>4994</v>
      </c>
      <c r="J5787" s="36">
        <v>850</v>
      </c>
    </row>
    <row r="5788" spans="1:10" x14ac:dyDescent="0.25">
      <c r="A5788" s="67"/>
      <c r="B5788" s="67"/>
      <c r="C5788" s="67"/>
      <c r="D5788" s="67"/>
      <c r="E5788" s="67" t="s">
        <v>423</v>
      </c>
      <c r="F5788" s="68">
        <v>42851</v>
      </c>
      <c r="G5788" s="67" t="s">
        <v>4995</v>
      </c>
      <c r="H5788" s="67" t="s">
        <v>4975</v>
      </c>
      <c r="I5788" s="67" t="s">
        <v>532</v>
      </c>
      <c r="J5788" s="36">
        <v>21.88</v>
      </c>
    </row>
    <row r="5789" spans="1:10" x14ac:dyDescent="0.25">
      <c r="A5789" s="67"/>
      <c r="B5789" s="67"/>
      <c r="C5789" s="67"/>
      <c r="D5789" s="67"/>
      <c r="E5789" s="67" t="s">
        <v>423</v>
      </c>
      <c r="F5789" s="68">
        <v>42851</v>
      </c>
      <c r="G5789" s="67" t="s">
        <v>4996</v>
      </c>
      <c r="H5789" s="67" t="s">
        <v>4975</v>
      </c>
      <c r="I5789" s="67" t="s">
        <v>532</v>
      </c>
      <c r="J5789" s="36">
        <v>13.12</v>
      </c>
    </row>
    <row r="5790" spans="1:10" x14ac:dyDescent="0.25">
      <c r="A5790" s="67"/>
      <c r="B5790" s="67"/>
      <c r="C5790" s="67"/>
      <c r="D5790" s="67"/>
      <c r="E5790" s="67" t="s">
        <v>450</v>
      </c>
      <c r="F5790" s="68">
        <v>42851</v>
      </c>
      <c r="G5790" s="67"/>
      <c r="H5790" s="67" t="s">
        <v>4997</v>
      </c>
      <c r="I5790" s="67" t="s">
        <v>4998</v>
      </c>
      <c r="J5790" s="36">
        <v>-10</v>
      </c>
    </row>
    <row r="5791" spans="1:10" x14ac:dyDescent="0.25">
      <c r="A5791" s="67"/>
      <c r="B5791" s="67"/>
      <c r="C5791" s="67"/>
      <c r="D5791" s="67"/>
      <c r="E5791" s="67" t="s">
        <v>383</v>
      </c>
      <c r="F5791" s="68">
        <v>42855</v>
      </c>
      <c r="G5791" s="67" t="s">
        <v>1474</v>
      </c>
      <c r="H5791" s="67"/>
      <c r="I5791" s="67" t="s">
        <v>1475</v>
      </c>
      <c r="J5791" s="36">
        <v>60</v>
      </c>
    </row>
    <row r="5792" spans="1:10" x14ac:dyDescent="0.25">
      <c r="A5792" s="67"/>
      <c r="B5792" s="67"/>
      <c r="C5792" s="67"/>
      <c r="D5792" s="67"/>
      <c r="E5792" s="67" t="s">
        <v>423</v>
      </c>
      <c r="F5792" s="68">
        <v>42866</v>
      </c>
      <c r="G5792" s="67" t="s">
        <v>4999</v>
      </c>
      <c r="H5792" s="67" t="s">
        <v>4975</v>
      </c>
      <c r="I5792" s="67" t="s">
        <v>31</v>
      </c>
      <c r="J5792" s="36">
        <v>44.25</v>
      </c>
    </row>
    <row r="5793" spans="1:10" x14ac:dyDescent="0.25">
      <c r="A5793" s="67"/>
      <c r="B5793" s="67"/>
      <c r="C5793" s="67"/>
      <c r="D5793" s="67"/>
      <c r="E5793" s="67" t="s">
        <v>423</v>
      </c>
      <c r="F5793" s="68">
        <v>42866</v>
      </c>
      <c r="G5793" s="67" t="s">
        <v>5000</v>
      </c>
      <c r="H5793" s="67" t="s">
        <v>4975</v>
      </c>
      <c r="I5793" s="67" t="s">
        <v>31</v>
      </c>
      <c r="J5793" s="36">
        <v>8.75</v>
      </c>
    </row>
    <row r="5794" spans="1:10" x14ac:dyDescent="0.25">
      <c r="A5794" s="67"/>
      <c r="B5794" s="67"/>
      <c r="C5794" s="67"/>
      <c r="D5794" s="67"/>
      <c r="E5794" s="67" t="s">
        <v>390</v>
      </c>
      <c r="F5794" s="68">
        <v>42870</v>
      </c>
      <c r="G5794" s="67"/>
      <c r="H5794" s="67" t="s">
        <v>4992</v>
      </c>
      <c r="I5794" s="67" t="s">
        <v>4993</v>
      </c>
      <c r="J5794" s="36">
        <v>-510</v>
      </c>
    </row>
    <row r="5795" spans="1:10" x14ac:dyDescent="0.25">
      <c r="A5795" s="67"/>
      <c r="B5795" s="67"/>
      <c r="C5795" s="67"/>
      <c r="D5795" s="67"/>
      <c r="E5795" s="67" t="s">
        <v>423</v>
      </c>
      <c r="F5795" s="68">
        <v>42886</v>
      </c>
      <c r="G5795" s="67" t="s">
        <v>5001</v>
      </c>
      <c r="H5795" s="67"/>
      <c r="I5795" s="67" t="s">
        <v>5002</v>
      </c>
      <c r="J5795" s="36">
        <v>500</v>
      </c>
    </row>
    <row r="5796" spans="1:10" x14ac:dyDescent="0.25">
      <c r="A5796" s="67"/>
      <c r="B5796" s="67"/>
      <c r="C5796" s="67"/>
      <c r="D5796" s="67"/>
      <c r="E5796" s="67" t="s">
        <v>383</v>
      </c>
      <c r="F5796" s="68">
        <v>42886</v>
      </c>
      <c r="G5796" s="67" t="s">
        <v>5003</v>
      </c>
      <c r="H5796" s="67" t="s">
        <v>652</v>
      </c>
      <c r="I5796" s="67" t="s">
        <v>5004</v>
      </c>
      <c r="J5796" s="36">
        <v>-500</v>
      </c>
    </row>
    <row r="5797" spans="1:10" x14ac:dyDescent="0.25">
      <c r="A5797" s="67"/>
      <c r="B5797" s="67"/>
      <c r="C5797" s="67"/>
      <c r="D5797" s="67"/>
      <c r="E5797" s="67" t="s">
        <v>383</v>
      </c>
      <c r="F5797" s="68">
        <v>42886</v>
      </c>
      <c r="G5797" s="67" t="s">
        <v>1545</v>
      </c>
      <c r="H5797" s="67"/>
      <c r="I5797" s="67" t="s">
        <v>1546</v>
      </c>
      <c r="J5797" s="36">
        <v>60</v>
      </c>
    </row>
    <row r="5798" spans="1:10" x14ac:dyDescent="0.25">
      <c r="A5798" s="67"/>
      <c r="B5798" s="67"/>
      <c r="C5798" s="67"/>
      <c r="D5798" s="67"/>
      <c r="E5798" s="67" t="s">
        <v>390</v>
      </c>
      <c r="F5798" s="68">
        <v>42887</v>
      </c>
      <c r="G5798" s="67"/>
      <c r="H5798" s="67" t="s">
        <v>2626</v>
      </c>
      <c r="I5798" s="67" t="s">
        <v>2627</v>
      </c>
      <c r="J5798" s="36">
        <v>-833.34</v>
      </c>
    </row>
    <row r="5799" spans="1:10" x14ac:dyDescent="0.25">
      <c r="A5799" s="67"/>
      <c r="B5799" s="67"/>
      <c r="C5799" s="67"/>
      <c r="D5799" s="67"/>
      <c r="E5799" s="67" t="s">
        <v>423</v>
      </c>
      <c r="F5799" s="68">
        <v>42906</v>
      </c>
      <c r="G5799" s="67" t="s">
        <v>5005</v>
      </c>
      <c r="H5799" s="67" t="s">
        <v>4975</v>
      </c>
      <c r="I5799" s="67" t="s">
        <v>5006</v>
      </c>
      <c r="J5799" s="36">
        <v>392.88</v>
      </c>
    </row>
    <row r="5800" spans="1:10" x14ac:dyDescent="0.25">
      <c r="A5800" s="67"/>
      <c r="B5800" s="67"/>
      <c r="C5800" s="67"/>
      <c r="D5800" s="67"/>
      <c r="E5800" s="67" t="s">
        <v>383</v>
      </c>
      <c r="F5800" s="68">
        <v>42916</v>
      </c>
      <c r="G5800" s="67" t="s">
        <v>2859</v>
      </c>
      <c r="H5800" s="67"/>
      <c r="I5800" s="67" t="s">
        <v>5007</v>
      </c>
      <c r="J5800" s="36">
        <v>850</v>
      </c>
    </row>
    <row r="5801" spans="1:10" x14ac:dyDescent="0.25">
      <c r="A5801" s="67"/>
      <c r="B5801" s="67"/>
      <c r="C5801" s="67"/>
      <c r="D5801" s="67"/>
      <c r="E5801" s="67" t="s">
        <v>438</v>
      </c>
      <c r="F5801" s="68">
        <v>42926</v>
      </c>
      <c r="G5801" s="67" t="s">
        <v>5008</v>
      </c>
      <c r="H5801" s="67" t="s">
        <v>5009</v>
      </c>
      <c r="I5801" s="67" t="s">
        <v>5010</v>
      </c>
      <c r="J5801" s="36">
        <v>2000</v>
      </c>
    </row>
    <row r="5802" spans="1:10" x14ac:dyDescent="0.25">
      <c r="A5802" s="67"/>
      <c r="B5802" s="67"/>
      <c r="C5802" s="67"/>
      <c r="D5802" s="67"/>
      <c r="E5802" s="67" t="s">
        <v>390</v>
      </c>
      <c r="F5802" s="68">
        <v>42926</v>
      </c>
      <c r="G5802" s="67" t="s">
        <v>5011</v>
      </c>
      <c r="H5802" s="67" t="s">
        <v>4992</v>
      </c>
      <c r="I5802" s="67" t="s">
        <v>5012</v>
      </c>
      <c r="J5802" s="36">
        <v>-1860</v>
      </c>
    </row>
    <row r="5803" spans="1:10" x14ac:dyDescent="0.25">
      <c r="A5803" s="67"/>
      <c r="B5803" s="67"/>
      <c r="C5803" s="67"/>
      <c r="D5803" s="67"/>
      <c r="E5803" s="67" t="s">
        <v>390</v>
      </c>
      <c r="F5803" s="68">
        <v>42929</v>
      </c>
      <c r="G5803" s="67" t="s">
        <v>5013</v>
      </c>
      <c r="H5803" s="67" t="s">
        <v>366</v>
      </c>
      <c r="I5803" s="67" t="s">
        <v>5014</v>
      </c>
      <c r="J5803" s="36">
        <v>-800</v>
      </c>
    </row>
    <row r="5804" spans="1:10" x14ac:dyDescent="0.25">
      <c r="A5804" s="67"/>
      <c r="B5804" s="67"/>
      <c r="C5804" s="67"/>
      <c r="D5804" s="67"/>
      <c r="E5804" s="67" t="s">
        <v>423</v>
      </c>
      <c r="F5804" s="68">
        <v>42930</v>
      </c>
      <c r="G5804" s="67" t="s">
        <v>5015</v>
      </c>
      <c r="H5804" s="67"/>
      <c r="I5804" s="67" t="s">
        <v>5016</v>
      </c>
      <c r="J5804" s="36">
        <v>96.25</v>
      </c>
    </row>
    <row r="5805" spans="1:10" x14ac:dyDescent="0.25">
      <c r="A5805" s="67"/>
      <c r="B5805" s="67"/>
      <c r="C5805" s="67"/>
      <c r="D5805" s="67"/>
      <c r="E5805" s="67" t="s">
        <v>390</v>
      </c>
      <c r="F5805" s="68">
        <v>42931</v>
      </c>
      <c r="G5805" s="67" t="s">
        <v>5017</v>
      </c>
      <c r="H5805" s="67" t="s">
        <v>675</v>
      </c>
      <c r="I5805" s="67" t="s">
        <v>5018</v>
      </c>
      <c r="J5805" s="36">
        <v>-142.97999999999999</v>
      </c>
    </row>
    <row r="5806" spans="1:10" x14ac:dyDescent="0.25">
      <c r="A5806" s="67"/>
      <c r="B5806" s="67"/>
      <c r="C5806" s="67"/>
      <c r="D5806" s="67"/>
      <c r="E5806" s="67" t="s">
        <v>390</v>
      </c>
      <c r="F5806" s="68">
        <v>42932</v>
      </c>
      <c r="G5806" s="67" t="s">
        <v>5019</v>
      </c>
      <c r="H5806" s="67" t="s">
        <v>5020</v>
      </c>
      <c r="I5806" s="67" t="s">
        <v>5021</v>
      </c>
      <c r="J5806" s="36">
        <v>-600</v>
      </c>
    </row>
    <row r="5807" spans="1:10" x14ac:dyDescent="0.25">
      <c r="A5807" s="67"/>
      <c r="B5807" s="67"/>
      <c r="C5807" s="67"/>
      <c r="D5807" s="67"/>
      <c r="E5807" s="67" t="s">
        <v>438</v>
      </c>
      <c r="F5807" s="68">
        <v>42948</v>
      </c>
      <c r="G5807" s="67" t="s">
        <v>651</v>
      </c>
      <c r="H5807" s="67" t="s">
        <v>652</v>
      </c>
      <c r="I5807" s="67" t="s">
        <v>5022</v>
      </c>
      <c r="J5807" s="36">
        <v>250</v>
      </c>
    </row>
    <row r="5808" spans="1:10" x14ac:dyDescent="0.25">
      <c r="A5808" s="67"/>
      <c r="B5808" s="67"/>
      <c r="C5808" s="67"/>
      <c r="D5808" s="67"/>
      <c r="E5808" s="67" t="s">
        <v>383</v>
      </c>
      <c r="F5808" s="68">
        <v>42977</v>
      </c>
      <c r="G5808" s="67" t="s">
        <v>654</v>
      </c>
      <c r="H5808" s="67"/>
      <c r="I5808" s="67" t="s">
        <v>5023</v>
      </c>
      <c r="J5808" s="36">
        <v>140</v>
      </c>
    </row>
    <row r="5809" spans="1:10" x14ac:dyDescent="0.25">
      <c r="A5809" s="67"/>
      <c r="B5809" s="67"/>
      <c r="C5809" s="67"/>
      <c r="D5809" s="67"/>
      <c r="E5809" s="67" t="s">
        <v>383</v>
      </c>
      <c r="F5809" s="68">
        <v>42977</v>
      </c>
      <c r="G5809" s="67" t="s">
        <v>654</v>
      </c>
      <c r="H5809" s="67"/>
      <c r="I5809" s="67" t="s">
        <v>5024</v>
      </c>
      <c r="J5809" s="36">
        <v>17.5</v>
      </c>
    </row>
    <row r="5810" spans="1:10" x14ac:dyDescent="0.25">
      <c r="A5810" s="67"/>
      <c r="B5810" s="67"/>
      <c r="C5810" s="67"/>
      <c r="D5810" s="67"/>
      <c r="E5810" s="67" t="s">
        <v>383</v>
      </c>
      <c r="F5810" s="68">
        <v>42977</v>
      </c>
      <c r="G5810" s="67" t="s">
        <v>654</v>
      </c>
      <c r="H5810" s="67"/>
      <c r="I5810" s="67" t="s">
        <v>5025</v>
      </c>
      <c r="J5810" s="36">
        <v>250</v>
      </c>
    </row>
    <row r="5811" spans="1:10" x14ac:dyDescent="0.25">
      <c r="A5811" s="67"/>
      <c r="B5811" s="67"/>
      <c r="C5811" s="67"/>
      <c r="D5811" s="67"/>
      <c r="E5811" s="67" t="s">
        <v>383</v>
      </c>
      <c r="F5811" s="68">
        <v>42978</v>
      </c>
      <c r="G5811" s="67" t="s">
        <v>5026</v>
      </c>
      <c r="H5811" s="67"/>
      <c r="I5811" s="67" t="s">
        <v>5027</v>
      </c>
      <c r="J5811" s="36">
        <v>1500</v>
      </c>
    </row>
    <row r="5812" spans="1:10" x14ac:dyDescent="0.25">
      <c r="A5812" s="67"/>
      <c r="B5812" s="67"/>
      <c r="C5812" s="67"/>
      <c r="D5812" s="67"/>
      <c r="E5812" s="67" t="s">
        <v>390</v>
      </c>
      <c r="F5812" s="68">
        <v>43039</v>
      </c>
      <c r="G5812" s="67" t="s">
        <v>5028</v>
      </c>
      <c r="H5812" s="67" t="s">
        <v>366</v>
      </c>
      <c r="I5812" s="67" t="s">
        <v>5029</v>
      </c>
      <c r="J5812" s="36">
        <v>-125.33</v>
      </c>
    </row>
    <row r="5813" spans="1:10" x14ac:dyDescent="0.25">
      <c r="A5813" s="67"/>
      <c r="B5813" s="67"/>
      <c r="C5813" s="67"/>
      <c r="D5813" s="67"/>
      <c r="E5813" s="67" t="s">
        <v>438</v>
      </c>
      <c r="F5813" s="68">
        <v>43075</v>
      </c>
      <c r="G5813" s="67" t="s">
        <v>5030</v>
      </c>
      <c r="H5813" s="67" t="s">
        <v>4695</v>
      </c>
      <c r="I5813" s="67" t="s">
        <v>5031</v>
      </c>
      <c r="J5813" s="36">
        <v>2000</v>
      </c>
    </row>
    <row r="5814" spans="1:10" x14ac:dyDescent="0.25">
      <c r="A5814" s="67"/>
      <c r="B5814" s="67"/>
      <c r="C5814" s="67"/>
      <c r="D5814" s="67"/>
      <c r="E5814" s="67" t="s">
        <v>438</v>
      </c>
      <c r="F5814" s="68">
        <v>43075</v>
      </c>
      <c r="G5814" s="67" t="s">
        <v>656</v>
      </c>
      <c r="H5814" s="67" t="s">
        <v>652</v>
      </c>
      <c r="I5814" s="67" t="s">
        <v>5032</v>
      </c>
      <c r="J5814" s="36">
        <v>250</v>
      </c>
    </row>
    <row r="5815" spans="1:10" x14ac:dyDescent="0.25">
      <c r="A5815" s="67"/>
      <c r="B5815" s="67"/>
      <c r="C5815" s="67"/>
      <c r="D5815" s="67"/>
      <c r="E5815" s="67" t="s">
        <v>438</v>
      </c>
      <c r="F5815" s="68">
        <v>43108</v>
      </c>
      <c r="G5815" s="67" t="s">
        <v>658</v>
      </c>
      <c r="H5815" s="67" t="s">
        <v>652</v>
      </c>
      <c r="I5815" s="67" t="s">
        <v>5033</v>
      </c>
      <c r="J5815" s="36">
        <v>250</v>
      </c>
    </row>
    <row r="5816" spans="1:10" x14ac:dyDescent="0.25">
      <c r="A5816" s="67"/>
      <c r="B5816" s="67"/>
      <c r="C5816" s="67"/>
      <c r="D5816" s="67"/>
      <c r="E5816" s="67" t="s">
        <v>390</v>
      </c>
      <c r="F5816" s="68">
        <v>43151</v>
      </c>
      <c r="G5816" s="67" t="s">
        <v>5034</v>
      </c>
      <c r="H5816" s="67" t="s">
        <v>571</v>
      </c>
      <c r="I5816" s="67" t="s">
        <v>5035</v>
      </c>
      <c r="J5816" s="36">
        <v>-103.12</v>
      </c>
    </row>
    <row r="5817" spans="1:10" x14ac:dyDescent="0.25">
      <c r="A5817" s="67"/>
      <c r="B5817" s="67"/>
      <c r="C5817" s="67"/>
      <c r="D5817" s="67"/>
      <c r="E5817" s="67" t="s">
        <v>390</v>
      </c>
      <c r="F5817" s="68">
        <v>43158</v>
      </c>
      <c r="G5817" s="67" t="s">
        <v>2675</v>
      </c>
      <c r="H5817" s="67" t="s">
        <v>366</v>
      </c>
      <c r="I5817" s="67" t="s">
        <v>5036</v>
      </c>
      <c r="J5817" s="36">
        <v>-40</v>
      </c>
    </row>
    <row r="5818" spans="1:10" x14ac:dyDescent="0.25">
      <c r="A5818" s="67"/>
      <c r="B5818" s="67"/>
      <c r="C5818" s="67"/>
      <c r="D5818" s="67"/>
      <c r="E5818" s="67" t="s">
        <v>390</v>
      </c>
      <c r="F5818" s="68">
        <v>43158</v>
      </c>
      <c r="G5818" s="67" t="s">
        <v>5037</v>
      </c>
      <c r="H5818" s="67" t="s">
        <v>366</v>
      </c>
      <c r="I5818" s="67" t="s">
        <v>5038</v>
      </c>
      <c r="J5818" s="36">
        <v>-1728.96</v>
      </c>
    </row>
    <row r="5819" spans="1:10" x14ac:dyDescent="0.25">
      <c r="A5819" s="67"/>
      <c r="B5819" s="67"/>
      <c r="C5819" s="67"/>
      <c r="D5819" s="67"/>
      <c r="E5819" s="67" t="s">
        <v>438</v>
      </c>
      <c r="F5819" s="68">
        <v>43182</v>
      </c>
      <c r="G5819" s="67" t="s">
        <v>660</v>
      </c>
      <c r="H5819" s="67" t="s">
        <v>652</v>
      </c>
      <c r="I5819" s="67" t="s">
        <v>5039</v>
      </c>
      <c r="J5819" s="36">
        <v>250</v>
      </c>
    </row>
    <row r="5820" spans="1:10" x14ac:dyDescent="0.25">
      <c r="A5820" s="67"/>
      <c r="B5820" s="67"/>
      <c r="C5820" s="67"/>
      <c r="D5820" s="67"/>
      <c r="E5820" s="67" t="s">
        <v>390</v>
      </c>
      <c r="F5820" s="68">
        <v>43216</v>
      </c>
      <c r="G5820" s="67" t="s">
        <v>5040</v>
      </c>
      <c r="H5820" s="67" t="s">
        <v>5041</v>
      </c>
      <c r="I5820" s="67" t="s">
        <v>5042</v>
      </c>
      <c r="J5820" s="36">
        <v>-50</v>
      </c>
    </row>
    <row r="5821" spans="1:10" x14ac:dyDescent="0.25">
      <c r="A5821" s="67"/>
      <c r="B5821" s="67"/>
      <c r="C5821" s="67"/>
      <c r="D5821" s="67"/>
      <c r="E5821" s="67" t="s">
        <v>383</v>
      </c>
      <c r="F5821" s="68">
        <v>43281</v>
      </c>
      <c r="G5821" s="67" t="s">
        <v>1175</v>
      </c>
      <c r="H5821" s="67"/>
      <c r="I5821" s="67" t="s">
        <v>1176</v>
      </c>
      <c r="J5821" s="36">
        <v>20</v>
      </c>
    </row>
    <row r="5822" spans="1:10" x14ac:dyDescent="0.25">
      <c r="A5822" s="67"/>
      <c r="B5822" s="67"/>
      <c r="C5822" s="67"/>
      <c r="D5822" s="67"/>
      <c r="E5822" s="67" t="s">
        <v>383</v>
      </c>
      <c r="F5822" s="68">
        <v>43281</v>
      </c>
      <c r="G5822" s="67" t="s">
        <v>1915</v>
      </c>
      <c r="H5822" s="67"/>
      <c r="I5822" s="67" t="s">
        <v>1916</v>
      </c>
      <c r="J5822" s="36">
        <v>40</v>
      </c>
    </row>
    <row r="5823" spans="1:10" x14ac:dyDescent="0.25">
      <c r="A5823" s="67"/>
      <c r="B5823" s="67"/>
      <c r="C5823" s="67"/>
      <c r="D5823" s="67"/>
      <c r="E5823" s="67" t="s">
        <v>438</v>
      </c>
      <c r="F5823" s="68">
        <v>43291</v>
      </c>
      <c r="G5823" s="67" t="s">
        <v>662</v>
      </c>
      <c r="H5823" s="67" t="s">
        <v>652</v>
      </c>
      <c r="I5823" s="67" t="s">
        <v>5043</v>
      </c>
      <c r="J5823" s="36">
        <v>1000</v>
      </c>
    </row>
    <row r="5824" spans="1:10" x14ac:dyDescent="0.25">
      <c r="A5824" s="67"/>
      <c r="B5824" s="67"/>
      <c r="C5824" s="67"/>
      <c r="D5824" s="67"/>
      <c r="E5824" s="67" t="s">
        <v>390</v>
      </c>
      <c r="F5824" s="68">
        <v>43389</v>
      </c>
      <c r="G5824" s="67" t="s">
        <v>5044</v>
      </c>
      <c r="H5824" s="67" t="s">
        <v>366</v>
      </c>
      <c r="I5824" s="67" t="s">
        <v>5045</v>
      </c>
      <c r="J5824" s="36">
        <v>-414.4</v>
      </c>
    </row>
    <row r="5825" spans="1:10" x14ac:dyDescent="0.25">
      <c r="A5825" s="67"/>
      <c r="B5825" s="67"/>
      <c r="C5825" s="67"/>
      <c r="D5825" s="67"/>
      <c r="E5825" s="67" t="s">
        <v>390</v>
      </c>
      <c r="F5825" s="68">
        <v>43420</v>
      </c>
      <c r="G5825" s="67" t="s">
        <v>5046</v>
      </c>
      <c r="H5825" s="67" t="s">
        <v>366</v>
      </c>
      <c r="I5825" s="67" t="s">
        <v>5047</v>
      </c>
      <c r="J5825" s="36">
        <v>-89.94</v>
      </c>
    </row>
    <row r="5826" spans="1:10" x14ac:dyDescent="0.25">
      <c r="A5826" s="67"/>
      <c r="B5826" s="67"/>
      <c r="C5826" s="67"/>
      <c r="D5826" s="67"/>
      <c r="E5826" s="67" t="s">
        <v>438</v>
      </c>
      <c r="F5826" s="68">
        <v>43447</v>
      </c>
      <c r="G5826" s="67" t="s">
        <v>2304</v>
      </c>
      <c r="H5826" s="67" t="s">
        <v>291</v>
      </c>
      <c r="I5826" s="67" t="s">
        <v>5048</v>
      </c>
      <c r="J5826" s="36">
        <v>1000</v>
      </c>
    </row>
    <row r="5827" spans="1:10" x14ac:dyDescent="0.25">
      <c r="A5827" s="67"/>
      <c r="B5827" s="67"/>
      <c r="C5827" s="67"/>
      <c r="D5827" s="67"/>
      <c r="E5827" s="67" t="s">
        <v>383</v>
      </c>
      <c r="F5827" s="68">
        <v>43465</v>
      </c>
      <c r="G5827" s="67" t="s">
        <v>2638</v>
      </c>
      <c r="H5827" s="67"/>
      <c r="I5827" s="67" t="s">
        <v>2639</v>
      </c>
      <c r="J5827" s="36">
        <v>763.44</v>
      </c>
    </row>
    <row r="5828" spans="1:10" x14ac:dyDescent="0.25">
      <c r="A5828" s="67"/>
      <c r="B5828" s="67"/>
      <c r="C5828" s="67"/>
      <c r="D5828" s="67"/>
      <c r="E5828" s="67" t="s">
        <v>383</v>
      </c>
      <c r="F5828" s="68">
        <v>43465</v>
      </c>
      <c r="G5828" s="67" t="s">
        <v>2640</v>
      </c>
      <c r="H5828" s="67"/>
      <c r="I5828" s="67" t="s">
        <v>2639</v>
      </c>
      <c r="J5828" s="36">
        <v>833</v>
      </c>
    </row>
    <row r="5829" spans="1:10" x14ac:dyDescent="0.25">
      <c r="A5829" s="67"/>
      <c r="B5829" s="67"/>
      <c r="C5829" s="67"/>
      <c r="D5829" s="67"/>
      <c r="E5829" s="67" t="s">
        <v>438</v>
      </c>
      <c r="F5829" s="68">
        <v>43551</v>
      </c>
      <c r="G5829" s="67" t="s">
        <v>5049</v>
      </c>
      <c r="H5829" s="67" t="s">
        <v>4695</v>
      </c>
      <c r="I5829" s="67" t="s">
        <v>5050</v>
      </c>
      <c r="J5829" s="36">
        <v>2000</v>
      </c>
    </row>
    <row r="5830" spans="1:10" x14ac:dyDescent="0.25">
      <c r="A5830" s="67"/>
      <c r="B5830" s="67"/>
      <c r="C5830" s="67"/>
      <c r="D5830" s="67"/>
      <c r="E5830" s="67" t="s">
        <v>390</v>
      </c>
      <c r="F5830" s="68">
        <v>43587</v>
      </c>
      <c r="G5830" s="67" t="s">
        <v>5051</v>
      </c>
      <c r="H5830" s="67" t="s">
        <v>366</v>
      </c>
      <c r="I5830" s="67" t="s">
        <v>5052</v>
      </c>
      <c r="J5830" s="36">
        <v>-89.94</v>
      </c>
    </row>
    <row r="5831" spans="1:10" ht="15.75" thickBot="1" x14ac:dyDescent="0.3">
      <c r="A5831" s="67"/>
      <c r="B5831" s="67"/>
      <c r="C5831" s="67"/>
      <c r="D5831" s="67"/>
      <c r="E5831" s="67" t="s">
        <v>390</v>
      </c>
      <c r="F5831" s="68">
        <v>43598</v>
      </c>
      <c r="G5831" s="67" t="s">
        <v>5053</v>
      </c>
      <c r="H5831" s="67" t="s">
        <v>366</v>
      </c>
      <c r="I5831" s="67" t="s">
        <v>5054</v>
      </c>
      <c r="J5831" s="37">
        <v>-714.1</v>
      </c>
    </row>
    <row r="5832" spans="1:10" x14ac:dyDescent="0.25">
      <c r="A5832" s="67"/>
      <c r="B5832" s="67"/>
      <c r="C5832" s="67" t="s">
        <v>5055</v>
      </c>
      <c r="D5832" s="67"/>
      <c r="E5832" s="67"/>
      <c r="F5832" s="68"/>
      <c r="G5832" s="67"/>
      <c r="H5832" s="67"/>
      <c r="I5832" s="67"/>
      <c r="J5832" s="36">
        <f>ROUND(SUM(J5237:J5831),5)</f>
        <v>5327.82</v>
      </c>
    </row>
    <row r="5833" spans="1:10" x14ac:dyDescent="0.25">
      <c r="A5833" s="64"/>
      <c r="B5833" s="64"/>
      <c r="C5833" s="64" t="s">
        <v>5056</v>
      </c>
      <c r="D5833" s="64"/>
      <c r="E5833" s="64"/>
      <c r="F5833" s="65"/>
      <c r="G5833" s="64"/>
      <c r="H5833" s="64"/>
      <c r="I5833" s="64"/>
      <c r="J5833" s="57"/>
    </row>
    <row r="5834" spans="1:10" x14ac:dyDescent="0.25">
      <c r="A5834" s="67"/>
      <c r="B5834" s="67"/>
      <c r="C5834" s="67"/>
      <c r="D5834" s="67"/>
      <c r="E5834" s="67" t="s">
        <v>383</v>
      </c>
      <c r="F5834" s="68">
        <v>40179</v>
      </c>
      <c r="G5834" s="67" t="s">
        <v>2379</v>
      </c>
      <c r="H5834" s="67"/>
      <c r="I5834" s="67" t="s">
        <v>2380</v>
      </c>
      <c r="J5834" s="36">
        <v>-1226.27</v>
      </c>
    </row>
    <row r="5835" spans="1:10" x14ac:dyDescent="0.25">
      <c r="A5835" s="67"/>
      <c r="B5835" s="67"/>
      <c r="C5835" s="67"/>
      <c r="D5835" s="67"/>
      <c r="E5835" s="67" t="s">
        <v>383</v>
      </c>
      <c r="F5835" s="68">
        <v>40179</v>
      </c>
      <c r="G5835" s="67" t="s">
        <v>2379</v>
      </c>
      <c r="H5835" s="67"/>
      <c r="I5835" s="67" t="s">
        <v>2380</v>
      </c>
      <c r="J5835" s="36">
        <v>2040</v>
      </c>
    </row>
    <row r="5836" spans="1:10" x14ac:dyDescent="0.25">
      <c r="A5836" s="67"/>
      <c r="B5836" s="67"/>
      <c r="C5836" s="67"/>
      <c r="D5836" s="67"/>
      <c r="E5836" s="67" t="s">
        <v>383</v>
      </c>
      <c r="F5836" s="68">
        <v>40633</v>
      </c>
      <c r="G5836" s="67" t="s">
        <v>384</v>
      </c>
      <c r="H5836" s="67"/>
      <c r="I5836" s="67" t="s">
        <v>385</v>
      </c>
      <c r="J5836" s="36">
        <v>20</v>
      </c>
    </row>
    <row r="5837" spans="1:10" x14ac:dyDescent="0.25">
      <c r="A5837" s="67"/>
      <c r="B5837" s="67"/>
      <c r="C5837" s="67"/>
      <c r="D5837" s="67"/>
      <c r="E5837" s="67" t="s">
        <v>383</v>
      </c>
      <c r="F5837" s="68">
        <v>40724</v>
      </c>
      <c r="G5837" s="67" t="s">
        <v>1496</v>
      </c>
      <c r="H5837" s="67"/>
      <c r="I5837" s="67" t="s">
        <v>1497</v>
      </c>
      <c r="J5837" s="36">
        <v>20</v>
      </c>
    </row>
    <row r="5838" spans="1:10" x14ac:dyDescent="0.25">
      <c r="A5838" s="67"/>
      <c r="B5838" s="67"/>
      <c r="C5838" s="67"/>
      <c r="D5838" s="67"/>
      <c r="E5838" s="67" t="s">
        <v>383</v>
      </c>
      <c r="F5838" s="68">
        <v>40755</v>
      </c>
      <c r="G5838" s="67" t="s">
        <v>1563</v>
      </c>
      <c r="H5838" s="67"/>
      <c r="I5838" s="67" t="s">
        <v>1564</v>
      </c>
      <c r="J5838" s="36">
        <v>40</v>
      </c>
    </row>
    <row r="5839" spans="1:10" x14ac:dyDescent="0.25">
      <c r="A5839" s="67"/>
      <c r="B5839" s="67"/>
      <c r="C5839" s="67"/>
      <c r="D5839" s="67"/>
      <c r="E5839" s="67" t="s">
        <v>383</v>
      </c>
      <c r="F5839" s="68">
        <v>40877</v>
      </c>
      <c r="G5839" s="67" t="s">
        <v>894</v>
      </c>
      <c r="H5839" s="67"/>
      <c r="I5839" s="67" t="s">
        <v>895</v>
      </c>
      <c r="J5839" s="36">
        <v>20</v>
      </c>
    </row>
    <row r="5840" spans="1:10" x14ac:dyDescent="0.25">
      <c r="A5840" s="67"/>
      <c r="B5840" s="67"/>
      <c r="C5840" s="67"/>
      <c r="D5840" s="67"/>
      <c r="E5840" s="67" t="s">
        <v>383</v>
      </c>
      <c r="F5840" s="68">
        <v>40908</v>
      </c>
      <c r="G5840" s="67" t="s">
        <v>1710</v>
      </c>
      <c r="H5840" s="67"/>
      <c r="I5840" s="67" t="s">
        <v>1711</v>
      </c>
      <c r="J5840" s="36">
        <v>780</v>
      </c>
    </row>
    <row r="5841" spans="1:10" x14ac:dyDescent="0.25">
      <c r="A5841" s="67"/>
      <c r="B5841" s="67"/>
      <c r="C5841" s="67"/>
      <c r="D5841" s="67"/>
      <c r="E5841" s="67" t="s">
        <v>383</v>
      </c>
      <c r="F5841" s="68">
        <v>40968</v>
      </c>
      <c r="G5841" s="67" t="s">
        <v>1622</v>
      </c>
      <c r="H5841" s="67"/>
      <c r="I5841" s="67" t="s">
        <v>1623</v>
      </c>
      <c r="J5841" s="36">
        <v>20</v>
      </c>
    </row>
    <row r="5842" spans="1:10" x14ac:dyDescent="0.25">
      <c r="A5842" s="67"/>
      <c r="B5842" s="67"/>
      <c r="C5842" s="67"/>
      <c r="D5842" s="67"/>
      <c r="E5842" s="67" t="s">
        <v>383</v>
      </c>
      <c r="F5842" s="68">
        <v>41029</v>
      </c>
      <c r="G5842" s="67" t="s">
        <v>896</v>
      </c>
      <c r="H5842" s="67"/>
      <c r="I5842" s="67" t="s">
        <v>897</v>
      </c>
      <c r="J5842" s="36">
        <v>40</v>
      </c>
    </row>
    <row r="5843" spans="1:10" x14ac:dyDescent="0.25">
      <c r="A5843" s="67"/>
      <c r="B5843" s="67"/>
      <c r="C5843" s="67"/>
      <c r="D5843" s="67"/>
      <c r="E5843" s="67" t="s">
        <v>383</v>
      </c>
      <c r="F5843" s="68">
        <v>41060</v>
      </c>
      <c r="G5843" s="67" t="s">
        <v>1486</v>
      </c>
      <c r="H5843" s="67"/>
      <c r="I5843" s="67" t="s">
        <v>1487</v>
      </c>
      <c r="J5843" s="36">
        <v>20</v>
      </c>
    </row>
    <row r="5844" spans="1:10" x14ac:dyDescent="0.25">
      <c r="A5844" s="67"/>
      <c r="B5844" s="67"/>
      <c r="C5844" s="67"/>
      <c r="D5844" s="67"/>
      <c r="E5844" s="67" t="s">
        <v>383</v>
      </c>
      <c r="F5844" s="68">
        <v>41121</v>
      </c>
      <c r="G5844" s="67" t="s">
        <v>1513</v>
      </c>
      <c r="H5844" s="67"/>
      <c r="I5844" s="67" t="s">
        <v>1514</v>
      </c>
      <c r="J5844" s="36">
        <v>56</v>
      </c>
    </row>
    <row r="5845" spans="1:10" x14ac:dyDescent="0.25">
      <c r="A5845" s="67"/>
      <c r="B5845" s="67"/>
      <c r="C5845" s="67"/>
      <c r="D5845" s="67"/>
      <c r="E5845" s="67" t="s">
        <v>383</v>
      </c>
      <c r="F5845" s="68">
        <v>41243</v>
      </c>
      <c r="G5845" s="67" t="s">
        <v>1738</v>
      </c>
      <c r="H5845" s="67"/>
      <c r="I5845" s="67" t="s">
        <v>1739</v>
      </c>
      <c r="J5845" s="36">
        <v>857</v>
      </c>
    </row>
    <row r="5846" spans="1:10" x14ac:dyDescent="0.25">
      <c r="A5846" s="67"/>
      <c r="B5846" s="67"/>
      <c r="C5846" s="67"/>
      <c r="D5846" s="67"/>
      <c r="E5846" s="67" t="s">
        <v>383</v>
      </c>
      <c r="F5846" s="68">
        <v>41333</v>
      </c>
      <c r="G5846" s="67" t="s">
        <v>1571</v>
      </c>
      <c r="H5846" s="67"/>
      <c r="I5846" s="67" t="s">
        <v>1572</v>
      </c>
      <c r="J5846" s="36">
        <v>8</v>
      </c>
    </row>
    <row r="5847" spans="1:10" x14ac:dyDescent="0.25">
      <c r="A5847" s="67"/>
      <c r="B5847" s="67"/>
      <c r="C5847" s="67"/>
      <c r="D5847" s="67"/>
      <c r="E5847" s="67" t="s">
        <v>383</v>
      </c>
      <c r="F5847" s="68">
        <v>41364</v>
      </c>
      <c r="G5847" s="67" t="s">
        <v>1624</v>
      </c>
      <c r="H5847" s="67"/>
      <c r="I5847" s="67" t="s">
        <v>1625</v>
      </c>
      <c r="J5847" s="36">
        <v>8</v>
      </c>
    </row>
    <row r="5848" spans="1:10" x14ac:dyDescent="0.25">
      <c r="A5848" s="67"/>
      <c r="B5848" s="67"/>
      <c r="C5848" s="67"/>
      <c r="D5848" s="67"/>
      <c r="E5848" s="67" t="s">
        <v>383</v>
      </c>
      <c r="F5848" s="68">
        <v>41394</v>
      </c>
      <c r="G5848" s="67" t="s">
        <v>1515</v>
      </c>
      <c r="H5848" s="67"/>
      <c r="I5848" s="67" t="s">
        <v>1516</v>
      </c>
      <c r="J5848" s="36">
        <v>28</v>
      </c>
    </row>
    <row r="5849" spans="1:10" x14ac:dyDescent="0.25">
      <c r="A5849" s="67"/>
      <c r="B5849" s="67"/>
      <c r="C5849" s="67"/>
      <c r="D5849" s="67"/>
      <c r="E5849" s="67" t="s">
        <v>383</v>
      </c>
      <c r="F5849" s="68">
        <v>41425</v>
      </c>
      <c r="G5849" s="67" t="s">
        <v>1490</v>
      </c>
      <c r="H5849" s="67"/>
      <c r="I5849" s="67" t="s">
        <v>1491</v>
      </c>
      <c r="J5849" s="36">
        <v>8</v>
      </c>
    </row>
    <row r="5850" spans="1:10" x14ac:dyDescent="0.25">
      <c r="A5850" s="67"/>
      <c r="B5850" s="67"/>
      <c r="C5850" s="67"/>
      <c r="D5850" s="67"/>
      <c r="E5850" s="67" t="s">
        <v>383</v>
      </c>
      <c r="F5850" s="68">
        <v>41455</v>
      </c>
      <c r="G5850" s="67" t="s">
        <v>1750</v>
      </c>
      <c r="H5850" s="67"/>
      <c r="I5850" s="67" t="s">
        <v>1751</v>
      </c>
      <c r="J5850" s="36">
        <v>8</v>
      </c>
    </row>
    <row r="5851" spans="1:10" x14ac:dyDescent="0.25">
      <c r="A5851" s="67"/>
      <c r="B5851" s="67"/>
      <c r="C5851" s="67"/>
      <c r="D5851" s="67"/>
      <c r="E5851" s="67" t="s">
        <v>383</v>
      </c>
      <c r="F5851" s="68">
        <v>41486</v>
      </c>
      <c r="G5851" s="67" t="s">
        <v>1517</v>
      </c>
      <c r="H5851" s="67"/>
      <c r="I5851" s="67" t="s">
        <v>1518</v>
      </c>
      <c r="J5851" s="36">
        <v>6</v>
      </c>
    </row>
    <row r="5852" spans="1:10" x14ac:dyDescent="0.25">
      <c r="A5852" s="67"/>
      <c r="B5852" s="67"/>
      <c r="C5852" s="67"/>
      <c r="D5852" s="67"/>
      <c r="E5852" s="67" t="s">
        <v>383</v>
      </c>
      <c r="F5852" s="68">
        <v>41486</v>
      </c>
      <c r="G5852" s="67" t="s">
        <v>1517</v>
      </c>
      <c r="H5852" s="67"/>
      <c r="I5852" s="67" t="s">
        <v>1518</v>
      </c>
      <c r="J5852" s="36">
        <v>22</v>
      </c>
    </row>
    <row r="5853" spans="1:10" x14ac:dyDescent="0.25">
      <c r="A5853" s="67"/>
      <c r="B5853" s="67"/>
      <c r="C5853" s="67"/>
      <c r="D5853" s="67"/>
      <c r="E5853" s="67" t="s">
        <v>383</v>
      </c>
      <c r="F5853" s="68">
        <v>41578</v>
      </c>
      <c r="G5853" s="67" t="s">
        <v>421</v>
      </c>
      <c r="H5853" s="67"/>
      <c r="I5853" s="67" t="s">
        <v>422</v>
      </c>
      <c r="J5853" s="36">
        <v>8</v>
      </c>
    </row>
    <row r="5854" spans="1:10" x14ac:dyDescent="0.25">
      <c r="A5854" s="67"/>
      <c r="B5854" s="67"/>
      <c r="C5854" s="67"/>
      <c r="D5854" s="67"/>
      <c r="E5854" s="67" t="s">
        <v>383</v>
      </c>
      <c r="F5854" s="68">
        <v>41639</v>
      </c>
      <c r="G5854" s="67" t="s">
        <v>1630</v>
      </c>
      <c r="H5854" s="67"/>
      <c r="I5854" s="67" t="s">
        <v>1631</v>
      </c>
      <c r="J5854" s="36">
        <v>4613.6000000000004</v>
      </c>
    </row>
    <row r="5855" spans="1:10" x14ac:dyDescent="0.25">
      <c r="A5855" s="67"/>
      <c r="B5855" s="67"/>
      <c r="C5855" s="67"/>
      <c r="D5855" s="67"/>
      <c r="E5855" s="67" t="s">
        <v>383</v>
      </c>
      <c r="F5855" s="68">
        <v>41670</v>
      </c>
      <c r="G5855" s="67" t="s">
        <v>1573</v>
      </c>
      <c r="H5855" s="67"/>
      <c r="I5855" s="67" t="s">
        <v>1574</v>
      </c>
      <c r="J5855" s="36">
        <v>40</v>
      </c>
    </row>
    <row r="5856" spans="1:10" x14ac:dyDescent="0.25">
      <c r="A5856" s="67"/>
      <c r="B5856" s="67"/>
      <c r="C5856" s="67"/>
      <c r="D5856" s="67"/>
      <c r="E5856" s="67" t="s">
        <v>383</v>
      </c>
      <c r="F5856" s="68">
        <v>41729</v>
      </c>
      <c r="G5856" s="67" t="s">
        <v>1478</v>
      </c>
      <c r="H5856" s="67"/>
      <c r="I5856" s="67" t="s">
        <v>1479</v>
      </c>
      <c r="J5856" s="36">
        <v>38</v>
      </c>
    </row>
    <row r="5857" spans="1:10" x14ac:dyDescent="0.25">
      <c r="A5857" s="67"/>
      <c r="B5857" s="67"/>
      <c r="C5857" s="67"/>
      <c r="D5857" s="67"/>
      <c r="E5857" s="67" t="s">
        <v>426</v>
      </c>
      <c r="F5857" s="68">
        <v>41813</v>
      </c>
      <c r="G5857" s="67"/>
      <c r="H5857" s="67" t="s">
        <v>5057</v>
      </c>
      <c r="I5857" s="67" t="s">
        <v>2606</v>
      </c>
      <c r="J5857" s="36">
        <v>-29.94</v>
      </c>
    </row>
    <row r="5858" spans="1:10" x14ac:dyDescent="0.25">
      <c r="A5858" s="67"/>
      <c r="B5858" s="67"/>
      <c r="C5858" s="67"/>
      <c r="D5858" s="67"/>
      <c r="E5858" s="67" t="s">
        <v>383</v>
      </c>
      <c r="F5858" s="68">
        <v>41943</v>
      </c>
      <c r="G5858" s="67" t="s">
        <v>1644</v>
      </c>
      <c r="H5858" s="67"/>
      <c r="I5858" s="67" t="s">
        <v>1645</v>
      </c>
      <c r="J5858" s="36">
        <v>38</v>
      </c>
    </row>
    <row r="5859" spans="1:10" x14ac:dyDescent="0.25">
      <c r="A5859" s="67"/>
      <c r="B5859" s="67"/>
      <c r="C5859" s="67"/>
      <c r="D5859" s="67"/>
      <c r="E5859" s="67" t="s">
        <v>383</v>
      </c>
      <c r="F5859" s="68">
        <v>41973</v>
      </c>
      <c r="G5859" s="67" t="s">
        <v>1646</v>
      </c>
      <c r="H5859" s="67"/>
      <c r="I5859" s="67" t="s">
        <v>1647</v>
      </c>
      <c r="J5859" s="36">
        <v>8</v>
      </c>
    </row>
    <row r="5860" spans="1:10" x14ac:dyDescent="0.25">
      <c r="A5860" s="67"/>
      <c r="B5860" s="67"/>
      <c r="C5860" s="67"/>
      <c r="D5860" s="67"/>
      <c r="E5860" s="67" t="s">
        <v>426</v>
      </c>
      <c r="F5860" s="68">
        <v>41974</v>
      </c>
      <c r="G5860" s="67" t="s">
        <v>570</v>
      </c>
      <c r="H5860" s="67" t="s">
        <v>571</v>
      </c>
      <c r="I5860" s="67" t="s">
        <v>5058</v>
      </c>
      <c r="J5860" s="36">
        <v>-22.5</v>
      </c>
    </row>
    <row r="5861" spans="1:10" x14ac:dyDescent="0.25">
      <c r="A5861" s="67"/>
      <c r="B5861" s="67"/>
      <c r="C5861" s="67"/>
      <c r="D5861" s="67"/>
      <c r="E5861" s="67" t="s">
        <v>383</v>
      </c>
      <c r="F5861" s="68">
        <v>42004</v>
      </c>
      <c r="G5861" s="67" t="s">
        <v>1648</v>
      </c>
      <c r="H5861" s="67"/>
      <c r="I5861" s="67" t="s">
        <v>1649</v>
      </c>
      <c r="J5861" s="36">
        <v>38</v>
      </c>
    </row>
    <row r="5862" spans="1:10" x14ac:dyDescent="0.25">
      <c r="A5862" s="67"/>
      <c r="B5862" s="67"/>
      <c r="C5862" s="67"/>
      <c r="D5862" s="67"/>
      <c r="E5862" s="67" t="s">
        <v>383</v>
      </c>
      <c r="F5862" s="68">
        <v>42035</v>
      </c>
      <c r="G5862" s="67" t="s">
        <v>1579</v>
      </c>
      <c r="H5862" s="67"/>
      <c r="I5862" s="67" t="s">
        <v>1580</v>
      </c>
      <c r="J5862" s="36">
        <v>28</v>
      </c>
    </row>
    <row r="5863" spans="1:10" x14ac:dyDescent="0.25">
      <c r="A5863" s="67"/>
      <c r="B5863" s="67"/>
      <c r="C5863" s="67"/>
      <c r="D5863" s="67"/>
      <c r="E5863" s="67" t="s">
        <v>383</v>
      </c>
      <c r="F5863" s="68">
        <v>42124</v>
      </c>
      <c r="G5863" s="67" t="s">
        <v>1523</v>
      </c>
      <c r="H5863" s="67"/>
      <c r="I5863" s="67" t="s">
        <v>1524</v>
      </c>
      <c r="J5863" s="36">
        <v>8</v>
      </c>
    </row>
    <row r="5864" spans="1:10" x14ac:dyDescent="0.25">
      <c r="A5864" s="67"/>
      <c r="B5864" s="67"/>
      <c r="C5864" s="67"/>
      <c r="D5864" s="67"/>
      <c r="E5864" s="67" t="s">
        <v>383</v>
      </c>
      <c r="F5864" s="68">
        <v>42155</v>
      </c>
      <c r="G5864" s="67" t="s">
        <v>1650</v>
      </c>
      <c r="H5864" s="67"/>
      <c r="I5864" s="67" t="s">
        <v>1651</v>
      </c>
      <c r="J5864" s="36">
        <v>38</v>
      </c>
    </row>
    <row r="5865" spans="1:10" x14ac:dyDescent="0.25">
      <c r="A5865" s="67"/>
      <c r="B5865" s="67"/>
      <c r="C5865" s="67"/>
      <c r="D5865" s="67"/>
      <c r="E5865" s="67" t="s">
        <v>383</v>
      </c>
      <c r="F5865" s="68">
        <v>42247</v>
      </c>
      <c r="G5865" s="67" t="s">
        <v>1658</v>
      </c>
      <c r="H5865" s="67"/>
      <c r="I5865" s="67" t="s">
        <v>1659</v>
      </c>
      <c r="J5865" s="36">
        <v>20</v>
      </c>
    </row>
    <row r="5866" spans="1:10" x14ac:dyDescent="0.25">
      <c r="A5866" s="67"/>
      <c r="B5866" s="67"/>
      <c r="C5866" s="67"/>
      <c r="D5866" s="67"/>
      <c r="E5866" s="67" t="s">
        <v>426</v>
      </c>
      <c r="F5866" s="68">
        <v>42261</v>
      </c>
      <c r="G5866" s="67"/>
      <c r="H5866" s="67" t="s">
        <v>5057</v>
      </c>
      <c r="I5866" s="67" t="s">
        <v>5059</v>
      </c>
      <c r="J5866" s="36">
        <v>-62.6</v>
      </c>
    </row>
    <row r="5867" spans="1:10" x14ac:dyDescent="0.25">
      <c r="A5867" s="67"/>
      <c r="B5867" s="67"/>
      <c r="C5867" s="67"/>
      <c r="D5867" s="67"/>
      <c r="E5867" s="67" t="s">
        <v>426</v>
      </c>
      <c r="F5867" s="68">
        <v>42290</v>
      </c>
      <c r="G5867" s="67" t="s">
        <v>570</v>
      </c>
      <c r="H5867" s="67" t="s">
        <v>571</v>
      </c>
      <c r="I5867" s="67" t="s">
        <v>5060</v>
      </c>
      <c r="J5867" s="36">
        <v>-142.5</v>
      </c>
    </row>
    <row r="5868" spans="1:10" x14ac:dyDescent="0.25">
      <c r="A5868" s="67"/>
      <c r="B5868" s="67"/>
      <c r="C5868" s="67"/>
      <c r="D5868" s="67"/>
      <c r="E5868" s="67" t="s">
        <v>426</v>
      </c>
      <c r="F5868" s="68">
        <v>42303</v>
      </c>
      <c r="G5868" s="67" t="s">
        <v>570</v>
      </c>
      <c r="H5868" s="67" t="s">
        <v>571</v>
      </c>
      <c r="I5868" s="67" t="s">
        <v>5060</v>
      </c>
      <c r="J5868" s="36">
        <v>-45</v>
      </c>
    </row>
    <row r="5869" spans="1:10" x14ac:dyDescent="0.25">
      <c r="A5869" s="67"/>
      <c r="B5869" s="67"/>
      <c r="C5869" s="67"/>
      <c r="D5869" s="67"/>
      <c r="E5869" s="67" t="s">
        <v>383</v>
      </c>
      <c r="F5869" s="68">
        <v>42338</v>
      </c>
      <c r="G5869" s="67" t="s">
        <v>1525</v>
      </c>
      <c r="H5869" s="67"/>
      <c r="I5869" s="67" t="s">
        <v>1526</v>
      </c>
      <c r="J5869" s="36">
        <v>38</v>
      </c>
    </row>
    <row r="5870" spans="1:10" x14ac:dyDescent="0.25">
      <c r="A5870" s="67"/>
      <c r="B5870" s="67"/>
      <c r="C5870" s="67"/>
      <c r="D5870" s="67"/>
      <c r="E5870" s="67" t="s">
        <v>383</v>
      </c>
      <c r="F5870" s="68">
        <v>42369</v>
      </c>
      <c r="G5870" s="67" t="s">
        <v>5061</v>
      </c>
      <c r="H5870" s="67"/>
      <c r="I5870" s="67" t="s">
        <v>5062</v>
      </c>
      <c r="J5870" s="36">
        <v>6120</v>
      </c>
    </row>
    <row r="5871" spans="1:10" x14ac:dyDescent="0.25">
      <c r="A5871" s="67"/>
      <c r="B5871" s="67"/>
      <c r="C5871" s="67"/>
      <c r="D5871" s="67"/>
      <c r="E5871" s="67" t="s">
        <v>383</v>
      </c>
      <c r="F5871" s="68">
        <v>42429</v>
      </c>
      <c r="G5871" s="67" t="s">
        <v>1464</v>
      </c>
      <c r="H5871" s="67"/>
      <c r="I5871" s="67" t="s">
        <v>1465</v>
      </c>
      <c r="J5871" s="36">
        <v>38</v>
      </c>
    </row>
    <row r="5872" spans="1:10" x14ac:dyDescent="0.25">
      <c r="A5872" s="67"/>
      <c r="B5872" s="67"/>
      <c r="C5872" s="67"/>
      <c r="D5872" s="67"/>
      <c r="E5872" s="67" t="s">
        <v>383</v>
      </c>
      <c r="F5872" s="68">
        <v>42460</v>
      </c>
      <c r="G5872" s="67" t="s">
        <v>1466</v>
      </c>
      <c r="H5872" s="67"/>
      <c r="I5872" s="67" t="s">
        <v>1467</v>
      </c>
      <c r="J5872" s="36">
        <v>8</v>
      </c>
    </row>
    <row r="5873" spans="1:10" x14ac:dyDescent="0.25">
      <c r="A5873" s="67"/>
      <c r="B5873" s="67"/>
      <c r="C5873" s="67"/>
      <c r="D5873" s="67"/>
      <c r="E5873" s="67" t="s">
        <v>426</v>
      </c>
      <c r="F5873" s="68">
        <v>42478</v>
      </c>
      <c r="G5873" s="67" t="s">
        <v>570</v>
      </c>
      <c r="H5873" s="67" t="s">
        <v>5063</v>
      </c>
      <c r="I5873" s="67" t="s">
        <v>5064</v>
      </c>
      <c r="J5873" s="36">
        <v>-143.75</v>
      </c>
    </row>
    <row r="5874" spans="1:10" x14ac:dyDescent="0.25">
      <c r="A5874" s="67"/>
      <c r="B5874" s="67"/>
      <c r="C5874" s="67"/>
      <c r="D5874" s="67"/>
      <c r="E5874" s="67" t="s">
        <v>383</v>
      </c>
      <c r="F5874" s="68">
        <v>42521</v>
      </c>
      <c r="G5874" s="67" t="s">
        <v>1480</v>
      </c>
      <c r="H5874" s="67"/>
      <c r="I5874" s="67" t="s">
        <v>1481</v>
      </c>
      <c r="J5874" s="36">
        <v>8</v>
      </c>
    </row>
    <row r="5875" spans="1:10" x14ac:dyDescent="0.25">
      <c r="A5875" s="67"/>
      <c r="B5875" s="67"/>
      <c r="C5875" s="67"/>
      <c r="D5875" s="67"/>
      <c r="E5875" s="67" t="s">
        <v>383</v>
      </c>
      <c r="F5875" s="68">
        <v>42611</v>
      </c>
      <c r="G5875" s="67" t="s">
        <v>5065</v>
      </c>
      <c r="H5875" s="67"/>
      <c r="I5875" s="67" t="s">
        <v>5066</v>
      </c>
      <c r="J5875" s="36">
        <v>449</v>
      </c>
    </row>
    <row r="5876" spans="1:10" x14ac:dyDescent="0.25">
      <c r="A5876" s="67"/>
      <c r="B5876" s="67"/>
      <c r="C5876" s="67"/>
      <c r="D5876" s="67"/>
      <c r="E5876" s="67" t="s">
        <v>426</v>
      </c>
      <c r="F5876" s="68">
        <v>42625</v>
      </c>
      <c r="G5876" s="67"/>
      <c r="H5876" s="67" t="s">
        <v>5067</v>
      </c>
      <c r="I5876" s="67" t="s">
        <v>5068</v>
      </c>
      <c r="J5876" s="36">
        <v>-74.69</v>
      </c>
    </row>
    <row r="5877" spans="1:10" x14ac:dyDescent="0.25">
      <c r="A5877" s="67"/>
      <c r="B5877" s="67"/>
      <c r="C5877" s="67"/>
      <c r="D5877" s="67"/>
      <c r="E5877" s="67" t="s">
        <v>383</v>
      </c>
      <c r="F5877" s="68">
        <v>42643</v>
      </c>
      <c r="G5877" s="67" t="s">
        <v>1581</v>
      </c>
      <c r="H5877" s="67"/>
      <c r="I5877" s="67" t="s">
        <v>1582</v>
      </c>
      <c r="J5877" s="36">
        <v>8</v>
      </c>
    </row>
    <row r="5878" spans="1:10" x14ac:dyDescent="0.25">
      <c r="A5878" s="67"/>
      <c r="B5878" s="67"/>
      <c r="C5878" s="67"/>
      <c r="D5878" s="67"/>
      <c r="E5878" s="67" t="s">
        <v>383</v>
      </c>
      <c r="F5878" s="68">
        <v>42675</v>
      </c>
      <c r="G5878" s="67" t="s">
        <v>1835</v>
      </c>
      <c r="H5878" s="67"/>
      <c r="I5878" s="67" t="s">
        <v>1836</v>
      </c>
      <c r="J5878" s="36">
        <v>38</v>
      </c>
    </row>
    <row r="5879" spans="1:10" x14ac:dyDescent="0.25">
      <c r="A5879" s="67"/>
      <c r="B5879" s="67"/>
      <c r="C5879" s="67"/>
      <c r="D5879" s="67"/>
      <c r="E5879" s="67" t="s">
        <v>426</v>
      </c>
      <c r="F5879" s="68">
        <v>42712</v>
      </c>
      <c r="G5879" s="67"/>
      <c r="H5879" s="67" t="s">
        <v>5067</v>
      </c>
      <c r="I5879" s="67" t="s">
        <v>2091</v>
      </c>
      <c r="J5879" s="36">
        <v>-74.099999999999994</v>
      </c>
    </row>
    <row r="5880" spans="1:10" x14ac:dyDescent="0.25">
      <c r="A5880" s="67"/>
      <c r="B5880" s="67"/>
      <c r="C5880" s="67"/>
      <c r="D5880" s="67"/>
      <c r="E5880" s="67" t="s">
        <v>383</v>
      </c>
      <c r="F5880" s="68">
        <v>42766</v>
      </c>
      <c r="G5880" s="67" t="s">
        <v>1586</v>
      </c>
      <c r="H5880" s="67"/>
      <c r="I5880" s="67" t="s">
        <v>1587</v>
      </c>
      <c r="J5880" s="36">
        <v>38</v>
      </c>
    </row>
    <row r="5881" spans="1:10" x14ac:dyDescent="0.25">
      <c r="A5881" s="67"/>
      <c r="B5881" s="67"/>
      <c r="C5881" s="67"/>
      <c r="D5881" s="67"/>
      <c r="E5881" s="67" t="s">
        <v>383</v>
      </c>
      <c r="F5881" s="68">
        <v>42767</v>
      </c>
      <c r="G5881" s="67" t="s">
        <v>1009</v>
      </c>
      <c r="H5881" s="67"/>
      <c r="I5881" s="67" t="s">
        <v>1556</v>
      </c>
      <c r="J5881" s="36">
        <v>0</v>
      </c>
    </row>
    <row r="5882" spans="1:10" x14ac:dyDescent="0.25">
      <c r="A5882" s="67"/>
      <c r="B5882" s="67"/>
      <c r="C5882" s="67"/>
      <c r="D5882" s="67"/>
      <c r="E5882" s="67" t="s">
        <v>383</v>
      </c>
      <c r="F5882" s="68">
        <v>42794</v>
      </c>
      <c r="G5882" s="67" t="s">
        <v>1551</v>
      </c>
      <c r="H5882" s="67"/>
      <c r="I5882" s="67" t="s">
        <v>1465</v>
      </c>
      <c r="J5882" s="36">
        <v>20</v>
      </c>
    </row>
    <row r="5883" spans="1:10" x14ac:dyDescent="0.25">
      <c r="A5883" s="67"/>
      <c r="B5883" s="67"/>
      <c r="C5883" s="67"/>
      <c r="D5883" s="67"/>
      <c r="E5883" s="67" t="s">
        <v>390</v>
      </c>
      <c r="F5883" s="68">
        <v>42822</v>
      </c>
      <c r="G5883" s="67"/>
      <c r="H5883" s="67" t="s">
        <v>5067</v>
      </c>
      <c r="I5883" s="67" t="s">
        <v>5069</v>
      </c>
      <c r="J5883" s="36">
        <v>-165</v>
      </c>
    </row>
    <row r="5884" spans="1:10" x14ac:dyDescent="0.25">
      <c r="A5884" s="67"/>
      <c r="B5884" s="67"/>
      <c r="C5884" s="67"/>
      <c r="D5884" s="67"/>
      <c r="E5884" s="67" t="s">
        <v>383</v>
      </c>
      <c r="F5884" s="68">
        <v>42825</v>
      </c>
      <c r="G5884" s="67" t="s">
        <v>1588</v>
      </c>
      <c r="H5884" s="67"/>
      <c r="I5884" s="67" t="s">
        <v>1589</v>
      </c>
      <c r="J5884" s="36">
        <v>20</v>
      </c>
    </row>
    <row r="5885" spans="1:10" x14ac:dyDescent="0.25">
      <c r="A5885" s="67"/>
      <c r="B5885" s="67"/>
      <c r="C5885" s="67"/>
      <c r="D5885" s="67"/>
      <c r="E5885" s="67" t="s">
        <v>390</v>
      </c>
      <c r="F5885" s="68">
        <v>42917</v>
      </c>
      <c r="G5885" s="67" t="s">
        <v>5070</v>
      </c>
      <c r="H5885" s="67" t="s">
        <v>5067</v>
      </c>
      <c r="I5885" s="67" t="s">
        <v>5071</v>
      </c>
      <c r="J5885" s="36">
        <v>-104.32</v>
      </c>
    </row>
    <row r="5886" spans="1:10" x14ac:dyDescent="0.25">
      <c r="A5886" s="67"/>
      <c r="B5886" s="67"/>
      <c r="C5886" s="67"/>
      <c r="D5886" s="67"/>
      <c r="E5886" s="67" t="s">
        <v>390</v>
      </c>
      <c r="F5886" s="68">
        <v>42930</v>
      </c>
      <c r="G5886" s="67" t="s">
        <v>5070</v>
      </c>
      <c r="H5886" s="67" t="s">
        <v>5067</v>
      </c>
      <c r="I5886" s="67" t="s">
        <v>5072</v>
      </c>
      <c r="J5886" s="36">
        <v>-142.47999999999999</v>
      </c>
    </row>
    <row r="5887" spans="1:10" x14ac:dyDescent="0.25">
      <c r="A5887" s="67"/>
      <c r="B5887" s="67"/>
      <c r="C5887" s="67"/>
      <c r="D5887" s="67"/>
      <c r="E5887" s="67" t="s">
        <v>390</v>
      </c>
      <c r="F5887" s="68">
        <v>42932</v>
      </c>
      <c r="G5887" s="67" t="s">
        <v>5073</v>
      </c>
      <c r="H5887" s="67" t="s">
        <v>5067</v>
      </c>
      <c r="I5887" s="67" t="s">
        <v>5074</v>
      </c>
      <c r="J5887" s="36">
        <v>-75.69</v>
      </c>
    </row>
    <row r="5888" spans="1:10" x14ac:dyDescent="0.25">
      <c r="A5888" s="67"/>
      <c r="B5888" s="67"/>
      <c r="C5888" s="67"/>
      <c r="D5888" s="67"/>
      <c r="E5888" s="67" t="s">
        <v>383</v>
      </c>
      <c r="F5888" s="68">
        <v>42954</v>
      </c>
      <c r="G5888" s="67" t="s">
        <v>5075</v>
      </c>
      <c r="H5888" s="67" t="s">
        <v>5067</v>
      </c>
      <c r="I5888" s="67" t="s">
        <v>5076</v>
      </c>
      <c r="J5888" s="36">
        <v>142.47999999999999</v>
      </c>
    </row>
    <row r="5889" spans="1:10" x14ac:dyDescent="0.25">
      <c r="A5889" s="67"/>
      <c r="B5889" s="67"/>
      <c r="C5889" s="67"/>
      <c r="D5889" s="67"/>
      <c r="E5889" s="67" t="s">
        <v>390</v>
      </c>
      <c r="F5889" s="68">
        <v>42959</v>
      </c>
      <c r="G5889" s="67" t="s">
        <v>5077</v>
      </c>
      <c r="H5889" s="67" t="s">
        <v>5067</v>
      </c>
      <c r="I5889" s="67" t="s">
        <v>5078</v>
      </c>
      <c r="J5889" s="36">
        <v>-101.4</v>
      </c>
    </row>
    <row r="5890" spans="1:10" x14ac:dyDescent="0.25">
      <c r="A5890" s="67"/>
      <c r="B5890" s="67"/>
      <c r="C5890" s="67"/>
      <c r="D5890" s="67"/>
      <c r="E5890" s="67" t="s">
        <v>390</v>
      </c>
      <c r="F5890" s="68">
        <v>43131</v>
      </c>
      <c r="G5890" s="67" t="s">
        <v>5079</v>
      </c>
      <c r="H5890" s="67" t="s">
        <v>5067</v>
      </c>
      <c r="I5890" s="67" t="s">
        <v>5080</v>
      </c>
      <c r="J5890" s="36">
        <v>-29.94</v>
      </c>
    </row>
    <row r="5891" spans="1:10" x14ac:dyDescent="0.25">
      <c r="A5891" s="67"/>
      <c r="B5891" s="67"/>
      <c r="C5891" s="67"/>
      <c r="D5891" s="67"/>
      <c r="E5891" s="67" t="s">
        <v>390</v>
      </c>
      <c r="F5891" s="68">
        <v>43200</v>
      </c>
      <c r="G5891" s="67" t="s">
        <v>5081</v>
      </c>
      <c r="H5891" s="67" t="s">
        <v>5067</v>
      </c>
      <c r="I5891" s="67" t="s">
        <v>5082</v>
      </c>
      <c r="J5891" s="36">
        <v>-12.38</v>
      </c>
    </row>
    <row r="5892" spans="1:10" x14ac:dyDescent="0.25">
      <c r="A5892" s="67"/>
      <c r="B5892" s="67"/>
      <c r="C5892" s="67"/>
      <c r="D5892" s="67"/>
      <c r="E5892" s="67" t="s">
        <v>390</v>
      </c>
      <c r="F5892" s="68">
        <v>43293</v>
      </c>
      <c r="G5892" s="67" t="s">
        <v>5083</v>
      </c>
      <c r="H5892" s="67" t="s">
        <v>5067</v>
      </c>
      <c r="I5892" s="67" t="s">
        <v>5080</v>
      </c>
      <c r="J5892" s="36">
        <v>-29.94</v>
      </c>
    </row>
    <row r="5893" spans="1:10" x14ac:dyDescent="0.25">
      <c r="A5893" s="67"/>
      <c r="B5893" s="67"/>
      <c r="C5893" s="67"/>
      <c r="D5893" s="67"/>
      <c r="E5893" s="67" t="s">
        <v>390</v>
      </c>
      <c r="F5893" s="68">
        <v>43294</v>
      </c>
      <c r="G5893" s="67" t="s">
        <v>5084</v>
      </c>
      <c r="H5893" s="67" t="s">
        <v>5067</v>
      </c>
      <c r="I5893" s="67" t="s">
        <v>5085</v>
      </c>
      <c r="J5893" s="36">
        <v>-74.650000000000006</v>
      </c>
    </row>
    <row r="5894" spans="1:10" x14ac:dyDescent="0.25">
      <c r="A5894" s="67"/>
      <c r="B5894" s="67"/>
      <c r="C5894" s="67"/>
      <c r="D5894" s="67"/>
      <c r="E5894" s="67" t="s">
        <v>390</v>
      </c>
      <c r="F5894" s="68">
        <v>43343</v>
      </c>
      <c r="G5894" s="67" t="s">
        <v>5086</v>
      </c>
      <c r="H5894" s="67" t="s">
        <v>5067</v>
      </c>
      <c r="I5894" s="67" t="s">
        <v>5087</v>
      </c>
      <c r="J5894" s="36">
        <v>-68.38</v>
      </c>
    </row>
    <row r="5895" spans="1:10" x14ac:dyDescent="0.25">
      <c r="A5895" s="67"/>
      <c r="B5895" s="67"/>
      <c r="C5895" s="67"/>
      <c r="D5895" s="67"/>
      <c r="E5895" s="67" t="s">
        <v>390</v>
      </c>
      <c r="F5895" s="68">
        <v>43374</v>
      </c>
      <c r="G5895" s="67" t="s">
        <v>5088</v>
      </c>
      <c r="H5895" s="67" t="s">
        <v>5067</v>
      </c>
      <c r="I5895" s="67" t="s">
        <v>5087</v>
      </c>
      <c r="J5895" s="36">
        <v>-38.26</v>
      </c>
    </row>
    <row r="5896" spans="1:10" x14ac:dyDescent="0.25">
      <c r="A5896" s="67"/>
      <c r="B5896" s="67"/>
      <c r="C5896" s="67"/>
      <c r="D5896" s="67"/>
      <c r="E5896" s="67" t="s">
        <v>390</v>
      </c>
      <c r="F5896" s="68">
        <v>43465</v>
      </c>
      <c r="G5896" s="67" t="s">
        <v>5089</v>
      </c>
      <c r="H5896" s="67" t="s">
        <v>5067</v>
      </c>
      <c r="I5896" s="67" t="s">
        <v>5090</v>
      </c>
      <c r="J5896" s="36">
        <v>-30.72</v>
      </c>
    </row>
    <row r="5897" spans="1:10" x14ac:dyDescent="0.25">
      <c r="A5897" s="67"/>
      <c r="B5897" s="67"/>
      <c r="C5897" s="67"/>
      <c r="D5897" s="67"/>
      <c r="E5897" s="67" t="s">
        <v>390</v>
      </c>
      <c r="F5897" s="68">
        <v>43565</v>
      </c>
      <c r="G5897" s="67" t="s">
        <v>5091</v>
      </c>
      <c r="H5897" s="67" t="s">
        <v>1030</v>
      </c>
      <c r="I5897" s="67" t="s">
        <v>5092</v>
      </c>
      <c r="J5897" s="36">
        <v>-44.16</v>
      </c>
    </row>
    <row r="5898" spans="1:10" x14ac:dyDescent="0.25">
      <c r="A5898" s="67"/>
      <c r="B5898" s="67"/>
      <c r="C5898" s="67"/>
      <c r="D5898" s="67"/>
      <c r="E5898" s="67" t="s">
        <v>390</v>
      </c>
      <c r="F5898" s="68">
        <v>43677</v>
      </c>
      <c r="G5898" s="67" t="s">
        <v>5093</v>
      </c>
      <c r="H5898" s="67" t="s">
        <v>1030</v>
      </c>
      <c r="I5898" s="67" t="s">
        <v>5094</v>
      </c>
      <c r="J5898" s="36">
        <v>-390.24</v>
      </c>
    </row>
    <row r="5899" spans="1:10" x14ac:dyDescent="0.25">
      <c r="A5899" s="67"/>
      <c r="B5899" s="67"/>
      <c r="C5899" s="67"/>
      <c r="D5899" s="67"/>
      <c r="E5899" s="67" t="s">
        <v>390</v>
      </c>
      <c r="F5899" s="68">
        <v>43703</v>
      </c>
      <c r="G5899" s="67" t="s">
        <v>5095</v>
      </c>
      <c r="H5899" s="67" t="s">
        <v>5096</v>
      </c>
      <c r="I5899" s="67" t="s">
        <v>5097</v>
      </c>
      <c r="J5899" s="36">
        <v>-2343.0300000000002</v>
      </c>
    </row>
    <row r="5900" spans="1:10" x14ac:dyDescent="0.25">
      <c r="A5900" s="67"/>
      <c r="B5900" s="67"/>
      <c r="C5900" s="67"/>
      <c r="D5900" s="67"/>
      <c r="E5900" s="67" t="s">
        <v>390</v>
      </c>
      <c r="F5900" s="68">
        <v>43703</v>
      </c>
      <c r="G5900" s="67" t="s">
        <v>5098</v>
      </c>
      <c r="H5900" s="67" t="s">
        <v>5096</v>
      </c>
      <c r="I5900" s="67" t="s">
        <v>5099</v>
      </c>
      <c r="J5900" s="36">
        <v>-168.69</v>
      </c>
    </row>
    <row r="5901" spans="1:10" x14ac:dyDescent="0.25">
      <c r="A5901" s="67"/>
      <c r="B5901" s="67"/>
      <c r="C5901" s="67"/>
      <c r="D5901" s="67"/>
      <c r="E5901" s="67" t="s">
        <v>390</v>
      </c>
      <c r="F5901" s="68">
        <v>43703</v>
      </c>
      <c r="G5901" s="67" t="s">
        <v>5100</v>
      </c>
      <c r="H5901" s="67" t="s">
        <v>5096</v>
      </c>
      <c r="I5901" s="67" t="s">
        <v>5101</v>
      </c>
      <c r="J5901" s="36">
        <v>-97.59</v>
      </c>
    </row>
    <row r="5902" spans="1:10" x14ac:dyDescent="0.25">
      <c r="A5902" s="67"/>
      <c r="B5902" s="67"/>
      <c r="C5902" s="67"/>
      <c r="D5902" s="67"/>
      <c r="E5902" s="67" t="s">
        <v>390</v>
      </c>
      <c r="F5902" s="68">
        <v>43703</v>
      </c>
      <c r="G5902" s="67" t="s">
        <v>5102</v>
      </c>
      <c r="H5902" s="67" t="s">
        <v>5096</v>
      </c>
      <c r="I5902" s="67" t="s">
        <v>5103</v>
      </c>
      <c r="J5902" s="36">
        <v>-703.64</v>
      </c>
    </row>
    <row r="5903" spans="1:10" x14ac:dyDescent="0.25">
      <c r="A5903" s="67"/>
      <c r="B5903" s="67"/>
      <c r="C5903" s="67"/>
      <c r="D5903" s="67"/>
      <c r="E5903" s="67" t="s">
        <v>390</v>
      </c>
      <c r="F5903" s="68">
        <v>43703</v>
      </c>
      <c r="G5903" s="67" t="s">
        <v>5104</v>
      </c>
      <c r="H5903" s="67" t="s">
        <v>5096</v>
      </c>
      <c r="I5903" s="67" t="s">
        <v>5105</v>
      </c>
      <c r="J5903" s="36">
        <v>-214.75</v>
      </c>
    </row>
    <row r="5904" spans="1:10" x14ac:dyDescent="0.25">
      <c r="A5904" s="67"/>
      <c r="B5904" s="67"/>
      <c r="C5904" s="67"/>
      <c r="D5904" s="67"/>
      <c r="E5904" s="67" t="s">
        <v>390</v>
      </c>
      <c r="F5904" s="68">
        <v>43719</v>
      </c>
      <c r="G5904" s="67" t="s">
        <v>5106</v>
      </c>
      <c r="H5904" s="67" t="s">
        <v>5107</v>
      </c>
      <c r="I5904" s="67" t="s">
        <v>5108</v>
      </c>
      <c r="J5904" s="36">
        <v>-1287.3699999999999</v>
      </c>
    </row>
    <row r="5905" spans="1:10" x14ac:dyDescent="0.25">
      <c r="A5905" s="67"/>
      <c r="B5905" s="67"/>
      <c r="C5905" s="67"/>
      <c r="D5905" s="67"/>
      <c r="E5905" s="67" t="s">
        <v>390</v>
      </c>
      <c r="F5905" s="68">
        <v>43722</v>
      </c>
      <c r="G5905" s="67" t="s">
        <v>5109</v>
      </c>
      <c r="H5905" s="67" t="s">
        <v>1030</v>
      </c>
      <c r="I5905" s="67" t="s">
        <v>5110</v>
      </c>
      <c r="J5905" s="36">
        <v>-411.22</v>
      </c>
    </row>
    <row r="5906" spans="1:10" x14ac:dyDescent="0.25">
      <c r="A5906" s="67"/>
      <c r="B5906" s="67"/>
      <c r="C5906" s="67"/>
      <c r="D5906" s="67"/>
      <c r="E5906" s="67" t="s">
        <v>390</v>
      </c>
      <c r="F5906" s="68">
        <v>43722</v>
      </c>
      <c r="G5906" s="67" t="s">
        <v>5111</v>
      </c>
      <c r="H5906" s="67" t="s">
        <v>1030</v>
      </c>
      <c r="I5906" s="67" t="s">
        <v>5112</v>
      </c>
      <c r="J5906" s="36">
        <v>-92.9</v>
      </c>
    </row>
    <row r="5907" spans="1:10" x14ac:dyDescent="0.25">
      <c r="A5907" s="67"/>
      <c r="B5907" s="67"/>
      <c r="C5907" s="67"/>
      <c r="D5907" s="67"/>
      <c r="E5907" s="67" t="s">
        <v>390</v>
      </c>
      <c r="F5907" s="68">
        <v>43722</v>
      </c>
      <c r="G5907" s="67" t="s">
        <v>5113</v>
      </c>
      <c r="H5907" s="67" t="s">
        <v>1030</v>
      </c>
      <c r="I5907" s="67" t="s">
        <v>5114</v>
      </c>
      <c r="J5907" s="36">
        <v>-64.13</v>
      </c>
    </row>
    <row r="5908" spans="1:10" ht="15.75" thickBot="1" x14ac:dyDescent="0.3">
      <c r="A5908" s="67"/>
      <c r="B5908" s="67"/>
      <c r="C5908" s="67"/>
      <c r="D5908" s="67"/>
      <c r="E5908" s="67" t="s">
        <v>390</v>
      </c>
      <c r="F5908" s="68">
        <v>43729</v>
      </c>
      <c r="G5908" s="67" t="s">
        <v>5115</v>
      </c>
      <c r="H5908" s="67" t="s">
        <v>5067</v>
      </c>
      <c r="I5908" s="67" t="s">
        <v>5116</v>
      </c>
      <c r="J5908" s="37">
        <v>-67.98</v>
      </c>
    </row>
    <row r="5909" spans="1:10" x14ac:dyDescent="0.25">
      <c r="A5909" s="67"/>
      <c r="B5909" s="67"/>
      <c r="C5909" s="67" t="s">
        <v>5117</v>
      </c>
      <c r="D5909" s="67"/>
      <c r="E5909" s="67"/>
      <c r="F5909" s="68"/>
      <c r="G5909" s="67"/>
      <c r="H5909" s="67"/>
      <c r="I5909" s="67"/>
      <c r="J5909" s="36">
        <f>ROUND(SUM(J5833:J5908),5)</f>
        <v>7225.87</v>
      </c>
    </row>
    <row r="5910" spans="1:10" x14ac:dyDescent="0.25">
      <c r="A5910" s="64"/>
      <c r="B5910" s="64"/>
      <c r="C5910" s="64" t="s">
        <v>5118</v>
      </c>
      <c r="D5910" s="64"/>
      <c r="E5910" s="64"/>
      <c r="F5910" s="65"/>
      <c r="G5910" s="64"/>
      <c r="H5910" s="64"/>
      <c r="I5910" s="64"/>
      <c r="J5910" s="57"/>
    </row>
    <row r="5911" spans="1:10" x14ac:dyDescent="0.25">
      <c r="A5911" s="67"/>
      <c r="B5911" s="67"/>
      <c r="C5911" s="67"/>
      <c r="D5911" s="67"/>
      <c r="E5911" s="67" t="s">
        <v>383</v>
      </c>
      <c r="F5911" s="68">
        <v>40968</v>
      </c>
      <c r="G5911" s="67" t="s">
        <v>1622</v>
      </c>
      <c r="H5911" s="67"/>
      <c r="I5911" s="67" t="s">
        <v>1623</v>
      </c>
      <c r="J5911" s="36">
        <v>20</v>
      </c>
    </row>
    <row r="5912" spans="1:10" x14ac:dyDescent="0.25">
      <c r="A5912" s="67"/>
      <c r="B5912" s="67"/>
      <c r="C5912" s="67"/>
      <c r="D5912" s="67"/>
      <c r="E5912" s="67" t="s">
        <v>383</v>
      </c>
      <c r="F5912" s="68">
        <v>41029</v>
      </c>
      <c r="G5912" s="67" t="s">
        <v>896</v>
      </c>
      <c r="H5912" s="67"/>
      <c r="I5912" s="67" t="s">
        <v>897</v>
      </c>
      <c r="J5912" s="36">
        <v>40</v>
      </c>
    </row>
    <row r="5913" spans="1:10" x14ac:dyDescent="0.25">
      <c r="A5913" s="67"/>
      <c r="B5913" s="67"/>
      <c r="C5913" s="67"/>
      <c r="D5913" s="67"/>
      <c r="E5913" s="67" t="s">
        <v>383</v>
      </c>
      <c r="F5913" s="68">
        <v>41121</v>
      </c>
      <c r="G5913" s="67" t="s">
        <v>1513</v>
      </c>
      <c r="H5913" s="67"/>
      <c r="I5913" s="67" t="s">
        <v>1514</v>
      </c>
      <c r="J5913" s="36">
        <v>20</v>
      </c>
    </row>
    <row r="5914" spans="1:10" x14ac:dyDescent="0.25">
      <c r="A5914" s="67"/>
      <c r="B5914" s="67"/>
      <c r="C5914" s="67"/>
      <c r="D5914" s="67"/>
      <c r="E5914" s="67" t="s">
        <v>383</v>
      </c>
      <c r="F5914" s="68">
        <v>41213</v>
      </c>
      <c r="G5914" s="67" t="s">
        <v>1569</v>
      </c>
      <c r="H5914" s="67"/>
      <c r="I5914" s="67" t="s">
        <v>1570</v>
      </c>
      <c r="J5914" s="36">
        <v>20</v>
      </c>
    </row>
    <row r="5915" spans="1:10" x14ac:dyDescent="0.25">
      <c r="A5915" s="67"/>
      <c r="B5915" s="67"/>
      <c r="C5915" s="67"/>
      <c r="D5915" s="67"/>
      <c r="E5915" s="67" t="s">
        <v>383</v>
      </c>
      <c r="F5915" s="68">
        <v>41455</v>
      </c>
      <c r="G5915" s="67" t="s">
        <v>1750</v>
      </c>
      <c r="H5915" s="67"/>
      <c r="I5915" s="67" t="s">
        <v>1751</v>
      </c>
      <c r="J5915" s="36">
        <v>58</v>
      </c>
    </row>
    <row r="5916" spans="1:10" x14ac:dyDescent="0.25">
      <c r="A5916" s="67"/>
      <c r="B5916" s="67"/>
      <c r="C5916" s="67"/>
      <c r="D5916" s="67"/>
      <c r="E5916" s="67" t="s">
        <v>426</v>
      </c>
      <c r="F5916" s="68">
        <v>41890</v>
      </c>
      <c r="G5916" s="67"/>
      <c r="H5916" s="67" t="s">
        <v>568</v>
      </c>
      <c r="I5916" s="67" t="s">
        <v>5119</v>
      </c>
      <c r="J5916" s="36">
        <v>-158</v>
      </c>
    </row>
    <row r="5917" spans="1:10" x14ac:dyDescent="0.25">
      <c r="A5917" s="67"/>
      <c r="B5917" s="67"/>
      <c r="C5917" s="67"/>
      <c r="D5917" s="67"/>
      <c r="E5917" s="67" t="s">
        <v>426</v>
      </c>
      <c r="F5917" s="68">
        <v>42093</v>
      </c>
      <c r="G5917" s="67" t="s">
        <v>570</v>
      </c>
      <c r="H5917" s="67" t="s">
        <v>5120</v>
      </c>
      <c r="I5917" s="67" t="s">
        <v>5121</v>
      </c>
      <c r="J5917" s="36">
        <v>-87</v>
      </c>
    </row>
    <row r="5918" spans="1:10" x14ac:dyDescent="0.25">
      <c r="A5918" s="67"/>
      <c r="B5918" s="67"/>
      <c r="C5918" s="67"/>
      <c r="D5918" s="67"/>
      <c r="E5918" s="67" t="s">
        <v>383</v>
      </c>
      <c r="F5918" s="68">
        <v>42094</v>
      </c>
      <c r="G5918" s="67" t="s">
        <v>5122</v>
      </c>
      <c r="H5918" s="67"/>
      <c r="I5918" s="67" t="s">
        <v>5123</v>
      </c>
      <c r="J5918" s="36">
        <v>1.92</v>
      </c>
    </row>
    <row r="5919" spans="1:10" x14ac:dyDescent="0.25">
      <c r="A5919" s="67"/>
      <c r="B5919" s="67"/>
      <c r="C5919" s="67"/>
      <c r="D5919" s="67"/>
      <c r="E5919" s="67" t="s">
        <v>383</v>
      </c>
      <c r="F5919" s="68">
        <v>42155</v>
      </c>
      <c r="G5919" s="67" t="s">
        <v>1650</v>
      </c>
      <c r="H5919" s="67"/>
      <c r="I5919" s="67" t="s">
        <v>1651</v>
      </c>
      <c r="J5919" s="36">
        <v>20</v>
      </c>
    </row>
    <row r="5920" spans="1:10" x14ac:dyDescent="0.25">
      <c r="A5920" s="67"/>
      <c r="B5920" s="67"/>
      <c r="C5920" s="67"/>
      <c r="D5920" s="67"/>
      <c r="E5920" s="67" t="s">
        <v>426</v>
      </c>
      <c r="F5920" s="68">
        <v>42163</v>
      </c>
      <c r="G5920" s="67" t="s">
        <v>570</v>
      </c>
      <c r="H5920" s="67" t="s">
        <v>5120</v>
      </c>
      <c r="I5920" s="67" t="s">
        <v>5121</v>
      </c>
      <c r="J5920" s="36">
        <v>-192.98</v>
      </c>
    </row>
    <row r="5921" spans="1:10" x14ac:dyDescent="0.25">
      <c r="A5921" s="67"/>
      <c r="B5921" s="67"/>
      <c r="C5921" s="67"/>
      <c r="D5921" s="67"/>
      <c r="E5921" s="67" t="s">
        <v>383</v>
      </c>
      <c r="F5921" s="68">
        <v>42185</v>
      </c>
      <c r="G5921" s="67" t="s">
        <v>900</v>
      </c>
      <c r="H5921" s="67"/>
      <c r="I5921" s="67" t="s">
        <v>901</v>
      </c>
      <c r="J5921" s="36">
        <v>38</v>
      </c>
    </row>
    <row r="5922" spans="1:10" x14ac:dyDescent="0.25">
      <c r="A5922" s="67"/>
      <c r="B5922" s="67"/>
      <c r="C5922" s="67"/>
      <c r="D5922" s="67"/>
      <c r="E5922" s="67" t="s">
        <v>383</v>
      </c>
      <c r="F5922" s="68">
        <v>42216</v>
      </c>
      <c r="G5922" s="67" t="s">
        <v>1655</v>
      </c>
      <c r="H5922" s="67"/>
      <c r="I5922" s="67" t="s">
        <v>1656</v>
      </c>
      <c r="J5922" s="36">
        <v>20</v>
      </c>
    </row>
    <row r="5923" spans="1:10" x14ac:dyDescent="0.25">
      <c r="A5923" s="67"/>
      <c r="B5923" s="67"/>
      <c r="C5923" s="67"/>
      <c r="D5923" s="67"/>
      <c r="E5923" s="67" t="s">
        <v>423</v>
      </c>
      <c r="F5923" s="68">
        <v>42247</v>
      </c>
      <c r="G5923" s="67"/>
      <c r="H5923" s="67" t="s">
        <v>5124</v>
      </c>
      <c r="I5923" s="67" t="s">
        <v>1652</v>
      </c>
      <c r="J5923" s="36">
        <v>2000</v>
      </c>
    </row>
    <row r="5924" spans="1:10" x14ac:dyDescent="0.25">
      <c r="A5924" s="67"/>
      <c r="B5924" s="67"/>
      <c r="C5924" s="67"/>
      <c r="D5924" s="67"/>
      <c r="E5924" s="67" t="s">
        <v>423</v>
      </c>
      <c r="F5924" s="68">
        <v>42247</v>
      </c>
      <c r="G5924" s="67"/>
      <c r="H5924" s="67"/>
      <c r="I5924" s="67" t="s">
        <v>431</v>
      </c>
      <c r="J5924" s="36">
        <v>-53.83</v>
      </c>
    </row>
    <row r="5925" spans="1:10" x14ac:dyDescent="0.25">
      <c r="A5925" s="67"/>
      <c r="B5925" s="67"/>
      <c r="C5925" s="67"/>
      <c r="D5925" s="67"/>
      <c r="E5925" s="67" t="s">
        <v>426</v>
      </c>
      <c r="F5925" s="68">
        <v>42255</v>
      </c>
      <c r="G5925" s="67" t="s">
        <v>570</v>
      </c>
      <c r="H5925" s="67" t="s">
        <v>5120</v>
      </c>
      <c r="I5925" s="67" t="s">
        <v>5121</v>
      </c>
      <c r="J5925" s="36">
        <v>-118.09</v>
      </c>
    </row>
    <row r="5926" spans="1:10" x14ac:dyDescent="0.25">
      <c r="A5926" s="67"/>
      <c r="B5926" s="67"/>
      <c r="C5926" s="67"/>
      <c r="D5926" s="67"/>
      <c r="E5926" s="67" t="s">
        <v>383</v>
      </c>
      <c r="F5926" s="68">
        <v>42277</v>
      </c>
      <c r="G5926" s="67" t="s">
        <v>991</v>
      </c>
      <c r="H5926" s="67"/>
      <c r="I5926" s="67" t="s">
        <v>992</v>
      </c>
      <c r="J5926" s="36">
        <v>20</v>
      </c>
    </row>
    <row r="5927" spans="1:10" x14ac:dyDescent="0.25">
      <c r="A5927" s="67"/>
      <c r="B5927" s="67"/>
      <c r="C5927" s="67"/>
      <c r="D5927" s="67"/>
      <c r="E5927" s="67" t="s">
        <v>426</v>
      </c>
      <c r="F5927" s="68">
        <v>42290</v>
      </c>
      <c r="G5927" s="67" t="s">
        <v>570</v>
      </c>
      <c r="H5927" s="67" t="s">
        <v>5120</v>
      </c>
      <c r="I5927" s="67" t="s">
        <v>5125</v>
      </c>
      <c r="J5927" s="36">
        <v>-79.64</v>
      </c>
    </row>
    <row r="5928" spans="1:10" x14ac:dyDescent="0.25">
      <c r="A5928" s="67"/>
      <c r="B5928" s="67"/>
      <c r="C5928" s="67"/>
      <c r="D5928" s="67"/>
      <c r="E5928" s="67" t="s">
        <v>423</v>
      </c>
      <c r="F5928" s="68">
        <v>42310</v>
      </c>
      <c r="G5928" s="67"/>
      <c r="H5928" s="67" t="s">
        <v>5126</v>
      </c>
      <c r="I5928" s="67" t="s">
        <v>2963</v>
      </c>
      <c r="J5928" s="36">
        <v>20</v>
      </c>
    </row>
    <row r="5929" spans="1:10" x14ac:dyDescent="0.25">
      <c r="A5929" s="67"/>
      <c r="B5929" s="67"/>
      <c r="C5929" s="67"/>
      <c r="D5929" s="67"/>
      <c r="E5929" s="67" t="s">
        <v>423</v>
      </c>
      <c r="F5929" s="68">
        <v>42310</v>
      </c>
      <c r="G5929" s="67"/>
      <c r="H5929" s="67"/>
      <c r="I5929" s="67" t="s">
        <v>431</v>
      </c>
      <c r="J5929" s="36">
        <v>-0.67</v>
      </c>
    </row>
    <row r="5930" spans="1:10" x14ac:dyDescent="0.25">
      <c r="A5930" s="67"/>
      <c r="B5930" s="67"/>
      <c r="C5930" s="67"/>
      <c r="D5930" s="67"/>
      <c r="E5930" s="67" t="s">
        <v>383</v>
      </c>
      <c r="F5930" s="68">
        <v>42613</v>
      </c>
      <c r="G5930" s="67" t="s">
        <v>1482</v>
      </c>
      <c r="H5930" s="67"/>
      <c r="I5930" s="67" t="s">
        <v>1483</v>
      </c>
      <c r="J5930" s="36">
        <v>20</v>
      </c>
    </row>
    <row r="5931" spans="1:10" x14ac:dyDescent="0.25">
      <c r="A5931" s="67"/>
      <c r="B5931" s="67"/>
      <c r="C5931" s="67"/>
      <c r="D5931" s="67"/>
      <c r="E5931" s="67" t="s">
        <v>390</v>
      </c>
      <c r="F5931" s="68">
        <v>42989</v>
      </c>
      <c r="G5931" s="67" t="s">
        <v>5127</v>
      </c>
      <c r="H5931" s="67" t="s">
        <v>5128</v>
      </c>
      <c r="I5931" s="67" t="s">
        <v>5129</v>
      </c>
      <c r="J5931" s="36">
        <v>-167.81</v>
      </c>
    </row>
    <row r="5932" spans="1:10" x14ac:dyDescent="0.25">
      <c r="A5932" s="67"/>
      <c r="B5932" s="67"/>
      <c r="C5932" s="67"/>
      <c r="D5932" s="67"/>
      <c r="E5932" s="67" t="s">
        <v>390</v>
      </c>
      <c r="F5932" s="68">
        <v>42989</v>
      </c>
      <c r="G5932" s="67" t="s">
        <v>5127</v>
      </c>
      <c r="H5932" s="67" t="s">
        <v>5128</v>
      </c>
      <c r="I5932" s="67" t="s">
        <v>499</v>
      </c>
      <c r="J5932" s="36">
        <v>-0.84</v>
      </c>
    </row>
    <row r="5933" spans="1:10" x14ac:dyDescent="0.25">
      <c r="A5933" s="67"/>
      <c r="B5933" s="67"/>
      <c r="C5933" s="67"/>
      <c r="D5933" s="67"/>
      <c r="E5933" s="67" t="s">
        <v>390</v>
      </c>
      <c r="F5933" s="68">
        <v>43003</v>
      </c>
      <c r="G5933" s="67" t="s">
        <v>5130</v>
      </c>
      <c r="H5933" s="67" t="s">
        <v>5128</v>
      </c>
      <c r="I5933" s="67" t="s">
        <v>2142</v>
      </c>
      <c r="J5933" s="36">
        <v>-80.62</v>
      </c>
    </row>
    <row r="5934" spans="1:10" x14ac:dyDescent="0.25">
      <c r="A5934" s="67"/>
      <c r="B5934" s="67"/>
      <c r="C5934" s="67"/>
      <c r="D5934" s="67"/>
      <c r="E5934" s="67" t="s">
        <v>390</v>
      </c>
      <c r="F5934" s="68">
        <v>43003</v>
      </c>
      <c r="G5934" s="67" t="s">
        <v>5130</v>
      </c>
      <c r="H5934" s="67" t="s">
        <v>5128</v>
      </c>
      <c r="I5934" s="67" t="s">
        <v>603</v>
      </c>
      <c r="J5934" s="36">
        <v>-0.4</v>
      </c>
    </row>
    <row r="5935" spans="1:10" x14ac:dyDescent="0.25">
      <c r="A5935" s="67"/>
      <c r="B5935" s="67"/>
      <c r="C5935" s="67"/>
      <c r="D5935" s="67"/>
      <c r="E5935" s="67" t="s">
        <v>390</v>
      </c>
      <c r="F5935" s="68">
        <v>43046</v>
      </c>
      <c r="G5935" s="67" t="s">
        <v>5131</v>
      </c>
      <c r="H5935" s="67" t="s">
        <v>5128</v>
      </c>
      <c r="I5935" s="67" t="s">
        <v>5132</v>
      </c>
      <c r="J5935" s="36">
        <v>-164.38</v>
      </c>
    </row>
    <row r="5936" spans="1:10" x14ac:dyDescent="0.25">
      <c r="A5936" s="67"/>
      <c r="B5936" s="67"/>
      <c r="C5936" s="67"/>
      <c r="D5936" s="67"/>
      <c r="E5936" s="67" t="s">
        <v>390</v>
      </c>
      <c r="F5936" s="68">
        <v>43046</v>
      </c>
      <c r="G5936" s="67" t="s">
        <v>5131</v>
      </c>
      <c r="H5936" s="67" t="s">
        <v>5128</v>
      </c>
      <c r="I5936" s="67" t="s">
        <v>499</v>
      </c>
      <c r="J5936" s="36">
        <v>-0.82</v>
      </c>
    </row>
    <row r="5937" spans="1:10" x14ac:dyDescent="0.25">
      <c r="A5937" s="67"/>
      <c r="B5937" s="67"/>
      <c r="C5937" s="67"/>
      <c r="D5937" s="67"/>
      <c r="E5937" s="67" t="s">
        <v>390</v>
      </c>
      <c r="F5937" s="68">
        <v>43072</v>
      </c>
      <c r="G5937" s="67" t="s">
        <v>5133</v>
      </c>
      <c r="H5937" s="67" t="s">
        <v>5134</v>
      </c>
      <c r="I5937" s="67" t="s">
        <v>5135</v>
      </c>
      <c r="J5937" s="36">
        <v>-122.71</v>
      </c>
    </row>
    <row r="5938" spans="1:10" x14ac:dyDescent="0.25">
      <c r="A5938" s="67"/>
      <c r="B5938" s="67"/>
      <c r="C5938" s="67"/>
      <c r="D5938" s="67"/>
      <c r="E5938" s="67" t="s">
        <v>390</v>
      </c>
      <c r="F5938" s="68">
        <v>43072</v>
      </c>
      <c r="G5938" s="67" t="s">
        <v>5133</v>
      </c>
      <c r="H5938" s="67" t="s">
        <v>5134</v>
      </c>
      <c r="I5938" s="67" t="s">
        <v>499</v>
      </c>
      <c r="J5938" s="36">
        <v>-0.62</v>
      </c>
    </row>
    <row r="5939" spans="1:10" x14ac:dyDescent="0.25">
      <c r="A5939" s="67"/>
      <c r="B5939" s="67"/>
      <c r="C5939" s="67"/>
      <c r="D5939" s="67"/>
      <c r="E5939" s="67" t="s">
        <v>390</v>
      </c>
      <c r="F5939" s="68">
        <v>43083</v>
      </c>
      <c r="G5939" s="67" t="s">
        <v>5136</v>
      </c>
      <c r="H5939" s="67" t="s">
        <v>5137</v>
      </c>
      <c r="I5939" s="67" t="s">
        <v>5138</v>
      </c>
      <c r="J5939" s="36">
        <v>-178.2</v>
      </c>
    </row>
    <row r="5940" spans="1:10" x14ac:dyDescent="0.25">
      <c r="A5940" s="67"/>
      <c r="B5940" s="67"/>
      <c r="C5940" s="67"/>
      <c r="D5940" s="67"/>
      <c r="E5940" s="67" t="s">
        <v>390</v>
      </c>
      <c r="F5940" s="68">
        <v>43083</v>
      </c>
      <c r="G5940" s="67" t="s">
        <v>5136</v>
      </c>
      <c r="H5940" s="67" t="s">
        <v>5137</v>
      </c>
      <c r="I5940" s="67" t="s">
        <v>499</v>
      </c>
      <c r="J5940" s="36">
        <v>-0.9</v>
      </c>
    </row>
    <row r="5941" spans="1:10" x14ac:dyDescent="0.25">
      <c r="A5941" s="67"/>
      <c r="B5941" s="67"/>
      <c r="C5941" s="67"/>
      <c r="D5941" s="67"/>
      <c r="E5941" s="67" t="s">
        <v>390</v>
      </c>
      <c r="F5941" s="68">
        <v>43117</v>
      </c>
      <c r="G5941" s="67" t="s">
        <v>5139</v>
      </c>
      <c r="H5941" s="67" t="s">
        <v>5128</v>
      </c>
      <c r="I5941" s="67" t="s">
        <v>5140</v>
      </c>
      <c r="J5941" s="36">
        <v>-176.64</v>
      </c>
    </row>
    <row r="5942" spans="1:10" x14ac:dyDescent="0.25">
      <c r="A5942" s="67"/>
      <c r="B5942" s="67"/>
      <c r="C5942" s="67"/>
      <c r="D5942" s="67"/>
      <c r="E5942" s="67" t="s">
        <v>390</v>
      </c>
      <c r="F5942" s="68">
        <v>43117</v>
      </c>
      <c r="G5942" s="67" t="s">
        <v>5139</v>
      </c>
      <c r="H5942" s="67" t="s">
        <v>5128</v>
      </c>
      <c r="I5942" s="67" t="s">
        <v>499</v>
      </c>
      <c r="J5942" s="36">
        <v>-0.89</v>
      </c>
    </row>
    <row r="5943" spans="1:10" x14ac:dyDescent="0.25">
      <c r="A5943" s="67"/>
      <c r="B5943" s="67"/>
      <c r="C5943" s="67"/>
      <c r="D5943" s="67"/>
      <c r="E5943" s="67" t="s">
        <v>390</v>
      </c>
      <c r="F5943" s="68">
        <v>43167</v>
      </c>
      <c r="G5943" s="67" t="s">
        <v>5141</v>
      </c>
      <c r="H5943" s="67" t="s">
        <v>5128</v>
      </c>
      <c r="I5943" s="67" t="s">
        <v>5142</v>
      </c>
      <c r="J5943" s="36">
        <v>-174.6</v>
      </c>
    </row>
    <row r="5944" spans="1:10" x14ac:dyDescent="0.25">
      <c r="A5944" s="67"/>
      <c r="B5944" s="67"/>
      <c r="C5944" s="67"/>
      <c r="D5944" s="67"/>
      <c r="E5944" s="67" t="s">
        <v>390</v>
      </c>
      <c r="F5944" s="68">
        <v>43167</v>
      </c>
      <c r="G5944" s="67" t="s">
        <v>5141</v>
      </c>
      <c r="H5944" s="67" t="s">
        <v>5128</v>
      </c>
      <c r="I5944" s="67" t="s">
        <v>499</v>
      </c>
      <c r="J5944" s="36">
        <v>-0.88</v>
      </c>
    </row>
    <row r="5945" spans="1:10" x14ac:dyDescent="0.25">
      <c r="A5945" s="67"/>
      <c r="B5945" s="67"/>
      <c r="C5945" s="67"/>
      <c r="D5945" s="67"/>
      <c r="E5945" s="67" t="s">
        <v>390</v>
      </c>
      <c r="F5945" s="68">
        <v>43189</v>
      </c>
      <c r="G5945" s="67" t="s">
        <v>5143</v>
      </c>
      <c r="H5945" s="67" t="s">
        <v>5128</v>
      </c>
      <c r="I5945" s="67" t="s">
        <v>5144</v>
      </c>
      <c r="J5945" s="36">
        <v>-258.44</v>
      </c>
    </row>
    <row r="5946" spans="1:10" x14ac:dyDescent="0.25">
      <c r="A5946" s="67"/>
      <c r="B5946" s="67"/>
      <c r="C5946" s="67"/>
      <c r="D5946" s="67"/>
      <c r="E5946" s="67" t="s">
        <v>390</v>
      </c>
      <c r="F5946" s="68">
        <v>43216</v>
      </c>
      <c r="G5946" s="67" t="s">
        <v>5145</v>
      </c>
      <c r="H5946" s="67" t="s">
        <v>5146</v>
      </c>
      <c r="I5946" s="67" t="s">
        <v>5147</v>
      </c>
      <c r="J5946" s="36">
        <v>-121.7</v>
      </c>
    </row>
    <row r="5947" spans="1:10" x14ac:dyDescent="0.25">
      <c r="A5947" s="67"/>
      <c r="B5947" s="67"/>
      <c r="C5947" s="67"/>
      <c r="D5947" s="67"/>
      <c r="E5947" s="67" t="s">
        <v>390</v>
      </c>
      <c r="F5947" s="68">
        <v>43250</v>
      </c>
      <c r="G5947" s="67" t="s">
        <v>5148</v>
      </c>
      <c r="H5947" s="67" t="s">
        <v>5128</v>
      </c>
      <c r="I5947" s="67" t="s">
        <v>5149</v>
      </c>
      <c r="J5947" s="36">
        <v>-165.66</v>
      </c>
    </row>
    <row r="5948" spans="1:10" x14ac:dyDescent="0.25">
      <c r="A5948" s="67"/>
      <c r="B5948" s="67"/>
      <c r="C5948" s="67"/>
      <c r="D5948" s="67"/>
      <c r="E5948" s="67" t="s">
        <v>390</v>
      </c>
      <c r="F5948" s="68">
        <v>43278</v>
      </c>
      <c r="G5948" s="67" t="s">
        <v>5150</v>
      </c>
      <c r="H5948" s="67" t="s">
        <v>5128</v>
      </c>
      <c r="I5948" s="67" t="s">
        <v>5151</v>
      </c>
      <c r="J5948" s="36">
        <v>-122.46</v>
      </c>
    </row>
    <row r="5949" spans="1:10" x14ac:dyDescent="0.25">
      <c r="A5949" s="67"/>
      <c r="B5949" s="67"/>
      <c r="C5949" s="67"/>
      <c r="D5949" s="67"/>
      <c r="E5949" s="67" t="s">
        <v>390</v>
      </c>
      <c r="F5949" s="68">
        <v>43409</v>
      </c>
      <c r="G5949" s="67" t="s">
        <v>5152</v>
      </c>
      <c r="H5949" s="67" t="s">
        <v>5128</v>
      </c>
      <c r="I5949" s="67" t="s">
        <v>5153</v>
      </c>
      <c r="J5949" s="36">
        <v>-139.44</v>
      </c>
    </row>
    <row r="5950" spans="1:10" x14ac:dyDescent="0.25">
      <c r="A5950" s="67"/>
      <c r="B5950" s="67"/>
      <c r="C5950" s="67"/>
      <c r="D5950" s="67"/>
      <c r="E5950" s="67" t="s">
        <v>390</v>
      </c>
      <c r="F5950" s="68">
        <v>43480</v>
      </c>
      <c r="G5950" s="67" t="s">
        <v>5154</v>
      </c>
      <c r="H5950" s="67" t="s">
        <v>5128</v>
      </c>
      <c r="I5950" s="67" t="s">
        <v>5155</v>
      </c>
      <c r="J5950" s="36">
        <v>-167.12</v>
      </c>
    </row>
    <row r="5951" spans="1:10" x14ac:dyDescent="0.25">
      <c r="A5951" s="67"/>
      <c r="B5951" s="67"/>
      <c r="C5951" s="67"/>
      <c r="D5951" s="67"/>
      <c r="E5951" s="67" t="s">
        <v>390</v>
      </c>
      <c r="F5951" s="68">
        <v>43524</v>
      </c>
      <c r="G5951" s="67" t="s">
        <v>5156</v>
      </c>
      <c r="H5951" s="67" t="s">
        <v>5157</v>
      </c>
      <c r="I5951" s="67" t="s">
        <v>5158</v>
      </c>
      <c r="J5951" s="36">
        <v>-323.08</v>
      </c>
    </row>
    <row r="5952" spans="1:10" x14ac:dyDescent="0.25">
      <c r="A5952" s="67"/>
      <c r="B5952" s="67"/>
      <c r="C5952" s="67"/>
      <c r="D5952" s="67"/>
      <c r="E5952" s="67" t="s">
        <v>390</v>
      </c>
      <c r="F5952" s="68">
        <v>43530</v>
      </c>
      <c r="G5952" s="67" t="s">
        <v>5159</v>
      </c>
      <c r="H5952" s="67" t="s">
        <v>5134</v>
      </c>
      <c r="I5952" s="67" t="s">
        <v>5160</v>
      </c>
      <c r="J5952" s="36">
        <v>-98.21</v>
      </c>
    </row>
    <row r="5953" spans="1:10" x14ac:dyDescent="0.25">
      <c r="A5953" s="67"/>
      <c r="B5953" s="67"/>
      <c r="C5953" s="67"/>
      <c r="D5953" s="67"/>
      <c r="E5953" s="67" t="s">
        <v>390</v>
      </c>
      <c r="F5953" s="68">
        <v>43634</v>
      </c>
      <c r="G5953" s="67" t="s">
        <v>5161</v>
      </c>
      <c r="H5953" s="67" t="s">
        <v>5128</v>
      </c>
      <c r="I5953" s="67" t="s">
        <v>5162</v>
      </c>
      <c r="J5953" s="36">
        <v>-198.66</v>
      </c>
    </row>
    <row r="5954" spans="1:10" x14ac:dyDescent="0.25">
      <c r="A5954" s="67"/>
      <c r="B5954" s="67"/>
      <c r="C5954" s="67"/>
      <c r="D5954" s="67"/>
      <c r="E5954" s="67" t="s">
        <v>390</v>
      </c>
      <c r="F5954" s="68">
        <v>43712</v>
      </c>
      <c r="G5954" s="67" t="s">
        <v>5163</v>
      </c>
      <c r="H5954" s="67" t="s">
        <v>5134</v>
      </c>
      <c r="I5954" s="67" t="s">
        <v>5164</v>
      </c>
      <c r="J5954" s="36">
        <v>-155.97999999999999</v>
      </c>
    </row>
    <row r="5955" spans="1:10" x14ac:dyDescent="0.25">
      <c r="A5955" s="67"/>
      <c r="B5955" s="67"/>
      <c r="C5955" s="67"/>
      <c r="D5955" s="67"/>
      <c r="E5955" s="67" t="s">
        <v>390</v>
      </c>
      <c r="F5955" s="68">
        <v>43729</v>
      </c>
      <c r="G5955" s="67" t="s">
        <v>5165</v>
      </c>
      <c r="H5955" s="67" t="s">
        <v>5128</v>
      </c>
      <c r="I5955" s="67" t="s">
        <v>5166</v>
      </c>
      <c r="J5955" s="36">
        <v>-106.92</v>
      </c>
    </row>
    <row r="5956" spans="1:10" x14ac:dyDescent="0.25">
      <c r="A5956" s="67"/>
      <c r="B5956" s="67"/>
      <c r="C5956" s="67"/>
      <c r="D5956" s="67"/>
      <c r="E5956" s="67" t="s">
        <v>390</v>
      </c>
      <c r="F5956" s="68">
        <v>43752</v>
      </c>
      <c r="G5956" s="67" t="s">
        <v>5167</v>
      </c>
      <c r="H5956" s="67" t="s">
        <v>319</v>
      </c>
      <c r="I5956" s="67" t="s">
        <v>5168</v>
      </c>
      <c r="J5956" s="36">
        <v>-107.7</v>
      </c>
    </row>
    <row r="5957" spans="1:10" ht="15.75" thickBot="1" x14ac:dyDescent="0.3">
      <c r="A5957" s="67"/>
      <c r="B5957" s="67"/>
      <c r="C5957" s="67"/>
      <c r="D5957" s="67"/>
      <c r="E5957" s="67" t="s">
        <v>390</v>
      </c>
      <c r="F5957" s="68">
        <v>43770</v>
      </c>
      <c r="G5957" s="67" t="s">
        <v>6809</v>
      </c>
      <c r="H5957" s="67" t="s">
        <v>6810</v>
      </c>
      <c r="I5957" s="67" t="s">
        <v>6811</v>
      </c>
      <c r="J5957" s="37">
        <v>-193.27</v>
      </c>
    </row>
    <row r="5958" spans="1:10" x14ac:dyDescent="0.25">
      <c r="A5958" s="67"/>
      <c r="B5958" s="67"/>
      <c r="C5958" s="67" t="s">
        <v>5169</v>
      </c>
      <c r="D5958" s="67"/>
      <c r="E5958" s="67"/>
      <c r="F5958" s="68"/>
      <c r="G5958" s="67"/>
      <c r="H5958" s="67"/>
      <c r="I5958" s="67"/>
      <c r="J5958" s="36">
        <f>ROUND(SUM(J5910:J5957),5)</f>
        <v>-1621.24</v>
      </c>
    </row>
    <row r="5959" spans="1:10" x14ac:dyDescent="0.25">
      <c r="A5959" s="64"/>
      <c r="B5959" s="64"/>
      <c r="C5959" s="64" t="s">
        <v>5170</v>
      </c>
      <c r="D5959" s="64"/>
      <c r="E5959" s="64"/>
      <c r="F5959" s="65"/>
      <c r="G5959" s="64"/>
      <c r="H5959" s="64"/>
      <c r="I5959" s="64"/>
      <c r="J5959" s="57"/>
    </row>
    <row r="5960" spans="1:10" x14ac:dyDescent="0.25">
      <c r="A5960" s="67"/>
      <c r="B5960" s="67"/>
      <c r="C5960" s="67"/>
      <c r="D5960" s="67"/>
      <c r="E5960" s="67" t="s">
        <v>383</v>
      </c>
      <c r="F5960" s="68">
        <v>41729</v>
      </c>
      <c r="G5960" s="67" t="s">
        <v>1478</v>
      </c>
      <c r="H5960" s="67"/>
      <c r="I5960" s="67" t="s">
        <v>1479</v>
      </c>
      <c r="J5960" s="36">
        <v>20</v>
      </c>
    </row>
    <row r="5961" spans="1:10" x14ac:dyDescent="0.25">
      <c r="A5961" s="67"/>
      <c r="B5961" s="67"/>
      <c r="C5961" s="67"/>
      <c r="D5961" s="67"/>
      <c r="E5961" s="67" t="s">
        <v>383</v>
      </c>
      <c r="F5961" s="68">
        <v>42094</v>
      </c>
      <c r="G5961" s="67" t="s">
        <v>898</v>
      </c>
      <c r="H5961" s="67"/>
      <c r="I5961" s="67" t="s">
        <v>899</v>
      </c>
      <c r="J5961" s="36">
        <v>8</v>
      </c>
    </row>
    <row r="5962" spans="1:10" ht="15.75" thickBot="1" x14ac:dyDescent="0.3">
      <c r="A5962" s="67"/>
      <c r="B5962" s="67"/>
      <c r="C5962" s="67"/>
      <c r="D5962" s="67"/>
      <c r="E5962" s="67" t="s">
        <v>383</v>
      </c>
      <c r="F5962" s="68">
        <v>42370</v>
      </c>
      <c r="G5962" s="67" t="s">
        <v>1462</v>
      </c>
      <c r="H5962" s="67"/>
      <c r="I5962" s="67" t="s">
        <v>1463</v>
      </c>
      <c r="J5962" s="37">
        <v>472</v>
      </c>
    </row>
    <row r="5963" spans="1:10" x14ac:dyDescent="0.25">
      <c r="A5963" s="67"/>
      <c r="B5963" s="67"/>
      <c r="C5963" s="67" t="s">
        <v>5171</v>
      </c>
      <c r="D5963" s="67"/>
      <c r="E5963" s="67"/>
      <c r="F5963" s="68"/>
      <c r="G5963" s="67"/>
      <c r="H5963" s="67"/>
      <c r="I5963" s="67"/>
      <c r="J5963" s="36">
        <f>ROUND(SUM(J5959:J5962),5)</f>
        <v>500</v>
      </c>
    </row>
    <row r="5964" spans="1:10" x14ac:dyDescent="0.25">
      <c r="A5964" s="64"/>
      <c r="B5964" s="64"/>
      <c r="C5964" s="64" t="s">
        <v>5172</v>
      </c>
      <c r="D5964" s="64"/>
      <c r="E5964" s="64"/>
      <c r="F5964" s="65"/>
      <c r="G5964" s="64"/>
      <c r="H5964" s="64"/>
      <c r="I5964" s="64"/>
      <c r="J5964" s="57"/>
    </row>
    <row r="5965" spans="1:10" x14ac:dyDescent="0.25">
      <c r="A5965" s="67"/>
      <c r="B5965" s="67"/>
      <c r="C5965" s="67"/>
      <c r="D5965" s="67"/>
      <c r="E5965" s="67" t="s">
        <v>383</v>
      </c>
      <c r="F5965" s="68">
        <v>42521</v>
      </c>
      <c r="G5965" s="67" t="s">
        <v>1480</v>
      </c>
      <c r="H5965" s="67"/>
      <c r="I5965" s="67" t="s">
        <v>1481</v>
      </c>
      <c r="J5965" s="36">
        <v>8</v>
      </c>
    </row>
    <row r="5966" spans="1:10" ht="15.75" thickBot="1" x14ac:dyDescent="0.3">
      <c r="A5966" s="67"/>
      <c r="B5966" s="67"/>
      <c r="C5966" s="67"/>
      <c r="D5966" s="67"/>
      <c r="E5966" s="67" t="s">
        <v>383</v>
      </c>
      <c r="F5966" s="68">
        <v>42794</v>
      </c>
      <c r="G5966" s="67" t="s">
        <v>1038</v>
      </c>
      <c r="H5966" s="67"/>
      <c r="I5966" s="67" t="s">
        <v>1528</v>
      </c>
      <c r="J5966" s="37">
        <v>-8</v>
      </c>
    </row>
    <row r="5967" spans="1:10" x14ac:dyDescent="0.25">
      <c r="A5967" s="67"/>
      <c r="B5967" s="67"/>
      <c r="C5967" s="67" t="s">
        <v>5173</v>
      </c>
      <c r="D5967" s="67"/>
      <c r="E5967" s="67"/>
      <c r="F5967" s="68"/>
      <c r="G5967" s="67"/>
      <c r="H5967" s="67"/>
      <c r="I5967" s="67"/>
      <c r="J5967" s="36">
        <f>ROUND(SUM(J5964:J5966),5)</f>
        <v>0</v>
      </c>
    </row>
    <row r="5968" spans="1:10" x14ac:dyDescent="0.25">
      <c r="A5968" s="64"/>
      <c r="B5968" s="64"/>
      <c r="C5968" s="64" t="s">
        <v>5174</v>
      </c>
      <c r="D5968" s="64"/>
      <c r="E5968" s="64"/>
      <c r="F5968" s="65"/>
      <c r="G5968" s="64"/>
      <c r="H5968" s="64"/>
      <c r="I5968" s="64"/>
      <c r="J5968" s="57"/>
    </row>
    <row r="5969" spans="1:10" x14ac:dyDescent="0.25">
      <c r="A5969" s="67"/>
      <c r="B5969" s="67"/>
      <c r="C5969" s="67"/>
      <c r="D5969" s="67"/>
      <c r="E5969" s="67" t="s">
        <v>383</v>
      </c>
      <c r="F5969" s="68">
        <v>40968</v>
      </c>
      <c r="G5969" s="67" t="s">
        <v>1622</v>
      </c>
      <c r="H5969" s="67"/>
      <c r="I5969" s="67" t="s">
        <v>1623</v>
      </c>
      <c r="J5969" s="36">
        <v>40</v>
      </c>
    </row>
    <row r="5970" spans="1:10" x14ac:dyDescent="0.25">
      <c r="A5970" s="67"/>
      <c r="B5970" s="67"/>
      <c r="C5970" s="67"/>
      <c r="D5970" s="67"/>
      <c r="E5970" s="67" t="s">
        <v>383</v>
      </c>
      <c r="F5970" s="68">
        <v>40999</v>
      </c>
      <c r="G5970" s="67" t="s">
        <v>1718</v>
      </c>
      <c r="H5970" s="67"/>
      <c r="I5970" s="67" t="s">
        <v>1719</v>
      </c>
      <c r="J5970" s="36">
        <v>-192.41</v>
      </c>
    </row>
    <row r="5971" spans="1:10" x14ac:dyDescent="0.25">
      <c r="A5971" s="67"/>
      <c r="B5971" s="67"/>
      <c r="C5971" s="67"/>
      <c r="D5971" s="67"/>
      <c r="E5971" s="67" t="s">
        <v>383</v>
      </c>
      <c r="F5971" s="68">
        <v>40999</v>
      </c>
      <c r="G5971" s="67" t="s">
        <v>2424</v>
      </c>
      <c r="H5971" s="67"/>
      <c r="I5971" s="67" t="s">
        <v>2425</v>
      </c>
      <c r="J5971" s="36">
        <v>1000</v>
      </c>
    </row>
    <row r="5972" spans="1:10" x14ac:dyDescent="0.25">
      <c r="A5972" s="67"/>
      <c r="B5972" s="67"/>
      <c r="C5972" s="67"/>
      <c r="D5972" s="67"/>
      <c r="E5972" s="67" t="s">
        <v>383</v>
      </c>
      <c r="F5972" s="68">
        <v>41029</v>
      </c>
      <c r="G5972" s="67" t="s">
        <v>896</v>
      </c>
      <c r="H5972" s="67"/>
      <c r="I5972" s="67" t="s">
        <v>897</v>
      </c>
      <c r="J5972" s="36">
        <v>40</v>
      </c>
    </row>
    <row r="5973" spans="1:10" x14ac:dyDescent="0.25">
      <c r="A5973" s="67"/>
      <c r="B5973" s="67"/>
      <c r="C5973" s="67"/>
      <c r="D5973" s="67"/>
      <c r="E5973" s="67" t="s">
        <v>383</v>
      </c>
      <c r="F5973" s="68">
        <v>41029</v>
      </c>
      <c r="G5973" s="67" t="s">
        <v>1554</v>
      </c>
      <c r="H5973" s="67"/>
      <c r="I5973" s="67" t="s">
        <v>1555</v>
      </c>
      <c r="J5973" s="36">
        <v>-842.07</v>
      </c>
    </row>
    <row r="5974" spans="1:10" x14ac:dyDescent="0.25">
      <c r="A5974" s="67"/>
      <c r="B5974" s="67"/>
      <c r="C5974" s="67"/>
      <c r="D5974" s="67"/>
      <c r="E5974" s="67" t="s">
        <v>383</v>
      </c>
      <c r="F5974" s="68">
        <v>41029</v>
      </c>
      <c r="G5974" s="67" t="s">
        <v>3989</v>
      </c>
      <c r="H5974" s="67"/>
      <c r="I5974" s="67" t="s">
        <v>3990</v>
      </c>
      <c r="J5974" s="36">
        <v>2000</v>
      </c>
    </row>
    <row r="5975" spans="1:10" x14ac:dyDescent="0.25">
      <c r="A5975" s="67"/>
      <c r="B5975" s="67"/>
      <c r="C5975" s="67"/>
      <c r="D5975" s="67"/>
      <c r="E5975" s="67" t="s">
        <v>383</v>
      </c>
      <c r="F5975" s="68">
        <v>41060</v>
      </c>
      <c r="G5975" s="67" t="s">
        <v>1720</v>
      </c>
      <c r="H5975" s="67"/>
      <c r="I5975" s="67" t="s">
        <v>1721</v>
      </c>
      <c r="J5975" s="36">
        <v>-68.599999999999994</v>
      </c>
    </row>
    <row r="5976" spans="1:10" x14ac:dyDescent="0.25">
      <c r="A5976" s="67"/>
      <c r="B5976" s="67"/>
      <c r="C5976" s="67"/>
      <c r="D5976" s="67"/>
      <c r="E5976" s="67" t="s">
        <v>383</v>
      </c>
      <c r="F5976" s="68">
        <v>41121</v>
      </c>
      <c r="G5976" s="67" t="s">
        <v>1513</v>
      </c>
      <c r="H5976" s="67"/>
      <c r="I5976" s="67" t="s">
        <v>1514</v>
      </c>
      <c r="J5976" s="36">
        <v>100</v>
      </c>
    </row>
    <row r="5977" spans="1:10" x14ac:dyDescent="0.25">
      <c r="A5977" s="67"/>
      <c r="B5977" s="67"/>
      <c r="C5977" s="67"/>
      <c r="D5977" s="67"/>
      <c r="E5977" s="67" t="s">
        <v>383</v>
      </c>
      <c r="F5977" s="68">
        <v>41121</v>
      </c>
      <c r="G5977" s="67" t="s">
        <v>1722</v>
      </c>
      <c r="H5977" s="67"/>
      <c r="I5977" s="67" t="s">
        <v>1723</v>
      </c>
      <c r="J5977" s="36">
        <v>-750</v>
      </c>
    </row>
    <row r="5978" spans="1:10" x14ac:dyDescent="0.25">
      <c r="A5978" s="67"/>
      <c r="B5978" s="67"/>
      <c r="C5978" s="67"/>
      <c r="D5978" s="67"/>
      <c r="E5978" s="67" t="s">
        <v>383</v>
      </c>
      <c r="F5978" s="68">
        <v>41152</v>
      </c>
      <c r="G5978" s="67" t="s">
        <v>1565</v>
      </c>
      <c r="H5978" s="67"/>
      <c r="I5978" s="67" t="s">
        <v>1566</v>
      </c>
      <c r="J5978" s="36">
        <v>80</v>
      </c>
    </row>
    <row r="5979" spans="1:10" x14ac:dyDescent="0.25">
      <c r="A5979" s="67"/>
      <c r="B5979" s="67"/>
      <c r="C5979" s="67"/>
      <c r="D5979" s="67"/>
      <c r="E5979" s="67" t="s">
        <v>383</v>
      </c>
      <c r="F5979" s="68">
        <v>41152</v>
      </c>
      <c r="G5979" s="67" t="s">
        <v>1726</v>
      </c>
      <c r="H5979" s="67"/>
      <c r="I5979" s="67" t="s">
        <v>1727</v>
      </c>
      <c r="J5979" s="36">
        <v>-250</v>
      </c>
    </row>
    <row r="5980" spans="1:10" x14ac:dyDescent="0.25">
      <c r="A5980" s="67"/>
      <c r="B5980" s="67"/>
      <c r="C5980" s="67"/>
      <c r="D5980" s="67"/>
      <c r="E5980" s="67" t="s">
        <v>383</v>
      </c>
      <c r="F5980" s="68">
        <v>41182</v>
      </c>
      <c r="G5980" s="67" t="s">
        <v>1506</v>
      </c>
      <c r="H5980" s="67"/>
      <c r="I5980" s="67" t="s">
        <v>1507</v>
      </c>
      <c r="J5980" s="36">
        <v>40</v>
      </c>
    </row>
    <row r="5981" spans="1:10" x14ac:dyDescent="0.25">
      <c r="A5981" s="67"/>
      <c r="B5981" s="67"/>
      <c r="C5981" s="67"/>
      <c r="D5981" s="67"/>
      <c r="E5981" s="67" t="s">
        <v>383</v>
      </c>
      <c r="F5981" s="68">
        <v>41182</v>
      </c>
      <c r="G5981" s="67" t="s">
        <v>1567</v>
      </c>
      <c r="H5981" s="67"/>
      <c r="I5981" s="67" t="s">
        <v>1568</v>
      </c>
      <c r="J5981" s="36">
        <v>436.72</v>
      </c>
    </row>
    <row r="5982" spans="1:10" x14ac:dyDescent="0.25">
      <c r="A5982" s="67"/>
      <c r="B5982" s="67"/>
      <c r="C5982" s="67"/>
      <c r="D5982" s="67"/>
      <c r="E5982" s="67" t="s">
        <v>383</v>
      </c>
      <c r="F5982" s="68">
        <v>41213</v>
      </c>
      <c r="G5982" s="67" t="s">
        <v>1569</v>
      </c>
      <c r="H5982" s="67"/>
      <c r="I5982" s="67" t="s">
        <v>1570</v>
      </c>
      <c r="J5982" s="36">
        <v>20</v>
      </c>
    </row>
    <row r="5983" spans="1:10" x14ac:dyDescent="0.25">
      <c r="A5983" s="67"/>
      <c r="B5983" s="67"/>
      <c r="C5983" s="67"/>
      <c r="D5983" s="67"/>
      <c r="E5983" s="67" t="s">
        <v>383</v>
      </c>
      <c r="F5983" s="68">
        <v>41213</v>
      </c>
      <c r="G5983" s="67" t="s">
        <v>1730</v>
      </c>
      <c r="H5983" s="67"/>
      <c r="I5983" s="67" t="s">
        <v>1731</v>
      </c>
      <c r="J5983" s="36">
        <v>-382.16</v>
      </c>
    </row>
    <row r="5984" spans="1:10" x14ac:dyDescent="0.25">
      <c r="A5984" s="67"/>
      <c r="B5984" s="67"/>
      <c r="C5984" s="67"/>
      <c r="D5984" s="67"/>
      <c r="E5984" s="67" t="s">
        <v>383</v>
      </c>
      <c r="F5984" s="68">
        <v>41243</v>
      </c>
      <c r="G5984" s="67" t="s">
        <v>1734</v>
      </c>
      <c r="H5984" s="67"/>
      <c r="I5984" s="67" t="s">
        <v>1735</v>
      </c>
      <c r="J5984" s="36">
        <v>60</v>
      </c>
    </row>
    <row r="5985" spans="1:10" x14ac:dyDescent="0.25">
      <c r="A5985" s="67"/>
      <c r="B5985" s="67"/>
      <c r="C5985" s="67"/>
      <c r="D5985" s="67"/>
      <c r="E5985" s="67" t="s">
        <v>383</v>
      </c>
      <c r="F5985" s="68">
        <v>41243</v>
      </c>
      <c r="G5985" s="67" t="s">
        <v>1736</v>
      </c>
      <c r="H5985" s="67"/>
      <c r="I5985" s="67" t="s">
        <v>1737</v>
      </c>
      <c r="J5985" s="36">
        <v>-450</v>
      </c>
    </row>
    <row r="5986" spans="1:10" x14ac:dyDescent="0.25">
      <c r="A5986" s="67"/>
      <c r="B5986" s="67"/>
      <c r="C5986" s="67"/>
      <c r="D5986" s="67"/>
      <c r="E5986" s="67" t="s">
        <v>383</v>
      </c>
      <c r="F5986" s="68">
        <v>41243</v>
      </c>
      <c r="G5986" s="67" t="s">
        <v>1738</v>
      </c>
      <c r="H5986" s="67"/>
      <c r="I5986" s="67" t="s">
        <v>1739</v>
      </c>
      <c r="J5986" s="36">
        <v>485.32</v>
      </c>
    </row>
    <row r="5987" spans="1:10" x14ac:dyDescent="0.25">
      <c r="A5987" s="67"/>
      <c r="B5987" s="67"/>
      <c r="C5987" s="67"/>
      <c r="D5987" s="67"/>
      <c r="E5987" s="67" t="s">
        <v>383</v>
      </c>
      <c r="F5987" s="68">
        <v>41274</v>
      </c>
      <c r="G5987" s="67" t="s">
        <v>1541</v>
      </c>
      <c r="H5987" s="67"/>
      <c r="I5987" s="67" t="s">
        <v>1542</v>
      </c>
      <c r="J5987" s="36">
        <v>20</v>
      </c>
    </row>
    <row r="5988" spans="1:10" x14ac:dyDescent="0.25">
      <c r="A5988" s="67"/>
      <c r="B5988" s="67"/>
      <c r="C5988" s="67"/>
      <c r="D5988" s="67"/>
      <c r="E5988" s="67" t="s">
        <v>383</v>
      </c>
      <c r="F5988" s="68">
        <v>41274</v>
      </c>
      <c r="G5988" s="67" t="s">
        <v>1740</v>
      </c>
      <c r="H5988" s="67"/>
      <c r="I5988" s="67" t="s">
        <v>1741</v>
      </c>
      <c r="J5988" s="36">
        <v>-576.07000000000005</v>
      </c>
    </row>
    <row r="5989" spans="1:10" x14ac:dyDescent="0.25">
      <c r="A5989" s="67"/>
      <c r="B5989" s="67"/>
      <c r="C5989" s="67"/>
      <c r="D5989" s="67"/>
      <c r="E5989" s="67" t="s">
        <v>383</v>
      </c>
      <c r="F5989" s="68">
        <v>41274</v>
      </c>
      <c r="G5989" s="67" t="s">
        <v>2820</v>
      </c>
      <c r="H5989" s="67"/>
      <c r="I5989" s="67" t="s">
        <v>2821</v>
      </c>
      <c r="J5989" s="36">
        <v>484.59</v>
      </c>
    </row>
    <row r="5990" spans="1:10" x14ac:dyDescent="0.25">
      <c r="A5990" s="67"/>
      <c r="B5990" s="67"/>
      <c r="C5990" s="67"/>
      <c r="D5990" s="67"/>
      <c r="E5990" s="67" t="s">
        <v>383</v>
      </c>
      <c r="F5990" s="68">
        <v>41274</v>
      </c>
      <c r="G5990" s="67" t="s">
        <v>2820</v>
      </c>
      <c r="H5990" s="67"/>
      <c r="I5990" s="67" t="s">
        <v>2821</v>
      </c>
      <c r="J5990" s="36">
        <v>1942.14</v>
      </c>
    </row>
    <row r="5991" spans="1:10" x14ac:dyDescent="0.25">
      <c r="A5991" s="67"/>
      <c r="B5991" s="67"/>
      <c r="C5991" s="67"/>
      <c r="D5991" s="67"/>
      <c r="E5991" s="67" t="s">
        <v>383</v>
      </c>
      <c r="F5991" s="68">
        <v>41305</v>
      </c>
      <c r="G5991" s="67" t="s">
        <v>1488</v>
      </c>
      <c r="H5991" s="67"/>
      <c r="I5991" s="67" t="s">
        <v>1489</v>
      </c>
      <c r="J5991" s="36">
        <v>20</v>
      </c>
    </row>
    <row r="5992" spans="1:10" x14ac:dyDescent="0.25">
      <c r="A5992" s="67"/>
      <c r="B5992" s="67"/>
      <c r="C5992" s="67"/>
      <c r="D5992" s="67"/>
      <c r="E5992" s="67" t="s">
        <v>383</v>
      </c>
      <c r="F5992" s="68">
        <v>41305</v>
      </c>
      <c r="G5992" s="67" t="s">
        <v>1742</v>
      </c>
      <c r="H5992" s="67"/>
      <c r="I5992" s="67" t="s">
        <v>1743</v>
      </c>
      <c r="J5992" s="36">
        <v>-2000</v>
      </c>
    </row>
    <row r="5993" spans="1:10" x14ac:dyDescent="0.25">
      <c r="A5993" s="67"/>
      <c r="B5993" s="67"/>
      <c r="C5993" s="67"/>
      <c r="D5993" s="67"/>
      <c r="E5993" s="67" t="s">
        <v>383</v>
      </c>
      <c r="F5993" s="68">
        <v>41333</v>
      </c>
      <c r="G5993" s="67" t="s">
        <v>1571</v>
      </c>
      <c r="H5993" s="67"/>
      <c r="I5993" s="67" t="s">
        <v>1572</v>
      </c>
      <c r="J5993" s="36">
        <v>80</v>
      </c>
    </row>
    <row r="5994" spans="1:10" x14ac:dyDescent="0.25">
      <c r="A5994" s="67"/>
      <c r="B5994" s="67"/>
      <c r="C5994" s="67"/>
      <c r="D5994" s="67"/>
      <c r="E5994" s="67" t="s">
        <v>383</v>
      </c>
      <c r="F5994" s="68">
        <v>41333</v>
      </c>
      <c r="G5994" s="67" t="s">
        <v>1744</v>
      </c>
      <c r="H5994" s="67"/>
      <c r="I5994" s="67" t="s">
        <v>1745</v>
      </c>
      <c r="J5994" s="36">
        <v>-250</v>
      </c>
    </row>
    <row r="5995" spans="1:10" x14ac:dyDescent="0.25">
      <c r="A5995" s="67"/>
      <c r="B5995" s="67"/>
      <c r="C5995" s="67"/>
      <c r="D5995" s="67"/>
      <c r="E5995" s="67" t="s">
        <v>383</v>
      </c>
      <c r="F5995" s="68">
        <v>41364</v>
      </c>
      <c r="G5995" s="67" t="s">
        <v>1624</v>
      </c>
      <c r="H5995" s="67"/>
      <c r="I5995" s="67" t="s">
        <v>1625</v>
      </c>
      <c r="J5995" s="36">
        <v>40</v>
      </c>
    </row>
    <row r="5996" spans="1:10" x14ac:dyDescent="0.25">
      <c r="A5996" s="67"/>
      <c r="B5996" s="67"/>
      <c r="C5996" s="67"/>
      <c r="D5996" s="67"/>
      <c r="E5996" s="67" t="s">
        <v>383</v>
      </c>
      <c r="F5996" s="68">
        <v>41364</v>
      </c>
      <c r="G5996" s="67" t="s">
        <v>1746</v>
      </c>
      <c r="H5996" s="67"/>
      <c r="I5996" s="67" t="s">
        <v>1747</v>
      </c>
      <c r="J5996" s="36">
        <v>-250</v>
      </c>
    </row>
    <row r="5997" spans="1:10" x14ac:dyDescent="0.25">
      <c r="A5997" s="67"/>
      <c r="B5997" s="67"/>
      <c r="C5997" s="67"/>
      <c r="D5997" s="67"/>
      <c r="E5997" s="67" t="s">
        <v>383</v>
      </c>
      <c r="F5997" s="68">
        <v>41394</v>
      </c>
      <c r="G5997" s="67" t="s">
        <v>1515</v>
      </c>
      <c r="H5997" s="67"/>
      <c r="I5997" s="67" t="s">
        <v>1516</v>
      </c>
      <c r="J5997" s="36">
        <v>20</v>
      </c>
    </row>
    <row r="5998" spans="1:10" x14ac:dyDescent="0.25">
      <c r="A5998" s="67"/>
      <c r="B5998" s="67"/>
      <c r="C5998" s="67"/>
      <c r="D5998" s="67"/>
      <c r="E5998" s="67" t="s">
        <v>383</v>
      </c>
      <c r="F5998" s="68">
        <v>41425</v>
      </c>
      <c r="G5998" s="67" t="s">
        <v>1490</v>
      </c>
      <c r="H5998" s="67"/>
      <c r="I5998" s="67" t="s">
        <v>1491</v>
      </c>
      <c r="J5998" s="36">
        <v>100</v>
      </c>
    </row>
    <row r="5999" spans="1:10" x14ac:dyDescent="0.25">
      <c r="A5999" s="67"/>
      <c r="B5999" s="67"/>
      <c r="C5999" s="67"/>
      <c r="D5999" s="67"/>
      <c r="E5999" s="67" t="s">
        <v>383</v>
      </c>
      <c r="F5999" s="68">
        <v>41455</v>
      </c>
      <c r="G5999" s="67" t="s">
        <v>1626</v>
      </c>
      <c r="H5999" s="67"/>
      <c r="I5999" s="67" t="s">
        <v>1627</v>
      </c>
      <c r="J5999" s="36">
        <v>-697.38</v>
      </c>
    </row>
    <row r="6000" spans="1:10" x14ac:dyDescent="0.25">
      <c r="A6000" s="67"/>
      <c r="B6000" s="67"/>
      <c r="C6000" s="67"/>
      <c r="D6000" s="67"/>
      <c r="E6000" s="67" t="s">
        <v>383</v>
      </c>
      <c r="F6000" s="68">
        <v>41486</v>
      </c>
      <c r="G6000" s="67" t="s">
        <v>1517</v>
      </c>
      <c r="H6000" s="67"/>
      <c r="I6000" s="67" t="s">
        <v>1518</v>
      </c>
      <c r="J6000" s="36">
        <v>154</v>
      </c>
    </row>
    <row r="6001" spans="1:10" x14ac:dyDescent="0.25">
      <c r="A6001" s="67"/>
      <c r="B6001" s="67"/>
      <c r="C6001" s="67"/>
      <c r="D6001" s="67"/>
      <c r="E6001" s="67" t="s">
        <v>383</v>
      </c>
      <c r="F6001" s="68">
        <v>41517</v>
      </c>
      <c r="G6001" s="67" t="s">
        <v>1508</v>
      </c>
      <c r="H6001" s="67"/>
      <c r="I6001" s="67" t="s">
        <v>1509</v>
      </c>
      <c r="J6001" s="36">
        <v>96</v>
      </c>
    </row>
    <row r="6002" spans="1:10" x14ac:dyDescent="0.25">
      <c r="A6002" s="67"/>
      <c r="B6002" s="67"/>
      <c r="C6002" s="67"/>
      <c r="D6002" s="67"/>
      <c r="E6002" s="67" t="s">
        <v>383</v>
      </c>
      <c r="F6002" s="68">
        <v>41517</v>
      </c>
      <c r="G6002" s="67" t="s">
        <v>1752</v>
      </c>
      <c r="H6002" s="67"/>
      <c r="I6002" s="67" t="s">
        <v>1753</v>
      </c>
      <c r="J6002" s="36">
        <v>-267.5</v>
      </c>
    </row>
    <row r="6003" spans="1:10" x14ac:dyDescent="0.25">
      <c r="A6003" s="67"/>
      <c r="B6003" s="67"/>
      <c r="C6003" s="67"/>
      <c r="D6003" s="67"/>
      <c r="E6003" s="67" t="s">
        <v>383</v>
      </c>
      <c r="F6003" s="68">
        <v>41547</v>
      </c>
      <c r="G6003" s="67" t="s">
        <v>1543</v>
      </c>
      <c r="H6003" s="67"/>
      <c r="I6003" s="67" t="s">
        <v>1544</v>
      </c>
      <c r="J6003" s="36">
        <v>118</v>
      </c>
    </row>
    <row r="6004" spans="1:10" x14ac:dyDescent="0.25">
      <c r="A6004" s="67"/>
      <c r="B6004" s="67"/>
      <c r="C6004" s="67"/>
      <c r="D6004" s="67"/>
      <c r="E6004" s="67" t="s">
        <v>383</v>
      </c>
      <c r="F6004" s="68">
        <v>41547</v>
      </c>
      <c r="G6004" s="67" t="s">
        <v>1756</v>
      </c>
      <c r="H6004" s="67"/>
      <c r="I6004" s="67" t="s">
        <v>1757</v>
      </c>
      <c r="J6004" s="36">
        <v>-450</v>
      </c>
    </row>
    <row r="6005" spans="1:10" x14ac:dyDescent="0.25">
      <c r="A6005" s="67"/>
      <c r="B6005" s="67"/>
      <c r="C6005" s="67"/>
      <c r="D6005" s="67"/>
      <c r="E6005" s="67" t="s">
        <v>383</v>
      </c>
      <c r="F6005" s="68">
        <v>41578</v>
      </c>
      <c r="G6005" s="67" t="s">
        <v>421</v>
      </c>
      <c r="H6005" s="67"/>
      <c r="I6005" s="67" t="s">
        <v>422</v>
      </c>
      <c r="J6005" s="36">
        <v>60</v>
      </c>
    </row>
    <row r="6006" spans="1:10" x14ac:dyDescent="0.25">
      <c r="A6006" s="67"/>
      <c r="B6006" s="67"/>
      <c r="C6006" s="67"/>
      <c r="D6006" s="67"/>
      <c r="E6006" s="67" t="s">
        <v>383</v>
      </c>
      <c r="F6006" s="68">
        <v>41578</v>
      </c>
      <c r="G6006" s="67" t="s">
        <v>2469</v>
      </c>
      <c r="H6006" s="67"/>
      <c r="I6006" s="67" t="s">
        <v>2470</v>
      </c>
      <c r="J6006" s="36">
        <v>1942.1</v>
      </c>
    </row>
    <row r="6007" spans="1:10" x14ac:dyDescent="0.25">
      <c r="A6007" s="67"/>
      <c r="B6007" s="67"/>
      <c r="C6007" s="67"/>
      <c r="D6007" s="67"/>
      <c r="E6007" s="67" t="s">
        <v>383</v>
      </c>
      <c r="F6007" s="68">
        <v>41608</v>
      </c>
      <c r="G6007" s="67" t="s">
        <v>1519</v>
      </c>
      <c r="H6007" s="67"/>
      <c r="I6007" s="67" t="s">
        <v>1520</v>
      </c>
      <c r="J6007" s="36">
        <v>100</v>
      </c>
    </row>
    <row r="6008" spans="1:10" x14ac:dyDescent="0.25">
      <c r="A6008" s="67"/>
      <c r="B6008" s="67"/>
      <c r="C6008" s="67"/>
      <c r="D6008" s="67"/>
      <c r="E6008" s="67" t="s">
        <v>383</v>
      </c>
      <c r="F6008" s="68">
        <v>41608</v>
      </c>
      <c r="G6008" s="67" t="s">
        <v>3515</v>
      </c>
      <c r="H6008" s="67"/>
      <c r="I6008" s="67" t="s">
        <v>3516</v>
      </c>
      <c r="J6008" s="36">
        <v>-36</v>
      </c>
    </row>
    <row r="6009" spans="1:10" x14ac:dyDescent="0.25">
      <c r="A6009" s="67"/>
      <c r="B6009" s="67"/>
      <c r="C6009" s="67"/>
      <c r="D6009" s="67"/>
      <c r="E6009" s="67" t="s">
        <v>383</v>
      </c>
      <c r="F6009" s="68">
        <v>41639</v>
      </c>
      <c r="G6009" s="67" t="s">
        <v>1762</v>
      </c>
      <c r="H6009" s="67"/>
      <c r="I6009" s="67" t="s">
        <v>2865</v>
      </c>
      <c r="J6009" s="36">
        <v>-242.27</v>
      </c>
    </row>
    <row r="6010" spans="1:10" x14ac:dyDescent="0.25">
      <c r="A6010" s="67"/>
      <c r="B6010" s="67"/>
      <c r="C6010" s="67"/>
      <c r="D6010" s="67"/>
      <c r="E6010" s="67" t="s">
        <v>383</v>
      </c>
      <c r="F6010" s="68">
        <v>41639</v>
      </c>
      <c r="G6010" s="67" t="s">
        <v>1630</v>
      </c>
      <c r="H6010" s="67"/>
      <c r="I6010" s="67" t="s">
        <v>1631</v>
      </c>
      <c r="J6010" s="36">
        <v>26410.29</v>
      </c>
    </row>
    <row r="6011" spans="1:10" x14ac:dyDescent="0.25">
      <c r="A6011" s="67"/>
      <c r="B6011" s="67"/>
      <c r="C6011" s="67"/>
      <c r="D6011" s="67"/>
      <c r="E6011" s="67" t="s">
        <v>383</v>
      </c>
      <c r="F6011" s="68">
        <v>41666</v>
      </c>
      <c r="G6011" s="67" t="s">
        <v>4652</v>
      </c>
      <c r="H6011" s="67"/>
      <c r="I6011" s="67" t="s">
        <v>4653</v>
      </c>
      <c r="J6011" s="36">
        <v>-75</v>
      </c>
    </row>
    <row r="6012" spans="1:10" x14ac:dyDescent="0.25">
      <c r="A6012" s="67"/>
      <c r="B6012" s="67"/>
      <c r="C6012" s="67"/>
      <c r="D6012" s="67"/>
      <c r="E6012" s="67" t="s">
        <v>383</v>
      </c>
      <c r="F6012" s="68">
        <v>41670</v>
      </c>
      <c r="G6012" s="67" t="s">
        <v>1573</v>
      </c>
      <c r="H6012" s="67"/>
      <c r="I6012" s="67" t="s">
        <v>1574</v>
      </c>
      <c r="J6012" s="36">
        <v>58</v>
      </c>
    </row>
    <row r="6013" spans="1:10" x14ac:dyDescent="0.25">
      <c r="A6013" s="67"/>
      <c r="B6013" s="67"/>
      <c r="C6013" s="67"/>
      <c r="D6013" s="67"/>
      <c r="E6013" s="67" t="s">
        <v>383</v>
      </c>
      <c r="F6013" s="68">
        <v>41680</v>
      </c>
      <c r="G6013" s="67" t="s">
        <v>5175</v>
      </c>
      <c r="H6013" s="67"/>
      <c r="I6013" s="67" t="s">
        <v>5176</v>
      </c>
      <c r="J6013" s="36">
        <v>-22</v>
      </c>
    </row>
    <row r="6014" spans="1:10" x14ac:dyDescent="0.25">
      <c r="A6014" s="67"/>
      <c r="B6014" s="67"/>
      <c r="C6014" s="67"/>
      <c r="D6014" s="67"/>
      <c r="E6014" s="67" t="s">
        <v>383</v>
      </c>
      <c r="F6014" s="68">
        <v>41698</v>
      </c>
      <c r="G6014" s="67" t="s">
        <v>1575</v>
      </c>
      <c r="H6014" s="67"/>
      <c r="I6014" s="67" t="s">
        <v>1576</v>
      </c>
      <c r="J6014" s="36">
        <v>60</v>
      </c>
    </row>
    <row r="6015" spans="1:10" x14ac:dyDescent="0.25">
      <c r="A6015" s="67"/>
      <c r="B6015" s="67"/>
      <c r="C6015" s="67"/>
      <c r="D6015" s="67"/>
      <c r="E6015" s="67" t="s">
        <v>383</v>
      </c>
      <c r="F6015" s="68">
        <v>41723</v>
      </c>
      <c r="G6015" s="67" t="s">
        <v>4654</v>
      </c>
      <c r="H6015" s="67" t="s">
        <v>4655</v>
      </c>
      <c r="I6015" s="67" t="s">
        <v>4656</v>
      </c>
      <c r="J6015" s="36">
        <v>1000</v>
      </c>
    </row>
    <row r="6016" spans="1:10" x14ac:dyDescent="0.25">
      <c r="A6016" s="67"/>
      <c r="B6016" s="67"/>
      <c r="C6016" s="67"/>
      <c r="D6016" s="67"/>
      <c r="E6016" s="67" t="s">
        <v>426</v>
      </c>
      <c r="F6016" s="68">
        <v>41729</v>
      </c>
      <c r="G6016" s="67"/>
      <c r="H6016" s="67" t="s">
        <v>5177</v>
      </c>
      <c r="I6016" s="67" t="s">
        <v>5178</v>
      </c>
      <c r="J6016" s="36">
        <v>-500</v>
      </c>
    </row>
    <row r="6017" spans="1:10" x14ac:dyDescent="0.25">
      <c r="A6017" s="67"/>
      <c r="B6017" s="67"/>
      <c r="C6017" s="67"/>
      <c r="D6017" s="67"/>
      <c r="E6017" s="67" t="s">
        <v>383</v>
      </c>
      <c r="F6017" s="68">
        <v>41729</v>
      </c>
      <c r="G6017" s="67" t="s">
        <v>1478</v>
      </c>
      <c r="H6017" s="67"/>
      <c r="I6017" s="67" t="s">
        <v>1479</v>
      </c>
      <c r="J6017" s="36">
        <v>58</v>
      </c>
    </row>
    <row r="6018" spans="1:10" x14ac:dyDescent="0.25">
      <c r="A6018" s="67"/>
      <c r="B6018" s="67"/>
      <c r="C6018" s="67"/>
      <c r="D6018" s="67"/>
      <c r="E6018" s="67" t="s">
        <v>426</v>
      </c>
      <c r="F6018" s="68">
        <v>41736</v>
      </c>
      <c r="G6018" s="67"/>
      <c r="H6018" s="67" t="s">
        <v>4684</v>
      </c>
      <c r="I6018" s="67" t="s">
        <v>5179</v>
      </c>
      <c r="J6018" s="36">
        <v>-515.20000000000005</v>
      </c>
    </row>
    <row r="6019" spans="1:10" x14ac:dyDescent="0.25">
      <c r="A6019" s="67"/>
      <c r="B6019" s="67"/>
      <c r="C6019" s="67"/>
      <c r="D6019" s="67"/>
      <c r="E6019" s="67" t="s">
        <v>383</v>
      </c>
      <c r="F6019" s="68">
        <v>41759</v>
      </c>
      <c r="G6019" s="67" t="s">
        <v>1521</v>
      </c>
      <c r="H6019" s="67"/>
      <c r="I6019" s="67" t="s">
        <v>1522</v>
      </c>
      <c r="J6019" s="36">
        <v>40</v>
      </c>
    </row>
    <row r="6020" spans="1:10" x14ac:dyDescent="0.25">
      <c r="A6020" s="67"/>
      <c r="B6020" s="67"/>
      <c r="C6020" s="67"/>
      <c r="D6020" s="67"/>
      <c r="E6020" s="67" t="s">
        <v>383</v>
      </c>
      <c r="F6020" s="68">
        <v>41790</v>
      </c>
      <c r="G6020" s="67" t="s">
        <v>1116</v>
      </c>
      <c r="H6020" s="67"/>
      <c r="I6020" s="67" t="s">
        <v>1117</v>
      </c>
      <c r="J6020" s="36">
        <v>38</v>
      </c>
    </row>
    <row r="6021" spans="1:10" x14ac:dyDescent="0.25">
      <c r="A6021" s="67"/>
      <c r="B6021" s="67"/>
      <c r="C6021" s="67"/>
      <c r="D6021" s="67"/>
      <c r="E6021" s="67" t="s">
        <v>450</v>
      </c>
      <c r="F6021" s="68">
        <v>41803</v>
      </c>
      <c r="G6021" s="67"/>
      <c r="H6021" s="67" t="s">
        <v>5180</v>
      </c>
      <c r="I6021" s="67" t="s">
        <v>5181</v>
      </c>
      <c r="J6021" s="36">
        <v>-740</v>
      </c>
    </row>
    <row r="6022" spans="1:10" x14ac:dyDescent="0.25">
      <c r="A6022" s="67"/>
      <c r="B6022" s="67"/>
      <c r="C6022" s="67"/>
      <c r="D6022" s="67"/>
      <c r="E6022" s="67" t="s">
        <v>383</v>
      </c>
      <c r="F6022" s="68">
        <v>41820</v>
      </c>
      <c r="G6022" s="67" t="s">
        <v>1638</v>
      </c>
      <c r="H6022" s="67"/>
      <c r="I6022" s="67" t="s">
        <v>1639</v>
      </c>
      <c r="J6022" s="36">
        <v>20</v>
      </c>
    </row>
    <row r="6023" spans="1:10" x14ac:dyDescent="0.25">
      <c r="A6023" s="67"/>
      <c r="B6023" s="67"/>
      <c r="C6023" s="67"/>
      <c r="D6023" s="67"/>
      <c r="E6023" s="67" t="s">
        <v>383</v>
      </c>
      <c r="F6023" s="68">
        <v>41851</v>
      </c>
      <c r="G6023" s="67" t="s">
        <v>1780</v>
      </c>
      <c r="H6023" s="67"/>
      <c r="I6023" s="67" t="s">
        <v>1781</v>
      </c>
      <c r="J6023" s="36">
        <v>20</v>
      </c>
    </row>
    <row r="6024" spans="1:10" x14ac:dyDescent="0.25">
      <c r="A6024" s="67"/>
      <c r="B6024" s="67"/>
      <c r="C6024" s="67"/>
      <c r="D6024" s="67"/>
      <c r="E6024" s="67" t="s">
        <v>426</v>
      </c>
      <c r="F6024" s="68">
        <v>41890</v>
      </c>
      <c r="G6024" s="67"/>
      <c r="H6024" s="67" t="s">
        <v>4678</v>
      </c>
      <c r="I6024" s="67" t="s">
        <v>4679</v>
      </c>
      <c r="J6024" s="36">
        <v>-625</v>
      </c>
    </row>
    <row r="6025" spans="1:10" x14ac:dyDescent="0.25">
      <c r="A6025" s="67"/>
      <c r="B6025" s="67"/>
      <c r="C6025" s="67"/>
      <c r="D6025" s="67"/>
      <c r="E6025" s="67" t="s">
        <v>426</v>
      </c>
      <c r="F6025" s="68">
        <v>41890</v>
      </c>
      <c r="G6025" s="67"/>
      <c r="H6025" s="67" t="s">
        <v>366</v>
      </c>
      <c r="I6025" s="67" t="s">
        <v>4680</v>
      </c>
      <c r="J6025" s="36">
        <v>-280.94</v>
      </c>
    </row>
    <row r="6026" spans="1:10" x14ac:dyDescent="0.25">
      <c r="A6026" s="67"/>
      <c r="B6026" s="67"/>
      <c r="C6026" s="67"/>
      <c r="D6026" s="67"/>
      <c r="E6026" s="67" t="s">
        <v>426</v>
      </c>
      <c r="F6026" s="68">
        <v>41904</v>
      </c>
      <c r="G6026" s="67"/>
      <c r="H6026" s="67" t="s">
        <v>366</v>
      </c>
      <c r="I6026" s="67" t="s">
        <v>4680</v>
      </c>
      <c r="J6026" s="36">
        <v>-100</v>
      </c>
    </row>
    <row r="6027" spans="1:10" x14ac:dyDescent="0.25">
      <c r="A6027" s="67"/>
      <c r="B6027" s="67"/>
      <c r="C6027" s="67"/>
      <c r="D6027" s="67"/>
      <c r="E6027" s="67" t="s">
        <v>383</v>
      </c>
      <c r="F6027" s="68">
        <v>41912</v>
      </c>
      <c r="G6027" s="67" t="s">
        <v>1642</v>
      </c>
      <c r="H6027" s="67"/>
      <c r="I6027" s="67" t="s">
        <v>1643</v>
      </c>
      <c r="J6027" s="36">
        <v>20</v>
      </c>
    </row>
    <row r="6028" spans="1:10" x14ac:dyDescent="0.25">
      <c r="A6028" s="67"/>
      <c r="B6028" s="67"/>
      <c r="C6028" s="67"/>
      <c r="D6028" s="67"/>
      <c r="E6028" s="67" t="s">
        <v>423</v>
      </c>
      <c r="F6028" s="68">
        <v>41912</v>
      </c>
      <c r="G6028" s="67"/>
      <c r="H6028" s="67" t="s">
        <v>5182</v>
      </c>
      <c r="I6028" s="67" t="s">
        <v>430</v>
      </c>
      <c r="J6028" s="36">
        <v>438.23</v>
      </c>
    </row>
    <row r="6029" spans="1:10" x14ac:dyDescent="0.25">
      <c r="A6029" s="67"/>
      <c r="B6029" s="67"/>
      <c r="C6029" s="67"/>
      <c r="D6029" s="67"/>
      <c r="E6029" s="67" t="s">
        <v>426</v>
      </c>
      <c r="F6029" s="68">
        <v>41932</v>
      </c>
      <c r="G6029" s="67"/>
      <c r="H6029" s="67" t="s">
        <v>366</v>
      </c>
      <c r="I6029" s="67" t="s">
        <v>5183</v>
      </c>
      <c r="J6029" s="36">
        <v>-36</v>
      </c>
    </row>
    <row r="6030" spans="1:10" x14ac:dyDescent="0.25">
      <c r="A6030" s="67"/>
      <c r="B6030" s="67"/>
      <c r="C6030" s="67"/>
      <c r="D6030" s="67"/>
      <c r="E6030" s="67" t="s">
        <v>426</v>
      </c>
      <c r="F6030" s="68">
        <v>41932</v>
      </c>
      <c r="G6030" s="67"/>
      <c r="H6030" s="67" t="s">
        <v>4687</v>
      </c>
      <c r="I6030" s="67" t="s">
        <v>4688</v>
      </c>
      <c r="J6030" s="36">
        <v>-825</v>
      </c>
    </row>
    <row r="6031" spans="1:10" x14ac:dyDescent="0.25">
      <c r="A6031" s="67"/>
      <c r="B6031" s="67"/>
      <c r="C6031" s="67"/>
      <c r="D6031" s="67"/>
      <c r="E6031" s="67" t="s">
        <v>423</v>
      </c>
      <c r="F6031" s="68">
        <v>41933</v>
      </c>
      <c r="G6031" s="67"/>
      <c r="H6031" s="67"/>
      <c r="I6031" s="67" t="s">
        <v>5184</v>
      </c>
      <c r="J6031" s="36">
        <v>436.5</v>
      </c>
    </row>
    <row r="6032" spans="1:10" x14ac:dyDescent="0.25">
      <c r="A6032" s="67"/>
      <c r="B6032" s="67"/>
      <c r="C6032" s="67"/>
      <c r="D6032" s="67"/>
      <c r="E6032" s="67" t="s">
        <v>426</v>
      </c>
      <c r="F6032" s="68">
        <v>41960</v>
      </c>
      <c r="G6032" s="67"/>
      <c r="H6032" s="67" t="s">
        <v>4687</v>
      </c>
      <c r="I6032" s="67" t="s">
        <v>4688</v>
      </c>
      <c r="J6032" s="36">
        <v>-750</v>
      </c>
    </row>
    <row r="6033" spans="1:10" x14ac:dyDescent="0.25">
      <c r="A6033" s="67"/>
      <c r="B6033" s="67"/>
      <c r="C6033" s="67"/>
      <c r="D6033" s="67"/>
      <c r="E6033" s="67" t="s">
        <v>426</v>
      </c>
      <c r="F6033" s="68">
        <v>41960</v>
      </c>
      <c r="G6033" s="67"/>
      <c r="H6033" s="67" t="s">
        <v>366</v>
      </c>
      <c r="I6033" s="67" t="s">
        <v>5185</v>
      </c>
      <c r="J6033" s="36">
        <v>-1152.8</v>
      </c>
    </row>
    <row r="6034" spans="1:10" x14ac:dyDescent="0.25">
      <c r="A6034" s="67"/>
      <c r="B6034" s="67"/>
      <c r="C6034" s="67"/>
      <c r="D6034" s="67"/>
      <c r="E6034" s="67" t="s">
        <v>426</v>
      </c>
      <c r="F6034" s="68">
        <v>41967</v>
      </c>
      <c r="G6034" s="67"/>
      <c r="H6034" s="67" t="s">
        <v>4427</v>
      </c>
      <c r="I6034" s="67" t="s">
        <v>4692</v>
      </c>
      <c r="J6034" s="36">
        <v>-150</v>
      </c>
    </row>
    <row r="6035" spans="1:10" x14ac:dyDescent="0.25">
      <c r="A6035" s="67"/>
      <c r="B6035" s="67"/>
      <c r="C6035" s="67"/>
      <c r="D6035" s="67"/>
      <c r="E6035" s="67" t="s">
        <v>383</v>
      </c>
      <c r="F6035" s="68">
        <v>41973</v>
      </c>
      <c r="G6035" s="67" t="s">
        <v>1646</v>
      </c>
      <c r="H6035" s="67"/>
      <c r="I6035" s="67" t="s">
        <v>1647</v>
      </c>
      <c r="J6035" s="36">
        <v>78</v>
      </c>
    </row>
    <row r="6036" spans="1:10" x14ac:dyDescent="0.25">
      <c r="A6036" s="67"/>
      <c r="B6036" s="67"/>
      <c r="C6036" s="67"/>
      <c r="D6036" s="67"/>
      <c r="E6036" s="67" t="s">
        <v>426</v>
      </c>
      <c r="F6036" s="68">
        <v>41974</v>
      </c>
      <c r="G6036" s="67"/>
      <c r="H6036" s="67" t="s">
        <v>4427</v>
      </c>
      <c r="I6036" s="67" t="s">
        <v>4692</v>
      </c>
      <c r="J6036" s="36">
        <v>-150</v>
      </c>
    </row>
    <row r="6037" spans="1:10" x14ac:dyDescent="0.25">
      <c r="A6037" s="67"/>
      <c r="B6037" s="67"/>
      <c r="C6037" s="67"/>
      <c r="D6037" s="67"/>
      <c r="E6037" s="67" t="s">
        <v>426</v>
      </c>
      <c r="F6037" s="68">
        <v>41981</v>
      </c>
      <c r="G6037" s="67"/>
      <c r="H6037" s="67" t="s">
        <v>4427</v>
      </c>
      <c r="I6037" s="67" t="s">
        <v>4692</v>
      </c>
      <c r="J6037" s="36">
        <v>-150</v>
      </c>
    </row>
    <row r="6038" spans="1:10" x14ac:dyDescent="0.25">
      <c r="A6038" s="67"/>
      <c r="B6038" s="67"/>
      <c r="C6038" s="67"/>
      <c r="D6038" s="67"/>
      <c r="E6038" s="67" t="s">
        <v>383</v>
      </c>
      <c r="F6038" s="68">
        <v>41982</v>
      </c>
      <c r="G6038" s="67" t="s">
        <v>4694</v>
      </c>
      <c r="H6038" s="67" t="s">
        <v>4695</v>
      </c>
      <c r="I6038" s="67"/>
      <c r="J6038" s="36">
        <v>1000</v>
      </c>
    </row>
    <row r="6039" spans="1:10" x14ac:dyDescent="0.25">
      <c r="A6039" s="67"/>
      <c r="B6039" s="67"/>
      <c r="C6039" s="67"/>
      <c r="D6039" s="67"/>
      <c r="E6039" s="67" t="s">
        <v>426</v>
      </c>
      <c r="F6039" s="68">
        <v>41988</v>
      </c>
      <c r="G6039" s="67"/>
      <c r="H6039" s="67" t="s">
        <v>366</v>
      </c>
      <c r="I6039" s="67" t="s">
        <v>4696</v>
      </c>
      <c r="J6039" s="36">
        <v>-249.5</v>
      </c>
    </row>
    <row r="6040" spans="1:10" x14ac:dyDescent="0.25">
      <c r="A6040" s="67"/>
      <c r="B6040" s="67"/>
      <c r="C6040" s="67"/>
      <c r="D6040" s="67"/>
      <c r="E6040" s="67" t="s">
        <v>426</v>
      </c>
      <c r="F6040" s="68">
        <v>41988</v>
      </c>
      <c r="G6040" s="67"/>
      <c r="H6040" s="67" t="s">
        <v>4427</v>
      </c>
      <c r="I6040" s="67" t="s">
        <v>4692</v>
      </c>
      <c r="J6040" s="36">
        <v>-150</v>
      </c>
    </row>
    <row r="6041" spans="1:10" x14ac:dyDescent="0.25">
      <c r="A6041" s="67"/>
      <c r="B6041" s="67"/>
      <c r="C6041" s="67"/>
      <c r="D6041" s="67"/>
      <c r="E6041" s="67" t="s">
        <v>423</v>
      </c>
      <c r="F6041" s="68">
        <v>41995</v>
      </c>
      <c r="G6041" s="67"/>
      <c r="H6041" s="67" t="s">
        <v>4697</v>
      </c>
      <c r="I6041" s="67" t="s">
        <v>4698</v>
      </c>
      <c r="J6041" s="36">
        <v>967.02</v>
      </c>
    </row>
    <row r="6042" spans="1:10" x14ac:dyDescent="0.25">
      <c r="A6042" s="67"/>
      <c r="B6042" s="67"/>
      <c r="C6042" s="67"/>
      <c r="D6042" s="67"/>
      <c r="E6042" s="67" t="s">
        <v>426</v>
      </c>
      <c r="F6042" s="68">
        <v>42002</v>
      </c>
      <c r="G6042" s="67"/>
      <c r="H6042" s="67" t="s">
        <v>4687</v>
      </c>
      <c r="I6042" s="67" t="s">
        <v>4699</v>
      </c>
      <c r="J6042" s="36">
        <v>-497.5</v>
      </c>
    </row>
    <row r="6043" spans="1:10" x14ac:dyDescent="0.25">
      <c r="A6043" s="67"/>
      <c r="B6043" s="67"/>
      <c r="C6043" s="67"/>
      <c r="D6043" s="67"/>
      <c r="E6043" s="67" t="s">
        <v>426</v>
      </c>
      <c r="F6043" s="68">
        <v>42002</v>
      </c>
      <c r="G6043" s="67"/>
      <c r="H6043" s="67" t="s">
        <v>4427</v>
      </c>
      <c r="I6043" s="67" t="s">
        <v>4692</v>
      </c>
      <c r="J6043" s="36">
        <v>-345</v>
      </c>
    </row>
    <row r="6044" spans="1:10" x14ac:dyDescent="0.25">
      <c r="A6044" s="67"/>
      <c r="B6044" s="67"/>
      <c r="C6044" s="67"/>
      <c r="D6044" s="67"/>
      <c r="E6044" s="67" t="s">
        <v>426</v>
      </c>
      <c r="F6044" s="68">
        <v>42002</v>
      </c>
      <c r="G6044" s="67"/>
      <c r="H6044" s="67" t="s">
        <v>366</v>
      </c>
      <c r="I6044" s="67" t="s">
        <v>4700</v>
      </c>
      <c r="J6044" s="36">
        <v>-140.33000000000001</v>
      </c>
    </row>
    <row r="6045" spans="1:10" x14ac:dyDescent="0.25">
      <c r="A6045" s="67"/>
      <c r="B6045" s="67"/>
      <c r="C6045" s="67"/>
      <c r="D6045" s="67"/>
      <c r="E6045" s="67" t="s">
        <v>426</v>
      </c>
      <c r="F6045" s="68">
        <v>42004</v>
      </c>
      <c r="G6045" s="67"/>
      <c r="H6045" s="67" t="s">
        <v>4427</v>
      </c>
      <c r="I6045" s="67" t="s">
        <v>4701</v>
      </c>
      <c r="J6045" s="36">
        <v>-150</v>
      </c>
    </row>
    <row r="6046" spans="1:10" x14ac:dyDescent="0.25">
      <c r="A6046" s="67"/>
      <c r="B6046" s="67"/>
      <c r="C6046" s="67"/>
      <c r="D6046" s="67"/>
      <c r="E6046" s="67" t="s">
        <v>426</v>
      </c>
      <c r="F6046" s="68">
        <v>42004</v>
      </c>
      <c r="G6046" s="67"/>
      <c r="H6046" s="67" t="s">
        <v>4427</v>
      </c>
      <c r="I6046" s="67" t="s">
        <v>4702</v>
      </c>
      <c r="J6046" s="36">
        <v>-117.42</v>
      </c>
    </row>
    <row r="6047" spans="1:10" x14ac:dyDescent="0.25">
      <c r="A6047" s="67"/>
      <c r="B6047" s="67"/>
      <c r="C6047" s="67"/>
      <c r="D6047" s="67"/>
      <c r="E6047" s="67" t="s">
        <v>423</v>
      </c>
      <c r="F6047" s="68">
        <v>42012</v>
      </c>
      <c r="G6047" s="67" t="s">
        <v>1162</v>
      </c>
      <c r="H6047" s="67" t="s">
        <v>3965</v>
      </c>
      <c r="I6047" s="67" t="s">
        <v>4703</v>
      </c>
      <c r="J6047" s="36">
        <v>625</v>
      </c>
    </row>
    <row r="6048" spans="1:10" x14ac:dyDescent="0.25">
      <c r="A6048" s="67"/>
      <c r="B6048" s="67"/>
      <c r="C6048" s="67"/>
      <c r="D6048" s="67"/>
      <c r="E6048" s="67" t="s">
        <v>426</v>
      </c>
      <c r="F6048" s="68">
        <v>42018</v>
      </c>
      <c r="G6048" s="67"/>
      <c r="H6048" s="67" t="s">
        <v>4427</v>
      </c>
      <c r="I6048" s="67" t="s">
        <v>4701</v>
      </c>
      <c r="J6048" s="36">
        <v>-150</v>
      </c>
    </row>
    <row r="6049" spans="1:10" x14ac:dyDescent="0.25">
      <c r="A6049" s="67"/>
      <c r="B6049" s="67"/>
      <c r="C6049" s="67"/>
      <c r="D6049" s="67"/>
      <c r="E6049" s="67" t="s">
        <v>426</v>
      </c>
      <c r="F6049" s="68">
        <v>42030</v>
      </c>
      <c r="G6049" s="67"/>
      <c r="H6049" s="67" t="s">
        <v>4427</v>
      </c>
      <c r="I6049" s="67" t="s">
        <v>4701</v>
      </c>
      <c r="J6049" s="36">
        <v>-195</v>
      </c>
    </row>
    <row r="6050" spans="1:10" x14ac:dyDescent="0.25">
      <c r="A6050" s="67"/>
      <c r="B6050" s="67"/>
      <c r="C6050" s="67"/>
      <c r="D6050" s="67"/>
      <c r="E6050" s="67" t="s">
        <v>383</v>
      </c>
      <c r="F6050" s="68">
        <v>42035</v>
      </c>
      <c r="G6050" s="67" t="s">
        <v>1579</v>
      </c>
      <c r="H6050" s="67"/>
      <c r="I6050" s="67" t="s">
        <v>1580</v>
      </c>
      <c r="J6050" s="36">
        <v>40</v>
      </c>
    </row>
    <row r="6051" spans="1:10" x14ac:dyDescent="0.25">
      <c r="A6051" s="67"/>
      <c r="B6051" s="67"/>
      <c r="C6051" s="67"/>
      <c r="D6051" s="67"/>
      <c r="E6051" s="67" t="s">
        <v>426</v>
      </c>
      <c r="F6051" s="68">
        <v>42037</v>
      </c>
      <c r="G6051" s="67"/>
      <c r="H6051" s="67" t="s">
        <v>4427</v>
      </c>
      <c r="I6051" s="67" t="s">
        <v>4701</v>
      </c>
      <c r="J6051" s="36">
        <v>-420</v>
      </c>
    </row>
    <row r="6052" spans="1:10" x14ac:dyDescent="0.25">
      <c r="A6052" s="67"/>
      <c r="B6052" s="67"/>
      <c r="C6052" s="67"/>
      <c r="D6052" s="67"/>
      <c r="E6052" s="67" t="s">
        <v>426</v>
      </c>
      <c r="F6052" s="68">
        <v>42037</v>
      </c>
      <c r="G6052" s="67"/>
      <c r="H6052" s="67" t="s">
        <v>4427</v>
      </c>
      <c r="I6052" s="67" t="s">
        <v>4709</v>
      </c>
      <c r="J6052" s="36">
        <v>-31.57</v>
      </c>
    </row>
    <row r="6053" spans="1:10" x14ac:dyDescent="0.25">
      <c r="A6053" s="67"/>
      <c r="B6053" s="67"/>
      <c r="C6053" s="67"/>
      <c r="D6053" s="67"/>
      <c r="E6053" s="67" t="s">
        <v>426</v>
      </c>
      <c r="F6053" s="68">
        <v>42037</v>
      </c>
      <c r="G6053" s="67"/>
      <c r="H6053" s="67" t="s">
        <v>366</v>
      </c>
      <c r="I6053" s="67" t="s">
        <v>5186</v>
      </c>
      <c r="J6053" s="36">
        <v>-437.5</v>
      </c>
    </row>
    <row r="6054" spans="1:10" x14ac:dyDescent="0.25">
      <c r="A6054" s="67"/>
      <c r="B6054" s="67"/>
      <c r="C6054" s="67"/>
      <c r="D6054" s="67"/>
      <c r="E6054" s="67" t="s">
        <v>423</v>
      </c>
      <c r="F6054" s="68">
        <v>42041</v>
      </c>
      <c r="G6054" s="67"/>
      <c r="H6054" s="67"/>
      <c r="I6054" s="67" t="s">
        <v>4712</v>
      </c>
      <c r="J6054" s="36">
        <v>451.57</v>
      </c>
    </row>
    <row r="6055" spans="1:10" x14ac:dyDescent="0.25">
      <c r="A6055" s="67"/>
      <c r="B6055" s="67"/>
      <c r="C6055" s="67"/>
      <c r="D6055" s="67"/>
      <c r="E6055" s="67" t="s">
        <v>426</v>
      </c>
      <c r="F6055" s="68">
        <v>42051</v>
      </c>
      <c r="G6055" s="67"/>
      <c r="H6055" s="67" t="s">
        <v>4427</v>
      </c>
      <c r="I6055" s="67" t="s">
        <v>4716</v>
      </c>
      <c r="J6055" s="36">
        <v>-420</v>
      </c>
    </row>
    <row r="6056" spans="1:10" x14ac:dyDescent="0.25">
      <c r="A6056" s="67"/>
      <c r="B6056" s="67"/>
      <c r="C6056" s="67"/>
      <c r="D6056" s="67"/>
      <c r="E6056" s="67" t="s">
        <v>426</v>
      </c>
      <c r="F6056" s="68">
        <v>42051</v>
      </c>
      <c r="G6056" s="67"/>
      <c r="H6056" s="67" t="s">
        <v>4427</v>
      </c>
      <c r="I6056" s="67" t="s">
        <v>4717</v>
      </c>
      <c r="J6056" s="36">
        <v>-31.57</v>
      </c>
    </row>
    <row r="6057" spans="1:10" x14ac:dyDescent="0.25">
      <c r="A6057" s="67"/>
      <c r="B6057" s="67"/>
      <c r="C6057" s="67"/>
      <c r="D6057" s="67"/>
      <c r="E6057" s="67" t="s">
        <v>426</v>
      </c>
      <c r="F6057" s="68">
        <v>42051</v>
      </c>
      <c r="G6057" s="67"/>
      <c r="H6057" s="67" t="s">
        <v>4427</v>
      </c>
      <c r="I6057" s="67" t="s">
        <v>4718</v>
      </c>
      <c r="J6057" s="36">
        <v>-150</v>
      </c>
    </row>
    <row r="6058" spans="1:10" x14ac:dyDescent="0.25">
      <c r="A6058" s="67"/>
      <c r="B6058" s="67"/>
      <c r="C6058" s="67"/>
      <c r="D6058" s="67"/>
      <c r="E6058" s="67" t="s">
        <v>426</v>
      </c>
      <c r="F6058" s="68">
        <v>42051</v>
      </c>
      <c r="G6058" s="67"/>
      <c r="H6058" s="67" t="s">
        <v>4427</v>
      </c>
      <c r="I6058" s="67" t="s">
        <v>4701</v>
      </c>
      <c r="J6058" s="36">
        <v>-195</v>
      </c>
    </row>
    <row r="6059" spans="1:10" x14ac:dyDescent="0.25">
      <c r="A6059" s="67"/>
      <c r="B6059" s="67"/>
      <c r="C6059" s="67"/>
      <c r="D6059" s="67"/>
      <c r="E6059" s="67" t="s">
        <v>426</v>
      </c>
      <c r="F6059" s="68">
        <v>42051</v>
      </c>
      <c r="G6059" s="67"/>
      <c r="H6059" s="67" t="s">
        <v>5187</v>
      </c>
      <c r="I6059" s="67" t="s">
        <v>5188</v>
      </c>
      <c r="J6059" s="36">
        <v>-2000</v>
      </c>
    </row>
    <row r="6060" spans="1:10" x14ac:dyDescent="0.25">
      <c r="A6060" s="67"/>
      <c r="B6060" s="67"/>
      <c r="C6060" s="67"/>
      <c r="D6060" s="67"/>
      <c r="E6060" s="67" t="s">
        <v>426</v>
      </c>
      <c r="F6060" s="68">
        <v>42058</v>
      </c>
      <c r="G6060" s="67"/>
      <c r="H6060" s="67" t="s">
        <v>4427</v>
      </c>
      <c r="I6060" s="67" t="s">
        <v>4719</v>
      </c>
      <c r="J6060" s="36">
        <v>-487.5</v>
      </c>
    </row>
    <row r="6061" spans="1:10" x14ac:dyDescent="0.25">
      <c r="A6061" s="67"/>
      <c r="B6061" s="67"/>
      <c r="C6061" s="67"/>
      <c r="D6061" s="67"/>
      <c r="E6061" s="67" t="s">
        <v>423</v>
      </c>
      <c r="F6061" s="68">
        <v>42060</v>
      </c>
      <c r="G6061" s="67"/>
      <c r="H6061" s="67" t="s">
        <v>3965</v>
      </c>
      <c r="I6061" s="67" t="s">
        <v>4721</v>
      </c>
      <c r="J6061" s="36">
        <v>52.66</v>
      </c>
    </row>
    <row r="6062" spans="1:10" x14ac:dyDescent="0.25">
      <c r="A6062" s="67"/>
      <c r="B6062" s="67"/>
      <c r="C6062" s="67"/>
      <c r="D6062" s="67"/>
      <c r="E6062" s="67" t="s">
        <v>383</v>
      </c>
      <c r="F6062" s="68">
        <v>42063</v>
      </c>
      <c r="G6062" s="67" t="s">
        <v>1549</v>
      </c>
      <c r="H6062" s="67"/>
      <c r="I6062" s="67" t="s">
        <v>1550</v>
      </c>
      <c r="J6062" s="36">
        <v>98</v>
      </c>
    </row>
    <row r="6063" spans="1:10" x14ac:dyDescent="0.25">
      <c r="A6063" s="67"/>
      <c r="B6063" s="67"/>
      <c r="C6063" s="67"/>
      <c r="D6063" s="67"/>
      <c r="E6063" s="67" t="s">
        <v>426</v>
      </c>
      <c r="F6063" s="68">
        <v>42065</v>
      </c>
      <c r="G6063" s="67"/>
      <c r="H6063" s="67" t="s">
        <v>4427</v>
      </c>
      <c r="I6063" s="67" t="s">
        <v>4722</v>
      </c>
      <c r="J6063" s="36">
        <v>-300</v>
      </c>
    </row>
    <row r="6064" spans="1:10" x14ac:dyDescent="0.25">
      <c r="A6064" s="67"/>
      <c r="B6064" s="67"/>
      <c r="C6064" s="67"/>
      <c r="D6064" s="67"/>
      <c r="E6064" s="67" t="s">
        <v>426</v>
      </c>
      <c r="F6064" s="68">
        <v>42065</v>
      </c>
      <c r="G6064" s="67"/>
      <c r="H6064" s="67" t="s">
        <v>4427</v>
      </c>
      <c r="I6064" s="67" t="s">
        <v>4723</v>
      </c>
      <c r="J6064" s="36">
        <v>-55.25</v>
      </c>
    </row>
    <row r="6065" spans="1:10" x14ac:dyDescent="0.25">
      <c r="A6065" s="67"/>
      <c r="B6065" s="67"/>
      <c r="C6065" s="67"/>
      <c r="D6065" s="67"/>
      <c r="E6065" s="67" t="s">
        <v>423</v>
      </c>
      <c r="F6065" s="68">
        <v>42069</v>
      </c>
      <c r="G6065" s="67"/>
      <c r="H6065" s="67" t="s">
        <v>5187</v>
      </c>
      <c r="I6065" s="67" t="s">
        <v>5189</v>
      </c>
      <c r="J6065" s="36">
        <v>2000</v>
      </c>
    </row>
    <row r="6066" spans="1:10" x14ac:dyDescent="0.25">
      <c r="A6066" s="67"/>
      <c r="B6066" s="67"/>
      <c r="C6066" s="67"/>
      <c r="D6066" s="67"/>
      <c r="E6066" s="67" t="s">
        <v>426</v>
      </c>
      <c r="F6066" s="68">
        <v>42072</v>
      </c>
      <c r="G6066" s="67"/>
      <c r="H6066" s="67" t="s">
        <v>2472</v>
      </c>
      <c r="I6066" s="67" t="s">
        <v>4726</v>
      </c>
      <c r="J6066" s="36">
        <v>-382.93</v>
      </c>
    </row>
    <row r="6067" spans="1:10" x14ac:dyDescent="0.25">
      <c r="A6067" s="67"/>
      <c r="B6067" s="67"/>
      <c r="C6067" s="67"/>
      <c r="D6067" s="67"/>
      <c r="E6067" s="67" t="s">
        <v>426</v>
      </c>
      <c r="F6067" s="68">
        <v>42072</v>
      </c>
      <c r="G6067" s="67"/>
      <c r="H6067" s="67" t="s">
        <v>366</v>
      </c>
      <c r="I6067" s="67" t="s">
        <v>5190</v>
      </c>
      <c r="J6067" s="36">
        <v>-546.5</v>
      </c>
    </row>
    <row r="6068" spans="1:10" x14ac:dyDescent="0.25">
      <c r="A6068" s="67"/>
      <c r="B6068" s="67"/>
      <c r="C6068" s="67"/>
      <c r="D6068" s="67"/>
      <c r="E6068" s="67" t="s">
        <v>426</v>
      </c>
      <c r="F6068" s="68">
        <v>42072</v>
      </c>
      <c r="G6068" s="67"/>
      <c r="H6068" s="67" t="s">
        <v>5187</v>
      </c>
      <c r="I6068" s="67" t="s">
        <v>5191</v>
      </c>
      <c r="J6068" s="36">
        <v>-2000</v>
      </c>
    </row>
    <row r="6069" spans="1:10" x14ac:dyDescent="0.25">
      <c r="A6069" s="67"/>
      <c r="B6069" s="67"/>
      <c r="C6069" s="67"/>
      <c r="D6069" s="67"/>
      <c r="E6069" s="67" t="s">
        <v>426</v>
      </c>
      <c r="F6069" s="68">
        <v>42072</v>
      </c>
      <c r="G6069" s="67"/>
      <c r="H6069" s="67" t="s">
        <v>4427</v>
      </c>
      <c r="I6069" s="67" t="s">
        <v>4728</v>
      </c>
      <c r="J6069" s="36">
        <v>-300</v>
      </c>
    </row>
    <row r="6070" spans="1:10" x14ac:dyDescent="0.25">
      <c r="A6070" s="67"/>
      <c r="B6070" s="67"/>
      <c r="C6070" s="67"/>
      <c r="D6070" s="67"/>
      <c r="E6070" s="67" t="s">
        <v>426</v>
      </c>
      <c r="F6070" s="68">
        <v>42086</v>
      </c>
      <c r="G6070" s="67"/>
      <c r="H6070" s="67" t="s">
        <v>4427</v>
      </c>
      <c r="I6070" s="67" t="s">
        <v>5192</v>
      </c>
      <c r="J6070" s="36">
        <v>-600</v>
      </c>
    </row>
    <row r="6071" spans="1:10" x14ac:dyDescent="0.25">
      <c r="A6071" s="67"/>
      <c r="B6071" s="67"/>
      <c r="C6071" s="67"/>
      <c r="D6071" s="67"/>
      <c r="E6071" s="67" t="s">
        <v>426</v>
      </c>
      <c r="F6071" s="68">
        <v>42086</v>
      </c>
      <c r="G6071" s="67"/>
      <c r="H6071" s="67" t="s">
        <v>4427</v>
      </c>
      <c r="I6071" s="67" t="s">
        <v>4735</v>
      </c>
      <c r="J6071" s="36">
        <v>-17.8</v>
      </c>
    </row>
    <row r="6072" spans="1:10" x14ac:dyDescent="0.25">
      <c r="A6072" s="67"/>
      <c r="B6072" s="67"/>
      <c r="C6072" s="67"/>
      <c r="D6072" s="67"/>
      <c r="E6072" s="67" t="s">
        <v>423</v>
      </c>
      <c r="F6072" s="68">
        <v>42086</v>
      </c>
      <c r="G6072" s="67"/>
      <c r="H6072" s="67" t="s">
        <v>4737</v>
      </c>
      <c r="I6072" s="67" t="s">
        <v>1324</v>
      </c>
      <c r="J6072" s="36">
        <v>450</v>
      </c>
    </row>
    <row r="6073" spans="1:10" x14ac:dyDescent="0.25">
      <c r="A6073" s="67"/>
      <c r="B6073" s="67"/>
      <c r="C6073" s="67"/>
      <c r="D6073" s="67"/>
      <c r="E6073" s="67" t="s">
        <v>423</v>
      </c>
      <c r="F6073" s="68">
        <v>42090</v>
      </c>
      <c r="G6073" s="67" t="s">
        <v>4740</v>
      </c>
      <c r="H6073" s="67" t="s">
        <v>3965</v>
      </c>
      <c r="I6073" s="67" t="s">
        <v>4741</v>
      </c>
      <c r="J6073" s="36">
        <v>48.07</v>
      </c>
    </row>
    <row r="6074" spans="1:10" x14ac:dyDescent="0.25">
      <c r="A6074" s="67"/>
      <c r="B6074" s="67"/>
      <c r="C6074" s="67"/>
      <c r="D6074" s="67"/>
      <c r="E6074" s="67" t="s">
        <v>383</v>
      </c>
      <c r="F6074" s="68">
        <v>42094</v>
      </c>
      <c r="G6074" s="67" t="s">
        <v>898</v>
      </c>
      <c r="H6074" s="67"/>
      <c r="I6074" s="67" t="s">
        <v>899</v>
      </c>
      <c r="J6074" s="36">
        <v>76</v>
      </c>
    </row>
    <row r="6075" spans="1:10" x14ac:dyDescent="0.25">
      <c r="A6075" s="67"/>
      <c r="B6075" s="67"/>
      <c r="C6075" s="67"/>
      <c r="D6075" s="67"/>
      <c r="E6075" s="67" t="s">
        <v>426</v>
      </c>
      <c r="F6075" s="68">
        <v>42100</v>
      </c>
      <c r="G6075" s="67"/>
      <c r="H6075" s="67" t="s">
        <v>568</v>
      </c>
      <c r="I6075" s="67" t="s">
        <v>4745</v>
      </c>
      <c r="J6075" s="36">
        <v>-50.39</v>
      </c>
    </row>
    <row r="6076" spans="1:10" x14ac:dyDescent="0.25">
      <c r="A6076" s="67"/>
      <c r="B6076" s="67"/>
      <c r="C6076" s="67"/>
      <c r="D6076" s="67"/>
      <c r="E6076" s="67" t="s">
        <v>426</v>
      </c>
      <c r="F6076" s="68">
        <v>42100</v>
      </c>
      <c r="G6076" s="67"/>
      <c r="H6076" s="67" t="s">
        <v>4427</v>
      </c>
      <c r="I6076" s="67" t="s">
        <v>4746</v>
      </c>
      <c r="J6076" s="36">
        <v>-450</v>
      </c>
    </row>
    <row r="6077" spans="1:10" x14ac:dyDescent="0.25">
      <c r="A6077" s="67"/>
      <c r="B6077" s="67"/>
      <c r="C6077" s="67"/>
      <c r="D6077" s="67"/>
      <c r="E6077" s="67" t="s">
        <v>426</v>
      </c>
      <c r="F6077" s="68">
        <v>42114</v>
      </c>
      <c r="G6077" s="67"/>
      <c r="H6077" s="67" t="s">
        <v>4427</v>
      </c>
      <c r="I6077" s="67" t="s">
        <v>4755</v>
      </c>
      <c r="J6077" s="36">
        <v>-150</v>
      </c>
    </row>
    <row r="6078" spans="1:10" x14ac:dyDescent="0.25">
      <c r="A6078" s="67"/>
      <c r="B6078" s="67"/>
      <c r="C6078" s="67"/>
      <c r="D6078" s="67"/>
      <c r="E6078" s="67" t="s">
        <v>426</v>
      </c>
      <c r="F6078" s="68">
        <v>42114</v>
      </c>
      <c r="G6078" s="67"/>
      <c r="H6078" s="67" t="s">
        <v>4427</v>
      </c>
      <c r="I6078" s="67" t="s">
        <v>4756</v>
      </c>
      <c r="J6078" s="36">
        <v>-42.79</v>
      </c>
    </row>
    <row r="6079" spans="1:10" x14ac:dyDescent="0.25">
      <c r="A6079" s="67"/>
      <c r="B6079" s="67"/>
      <c r="C6079" s="67"/>
      <c r="D6079" s="67"/>
      <c r="E6079" s="67" t="s">
        <v>426</v>
      </c>
      <c r="F6079" s="68">
        <v>42114</v>
      </c>
      <c r="G6079" s="67"/>
      <c r="H6079" s="67" t="s">
        <v>366</v>
      </c>
      <c r="I6079" s="67" t="s">
        <v>4760</v>
      </c>
      <c r="J6079" s="36">
        <v>-49</v>
      </c>
    </row>
    <row r="6080" spans="1:10" x14ac:dyDescent="0.25">
      <c r="A6080" s="67"/>
      <c r="B6080" s="67"/>
      <c r="C6080" s="67"/>
      <c r="D6080" s="67"/>
      <c r="E6080" s="67" t="s">
        <v>383</v>
      </c>
      <c r="F6080" s="68">
        <v>42114</v>
      </c>
      <c r="G6080" s="67" t="s">
        <v>4761</v>
      </c>
      <c r="H6080" s="67"/>
      <c r="I6080" s="67" t="s">
        <v>4762</v>
      </c>
      <c r="J6080" s="36">
        <v>49</v>
      </c>
    </row>
    <row r="6081" spans="1:10" x14ac:dyDescent="0.25">
      <c r="A6081" s="67"/>
      <c r="B6081" s="67"/>
      <c r="C6081" s="67"/>
      <c r="D6081" s="67"/>
      <c r="E6081" s="67" t="s">
        <v>423</v>
      </c>
      <c r="F6081" s="68">
        <v>42115</v>
      </c>
      <c r="G6081" s="67"/>
      <c r="H6081" s="67"/>
      <c r="I6081" s="67" t="s">
        <v>4763</v>
      </c>
      <c r="J6081" s="36">
        <v>150</v>
      </c>
    </row>
    <row r="6082" spans="1:10" x14ac:dyDescent="0.25">
      <c r="A6082" s="67"/>
      <c r="B6082" s="67"/>
      <c r="C6082" s="67"/>
      <c r="D6082" s="67"/>
      <c r="E6082" s="67" t="s">
        <v>383</v>
      </c>
      <c r="F6082" s="68">
        <v>42124</v>
      </c>
      <c r="G6082" s="67" t="s">
        <v>1523</v>
      </c>
      <c r="H6082" s="67"/>
      <c r="I6082" s="67" t="s">
        <v>1524</v>
      </c>
      <c r="J6082" s="36">
        <v>480</v>
      </c>
    </row>
    <row r="6083" spans="1:10" x14ac:dyDescent="0.25">
      <c r="A6083" s="67"/>
      <c r="B6083" s="67"/>
      <c r="C6083" s="67"/>
      <c r="D6083" s="67"/>
      <c r="E6083" s="67" t="s">
        <v>426</v>
      </c>
      <c r="F6083" s="68">
        <v>42128</v>
      </c>
      <c r="G6083" s="67"/>
      <c r="H6083" s="67" t="s">
        <v>4427</v>
      </c>
      <c r="I6083" s="67" t="s">
        <v>5193</v>
      </c>
      <c r="J6083" s="36">
        <v>-204</v>
      </c>
    </row>
    <row r="6084" spans="1:10" x14ac:dyDescent="0.25">
      <c r="A6084" s="67"/>
      <c r="B6084" s="67"/>
      <c r="C6084" s="67"/>
      <c r="D6084" s="67"/>
      <c r="E6084" s="67" t="s">
        <v>426</v>
      </c>
      <c r="F6084" s="68">
        <v>42128</v>
      </c>
      <c r="G6084" s="67"/>
      <c r="H6084" s="67" t="s">
        <v>4427</v>
      </c>
      <c r="I6084" s="67" t="s">
        <v>4767</v>
      </c>
      <c r="J6084" s="36">
        <v>-7.11</v>
      </c>
    </row>
    <row r="6085" spans="1:10" x14ac:dyDescent="0.25">
      <c r="A6085" s="67"/>
      <c r="B6085" s="67"/>
      <c r="C6085" s="67"/>
      <c r="D6085" s="67"/>
      <c r="E6085" s="67" t="s">
        <v>426</v>
      </c>
      <c r="F6085" s="68">
        <v>42135</v>
      </c>
      <c r="G6085" s="67"/>
      <c r="H6085" s="67" t="s">
        <v>4427</v>
      </c>
      <c r="I6085" s="67" t="s">
        <v>4770</v>
      </c>
      <c r="J6085" s="36">
        <v>-697.5</v>
      </c>
    </row>
    <row r="6086" spans="1:10" x14ac:dyDescent="0.25">
      <c r="A6086" s="67"/>
      <c r="B6086" s="67"/>
      <c r="C6086" s="67"/>
      <c r="D6086" s="67"/>
      <c r="E6086" s="67" t="s">
        <v>426</v>
      </c>
      <c r="F6086" s="68">
        <v>42150</v>
      </c>
      <c r="G6086" s="67"/>
      <c r="H6086" s="67" t="s">
        <v>4427</v>
      </c>
      <c r="I6086" s="67" t="s">
        <v>4774</v>
      </c>
      <c r="J6086" s="36">
        <v>-50</v>
      </c>
    </row>
    <row r="6087" spans="1:10" x14ac:dyDescent="0.25">
      <c r="A6087" s="67"/>
      <c r="B6087" s="67"/>
      <c r="C6087" s="67"/>
      <c r="D6087" s="67"/>
      <c r="E6087" s="67" t="s">
        <v>383</v>
      </c>
      <c r="F6087" s="68">
        <v>42155</v>
      </c>
      <c r="G6087" s="67" t="s">
        <v>1650</v>
      </c>
      <c r="H6087" s="67"/>
      <c r="I6087" s="67" t="s">
        <v>1651</v>
      </c>
      <c r="J6087" s="36">
        <v>40</v>
      </c>
    </row>
    <row r="6088" spans="1:10" x14ac:dyDescent="0.25">
      <c r="A6088" s="67"/>
      <c r="B6088" s="67"/>
      <c r="C6088" s="67"/>
      <c r="D6088" s="67"/>
      <c r="E6088" s="67" t="s">
        <v>383</v>
      </c>
      <c r="F6088" s="68">
        <v>42155</v>
      </c>
      <c r="G6088" s="67" t="s">
        <v>5194</v>
      </c>
      <c r="H6088" s="67"/>
      <c r="I6088" s="67" t="s">
        <v>5195</v>
      </c>
      <c r="J6088" s="36">
        <v>20</v>
      </c>
    </row>
    <row r="6089" spans="1:10" x14ac:dyDescent="0.25">
      <c r="A6089" s="67"/>
      <c r="B6089" s="67"/>
      <c r="C6089" s="67"/>
      <c r="D6089" s="67"/>
      <c r="E6089" s="67" t="s">
        <v>426</v>
      </c>
      <c r="F6089" s="68">
        <v>42158</v>
      </c>
      <c r="G6089" s="67"/>
      <c r="H6089" s="67" t="s">
        <v>4427</v>
      </c>
      <c r="I6089" s="67" t="s">
        <v>4779</v>
      </c>
      <c r="J6089" s="36">
        <v>-907.5</v>
      </c>
    </row>
    <row r="6090" spans="1:10" x14ac:dyDescent="0.25">
      <c r="A6090" s="67"/>
      <c r="B6090" s="67"/>
      <c r="C6090" s="67"/>
      <c r="D6090" s="67"/>
      <c r="E6090" s="67" t="s">
        <v>426</v>
      </c>
      <c r="F6090" s="68">
        <v>42163</v>
      </c>
      <c r="G6090" s="67"/>
      <c r="H6090" s="67" t="s">
        <v>366</v>
      </c>
      <c r="I6090" s="67" t="s">
        <v>4780</v>
      </c>
      <c r="J6090" s="36">
        <v>-79.260000000000005</v>
      </c>
    </row>
    <row r="6091" spans="1:10" x14ac:dyDescent="0.25">
      <c r="A6091" s="67"/>
      <c r="B6091" s="67"/>
      <c r="C6091" s="67"/>
      <c r="D6091" s="67"/>
      <c r="E6091" s="67" t="s">
        <v>426</v>
      </c>
      <c r="F6091" s="68">
        <v>42163</v>
      </c>
      <c r="G6091" s="67"/>
      <c r="H6091" s="67" t="s">
        <v>4781</v>
      </c>
      <c r="I6091" s="67" t="s">
        <v>4782</v>
      </c>
      <c r="J6091" s="36">
        <v>-2248.5</v>
      </c>
    </row>
    <row r="6092" spans="1:10" x14ac:dyDescent="0.25">
      <c r="A6092" s="67"/>
      <c r="B6092" s="67"/>
      <c r="C6092" s="67"/>
      <c r="D6092" s="67"/>
      <c r="E6092" s="67" t="s">
        <v>450</v>
      </c>
      <c r="F6092" s="68">
        <v>42170</v>
      </c>
      <c r="G6092" s="67"/>
      <c r="H6092" s="67" t="s">
        <v>4787</v>
      </c>
      <c r="I6092" s="67" t="s">
        <v>4788</v>
      </c>
      <c r="J6092" s="36">
        <v>-1549.97</v>
      </c>
    </row>
    <row r="6093" spans="1:10" x14ac:dyDescent="0.25">
      <c r="A6093" s="67"/>
      <c r="B6093" s="67"/>
      <c r="C6093" s="67"/>
      <c r="D6093" s="67"/>
      <c r="E6093" s="67" t="s">
        <v>426</v>
      </c>
      <c r="F6093" s="68">
        <v>42184</v>
      </c>
      <c r="G6093" s="67"/>
      <c r="H6093" s="67" t="s">
        <v>4678</v>
      </c>
      <c r="I6093" s="67" t="s">
        <v>4679</v>
      </c>
      <c r="J6093" s="36">
        <v>-850</v>
      </c>
    </row>
    <row r="6094" spans="1:10" x14ac:dyDescent="0.25">
      <c r="A6094" s="67"/>
      <c r="B6094" s="67"/>
      <c r="C6094" s="67"/>
      <c r="D6094" s="67"/>
      <c r="E6094" s="67" t="s">
        <v>426</v>
      </c>
      <c r="F6094" s="68">
        <v>42185</v>
      </c>
      <c r="G6094" s="67"/>
      <c r="H6094" s="67" t="s">
        <v>4427</v>
      </c>
      <c r="I6094" s="67" t="s">
        <v>4779</v>
      </c>
      <c r="J6094" s="36">
        <v>-555</v>
      </c>
    </row>
    <row r="6095" spans="1:10" x14ac:dyDescent="0.25">
      <c r="A6095" s="67"/>
      <c r="B6095" s="67"/>
      <c r="C6095" s="67"/>
      <c r="D6095" s="67"/>
      <c r="E6095" s="67" t="s">
        <v>383</v>
      </c>
      <c r="F6095" s="68">
        <v>42185</v>
      </c>
      <c r="G6095" s="67" t="s">
        <v>900</v>
      </c>
      <c r="H6095" s="67"/>
      <c r="I6095" s="67" t="s">
        <v>901</v>
      </c>
      <c r="J6095" s="36">
        <v>60</v>
      </c>
    </row>
    <row r="6096" spans="1:10" x14ac:dyDescent="0.25">
      <c r="A6096" s="67"/>
      <c r="B6096" s="67"/>
      <c r="C6096" s="67"/>
      <c r="D6096" s="67"/>
      <c r="E6096" s="67" t="s">
        <v>426</v>
      </c>
      <c r="F6096" s="68">
        <v>42191</v>
      </c>
      <c r="G6096" s="67"/>
      <c r="H6096" s="67" t="s">
        <v>4427</v>
      </c>
      <c r="I6096" s="67" t="s">
        <v>3058</v>
      </c>
      <c r="J6096" s="36">
        <v>-231.29</v>
      </c>
    </row>
    <row r="6097" spans="1:10" x14ac:dyDescent="0.25">
      <c r="A6097" s="67"/>
      <c r="B6097" s="67"/>
      <c r="C6097" s="67"/>
      <c r="D6097" s="67"/>
      <c r="E6097" s="67" t="s">
        <v>426</v>
      </c>
      <c r="F6097" s="68">
        <v>42191</v>
      </c>
      <c r="G6097" s="67"/>
      <c r="H6097" s="67" t="s">
        <v>4427</v>
      </c>
      <c r="I6097" s="67" t="s">
        <v>4793</v>
      </c>
      <c r="J6097" s="36">
        <v>-41.24</v>
      </c>
    </row>
    <row r="6098" spans="1:10" x14ac:dyDescent="0.25">
      <c r="A6098" s="67"/>
      <c r="B6098" s="67"/>
      <c r="C6098" s="67"/>
      <c r="D6098" s="67"/>
      <c r="E6098" s="67" t="s">
        <v>426</v>
      </c>
      <c r="F6098" s="68">
        <v>42205</v>
      </c>
      <c r="G6098" s="67"/>
      <c r="H6098" s="67" t="s">
        <v>366</v>
      </c>
      <c r="I6098" s="67" t="s">
        <v>4797</v>
      </c>
      <c r="J6098" s="36">
        <v>-49.73</v>
      </c>
    </row>
    <row r="6099" spans="1:10" x14ac:dyDescent="0.25">
      <c r="A6099" s="67"/>
      <c r="B6099" s="67"/>
      <c r="C6099" s="67"/>
      <c r="D6099" s="67"/>
      <c r="E6099" s="67" t="s">
        <v>426</v>
      </c>
      <c r="F6099" s="68">
        <v>42205</v>
      </c>
      <c r="G6099" s="67"/>
      <c r="H6099" s="67" t="s">
        <v>4427</v>
      </c>
      <c r="I6099" s="67" t="s">
        <v>4798</v>
      </c>
      <c r="J6099" s="36">
        <v>-162.1</v>
      </c>
    </row>
    <row r="6100" spans="1:10" x14ac:dyDescent="0.25">
      <c r="A6100" s="67"/>
      <c r="B6100" s="67"/>
      <c r="C6100" s="67"/>
      <c r="D6100" s="67"/>
      <c r="E6100" s="67" t="s">
        <v>423</v>
      </c>
      <c r="F6100" s="68">
        <v>42207</v>
      </c>
      <c r="G6100" s="67" t="s">
        <v>5196</v>
      </c>
      <c r="H6100" s="67"/>
      <c r="I6100" s="67" t="s">
        <v>5197</v>
      </c>
      <c r="J6100" s="36">
        <v>60.5</v>
      </c>
    </row>
    <row r="6101" spans="1:10" x14ac:dyDescent="0.25">
      <c r="A6101" s="67"/>
      <c r="B6101" s="67"/>
      <c r="C6101" s="67"/>
      <c r="D6101" s="67"/>
      <c r="E6101" s="67" t="s">
        <v>426</v>
      </c>
      <c r="F6101" s="68">
        <v>42213</v>
      </c>
      <c r="G6101" s="67"/>
      <c r="H6101" s="67" t="s">
        <v>4804</v>
      </c>
      <c r="I6101" s="67" t="s">
        <v>4805</v>
      </c>
      <c r="J6101" s="36">
        <v>-761.5</v>
      </c>
    </row>
    <row r="6102" spans="1:10" x14ac:dyDescent="0.25">
      <c r="A6102" s="67"/>
      <c r="B6102" s="67"/>
      <c r="C6102" s="67"/>
      <c r="D6102" s="67"/>
      <c r="E6102" s="67" t="s">
        <v>426</v>
      </c>
      <c r="F6102" s="68">
        <v>42213</v>
      </c>
      <c r="G6102" s="67"/>
      <c r="H6102" s="67" t="s">
        <v>4427</v>
      </c>
      <c r="I6102" s="67" t="s">
        <v>4806</v>
      </c>
      <c r="J6102" s="36">
        <v>-46.57</v>
      </c>
    </row>
    <row r="6103" spans="1:10" x14ac:dyDescent="0.25">
      <c r="A6103" s="67"/>
      <c r="B6103" s="67"/>
      <c r="C6103" s="67"/>
      <c r="D6103" s="67"/>
      <c r="E6103" s="67" t="s">
        <v>426</v>
      </c>
      <c r="F6103" s="68">
        <v>42213</v>
      </c>
      <c r="G6103" s="67"/>
      <c r="H6103" s="67" t="s">
        <v>4427</v>
      </c>
      <c r="I6103" s="67" t="s">
        <v>4800</v>
      </c>
      <c r="J6103" s="36">
        <v>-437.7</v>
      </c>
    </row>
    <row r="6104" spans="1:10" x14ac:dyDescent="0.25">
      <c r="A6104" s="67"/>
      <c r="B6104" s="67"/>
      <c r="C6104" s="67"/>
      <c r="D6104" s="67"/>
      <c r="E6104" s="67" t="s">
        <v>426</v>
      </c>
      <c r="F6104" s="68">
        <v>42221</v>
      </c>
      <c r="G6104" s="67"/>
      <c r="H6104" s="67" t="s">
        <v>4427</v>
      </c>
      <c r="I6104" s="67" t="s">
        <v>4809</v>
      </c>
      <c r="J6104" s="36">
        <v>-1297.5</v>
      </c>
    </row>
    <row r="6105" spans="1:10" x14ac:dyDescent="0.25">
      <c r="A6105" s="67"/>
      <c r="B6105" s="67"/>
      <c r="C6105" s="67"/>
      <c r="D6105" s="67"/>
      <c r="E6105" s="67" t="s">
        <v>383</v>
      </c>
      <c r="F6105" s="68">
        <v>42247</v>
      </c>
      <c r="G6105" s="67" t="s">
        <v>1658</v>
      </c>
      <c r="H6105" s="67"/>
      <c r="I6105" s="67" t="s">
        <v>1659</v>
      </c>
      <c r="J6105" s="36">
        <v>40</v>
      </c>
    </row>
    <row r="6106" spans="1:10" x14ac:dyDescent="0.25">
      <c r="A6106" s="67"/>
      <c r="B6106" s="67"/>
      <c r="C6106" s="67"/>
      <c r="D6106" s="67"/>
      <c r="E6106" s="67" t="s">
        <v>426</v>
      </c>
      <c r="F6106" s="68">
        <v>42257</v>
      </c>
      <c r="G6106" s="67"/>
      <c r="H6106" s="67" t="s">
        <v>4427</v>
      </c>
      <c r="I6106" s="67" t="s">
        <v>4822</v>
      </c>
      <c r="J6106" s="36">
        <v>-945</v>
      </c>
    </row>
    <row r="6107" spans="1:10" x14ac:dyDescent="0.25">
      <c r="A6107" s="67"/>
      <c r="B6107" s="67"/>
      <c r="C6107" s="67"/>
      <c r="D6107" s="67"/>
      <c r="E6107" s="67" t="s">
        <v>426</v>
      </c>
      <c r="F6107" s="68">
        <v>42257</v>
      </c>
      <c r="G6107" s="67"/>
      <c r="H6107" s="67" t="s">
        <v>4427</v>
      </c>
      <c r="I6107" s="67" t="s">
        <v>4823</v>
      </c>
      <c r="J6107" s="36">
        <v>-7.9</v>
      </c>
    </row>
    <row r="6108" spans="1:10" x14ac:dyDescent="0.25">
      <c r="A6108" s="67"/>
      <c r="B6108" s="67"/>
      <c r="C6108" s="67"/>
      <c r="D6108" s="67"/>
      <c r="E6108" s="67" t="s">
        <v>426</v>
      </c>
      <c r="F6108" s="68">
        <v>42257</v>
      </c>
      <c r="G6108" s="67"/>
      <c r="H6108" s="67" t="s">
        <v>4427</v>
      </c>
      <c r="I6108" s="67" t="s">
        <v>4824</v>
      </c>
      <c r="J6108" s="36">
        <v>-5.35</v>
      </c>
    </row>
    <row r="6109" spans="1:10" x14ac:dyDescent="0.25">
      <c r="A6109" s="67"/>
      <c r="B6109" s="67"/>
      <c r="C6109" s="67"/>
      <c r="D6109" s="67"/>
      <c r="E6109" s="67" t="s">
        <v>426</v>
      </c>
      <c r="F6109" s="68">
        <v>42265</v>
      </c>
      <c r="G6109" s="67"/>
      <c r="H6109" s="67" t="s">
        <v>366</v>
      </c>
      <c r="I6109" s="67" t="s">
        <v>4830</v>
      </c>
      <c r="J6109" s="36">
        <v>-44.97</v>
      </c>
    </row>
    <row r="6110" spans="1:10" x14ac:dyDescent="0.25">
      <c r="A6110" s="67"/>
      <c r="B6110" s="67"/>
      <c r="C6110" s="67"/>
      <c r="D6110" s="67"/>
      <c r="E6110" s="67" t="s">
        <v>450</v>
      </c>
      <c r="F6110" s="68">
        <v>42275</v>
      </c>
      <c r="G6110" s="67"/>
      <c r="H6110" s="67" t="s">
        <v>2980</v>
      </c>
      <c r="I6110" s="67" t="s">
        <v>4836</v>
      </c>
      <c r="J6110" s="36">
        <v>-210.79</v>
      </c>
    </row>
    <row r="6111" spans="1:10" x14ac:dyDescent="0.25">
      <c r="A6111" s="67"/>
      <c r="B6111" s="67"/>
      <c r="C6111" s="67"/>
      <c r="D6111" s="67"/>
      <c r="E6111" s="67" t="s">
        <v>426</v>
      </c>
      <c r="F6111" s="68">
        <v>42277</v>
      </c>
      <c r="G6111" s="67"/>
      <c r="H6111" s="67" t="s">
        <v>366</v>
      </c>
      <c r="I6111" s="67" t="s">
        <v>4759</v>
      </c>
      <c r="J6111" s="36">
        <v>-135</v>
      </c>
    </row>
    <row r="6112" spans="1:10" x14ac:dyDescent="0.25">
      <c r="A6112" s="67"/>
      <c r="B6112" s="67"/>
      <c r="C6112" s="67"/>
      <c r="D6112" s="67"/>
      <c r="E6112" s="67" t="s">
        <v>383</v>
      </c>
      <c r="F6112" s="68">
        <v>42277</v>
      </c>
      <c r="G6112" s="67" t="s">
        <v>991</v>
      </c>
      <c r="H6112" s="67"/>
      <c r="I6112" s="67" t="s">
        <v>992</v>
      </c>
      <c r="J6112" s="36">
        <v>90</v>
      </c>
    </row>
    <row r="6113" spans="1:10" x14ac:dyDescent="0.25">
      <c r="A6113" s="67"/>
      <c r="B6113" s="67"/>
      <c r="C6113" s="67"/>
      <c r="D6113" s="67"/>
      <c r="E6113" s="67" t="s">
        <v>426</v>
      </c>
      <c r="F6113" s="68">
        <v>42282</v>
      </c>
      <c r="G6113" s="67"/>
      <c r="H6113" s="67" t="s">
        <v>4427</v>
      </c>
      <c r="I6113" s="67" t="s">
        <v>4840</v>
      </c>
      <c r="J6113" s="36">
        <v>-352.04</v>
      </c>
    </row>
    <row r="6114" spans="1:10" x14ac:dyDescent="0.25">
      <c r="A6114" s="67"/>
      <c r="B6114" s="67"/>
      <c r="C6114" s="67"/>
      <c r="D6114" s="67"/>
      <c r="E6114" s="67" t="s">
        <v>426</v>
      </c>
      <c r="F6114" s="68">
        <v>42283</v>
      </c>
      <c r="G6114" s="67"/>
      <c r="H6114" s="67" t="s">
        <v>4427</v>
      </c>
      <c r="I6114" s="67" t="s">
        <v>4841</v>
      </c>
      <c r="J6114" s="36">
        <v>-1260</v>
      </c>
    </row>
    <row r="6115" spans="1:10" x14ac:dyDescent="0.25">
      <c r="A6115" s="67"/>
      <c r="B6115" s="67"/>
      <c r="C6115" s="67"/>
      <c r="D6115" s="67"/>
      <c r="E6115" s="67" t="s">
        <v>426</v>
      </c>
      <c r="F6115" s="68">
        <v>42290</v>
      </c>
      <c r="G6115" s="67"/>
      <c r="H6115" s="67" t="s">
        <v>4427</v>
      </c>
      <c r="I6115" s="67" t="s">
        <v>5198</v>
      </c>
      <c r="J6115" s="36">
        <v>-99</v>
      </c>
    </row>
    <row r="6116" spans="1:10" x14ac:dyDescent="0.25">
      <c r="A6116" s="67"/>
      <c r="B6116" s="67"/>
      <c r="C6116" s="67"/>
      <c r="D6116" s="67"/>
      <c r="E6116" s="67" t="s">
        <v>426</v>
      </c>
      <c r="F6116" s="68">
        <v>42306</v>
      </c>
      <c r="G6116" s="67"/>
      <c r="H6116" s="67" t="s">
        <v>4427</v>
      </c>
      <c r="I6116" s="67" t="s">
        <v>4849</v>
      </c>
      <c r="J6116" s="36">
        <v>-52.43</v>
      </c>
    </row>
    <row r="6117" spans="1:10" x14ac:dyDescent="0.25">
      <c r="A6117" s="67"/>
      <c r="B6117" s="67"/>
      <c r="C6117" s="67"/>
      <c r="D6117" s="67"/>
      <c r="E6117" s="67" t="s">
        <v>426</v>
      </c>
      <c r="F6117" s="68">
        <v>42306</v>
      </c>
      <c r="G6117" s="67"/>
      <c r="H6117" s="67" t="s">
        <v>4427</v>
      </c>
      <c r="I6117" s="67" t="s">
        <v>4850</v>
      </c>
      <c r="J6117" s="36">
        <v>-25</v>
      </c>
    </row>
    <row r="6118" spans="1:10" x14ac:dyDescent="0.25">
      <c r="A6118" s="67"/>
      <c r="B6118" s="67"/>
      <c r="C6118" s="67"/>
      <c r="D6118" s="67"/>
      <c r="E6118" s="67" t="s">
        <v>383</v>
      </c>
      <c r="F6118" s="68">
        <v>42308</v>
      </c>
      <c r="G6118" s="67" t="s">
        <v>1460</v>
      </c>
      <c r="H6118" s="67"/>
      <c r="I6118" s="67" t="s">
        <v>1461</v>
      </c>
      <c r="J6118" s="36">
        <v>78</v>
      </c>
    </row>
    <row r="6119" spans="1:10" x14ac:dyDescent="0.25">
      <c r="A6119" s="67"/>
      <c r="B6119" s="67"/>
      <c r="C6119" s="67"/>
      <c r="D6119" s="67"/>
      <c r="E6119" s="67" t="s">
        <v>426</v>
      </c>
      <c r="F6119" s="68">
        <v>42313</v>
      </c>
      <c r="G6119" s="67"/>
      <c r="H6119" s="67" t="s">
        <v>4427</v>
      </c>
      <c r="I6119" s="67" t="s">
        <v>4852</v>
      </c>
      <c r="J6119" s="36">
        <v>-1005</v>
      </c>
    </row>
    <row r="6120" spans="1:10" x14ac:dyDescent="0.25">
      <c r="A6120" s="67"/>
      <c r="B6120" s="67"/>
      <c r="C6120" s="67"/>
      <c r="D6120" s="67"/>
      <c r="E6120" s="67" t="s">
        <v>426</v>
      </c>
      <c r="F6120" s="68">
        <v>42331</v>
      </c>
      <c r="G6120" s="67"/>
      <c r="H6120" s="67" t="s">
        <v>4427</v>
      </c>
      <c r="I6120" s="67" t="s">
        <v>4860</v>
      </c>
      <c r="J6120" s="36">
        <v>-500</v>
      </c>
    </row>
    <row r="6121" spans="1:10" x14ac:dyDescent="0.25">
      <c r="A6121" s="67"/>
      <c r="B6121" s="67"/>
      <c r="C6121" s="67"/>
      <c r="D6121" s="67"/>
      <c r="E6121" s="67" t="s">
        <v>426</v>
      </c>
      <c r="F6121" s="68">
        <v>42331</v>
      </c>
      <c r="G6121" s="67"/>
      <c r="H6121" s="67" t="s">
        <v>4427</v>
      </c>
      <c r="I6121" s="67" t="s">
        <v>5199</v>
      </c>
      <c r="J6121" s="36">
        <v>-100</v>
      </c>
    </row>
    <row r="6122" spans="1:10" x14ac:dyDescent="0.25">
      <c r="A6122" s="67"/>
      <c r="B6122" s="67"/>
      <c r="C6122" s="67"/>
      <c r="D6122" s="67"/>
      <c r="E6122" s="67" t="s">
        <v>426</v>
      </c>
      <c r="F6122" s="68">
        <v>42331</v>
      </c>
      <c r="G6122" s="67"/>
      <c r="H6122" s="67" t="s">
        <v>4427</v>
      </c>
      <c r="I6122" s="67" t="s">
        <v>5200</v>
      </c>
      <c r="J6122" s="36">
        <v>-550</v>
      </c>
    </row>
    <row r="6123" spans="1:10" x14ac:dyDescent="0.25">
      <c r="A6123" s="67"/>
      <c r="B6123" s="67"/>
      <c r="C6123" s="67"/>
      <c r="D6123" s="67"/>
      <c r="E6123" s="67" t="s">
        <v>383</v>
      </c>
      <c r="F6123" s="68">
        <v>42338</v>
      </c>
      <c r="G6123" s="67" t="s">
        <v>1525</v>
      </c>
      <c r="H6123" s="67"/>
      <c r="I6123" s="67" t="s">
        <v>1526</v>
      </c>
      <c r="J6123" s="36">
        <v>58</v>
      </c>
    </row>
    <row r="6124" spans="1:10" x14ac:dyDescent="0.25">
      <c r="A6124" s="67"/>
      <c r="B6124" s="67"/>
      <c r="C6124" s="67"/>
      <c r="D6124" s="67"/>
      <c r="E6124" s="67" t="s">
        <v>426</v>
      </c>
      <c r="F6124" s="68">
        <v>42345</v>
      </c>
      <c r="G6124" s="67"/>
      <c r="H6124" s="67" t="s">
        <v>366</v>
      </c>
      <c r="I6124" s="67" t="s">
        <v>4864</v>
      </c>
      <c r="J6124" s="36">
        <v>-120</v>
      </c>
    </row>
    <row r="6125" spans="1:10" x14ac:dyDescent="0.25">
      <c r="A6125" s="67"/>
      <c r="B6125" s="67"/>
      <c r="C6125" s="67"/>
      <c r="D6125" s="67"/>
      <c r="E6125" s="67" t="s">
        <v>426</v>
      </c>
      <c r="F6125" s="68">
        <v>42345</v>
      </c>
      <c r="G6125" s="67"/>
      <c r="H6125" s="67" t="s">
        <v>366</v>
      </c>
      <c r="I6125" s="67" t="s">
        <v>3735</v>
      </c>
      <c r="J6125" s="36">
        <v>-134.5</v>
      </c>
    </row>
    <row r="6126" spans="1:10" x14ac:dyDescent="0.25">
      <c r="A6126" s="67"/>
      <c r="B6126" s="67"/>
      <c r="C6126" s="67"/>
      <c r="D6126" s="67"/>
      <c r="E6126" s="67" t="s">
        <v>426</v>
      </c>
      <c r="F6126" s="68">
        <v>42348</v>
      </c>
      <c r="G6126" s="67"/>
      <c r="H6126" s="67" t="s">
        <v>4427</v>
      </c>
      <c r="I6126" s="67" t="s">
        <v>4865</v>
      </c>
      <c r="J6126" s="36">
        <v>-945</v>
      </c>
    </row>
    <row r="6127" spans="1:10" x14ac:dyDescent="0.25">
      <c r="A6127" s="67"/>
      <c r="B6127" s="67"/>
      <c r="C6127" s="67"/>
      <c r="D6127" s="67"/>
      <c r="E6127" s="67" t="s">
        <v>426</v>
      </c>
      <c r="F6127" s="68">
        <v>42348</v>
      </c>
      <c r="G6127" s="67"/>
      <c r="H6127" s="67" t="s">
        <v>366</v>
      </c>
      <c r="I6127" s="67" t="s">
        <v>4866</v>
      </c>
      <c r="J6127" s="36">
        <v>-16.14</v>
      </c>
    </row>
    <row r="6128" spans="1:10" x14ac:dyDescent="0.25">
      <c r="A6128" s="67"/>
      <c r="B6128" s="67"/>
      <c r="C6128" s="67"/>
      <c r="D6128" s="67"/>
      <c r="E6128" s="67" t="s">
        <v>426</v>
      </c>
      <c r="F6128" s="68">
        <v>42348</v>
      </c>
      <c r="G6128" s="67"/>
      <c r="H6128" s="67" t="s">
        <v>366</v>
      </c>
      <c r="I6128" s="67" t="s">
        <v>4868</v>
      </c>
      <c r="J6128" s="36">
        <v>-145</v>
      </c>
    </row>
    <row r="6129" spans="1:10" x14ac:dyDescent="0.25">
      <c r="A6129" s="67"/>
      <c r="B6129" s="67"/>
      <c r="C6129" s="67"/>
      <c r="D6129" s="67"/>
      <c r="E6129" s="67" t="s">
        <v>383</v>
      </c>
      <c r="F6129" s="68">
        <v>42369</v>
      </c>
      <c r="G6129" s="67" t="s">
        <v>1663</v>
      </c>
      <c r="H6129" s="67"/>
      <c r="I6129" s="67" t="s">
        <v>1664</v>
      </c>
      <c r="J6129" s="36">
        <v>20</v>
      </c>
    </row>
    <row r="6130" spans="1:10" x14ac:dyDescent="0.25">
      <c r="A6130" s="67"/>
      <c r="B6130" s="67"/>
      <c r="C6130" s="67"/>
      <c r="D6130" s="67"/>
      <c r="E6130" s="67" t="s">
        <v>426</v>
      </c>
      <c r="F6130" s="68">
        <v>42376</v>
      </c>
      <c r="G6130" s="67"/>
      <c r="H6130" s="67" t="s">
        <v>4427</v>
      </c>
      <c r="I6130" s="67" t="s">
        <v>4872</v>
      </c>
      <c r="J6130" s="36">
        <v>-592.5</v>
      </c>
    </row>
    <row r="6131" spans="1:10" x14ac:dyDescent="0.25">
      <c r="A6131" s="67"/>
      <c r="B6131" s="67"/>
      <c r="C6131" s="67"/>
      <c r="D6131" s="67"/>
      <c r="E6131" s="67" t="s">
        <v>426</v>
      </c>
      <c r="F6131" s="68">
        <v>42376</v>
      </c>
      <c r="G6131" s="67"/>
      <c r="H6131" s="67" t="s">
        <v>4427</v>
      </c>
      <c r="I6131" s="67" t="s">
        <v>4873</v>
      </c>
      <c r="J6131" s="36">
        <v>-500</v>
      </c>
    </row>
    <row r="6132" spans="1:10" x14ac:dyDescent="0.25">
      <c r="A6132" s="67"/>
      <c r="B6132" s="67"/>
      <c r="C6132" s="67"/>
      <c r="D6132" s="67"/>
      <c r="E6132" s="67" t="s">
        <v>426</v>
      </c>
      <c r="F6132" s="68">
        <v>42376</v>
      </c>
      <c r="G6132" s="67"/>
      <c r="H6132" s="67" t="s">
        <v>4427</v>
      </c>
      <c r="I6132" s="67" t="s">
        <v>4875</v>
      </c>
      <c r="J6132" s="36">
        <v>-18.72</v>
      </c>
    </row>
    <row r="6133" spans="1:10" x14ac:dyDescent="0.25">
      <c r="A6133" s="67"/>
      <c r="B6133" s="67"/>
      <c r="C6133" s="67"/>
      <c r="D6133" s="67"/>
      <c r="E6133" s="67" t="s">
        <v>383</v>
      </c>
      <c r="F6133" s="68">
        <v>42394</v>
      </c>
      <c r="G6133" s="67" t="s">
        <v>495</v>
      </c>
      <c r="H6133" s="67"/>
      <c r="I6133" s="67" t="s">
        <v>4878</v>
      </c>
      <c r="J6133" s="36">
        <v>5000</v>
      </c>
    </row>
    <row r="6134" spans="1:10" x14ac:dyDescent="0.25">
      <c r="A6134" s="67"/>
      <c r="B6134" s="67"/>
      <c r="C6134" s="67"/>
      <c r="D6134" s="67"/>
      <c r="E6134" s="67" t="s">
        <v>426</v>
      </c>
      <c r="F6134" s="68">
        <v>42397</v>
      </c>
      <c r="G6134" s="67"/>
      <c r="H6134" s="67" t="s">
        <v>4427</v>
      </c>
      <c r="I6134" s="67" t="s">
        <v>5201</v>
      </c>
      <c r="J6134" s="36">
        <v>-196</v>
      </c>
    </row>
    <row r="6135" spans="1:10" x14ac:dyDescent="0.25">
      <c r="A6135" s="67"/>
      <c r="B6135" s="67"/>
      <c r="C6135" s="67"/>
      <c r="D6135" s="67"/>
      <c r="E6135" s="67" t="s">
        <v>426</v>
      </c>
      <c r="F6135" s="68">
        <v>42397</v>
      </c>
      <c r="G6135" s="67"/>
      <c r="H6135" s="67" t="s">
        <v>4427</v>
      </c>
      <c r="I6135" s="67" t="s">
        <v>5202</v>
      </c>
      <c r="J6135" s="36">
        <v>-35.51</v>
      </c>
    </row>
    <row r="6136" spans="1:10" x14ac:dyDescent="0.25">
      <c r="A6136" s="67"/>
      <c r="B6136" s="67"/>
      <c r="C6136" s="67"/>
      <c r="D6136" s="67"/>
      <c r="E6136" s="67" t="s">
        <v>426</v>
      </c>
      <c r="F6136" s="68">
        <v>42401</v>
      </c>
      <c r="G6136" s="67"/>
      <c r="H6136" s="67" t="s">
        <v>366</v>
      </c>
      <c r="I6136" s="67" t="s">
        <v>5203</v>
      </c>
      <c r="J6136" s="36">
        <v>-12.64</v>
      </c>
    </row>
    <row r="6137" spans="1:10" x14ac:dyDescent="0.25">
      <c r="A6137" s="67"/>
      <c r="B6137" s="67"/>
      <c r="C6137" s="67"/>
      <c r="D6137" s="67"/>
      <c r="E6137" s="67" t="s">
        <v>426</v>
      </c>
      <c r="F6137" s="68">
        <v>42401</v>
      </c>
      <c r="G6137" s="67"/>
      <c r="H6137" s="67" t="s">
        <v>366</v>
      </c>
      <c r="I6137" s="67" t="s">
        <v>5204</v>
      </c>
      <c r="J6137" s="36">
        <v>-129.99</v>
      </c>
    </row>
    <row r="6138" spans="1:10" x14ac:dyDescent="0.25">
      <c r="A6138" s="67"/>
      <c r="B6138" s="67"/>
      <c r="C6138" s="67"/>
      <c r="D6138" s="67"/>
      <c r="E6138" s="67" t="s">
        <v>426</v>
      </c>
      <c r="F6138" s="68">
        <v>42401</v>
      </c>
      <c r="G6138" s="67"/>
      <c r="H6138" s="67" t="s">
        <v>366</v>
      </c>
      <c r="I6138" s="67" t="s">
        <v>4882</v>
      </c>
      <c r="J6138" s="36">
        <v>-409.94</v>
      </c>
    </row>
    <row r="6139" spans="1:10" x14ac:dyDescent="0.25">
      <c r="A6139" s="67"/>
      <c r="B6139" s="67"/>
      <c r="C6139" s="67"/>
      <c r="D6139" s="67"/>
      <c r="E6139" s="67" t="s">
        <v>426</v>
      </c>
      <c r="F6139" s="68">
        <v>42401</v>
      </c>
      <c r="G6139" s="67"/>
      <c r="H6139" s="67" t="s">
        <v>366</v>
      </c>
      <c r="I6139" s="67" t="s">
        <v>4883</v>
      </c>
      <c r="J6139" s="36">
        <v>-49.5</v>
      </c>
    </row>
    <row r="6140" spans="1:10" x14ac:dyDescent="0.25">
      <c r="A6140" s="67"/>
      <c r="B6140" s="67"/>
      <c r="C6140" s="67"/>
      <c r="D6140" s="67"/>
      <c r="E6140" s="67" t="s">
        <v>426</v>
      </c>
      <c r="F6140" s="68">
        <v>42401</v>
      </c>
      <c r="G6140" s="67"/>
      <c r="H6140" s="67" t="s">
        <v>366</v>
      </c>
      <c r="I6140" s="67" t="s">
        <v>5205</v>
      </c>
      <c r="J6140" s="36">
        <v>-600</v>
      </c>
    </row>
    <row r="6141" spans="1:10" x14ac:dyDescent="0.25">
      <c r="A6141" s="67"/>
      <c r="B6141" s="67"/>
      <c r="C6141" s="67"/>
      <c r="D6141" s="67"/>
      <c r="E6141" s="67" t="s">
        <v>426</v>
      </c>
      <c r="F6141" s="68">
        <v>42408</v>
      </c>
      <c r="G6141" s="67"/>
      <c r="H6141" s="67" t="s">
        <v>4427</v>
      </c>
      <c r="I6141" s="67" t="s">
        <v>5206</v>
      </c>
      <c r="J6141" s="36">
        <v>-200</v>
      </c>
    </row>
    <row r="6142" spans="1:10" x14ac:dyDescent="0.25">
      <c r="A6142" s="67"/>
      <c r="B6142" s="67"/>
      <c r="C6142" s="67"/>
      <c r="D6142" s="67"/>
      <c r="E6142" s="67" t="s">
        <v>426</v>
      </c>
      <c r="F6142" s="68">
        <v>42408</v>
      </c>
      <c r="G6142" s="67"/>
      <c r="H6142" s="67" t="s">
        <v>4427</v>
      </c>
      <c r="I6142" s="67" t="s">
        <v>4887</v>
      </c>
      <c r="J6142" s="36">
        <v>-836.25</v>
      </c>
    </row>
    <row r="6143" spans="1:10" x14ac:dyDescent="0.25">
      <c r="A6143" s="67"/>
      <c r="B6143" s="67"/>
      <c r="C6143" s="67"/>
      <c r="D6143" s="67"/>
      <c r="E6143" s="67" t="s">
        <v>423</v>
      </c>
      <c r="F6143" s="68">
        <v>42408</v>
      </c>
      <c r="G6143" s="67"/>
      <c r="H6143" s="67" t="s">
        <v>5207</v>
      </c>
      <c r="I6143" s="67" t="s">
        <v>2358</v>
      </c>
      <c r="J6143" s="36">
        <v>500</v>
      </c>
    </row>
    <row r="6144" spans="1:10" x14ac:dyDescent="0.25">
      <c r="A6144" s="67"/>
      <c r="B6144" s="67"/>
      <c r="C6144" s="67"/>
      <c r="D6144" s="67"/>
      <c r="E6144" s="67" t="s">
        <v>423</v>
      </c>
      <c r="F6144" s="68">
        <v>42408</v>
      </c>
      <c r="G6144" s="67"/>
      <c r="H6144" s="67"/>
      <c r="I6144" s="67" t="s">
        <v>431</v>
      </c>
      <c r="J6144" s="36">
        <v>-12.3</v>
      </c>
    </row>
    <row r="6145" spans="1:10" x14ac:dyDescent="0.25">
      <c r="A6145" s="67"/>
      <c r="B6145" s="67"/>
      <c r="C6145" s="67"/>
      <c r="D6145" s="67"/>
      <c r="E6145" s="67" t="s">
        <v>426</v>
      </c>
      <c r="F6145" s="68">
        <v>42422</v>
      </c>
      <c r="G6145" s="67"/>
      <c r="H6145" s="67" t="s">
        <v>4427</v>
      </c>
      <c r="I6145" s="67" t="s">
        <v>4888</v>
      </c>
      <c r="J6145" s="36">
        <v>-157.96</v>
      </c>
    </row>
    <row r="6146" spans="1:10" x14ac:dyDescent="0.25">
      <c r="A6146" s="67"/>
      <c r="B6146" s="67"/>
      <c r="C6146" s="67"/>
      <c r="D6146" s="67"/>
      <c r="E6146" s="67" t="s">
        <v>426</v>
      </c>
      <c r="F6146" s="68">
        <v>42422</v>
      </c>
      <c r="G6146" s="67"/>
      <c r="H6146" s="67" t="s">
        <v>4889</v>
      </c>
      <c r="I6146" s="67" t="s">
        <v>4890</v>
      </c>
      <c r="J6146" s="36">
        <v>-567</v>
      </c>
    </row>
    <row r="6147" spans="1:10" x14ac:dyDescent="0.25">
      <c r="A6147" s="67"/>
      <c r="B6147" s="67"/>
      <c r="C6147" s="67"/>
      <c r="D6147" s="67"/>
      <c r="E6147" s="67" t="s">
        <v>423</v>
      </c>
      <c r="F6147" s="68">
        <v>42422</v>
      </c>
      <c r="G6147" s="67"/>
      <c r="H6147" s="67" t="s">
        <v>5208</v>
      </c>
      <c r="I6147" s="67" t="s">
        <v>2358</v>
      </c>
      <c r="J6147" s="36">
        <v>450</v>
      </c>
    </row>
    <row r="6148" spans="1:10" x14ac:dyDescent="0.25">
      <c r="A6148" s="67"/>
      <c r="B6148" s="67"/>
      <c r="C6148" s="67"/>
      <c r="D6148" s="67"/>
      <c r="E6148" s="67" t="s">
        <v>423</v>
      </c>
      <c r="F6148" s="68">
        <v>42422</v>
      </c>
      <c r="G6148" s="67"/>
      <c r="H6148" s="67"/>
      <c r="I6148" s="67" t="s">
        <v>431</v>
      </c>
      <c r="J6148" s="36">
        <v>-11.28</v>
      </c>
    </row>
    <row r="6149" spans="1:10" x14ac:dyDescent="0.25">
      <c r="A6149" s="67"/>
      <c r="B6149" s="67"/>
      <c r="C6149" s="67"/>
      <c r="D6149" s="67"/>
      <c r="E6149" s="67" t="s">
        <v>423</v>
      </c>
      <c r="F6149" s="68">
        <v>42426</v>
      </c>
      <c r="G6149" s="67"/>
      <c r="H6149" s="67" t="s">
        <v>262</v>
      </c>
      <c r="I6149" s="67" t="s">
        <v>2356</v>
      </c>
      <c r="J6149" s="36">
        <v>500</v>
      </c>
    </row>
    <row r="6150" spans="1:10" x14ac:dyDescent="0.25">
      <c r="A6150" s="67"/>
      <c r="B6150" s="67"/>
      <c r="C6150" s="67"/>
      <c r="D6150" s="67"/>
      <c r="E6150" s="67" t="s">
        <v>423</v>
      </c>
      <c r="F6150" s="68">
        <v>42426</v>
      </c>
      <c r="G6150" s="67"/>
      <c r="H6150" s="67"/>
      <c r="I6150" s="67" t="s">
        <v>431</v>
      </c>
      <c r="J6150" s="36">
        <v>-11.43</v>
      </c>
    </row>
    <row r="6151" spans="1:10" x14ac:dyDescent="0.25">
      <c r="A6151" s="67"/>
      <c r="B6151" s="67"/>
      <c r="C6151" s="67"/>
      <c r="D6151" s="67"/>
      <c r="E6151" s="67" t="s">
        <v>426</v>
      </c>
      <c r="F6151" s="68">
        <v>42446</v>
      </c>
      <c r="G6151" s="67"/>
      <c r="H6151" s="67" t="s">
        <v>4427</v>
      </c>
      <c r="I6151" s="67" t="s">
        <v>4895</v>
      </c>
      <c r="J6151" s="36">
        <v>-720</v>
      </c>
    </row>
    <row r="6152" spans="1:10" x14ac:dyDescent="0.25">
      <c r="A6152" s="67"/>
      <c r="B6152" s="67"/>
      <c r="C6152" s="67"/>
      <c r="D6152" s="67"/>
      <c r="E6152" s="67" t="s">
        <v>426</v>
      </c>
      <c r="F6152" s="68">
        <v>42457</v>
      </c>
      <c r="G6152" s="67" t="s">
        <v>570</v>
      </c>
      <c r="H6152" s="67" t="s">
        <v>571</v>
      </c>
      <c r="I6152" s="67" t="s">
        <v>4894</v>
      </c>
      <c r="J6152" s="36">
        <v>-45</v>
      </c>
    </row>
    <row r="6153" spans="1:10" x14ac:dyDescent="0.25">
      <c r="A6153" s="67"/>
      <c r="B6153" s="67"/>
      <c r="C6153" s="67"/>
      <c r="D6153" s="67"/>
      <c r="E6153" s="67" t="s">
        <v>426</v>
      </c>
      <c r="F6153" s="68">
        <v>42464</v>
      </c>
      <c r="G6153" s="67" t="s">
        <v>570</v>
      </c>
      <c r="H6153" s="67" t="s">
        <v>571</v>
      </c>
      <c r="I6153" s="67" t="s">
        <v>4898</v>
      </c>
      <c r="J6153" s="36">
        <v>-45</v>
      </c>
    </row>
    <row r="6154" spans="1:10" x14ac:dyDescent="0.25">
      <c r="A6154" s="67"/>
      <c r="B6154" s="67"/>
      <c r="C6154" s="67"/>
      <c r="D6154" s="67"/>
      <c r="E6154" s="67" t="s">
        <v>426</v>
      </c>
      <c r="F6154" s="68">
        <v>42467</v>
      </c>
      <c r="G6154" s="67"/>
      <c r="H6154" s="67" t="s">
        <v>366</v>
      </c>
      <c r="I6154" s="67" t="s">
        <v>4900</v>
      </c>
      <c r="J6154" s="36">
        <v>-124.67</v>
      </c>
    </row>
    <row r="6155" spans="1:10" x14ac:dyDescent="0.25">
      <c r="A6155" s="67"/>
      <c r="B6155" s="67"/>
      <c r="C6155" s="67"/>
      <c r="D6155" s="67"/>
      <c r="E6155" s="67" t="s">
        <v>426</v>
      </c>
      <c r="F6155" s="68">
        <v>42467</v>
      </c>
      <c r="G6155" s="67"/>
      <c r="H6155" s="67" t="s">
        <v>366</v>
      </c>
      <c r="I6155" s="67" t="s">
        <v>5209</v>
      </c>
      <c r="J6155" s="36">
        <v>-200</v>
      </c>
    </row>
    <row r="6156" spans="1:10" x14ac:dyDescent="0.25">
      <c r="A6156" s="67"/>
      <c r="B6156" s="67"/>
      <c r="C6156" s="67"/>
      <c r="D6156" s="67"/>
      <c r="E6156" s="67" t="s">
        <v>426</v>
      </c>
      <c r="F6156" s="68">
        <v>42471</v>
      </c>
      <c r="G6156" s="67"/>
      <c r="H6156" s="67" t="s">
        <v>4427</v>
      </c>
      <c r="I6156" s="67" t="s">
        <v>4903</v>
      </c>
      <c r="J6156" s="36">
        <v>-660</v>
      </c>
    </row>
    <row r="6157" spans="1:10" x14ac:dyDescent="0.25">
      <c r="A6157" s="67"/>
      <c r="B6157" s="67"/>
      <c r="C6157" s="67"/>
      <c r="D6157" s="67"/>
      <c r="E6157" s="67" t="s">
        <v>426</v>
      </c>
      <c r="F6157" s="68">
        <v>42471</v>
      </c>
      <c r="G6157" s="67"/>
      <c r="H6157" s="67" t="s">
        <v>4427</v>
      </c>
      <c r="I6157" s="67" t="s">
        <v>5210</v>
      </c>
      <c r="J6157" s="36">
        <v>-390.36</v>
      </c>
    </row>
    <row r="6158" spans="1:10" x14ac:dyDescent="0.25">
      <c r="A6158" s="67"/>
      <c r="B6158" s="67"/>
      <c r="C6158" s="67"/>
      <c r="D6158" s="67"/>
      <c r="E6158" s="67" t="s">
        <v>426</v>
      </c>
      <c r="F6158" s="68">
        <v>42478</v>
      </c>
      <c r="G6158" s="67" t="s">
        <v>570</v>
      </c>
      <c r="H6158" s="67" t="s">
        <v>571</v>
      </c>
      <c r="I6158" s="67" t="s">
        <v>4905</v>
      </c>
      <c r="J6158" s="36">
        <v>-7.5</v>
      </c>
    </row>
    <row r="6159" spans="1:10" x14ac:dyDescent="0.25">
      <c r="A6159" s="67"/>
      <c r="B6159" s="67"/>
      <c r="C6159" s="67"/>
      <c r="D6159" s="67"/>
      <c r="E6159" s="67" t="s">
        <v>383</v>
      </c>
      <c r="F6159" s="68">
        <v>42490</v>
      </c>
      <c r="G6159" s="67" t="s">
        <v>1666</v>
      </c>
      <c r="H6159" s="67"/>
      <c r="I6159" s="67" t="s">
        <v>1667</v>
      </c>
      <c r="J6159" s="36">
        <v>318</v>
      </c>
    </row>
    <row r="6160" spans="1:10" x14ac:dyDescent="0.25">
      <c r="A6160" s="67"/>
      <c r="B6160" s="67"/>
      <c r="C6160" s="67"/>
      <c r="D6160" s="67"/>
      <c r="E6160" s="67" t="s">
        <v>426</v>
      </c>
      <c r="F6160" s="68">
        <v>42492</v>
      </c>
      <c r="G6160" s="67"/>
      <c r="H6160" s="67" t="s">
        <v>366</v>
      </c>
      <c r="I6160" s="67" t="s">
        <v>5211</v>
      </c>
      <c r="J6160" s="36">
        <v>-107.5</v>
      </c>
    </row>
    <row r="6161" spans="1:10" x14ac:dyDescent="0.25">
      <c r="A6161" s="67"/>
      <c r="B6161" s="67"/>
      <c r="C6161" s="67"/>
      <c r="D6161" s="67"/>
      <c r="E6161" s="67" t="s">
        <v>423</v>
      </c>
      <c r="F6161" s="68">
        <v>42492</v>
      </c>
      <c r="G6161" s="67"/>
      <c r="H6161" s="67"/>
      <c r="I6161" s="67" t="s">
        <v>2358</v>
      </c>
      <c r="J6161" s="36">
        <v>20</v>
      </c>
    </row>
    <row r="6162" spans="1:10" x14ac:dyDescent="0.25">
      <c r="A6162" s="67"/>
      <c r="B6162" s="67"/>
      <c r="C6162" s="67"/>
      <c r="D6162" s="67"/>
      <c r="E6162" s="67" t="s">
        <v>426</v>
      </c>
      <c r="F6162" s="68">
        <v>42495</v>
      </c>
      <c r="G6162" s="67"/>
      <c r="H6162" s="67" t="s">
        <v>4427</v>
      </c>
      <c r="I6162" s="67" t="s">
        <v>4908</v>
      </c>
      <c r="J6162" s="36">
        <v>-877.5</v>
      </c>
    </row>
    <row r="6163" spans="1:10" x14ac:dyDescent="0.25">
      <c r="A6163" s="67"/>
      <c r="B6163" s="67"/>
      <c r="C6163" s="67"/>
      <c r="D6163" s="67"/>
      <c r="E6163" s="67" t="s">
        <v>426</v>
      </c>
      <c r="F6163" s="68">
        <v>42495</v>
      </c>
      <c r="G6163" s="67"/>
      <c r="H6163" s="67" t="s">
        <v>4427</v>
      </c>
      <c r="I6163" s="67" t="s">
        <v>5212</v>
      </c>
      <c r="J6163" s="36">
        <v>-80</v>
      </c>
    </row>
    <row r="6164" spans="1:10" x14ac:dyDescent="0.25">
      <c r="A6164" s="67"/>
      <c r="B6164" s="67"/>
      <c r="C6164" s="67"/>
      <c r="D6164" s="67"/>
      <c r="E6164" s="67" t="s">
        <v>426</v>
      </c>
      <c r="F6164" s="68">
        <v>42495</v>
      </c>
      <c r="G6164" s="67"/>
      <c r="H6164" s="67" t="s">
        <v>4427</v>
      </c>
      <c r="I6164" s="67" t="s">
        <v>5213</v>
      </c>
      <c r="J6164" s="36">
        <v>-62.72</v>
      </c>
    </row>
    <row r="6165" spans="1:10" x14ac:dyDescent="0.25">
      <c r="A6165" s="67"/>
      <c r="B6165" s="67"/>
      <c r="C6165" s="67"/>
      <c r="D6165" s="67"/>
      <c r="E6165" s="67" t="s">
        <v>383</v>
      </c>
      <c r="F6165" s="68">
        <v>42521</v>
      </c>
      <c r="G6165" s="67" t="s">
        <v>1480</v>
      </c>
      <c r="H6165" s="67"/>
      <c r="I6165" s="67" t="s">
        <v>1481</v>
      </c>
      <c r="J6165" s="36">
        <v>20</v>
      </c>
    </row>
    <row r="6166" spans="1:10" x14ac:dyDescent="0.25">
      <c r="A6166" s="67"/>
      <c r="B6166" s="67"/>
      <c r="C6166" s="67"/>
      <c r="D6166" s="67"/>
      <c r="E6166" s="67" t="s">
        <v>426</v>
      </c>
      <c r="F6166" s="68">
        <v>42534</v>
      </c>
      <c r="G6166" s="67"/>
      <c r="H6166" s="67" t="s">
        <v>4427</v>
      </c>
      <c r="I6166" s="67" t="s">
        <v>4918</v>
      </c>
      <c r="J6166" s="36">
        <v>-847.5</v>
      </c>
    </row>
    <row r="6167" spans="1:10" x14ac:dyDescent="0.25">
      <c r="A6167" s="67"/>
      <c r="B6167" s="67"/>
      <c r="C6167" s="67"/>
      <c r="D6167" s="67"/>
      <c r="E6167" s="67" t="s">
        <v>426</v>
      </c>
      <c r="F6167" s="68">
        <v>42548</v>
      </c>
      <c r="G6167" s="67"/>
      <c r="H6167" s="67" t="s">
        <v>366</v>
      </c>
      <c r="I6167" s="67" t="s">
        <v>5214</v>
      </c>
      <c r="J6167" s="36">
        <v>-46.05</v>
      </c>
    </row>
    <row r="6168" spans="1:10" x14ac:dyDescent="0.25">
      <c r="A6168" s="67"/>
      <c r="B6168" s="67"/>
      <c r="C6168" s="67"/>
      <c r="D6168" s="67"/>
      <c r="E6168" s="67" t="s">
        <v>383</v>
      </c>
      <c r="F6168" s="68">
        <v>42551</v>
      </c>
      <c r="G6168" s="67" t="s">
        <v>1669</v>
      </c>
      <c r="H6168" s="67"/>
      <c r="I6168" s="67" t="s">
        <v>1670</v>
      </c>
      <c r="J6168" s="36">
        <v>60</v>
      </c>
    </row>
    <row r="6169" spans="1:10" x14ac:dyDescent="0.25">
      <c r="A6169" s="67"/>
      <c r="B6169" s="67"/>
      <c r="C6169" s="67"/>
      <c r="D6169" s="67"/>
      <c r="E6169" s="67" t="s">
        <v>426</v>
      </c>
      <c r="F6169" s="68">
        <v>42558</v>
      </c>
      <c r="G6169" s="67"/>
      <c r="H6169" s="67" t="s">
        <v>4427</v>
      </c>
      <c r="I6169" s="67" t="s">
        <v>4922</v>
      </c>
      <c r="J6169" s="36">
        <v>-690</v>
      </c>
    </row>
    <row r="6170" spans="1:10" x14ac:dyDescent="0.25">
      <c r="A6170" s="67"/>
      <c r="B6170" s="67"/>
      <c r="C6170" s="67"/>
      <c r="D6170" s="67"/>
      <c r="E6170" s="67" t="s">
        <v>426</v>
      </c>
      <c r="F6170" s="68">
        <v>42576</v>
      </c>
      <c r="G6170" s="67"/>
      <c r="H6170" s="67" t="s">
        <v>5215</v>
      </c>
      <c r="I6170" s="67" t="s">
        <v>5216</v>
      </c>
      <c r="J6170" s="36">
        <v>-27.17</v>
      </c>
    </row>
    <row r="6171" spans="1:10" x14ac:dyDescent="0.25">
      <c r="A6171" s="67"/>
      <c r="B6171" s="67"/>
      <c r="C6171" s="67"/>
      <c r="D6171" s="67"/>
      <c r="E6171" s="67" t="s">
        <v>426</v>
      </c>
      <c r="F6171" s="68">
        <v>42579</v>
      </c>
      <c r="G6171" s="67"/>
      <c r="H6171" s="67" t="s">
        <v>1268</v>
      </c>
      <c r="I6171" s="67" t="s">
        <v>5217</v>
      </c>
      <c r="J6171" s="36">
        <v>-16.25</v>
      </c>
    </row>
    <row r="6172" spans="1:10" x14ac:dyDescent="0.25">
      <c r="A6172" s="67"/>
      <c r="B6172" s="67"/>
      <c r="C6172" s="67"/>
      <c r="D6172" s="67"/>
      <c r="E6172" s="67" t="s">
        <v>426</v>
      </c>
      <c r="F6172" s="68">
        <v>42579</v>
      </c>
      <c r="G6172" s="67"/>
      <c r="H6172" s="67" t="s">
        <v>1268</v>
      </c>
      <c r="I6172" s="67" t="s">
        <v>4926</v>
      </c>
      <c r="J6172" s="36">
        <v>-73.97</v>
      </c>
    </row>
    <row r="6173" spans="1:10" x14ac:dyDescent="0.25">
      <c r="A6173" s="67"/>
      <c r="B6173" s="67"/>
      <c r="C6173" s="67"/>
      <c r="D6173" s="67"/>
      <c r="E6173" s="67" t="s">
        <v>426</v>
      </c>
      <c r="F6173" s="68">
        <v>42579</v>
      </c>
      <c r="G6173" s="67"/>
      <c r="H6173" s="67" t="s">
        <v>366</v>
      </c>
      <c r="I6173" s="67" t="s">
        <v>4927</v>
      </c>
      <c r="J6173" s="36">
        <v>-750</v>
      </c>
    </row>
    <row r="6174" spans="1:10" x14ac:dyDescent="0.25">
      <c r="A6174" s="67"/>
      <c r="B6174" s="67"/>
      <c r="C6174" s="67"/>
      <c r="D6174" s="67"/>
      <c r="E6174" s="67" t="s">
        <v>383</v>
      </c>
      <c r="F6174" s="68">
        <v>42582</v>
      </c>
      <c r="G6174" s="67" t="s">
        <v>1830</v>
      </c>
      <c r="H6174" s="67"/>
      <c r="I6174" s="67" t="s">
        <v>1831</v>
      </c>
      <c r="J6174" s="36">
        <v>40</v>
      </c>
    </row>
    <row r="6175" spans="1:10" x14ac:dyDescent="0.25">
      <c r="A6175" s="67"/>
      <c r="B6175" s="67"/>
      <c r="C6175" s="67"/>
      <c r="D6175" s="67"/>
      <c r="E6175" s="67" t="s">
        <v>383</v>
      </c>
      <c r="F6175" s="68">
        <v>42597</v>
      </c>
      <c r="G6175" s="67" t="s">
        <v>4937</v>
      </c>
      <c r="H6175" s="67"/>
      <c r="I6175" s="67" t="s">
        <v>4938</v>
      </c>
      <c r="J6175" s="36">
        <v>10185</v>
      </c>
    </row>
    <row r="6176" spans="1:10" x14ac:dyDescent="0.25">
      <c r="A6176" s="67"/>
      <c r="B6176" s="67"/>
      <c r="C6176" s="67"/>
      <c r="D6176" s="67"/>
      <c r="E6176" s="67" t="s">
        <v>426</v>
      </c>
      <c r="F6176" s="68">
        <v>42604</v>
      </c>
      <c r="G6176" s="67"/>
      <c r="H6176" s="67" t="s">
        <v>4427</v>
      </c>
      <c r="I6176" s="67" t="s">
        <v>4940</v>
      </c>
      <c r="J6176" s="36">
        <v>-622.5</v>
      </c>
    </row>
    <row r="6177" spans="1:10" x14ac:dyDescent="0.25">
      <c r="A6177" s="67"/>
      <c r="B6177" s="67"/>
      <c r="C6177" s="67"/>
      <c r="D6177" s="67"/>
      <c r="E6177" s="67" t="s">
        <v>426</v>
      </c>
      <c r="F6177" s="68">
        <v>42604</v>
      </c>
      <c r="G6177" s="67"/>
      <c r="H6177" s="67" t="s">
        <v>4427</v>
      </c>
      <c r="I6177" s="67" t="s">
        <v>5218</v>
      </c>
      <c r="J6177" s="36">
        <v>-130</v>
      </c>
    </row>
    <row r="6178" spans="1:10" x14ac:dyDescent="0.25">
      <c r="A6178" s="67"/>
      <c r="B6178" s="67"/>
      <c r="C6178" s="67"/>
      <c r="D6178" s="67"/>
      <c r="E6178" s="67" t="s">
        <v>426</v>
      </c>
      <c r="F6178" s="68">
        <v>42604</v>
      </c>
      <c r="G6178" s="67"/>
      <c r="H6178" s="67" t="s">
        <v>366</v>
      </c>
      <c r="I6178" s="67" t="s">
        <v>5219</v>
      </c>
      <c r="J6178" s="36">
        <v>-88.24</v>
      </c>
    </row>
    <row r="6179" spans="1:10" x14ac:dyDescent="0.25">
      <c r="A6179" s="67"/>
      <c r="B6179" s="67"/>
      <c r="C6179" s="67"/>
      <c r="D6179" s="67"/>
      <c r="E6179" s="67" t="s">
        <v>383</v>
      </c>
      <c r="F6179" s="68">
        <v>42613</v>
      </c>
      <c r="G6179" s="67" t="s">
        <v>1482</v>
      </c>
      <c r="H6179" s="67"/>
      <c r="I6179" s="67" t="s">
        <v>1483</v>
      </c>
      <c r="J6179" s="36">
        <v>20</v>
      </c>
    </row>
    <row r="6180" spans="1:10" x14ac:dyDescent="0.25">
      <c r="A6180" s="67"/>
      <c r="B6180" s="67"/>
      <c r="C6180" s="67"/>
      <c r="D6180" s="67"/>
      <c r="E6180" s="67" t="s">
        <v>426</v>
      </c>
      <c r="F6180" s="68">
        <v>42621</v>
      </c>
      <c r="G6180" s="67"/>
      <c r="H6180" s="67" t="s">
        <v>4427</v>
      </c>
      <c r="I6180" s="67" t="s">
        <v>4943</v>
      </c>
      <c r="J6180" s="36">
        <v>-667.5</v>
      </c>
    </row>
    <row r="6181" spans="1:10" x14ac:dyDescent="0.25">
      <c r="A6181" s="67"/>
      <c r="B6181" s="67"/>
      <c r="C6181" s="67"/>
      <c r="D6181" s="67"/>
      <c r="E6181" s="67" t="s">
        <v>383</v>
      </c>
      <c r="F6181" s="68">
        <v>42643</v>
      </c>
      <c r="G6181" s="67" t="s">
        <v>1581</v>
      </c>
      <c r="H6181" s="67"/>
      <c r="I6181" s="67" t="s">
        <v>1582</v>
      </c>
      <c r="J6181" s="36">
        <v>100</v>
      </c>
    </row>
    <row r="6182" spans="1:10" x14ac:dyDescent="0.25">
      <c r="A6182" s="67"/>
      <c r="B6182" s="67"/>
      <c r="C6182" s="67"/>
      <c r="D6182" s="67"/>
      <c r="E6182" s="67" t="s">
        <v>426</v>
      </c>
      <c r="F6182" s="68">
        <v>42646</v>
      </c>
      <c r="G6182" s="67"/>
      <c r="H6182" s="67" t="s">
        <v>2623</v>
      </c>
      <c r="I6182" s="67" t="s">
        <v>5220</v>
      </c>
      <c r="J6182" s="36">
        <v>-13.46</v>
      </c>
    </row>
    <row r="6183" spans="1:10" x14ac:dyDescent="0.25">
      <c r="A6183" s="67"/>
      <c r="B6183" s="67"/>
      <c r="C6183" s="67"/>
      <c r="D6183" s="67"/>
      <c r="E6183" s="67" t="s">
        <v>426</v>
      </c>
      <c r="F6183" s="68">
        <v>42654</v>
      </c>
      <c r="G6183" s="67"/>
      <c r="H6183" s="67" t="s">
        <v>4427</v>
      </c>
      <c r="I6183" s="67" t="s">
        <v>4946</v>
      </c>
      <c r="J6183" s="36">
        <v>-855</v>
      </c>
    </row>
    <row r="6184" spans="1:10" x14ac:dyDescent="0.25">
      <c r="A6184" s="67"/>
      <c r="B6184" s="67"/>
      <c r="C6184" s="67"/>
      <c r="D6184" s="67"/>
      <c r="E6184" s="67" t="s">
        <v>426</v>
      </c>
      <c r="F6184" s="68">
        <v>42663</v>
      </c>
      <c r="G6184" s="67"/>
      <c r="H6184" s="67" t="s">
        <v>4427</v>
      </c>
      <c r="I6184" s="67" t="s">
        <v>5221</v>
      </c>
      <c r="J6184" s="36">
        <v>-292.11</v>
      </c>
    </row>
    <row r="6185" spans="1:10" x14ac:dyDescent="0.25">
      <c r="A6185" s="67"/>
      <c r="B6185" s="67"/>
      <c r="C6185" s="67"/>
      <c r="D6185" s="67"/>
      <c r="E6185" s="67" t="s">
        <v>426</v>
      </c>
      <c r="F6185" s="68">
        <v>42663</v>
      </c>
      <c r="G6185" s="67"/>
      <c r="H6185" s="67" t="s">
        <v>4427</v>
      </c>
      <c r="I6185" s="67" t="s">
        <v>5222</v>
      </c>
      <c r="J6185" s="36">
        <v>-384.88</v>
      </c>
    </row>
    <row r="6186" spans="1:10" x14ac:dyDescent="0.25">
      <c r="A6186" s="67"/>
      <c r="B6186" s="67"/>
      <c r="C6186" s="67"/>
      <c r="D6186" s="67"/>
      <c r="E6186" s="67" t="s">
        <v>426</v>
      </c>
      <c r="F6186" s="68">
        <v>42663</v>
      </c>
      <c r="G6186" s="67"/>
      <c r="H6186" s="67" t="s">
        <v>4427</v>
      </c>
      <c r="I6186" s="67" t="s">
        <v>5223</v>
      </c>
      <c r="J6186" s="36">
        <v>-135</v>
      </c>
    </row>
    <row r="6187" spans="1:10" x14ac:dyDescent="0.25">
      <c r="A6187" s="67"/>
      <c r="B6187" s="67"/>
      <c r="C6187" s="67"/>
      <c r="D6187" s="67"/>
      <c r="E6187" s="67" t="s">
        <v>426</v>
      </c>
      <c r="F6187" s="68">
        <v>42667</v>
      </c>
      <c r="G6187" s="67"/>
      <c r="H6187" s="67" t="s">
        <v>2623</v>
      </c>
      <c r="I6187" s="67" t="s">
        <v>5224</v>
      </c>
      <c r="J6187" s="36">
        <v>-64</v>
      </c>
    </row>
    <row r="6188" spans="1:10" x14ac:dyDescent="0.25">
      <c r="A6188" s="67"/>
      <c r="B6188" s="67"/>
      <c r="C6188" s="67"/>
      <c r="D6188" s="67"/>
      <c r="E6188" s="67" t="s">
        <v>426</v>
      </c>
      <c r="F6188" s="68">
        <v>42667</v>
      </c>
      <c r="G6188" s="67"/>
      <c r="H6188" s="67" t="s">
        <v>2623</v>
      </c>
      <c r="I6188" s="67" t="s">
        <v>4956</v>
      </c>
      <c r="J6188" s="36">
        <v>-510.42</v>
      </c>
    </row>
    <row r="6189" spans="1:10" x14ac:dyDescent="0.25">
      <c r="A6189" s="67"/>
      <c r="B6189" s="67"/>
      <c r="C6189" s="67"/>
      <c r="D6189" s="67"/>
      <c r="E6189" s="67" t="s">
        <v>426</v>
      </c>
      <c r="F6189" s="68">
        <v>42667</v>
      </c>
      <c r="G6189" s="67"/>
      <c r="H6189" s="67" t="s">
        <v>2623</v>
      </c>
      <c r="I6189" s="67" t="s">
        <v>4957</v>
      </c>
      <c r="J6189" s="36">
        <v>-258.75</v>
      </c>
    </row>
    <row r="6190" spans="1:10" x14ac:dyDescent="0.25">
      <c r="A6190" s="67"/>
      <c r="B6190" s="67"/>
      <c r="C6190" s="67"/>
      <c r="D6190" s="67"/>
      <c r="E6190" s="67" t="s">
        <v>426</v>
      </c>
      <c r="F6190" s="68">
        <v>42670</v>
      </c>
      <c r="G6190" s="67"/>
      <c r="H6190" s="67" t="s">
        <v>4427</v>
      </c>
      <c r="I6190" s="67" t="s">
        <v>5225</v>
      </c>
      <c r="J6190" s="36">
        <v>-156.69</v>
      </c>
    </row>
    <row r="6191" spans="1:10" x14ac:dyDescent="0.25">
      <c r="A6191" s="67"/>
      <c r="B6191" s="67"/>
      <c r="C6191" s="67"/>
      <c r="D6191" s="67"/>
      <c r="E6191" s="67" t="s">
        <v>383</v>
      </c>
      <c r="F6191" s="68">
        <v>42675</v>
      </c>
      <c r="G6191" s="67" t="s">
        <v>1835</v>
      </c>
      <c r="H6191" s="67"/>
      <c r="I6191" s="67" t="s">
        <v>1836</v>
      </c>
      <c r="J6191" s="36">
        <v>40</v>
      </c>
    </row>
    <row r="6192" spans="1:10" x14ac:dyDescent="0.25">
      <c r="A6192" s="67"/>
      <c r="B6192" s="67"/>
      <c r="C6192" s="67"/>
      <c r="D6192" s="67"/>
      <c r="E6192" s="67" t="s">
        <v>426</v>
      </c>
      <c r="F6192" s="68">
        <v>42684</v>
      </c>
      <c r="G6192" s="67"/>
      <c r="H6192" s="67" t="s">
        <v>2623</v>
      </c>
      <c r="I6192" s="67" t="s">
        <v>4958</v>
      </c>
      <c r="J6192" s="36">
        <v>-150</v>
      </c>
    </row>
    <row r="6193" spans="1:10" x14ac:dyDescent="0.25">
      <c r="A6193" s="67"/>
      <c r="B6193" s="67"/>
      <c r="C6193" s="67"/>
      <c r="D6193" s="67"/>
      <c r="E6193" s="67" t="s">
        <v>426</v>
      </c>
      <c r="F6193" s="68">
        <v>42684</v>
      </c>
      <c r="G6193" s="67"/>
      <c r="H6193" s="67" t="s">
        <v>2623</v>
      </c>
      <c r="I6193" s="67" t="s">
        <v>4959</v>
      </c>
      <c r="J6193" s="36">
        <v>-128.38</v>
      </c>
    </row>
    <row r="6194" spans="1:10" x14ac:dyDescent="0.25">
      <c r="A6194" s="67"/>
      <c r="B6194" s="67"/>
      <c r="C6194" s="67"/>
      <c r="D6194" s="67"/>
      <c r="E6194" s="67" t="s">
        <v>426</v>
      </c>
      <c r="F6194" s="68">
        <v>42684</v>
      </c>
      <c r="G6194" s="67"/>
      <c r="H6194" s="67" t="s">
        <v>2623</v>
      </c>
      <c r="I6194" s="67" t="s">
        <v>4960</v>
      </c>
      <c r="J6194" s="36">
        <v>-33.700000000000003</v>
      </c>
    </row>
    <row r="6195" spans="1:10" x14ac:dyDescent="0.25">
      <c r="A6195" s="67"/>
      <c r="B6195" s="67"/>
      <c r="C6195" s="67"/>
      <c r="D6195" s="67"/>
      <c r="E6195" s="67" t="s">
        <v>426</v>
      </c>
      <c r="F6195" s="68">
        <v>42691</v>
      </c>
      <c r="G6195" s="67"/>
      <c r="H6195" s="67" t="s">
        <v>2623</v>
      </c>
      <c r="I6195" s="67" t="s">
        <v>4964</v>
      </c>
      <c r="J6195" s="36">
        <v>-300</v>
      </c>
    </row>
    <row r="6196" spans="1:10" x14ac:dyDescent="0.25">
      <c r="A6196" s="67"/>
      <c r="B6196" s="67"/>
      <c r="C6196" s="67"/>
      <c r="D6196" s="67"/>
      <c r="E6196" s="67" t="s">
        <v>383</v>
      </c>
      <c r="F6196" s="68">
        <v>42704</v>
      </c>
      <c r="G6196" s="67" t="s">
        <v>1468</v>
      </c>
      <c r="H6196" s="67"/>
      <c r="I6196" s="67" t="s">
        <v>1469</v>
      </c>
      <c r="J6196" s="36">
        <v>96</v>
      </c>
    </row>
    <row r="6197" spans="1:10" x14ac:dyDescent="0.25">
      <c r="A6197" s="67"/>
      <c r="B6197" s="67"/>
      <c r="C6197" s="67"/>
      <c r="D6197" s="67"/>
      <c r="E6197" s="67" t="s">
        <v>426</v>
      </c>
      <c r="F6197" s="68">
        <v>42705</v>
      </c>
      <c r="G6197" s="67"/>
      <c r="H6197" s="67" t="s">
        <v>2623</v>
      </c>
      <c r="I6197" s="67" t="s">
        <v>2088</v>
      </c>
      <c r="J6197" s="36">
        <v>-55</v>
      </c>
    </row>
    <row r="6198" spans="1:10" x14ac:dyDescent="0.25">
      <c r="A6198" s="67"/>
      <c r="B6198" s="67"/>
      <c r="C6198" s="67"/>
      <c r="D6198" s="67"/>
      <c r="E6198" s="67" t="s">
        <v>426</v>
      </c>
      <c r="F6198" s="68">
        <v>42705</v>
      </c>
      <c r="G6198" s="67"/>
      <c r="H6198" s="67" t="s">
        <v>2623</v>
      </c>
      <c r="I6198" s="67" t="s">
        <v>4965</v>
      </c>
      <c r="J6198" s="36">
        <v>-300</v>
      </c>
    </row>
    <row r="6199" spans="1:10" x14ac:dyDescent="0.25">
      <c r="A6199" s="67"/>
      <c r="B6199" s="67"/>
      <c r="C6199" s="67"/>
      <c r="D6199" s="67"/>
      <c r="E6199" s="67" t="s">
        <v>383</v>
      </c>
      <c r="F6199" s="68">
        <v>42711</v>
      </c>
      <c r="G6199" s="67" t="s">
        <v>1260</v>
      </c>
      <c r="H6199" s="67"/>
      <c r="I6199" s="67" t="s">
        <v>1261</v>
      </c>
      <c r="J6199" s="36">
        <v>-2500</v>
      </c>
    </row>
    <row r="6200" spans="1:10" x14ac:dyDescent="0.25">
      <c r="A6200" s="67"/>
      <c r="B6200" s="67"/>
      <c r="C6200" s="67"/>
      <c r="D6200" s="67"/>
      <c r="E6200" s="67" t="s">
        <v>426</v>
      </c>
      <c r="F6200" s="68">
        <v>42731</v>
      </c>
      <c r="G6200" s="67"/>
      <c r="H6200" s="67" t="s">
        <v>2623</v>
      </c>
      <c r="I6200" s="67" t="s">
        <v>4969</v>
      </c>
      <c r="J6200" s="36">
        <v>-42.79</v>
      </c>
    </row>
    <row r="6201" spans="1:10" x14ac:dyDescent="0.25">
      <c r="A6201" s="67"/>
      <c r="B6201" s="67"/>
      <c r="C6201" s="67"/>
      <c r="D6201" s="67"/>
      <c r="E6201" s="67" t="s">
        <v>426</v>
      </c>
      <c r="F6201" s="68">
        <v>42731</v>
      </c>
      <c r="G6201" s="67"/>
      <c r="H6201" s="67" t="s">
        <v>2623</v>
      </c>
      <c r="I6201" s="67" t="s">
        <v>4970</v>
      </c>
      <c r="J6201" s="36">
        <v>-300</v>
      </c>
    </row>
    <row r="6202" spans="1:10" x14ac:dyDescent="0.25">
      <c r="A6202" s="67"/>
      <c r="B6202" s="67"/>
      <c r="C6202" s="67"/>
      <c r="D6202" s="67"/>
      <c r="E6202" s="67" t="s">
        <v>426</v>
      </c>
      <c r="F6202" s="68">
        <v>42731</v>
      </c>
      <c r="G6202" s="67"/>
      <c r="H6202" s="67" t="s">
        <v>366</v>
      </c>
      <c r="I6202" s="67" t="s">
        <v>5226</v>
      </c>
      <c r="J6202" s="36">
        <v>-106</v>
      </c>
    </row>
    <row r="6203" spans="1:10" x14ac:dyDescent="0.25">
      <c r="A6203" s="67"/>
      <c r="B6203" s="67"/>
      <c r="C6203" s="67"/>
      <c r="D6203" s="67"/>
      <c r="E6203" s="67" t="s">
        <v>426</v>
      </c>
      <c r="F6203" s="68">
        <v>42731</v>
      </c>
      <c r="G6203" s="67"/>
      <c r="H6203" s="67" t="s">
        <v>366</v>
      </c>
      <c r="I6203" s="67" t="s">
        <v>5227</v>
      </c>
      <c r="J6203" s="36">
        <v>-333.38</v>
      </c>
    </row>
    <row r="6204" spans="1:10" x14ac:dyDescent="0.25">
      <c r="A6204" s="67"/>
      <c r="B6204" s="67"/>
      <c r="C6204" s="67"/>
      <c r="D6204" s="67"/>
      <c r="E6204" s="67" t="s">
        <v>383</v>
      </c>
      <c r="F6204" s="68">
        <v>42735</v>
      </c>
      <c r="G6204" s="67" t="s">
        <v>4870</v>
      </c>
      <c r="H6204" s="67"/>
      <c r="I6204" s="67" t="s">
        <v>4971</v>
      </c>
      <c r="J6204" s="36">
        <v>-750</v>
      </c>
    </row>
    <row r="6205" spans="1:10" x14ac:dyDescent="0.25">
      <c r="A6205" s="67"/>
      <c r="B6205" s="67"/>
      <c r="C6205" s="67"/>
      <c r="D6205" s="67"/>
      <c r="E6205" s="67" t="s">
        <v>383</v>
      </c>
      <c r="F6205" s="68">
        <v>42735</v>
      </c>
      <c r="G6205" s="67" t="s">
        <v>4870</v>
      </c>
      <c r="H6205" s="67"/>
      <c r="I6205" s="67" t="s">
        <v>5228</v>
      </c>
      <c r="J6205" s="36">
        <v>1500</v>
      </c>
    </row>
    <row r="6206" spans="1:10" x14ac:dyDescent="0.25">
      <c r="A6206" s="67"/>
      <c r="B6206" s="67"/>
      <c r="C6206" s="67"/>
      <c r="D6206" s="67"/>
      <c r="E6206" s="67" t="s">
        <v>383</v>
      </c>
      <c r="F6206" s="68">
        <v>42735</v>
      </c>
      <c r="G6206" s="67" t="s">
        <v>1470</v>
      </c>
      <c r="H6206" s="67"/>
      <c r="I6206" s="67" t="s">
        <v>1471</v>
      </c>
      <c r="J6206" s="36">
        <v>40</v>
      </c>
    </row>
    <row r="6207" spans="1:10" x14ac:dyDescent="0.25">
      <c r="A6207" s="67"/>
      <c r="B6207" s="67"/>
      <c r="C6207" s="67"/>
      <c r="D6207" s="67"/>
      <c r="E6207" s="67" t="s">
        <v>426</v>
      </c>
      <c r="F6207" s="68">
        <v>42740</v>
      </c>
      <c r="G6207" s="67"/>
      <c r="H6207" s="67" t="s">
        <v>2623</v>
      </c>
      <c r="I6207" s="67" t="s">
        <v>4972</v>
      </c>
      <c r="J6207" s="36">
        <v>-300</v>
      </c>
    </row>
    <row r="6208" spans="1:10" x14ac:dyDescent="0.25">
      <c r="A6208" s="67"/>
      <c r="B6208" s="67"/>
      <c r="C6208" s="67"/>
      <c r="D6208" s="67"/>
      <c r="E6208" s="67" t="s">
        <v>423</v>
      </c>
      <c r="F6208" s="68">
        <v>42757</v>
      </c>
      <c r="G6208" s="67"/>
      <c r="H6208" s="67"/>
      <c r="I6208" s="67" t="s">
        <v>2620</v>
      </c>
      <c r="J6208" s="36">
        <v>350</v>
      </c>
    </row>
    <row r="6209" spans="1:10" x14ac:dyDescent="0.25">
      <c r="A6209" s="67"/>
      <c r="B6209" s="67"/>
      <c r="C6209" s="67"/>
      <c r="D6209" s="67"/>
      <c r="E6209" s="67" t="s">
        <v>423</v>
      </c>
      <c r="F6209" s="68">
        <v>42757</v>
      </c>
      <c r="G6209" s="67"/>
      <c r="H6209" s="67"/>
      <c r="I6209" s="67" t="s">
        <v>425</v>
      </c>
      <c r="J6209" s="36">
        <v>-9.76</v>
      </c>
    </row>
    <row r="6210" spans="1:10" x14ac:dyDescent="0.25">
      <c r="A6210" s="67"/>
      <c r="B6210" s="67"/>
      <c r="C6210" s="67"/>
      <c r="D6210" s="67"/>
      <c r="E6210" s="67" t="s">
        <v>383</v>
      </c>
      <c r="F6210" s="68">
        <v>42759</v>
      </c>
      <c r="G6210" s="67" t="s">
        <v>533</v>
      </c>
      <c r="H6210" s="67"/>
      <c r="I6210" s="67" t="s">
        <v>5229</v>
      </c>
      <c r="J6210" s="36">
        <v>2500</v>
      </c>
    </row>
    <row r="6211" spans="1:10" x14ac:dyDescent="0.25">
      <c r="A6211" s="67"/>
      <c r="B6211" s="67"/>
      <c r="C6211" s="67"/>
      <c r="D6211" s="67"/>
      <c r="E6211" s="67" t="s">
        <v>423</v>
      </c>
      <c r="F6211" s="68">
        <v>42760</v>
      </c>
      <c r="G6211" s="67" t="s">
        <v>4974</v>
      </c>
      <c r="H6211" s="67" t="s">
        <v>4975</v>
      </c>
      <c r="I6211" s="67" t="s">
        <v>4976</v>
      </c>
      <c r="J6211" s="36">
        <v>18</v>
      </c>
    </row>
    <row r="6212" spans="1:10" x14ac:dyDescent="0.25">
      <c r="A6212" s="67"/>
      <c r="B6212" s="67"/>
      <c r="C6212" s="67"/>
      <c r="D6212" s="67"/>
      <c r="E6212" s="67" t="s">
        <v>423</v>
      </c>
      <c r="F6212" s="68">
        <v>42760</v>
      </c>
      <c r="G6212" s="67" t="s">
        <v>4977</v>
      </c>
      <c r="H6212" s="67" t="s">
        <v>4975</v>
      </c>
      <c r="I6212" s="67" t="s">
        <v>4976</v>
      </c>
      <c r="J6212" s="36">
        <v>82</v>
      </c>
    </row>
    <row r="6213" spans="1:10" x14ac:dyDescent="0.25">
      <c r="A6213" s="67"/>
      <c r="B6213" s="67"/>
      <c r="C6213" s="67"/>
      <c r="D6213" s="67"/>
      <c r="E6213" s="67" t="s">
        <v>383</v>
      </c>
      <c r="F6213" s="68">
        <v>42766</v>
      </c>
      <c r="G6213" s="67" t="s">
        <v>1586</v>
      </c>
      <c r="H6213" s="67"/>
      <c r="I6213" s="67" t="s">
        <v>1587</v>
      </c>
      <c r="J6213" s="36">
        <v>116</v>
      </c>
    </row>
    <row r="6214" spans="1:10" x14ac:dyDescent="0.25">
      <c r="A6214" s="67"/>
      <c r="B6214" s="67"/>
      <c r="C6214" s="67"/>
      <c r="D6214" s="67"/>
      <c r="E6214" s="67" t="s">
        <v>423</v>
      </c>
      <c r="F6214" s="68">
        <v>42774</v>
      </c>
      <c r="G6214" s="67" t="s">
        <v>5230</v>
      </c>
      <c r="H6214" s="67" t="s">
        <v>4975</v>
      </c>
      <c r="I6214" s="67" t="s">
        <v>532</v>
      </c>
      <c r="J6214" s="36">
        <v>45.24</v>
      </c>
    </row>
    <row r="6215" spans="1:10" x14ac:dyDescent="0.25">
      <c r="A6215" s="67"/>
      <c r="B6215" s="67"/>
      <c r="C6215" s="67"/>
      <c r="D6215" s="67"/>
      <c r="E6215" s="67" t="s">
        <v>426</v>
      </c>
      <c r="F6215" s="68">
        <v>42787</v>
      </c>
      <c r="G6215" s="67"/>
      <c r="H6215" s="67" t="s">
        <v>2623</v>
      </c>
      <c r="I6215" s="67" t="s">
        <v>5231</v>
      </c>
      <c r="J6215" s="36">
        <v>-157.5</v>
      </c>
    </row>
    <row r="6216" spans="1:10" x14ac:dyDescent="0.25">
      <c r="A6216" s="67"/>
      <c r="B6216" s="67"/>
      <c r="C6216" s="67"/>
      <c r="D6216" s="67"/>
      <c r="E6216" s="67" t="s">
        <v>423</v>
      </c>
      <c r="F6216" s="68">
        <v>42788</v>
      </c>
      <c r="G6216" s="67" t="s">
        <v>4985</v>
      </c>
      <c r="H6216" s="67" t="s">
        <v>4975</v>
      </c>
      <c r="I6216" s="67" t="s">
        <v>532</v>
      </c>
      <c r="J6216" s="36">
        <v>4.37</v>
      </c>
    </row>
    <row r="6217" spans="1:10" x14ac:dyDescent="0.25">
      <c r="A6217" s="67"/>
      <c r="B6217" s="67"/>
      <c r="C6217" s="67"/>
      <c r="D6217" s="67"/>
      <c r="E6217" s="67" t="s">
        <v>383</v>
      </c>
      <c r="F6217" s="68">
        <v>42794</v>
      </c>
      <c r="G6217" s="67" t="s">
        <v>1551</v>
      </c>
      <c r="H6217" s="67"/>
      <c r="I6217" s="67" t="s">
        <v>1465</v>
      </c>
      <c r="J6217" s="36">
        <v>78</v>
      </c>
    </row>
    <row r="6218" spans="1:10" x14ac:dyDescent="0.25">
      <c r="A6218" s="67"/>
      <c r="B6218" s="67"/>
      <c r="C6218" s="67"/>
      <c r="D6218" s="67"/>
      <c r="E6218" s="67" t="s">
        <v>423</v>
      </c>
      <c r="F6218" s="68">
        <v>42816</v>
      </c>
      <c r="G6218" s="67" t="s">
        <v>4988</v>
      </c>
      <c r="H6218" s="67" t="s">
        <v>4975</v>
      </c>
      <c r="I6218" s="67" t="s">
        <v>532</v>
      </c>
      <c r="J6218" s="36">
        <v>6.68</v>
      </c>
    </row>
    <row r="6219" spans="1:10" x14ac:dyDescent="0.25">
      <c r="A6219" s="67"/>
      <c r="B6219" s="67"/>
      <c r="C6219" s="67"/>
      <c r="D6219" s="67"/>
      <c r="E6219" s="67" t="s">
        <v>383</v>
      </c>
      <c r="F6219" s="68">
        <v>42825</v>
      </c>
      <c r="G6219" s="67" t="s">
        <v>1588</v>
      </c>
      <c r="H6219" s="67"/>
      <c r="I6219" s="67" t="s">
        <v>1589</v>
      </c>
      <c r="J6219" s="36">
        <v>20</v>
      </c>
    </row>
    <row r="6220" spans="1:10" x14ac:dyDescent="0.25">
      <c r="A6220" s="67"/>
      <c r="B6220" s="67"/>
      <c r="C6220" s="67"/>
      <c r="D6220" s="67"/>
      <c r="E6220" s="67" t="s">
        <v>423</v>
      </c>
      <c r="F6220" s="68">
        <v>42851</v>
      </c>
      <c r="G6220" s="67" t="s">
        <v>4995</v>
      </c>
      <c r="H6220" s="67" t="s">
        <v>4975</v>
      </c>
      <c r="I6220" s="67" t="s">
        <v>532</v>
      </c>
      <c r="J6220" s="36">
        <v>21.87</v>
      </c>
    </row>
    <row r="6221" spans="1:10" x14ac:dyDescent="0.25">
      <c r="A6221" s="67"/>
      <c r="B6221" s="67"/>
      <c r="C6221" s="67"/>
      <c r="D6221" s="67"/>
      <c r="E6221" s="67" t="s">
        <v>423</v>
      </c>
      <c r="F6221" s="68">
        <v>42851</v>
      </c>
      <c r="G6221" s="67" t="s">
        <v>4996</v>
      </c>
      <c r="H6221" s="67" t="s">
        <v>4975</v>
      </c>
      <c r="I6221" s="67" t="s">
        <v>532</v>
      </c>
      <c r="J6221" s="36">
        <v>13.13</v>
      </c>
    </row>
    <row r="6222" spans="1:10" x14ac:dyDescent="0.25">
      <c r="A6222" s="67"/>
      <c r="B6222" s="67"/>
      <c r="C6222" s="67"/>
      <c r="D6222" s="67"/>
      <c r="E6222" s="67" t="s">
        <v>383</v>
      </c>
      <c r="F6222" s="68">
        <v>42855</v>
      </c>
      <c r="G6222" s="67" t="s">
        <v>1474</v>
      </c>
      <c r="H6222" s="67"/>
      <c r="I6222" s="67" t="s">
        <v>1475</v>
      </c>
      <c r="J6222" s="36">
        <v>20</v>
      </c>
    </row>
    <row r="6223" spans="1:10" x14ac:dyDescent="0.25">
      <c r="A6223" s="67"/>
      <c r="B6223" s="67"/>
      <c r="C6223" s="67"/>
      <c r="D6223" s="67"/>
      <c r="E6223" s="67" t="s">
        <v>423</v>
      </c>
      <c r="F6223" s="68">
        <v>42866</v>
      </c>
      <c r="G6223" s="67" t="s">
        <v>4999</v>
      </c>
      <c r="H6223" s="67" t="s">
        <v>4975</v>
      </c>
      <c r="I6223" s="67" t="s">
        <v>31</v>
      </c>
      <c r="J6223" s="36">
        <v>44.25</v>
      </c>
    </row>
    <row r="6224" spans="1:10" x14ac:dyDescent="0.25">
      <c r="A6224" s="67"/>
      <c r="B6224" s="67"/>
      <c r="C6224" s="67"/>
      <c r="D6224" s="67"/>
      <c r="E6224" s="67" t="s">
        <v>423</v>
      </c>
      <c r="F6224" s="68">
        <v>42866</v>
      </c>
      <c r="G6224" s="67" t="s">
        <v>5000</v>
      </c>
      <c r="H6224" s="67" t="s">
        <v>4975</v>
      </c>
      <c r="I6224" s="67" t="s">
        <v>31</v>
      </c>
      <c r="J6224" s="36">
        <v>8.75</v>
      </c>
    </row>
    <row r="6225" spans="1:10" x14ac:dyDescent="0.25">
      <c r="A6225" s="67"/>
      <c r="B6225" s="67"/>
      <c r="C6225" s="67"/>
      <c r="D6225" s="67"/>
      <c r="E6225" s="67" t="s">
        <v>390</v>
      </c>
      <c r="F6225" s="68">
        <v>42885</v>
      </c>
      <c r="G6225" s="67"/>
      <c r="H6225" s="67" t="s">
        <v>1268</v>
      </c>
      <c r="I6225" s="67" t="s">
        <v>1811</v>
      </c>
      <c r="J6225" s="36">
        <v>-66.040000000000006</v>
      </c>
    </row>
    <row r="6226" spans="1:10" x14ac:dyDescent="0.25">
      <c r="A6226" s="67"/>
      <c r="B6226" s="67"/>
      <c r="C6226" s="67"/>
      <c r="D6226" s="67"/>
      <c r="E6226" s="67" t="s">
        <v>423</v>
      </c>
      <c r="F6226" s="68">
        <v>42906</v>
      </c>
      <c r="G6226" s="67" t="s">
        <v>5005</v>
      </c>
      <c r="H6226" s="67" t="s">
        <v>4975</v>
      </c>
      <c r="I6226" s="67" t="s">
        <v>5006</v>
      </c>
      <c r="J6226" s="36">
        <v>392.87</v>
      </c>
    </row>
    <row r="6227" spans="1:10" x14ac:dyDescent="0.25">
      <c r="A6227" s="67"/>
      <c r="B6227" s="67"/>
      <c r="C6227" s="67"/>
      <c r="D6227" s="67"/>
      <c r="E6227" s="67" t="s">
        <v>390</v>
      </c>
      <c r="F6227" s="68">
        <v>42931</v>
      </c>
      <c r="G6227" s="67" t="s">
        <v>5232</v>
      </c>
      <c r="H6227" s="67" t="s">
        <v>675</v>
      </c>
      <c r="I6227" s="67" t="s">
        <v>5233</v>
      </c>
      <c r="J6227" s="36">
        <v>-142.97999999999999</v>
      </c>
    </row>
    <row r="6228" spans="1:10" x14ac:dyDescent="0.25">
      <c r="A6228" s="67"/>
      <c r="B6228" s="67"/>
      <c r="C6228" s="67"/>
      <c r="D6228" s="67"/>
      <c r="E6228" s="67" t="s">
        <v>390</v>
      </c>
      <c r="F6228" s="68">
        <v>42932</v>
      </c>
      <c r="G6228" s="67" t="s">
        <v>5234</v>
      </c>
      <c r="H6228" s="67" t="s">
        <v>366</v>
      </c>
      <c r="I6228" s="67" t="s">
        <v>5235</v>
      </c>
      <c r="J6228" s="36">
        <v>-623</v>
      </c>
    </row>
    <row r="6229" spans="1:10" x14ac:dyDescent="0.25">
      <c r="A6229" s="67"/>
      <c r="B6229" s="67"/>
      <c r="C6229" s="67"/>
      <c r="D6229" s="67"/>
      <c r="E6229" s="67" t="s">
        <v>390</v>
      </c>
      <c r="F6229" s="68">
        <v>42932</v>
      </c>
      <c r="G6229" s="67" t="s">
        <v>5236</v>
      </c>
      <c r="H6229" s="67" t="s">
        <v>366</v>
      </c>
      <c r="I6229" s="67" t="s">
        <v>5237</v>
      </c>
      <c r="J6229" s="36">
        <v>-89.94</v>
      </c>
    </row>
    <row r="6230" spans="1:10" x14ac:dyDescent="0.25">
      <c r="A6230" s="67"/>
      <c r="B6230" s="67"/>
      <c r="C6230" s="67"/>
      <c r="D6230" s="67"/>
      <c r="E6230" s="67" t="s">
        <v>390</v>
      </c>
      <c r="F6230" s="68">
        <v>42932</v>
      </c>
      <c r="G6230" s="67" t="s">
        <v>5238</v>
      </c>
      <c r="H6230" s="67" t="s">
        <v>366</v>
      </c>
      <c r="I6230" s="67" t="s">
        <v>5239</v>
      </c>
      <c r="J6230" s="36">
        <v>-89.94</v>
      </c>
    </row>
    <row r="6231" spans="1:10" x14ac:dyDescent="0.25">
      <c r="A6231" s="67"/>
      <c r="B6231" s="67"/>
      <c r="C6231" s="67"/>
      <c r="D6231" s="67"/>
      <c r="E6231" s="67" t="s">
        <v>390</v>
      </c>
      <c r="F6231" s="68">
        <v>42974</v>
      </c>
      <c r="G6231" s="67" t="s">
        <v>5240</v>
      </c>
      <c r="H6231" s="67" t="s">
        <v>366</v>
      </c>
      <c r="I6231" s="67" t="s">
        <v>5241</v>
      </c>
      <c r="J6231" s="36">
        <v>-400</v>
      </c>
    </row>
    <row r="6232" spans="1:10" x14ac:dyDescent="0.25">
      <c r="A6232" s="67"/>
      <c r="B6232" s="67"/>
      <c r="C6232" s="67"/>
      <c r="D6232" s="67"/>
      <c r="E6232" s="67" t="s">
        <v>390</v>
      </c>
      <c r="F6232" s="68">
        <v>42974</v>
      </c>
      <c r="G6232" s="67" t="s">
        <v>5242</v>
      </c>
      <c r="H6232" s="67" t="s">
        <v>366</v>
      </c>
      <c r="I6232" s="67" t="s">
        <v>5243</v>
      </c>
      <c r="J6232" s="36">
        <v>-491.37</v>
      </c>
    </row>
    <row r="6233" spans="1:10" x14ac:dyDescent="0.25">
      <c r="A6233" s="67"/>
      <c r="B6233" s="67"/>
      <c r="C6233" s="67"/>
      <c r="D6233" s="67"/>
      <c r="E6233" s="67" t="s">
        <v>390</v>
      </c>
      <c r="F6233" s="68">
        <v>42974</v>
      </c>
      <c r="G6233" s="67" t="s">
        <v>5244</v>
      </c>
      <c r="H6233" s="67" t="s">
        <v>366</v>
      </c>
      <c r="I6233" s="67" t="s">
        <v>5245</v>
      </c>
      <c r="J6233" s="36">
        <v>-309</v>
      </c>
    </row>
    <row r="6234" spans="1:10" x14ac:dyDescent="0.25">
      <c r="A6234" s="67"/>
      <c r="B6234" s="67"/>
      <c r="C6234" s="67"/>
      <c r="D6234" s="67"/>
      <c r="E6234" s="67" t="s">
        <v>390</v>
      </c>
      <c r="F6234" s="68">
        <v>42974</v>
      </c>
      <c r="G6234" s="67" t="s">
        <v>5246</v>
      </c>
      <c r="H6234" s="67" t="s">
        <v>366</v>
      </c>
      <c r="I6234" s="67" t="s">
        <v>5247</v>
      </c>
      <c r="J6234" s="36">
        <v>-200</v>
      </c>
    </row>
    <row r="6235" spans="1:10" x14ac:dyDescent="0.25">
      <c r="A6235" s="67"/>
      <c r="B6235" s="67"/>
      <c r="C6235" s="67"/>
      <c r="D6235" s="67"/>
      <c r="E6235" s="67" t="s">
        <v>383</v>
      </c>
      <c r="F6235" s="68">
        <v>42978</v>
      </c>
      <c r="G6235" s="67" t="s">
        <v>5026</v>
      </c>
      <c r="H6235" s="67"/>
      <c r="I6235" s="67" t="s">
        <v>5027</v>
      </c>
      <c r="J6235" s="36">
        <v>-1500</v>
      </c>
    </row>
    <row r="6236" spans="1:10" x14ac:dyDescent="0.25">
      <c r="A6236" s="67"/>
      <c r="B6236" s="67"/>
      <c r="C6236" s="67"/>
      <c r="D6236" s="67"/>
      <c r="E6236" s="67" t="s">
        <v>1425</v>
      </c>
      <c r="F6236" s="68">
        <v>43039</v>
      </c>
      <c r="G6236" s="67" t="s">
        <v>5248</v>
      </c>
      <c r="H6236" s="67" t="s">
        <v>366</v>
      </c>
      <c r="I6236" s="67" t="s">
        <v>5247</v>
      </c>
      <c r="J6236" s="36">
        <v>200</v>
      </c>
    </row>
    <row r="6237" spans="1:10" ht="15.75" thickBot="1" x14ac:dyDescent="0.3">
      <c r="A6237" s="67"/>
      <c r="B6237" s="67"/>
      <c r="C6237" s="67"/>
      <c r="D6237" s="67"/>
      <c r="E6237" s="67" t="s">
        <v>390</v>
      </c>
      <c r="F6237" s="68">
        <v>43235</v>
      </c>
      <c r="G6237" s="67" t="s">
        <v>5249</v>
      </c>
      <c r="H6237" s="67" t="s">
        <v>366</v>
      </c>
      <c r="I6237" s="67" t="s">
        <v>5250</v>
      </c>
      <c r="J6237" s="37">
        <v>-500</v>
      </c>
    </row>
    <row r="6238" spans="1:10" x14ac:dyDescent="0.25">
      <c r="A6238" s="67"/>
      <c r="B6238" s="67"/>
      <c r="C6238" s="67" t="s">
        <v>5251</v>
      </c>
      <c r="D6238" s="67"/>
      <c r="E6238" s="67"/>
      <c r="F6238" s="68"/>
      <c r="G6238" s="67"/>
      <c r="H6238" s="67"/>
      <c r="I6238" s="67"/>
      <c r="J6238" s="36">
        <f>ROUND(SUM(J5968:J6237),5)</f>
        <v>2031.79</v>
      </c>
    </row>
    <row r="6239" spans="1:10" x14ac:dyDescent="0.25">
      <c r="A6239" s="64"/>
      <c r="B6239" s="64"/>
      <c r="C6239" s="64" t="s">
        <v>5252</v>
      </c>
      <c r="D6239" s="64"/>
      <c r="E6239" s="64"/>
      <c r="F6239" s="65"/>
      <c r="G6239" s="64"/>
      <c r="H6239" s="64"/>
      <c r="I6239" s="64"/>
      <c r="J6239" s="57"/>
    </row>
    <row r="6240" spans="1:10" x14ac:dyDescent="0.25">
      <c r="A6240" s="67"/>
      <c r="B6240" s="67"/>
      <c r="C6240" s="67"/>
      <c r="D6240" s="67"/>
      <c r="E6240" s="67" t="s">
        <v>383</v>
      </c>
      <c r="F6240" s="68">
        <v>42370</v>
      </c>
      <c r="G6240" s="67" t="s">
        <v>1462</v>
      </c>
      <c r="H6240" s="67"/>
      <c r="I6240" s="67" t="s">
        <v>1463</v>
      </c>
      <c r="J6240" s="36">
        <v>500</v>
      </c>
    </row>
    <row r="6241" spans="1:10" x14ac:dyDescent="0.25">
      <c r="A6241" s="67"/>
      <c r="B6241" s="67"/>
      <c r="C6241" s="67"/>
      <c r="D6241" s="67"/>
      <c r="E6241" s="67" t="s">
        <v>383</v>
      </c>
      <c r="F6241" s="68">
        <v>42431</v>
      </c>
      <c r="G6241" s="67" t="s">
        <v>5253</v>
      </c>
      <c r="H6241" s="67"/>
      <c r="I6241" s="67" t="s">
        <v>5254</v>
      </c>
      <c r="J6241" s="36">
        <v>-85.15</v>
      </c>
    </row>
    <row r="6242" spans="1:10" x14ac:dyDescent="0.25">
      <c r="A6242" s="67"/>
      <c r="B6242" s="67"/>
      <c r="C6242" s="67"/>
      <c r="D6242" s="67"/>
      <c r="E6242" s="67" t="s">
        <v>390</v>
      </c>
      <c r="F6242" s="68">
        <v>42964</v>
      </c>
      <c r="G6242" s="67" t="s">
        <v>5255</v>
      </c>
      <c r="H6242" s="67" t="s">
        <v>314</v>
      </c>
      <c r="I6242" s="67" t="s">
        <v>5256</v>
      </c>
      <c r="J6242" s="36">
        <v>-439.71</v>
      </c>
    </row>
    <row r="6243" spans="1:10" x14ac:dyDescent="0.25">
      <c r="A6243" s="67"/>
      <c r="B6243" s="67"/>
      <c r="C6243" s="67"/>
      <c r="D6243" s="67"/>
      <c r="E6243" s="67" t="s">
        <v>390</v>
      </c>
      <c r="F6243" s="68">
        <v>42964</v>
      </c>
      <c r="G6243" s="67" t="s">
        <v>5255</v>
      </c>
      <c r="H6243" s="67" t="s">
        <v>314</v>
      </c>
      <c r="I6243" s="67" t="s">
        <v>5257</v>
      </c>
      <c r="J6243" s="36">
        <v>-8.7899999999999991</v>
      </c>
    </row>
    <row r="6244" spans="1:10" x14ac:dyDescent="0.25">
      <c r="A6244" s="67"/>
      <c r="B6244" s="67"/>
      <c r="C6244" s="67"/>
      <c r="D6244" s="67"/>
      <c r="E6244" s="67" t="s">
        <v>390</v>
      </c>
      <c r="F6244" s="68">
        <v>43017</v>
      </c>
      <c r="G6244" s="67" t="s">
        <v>5258</v>
      </c>
      <c r="H6244" s="67" t="s">
        <v>314</v>
      </c>
      <c r="I6244" s="67" t="s">
        <v>5259</v>
      </c>
      <c r="J6244" s="36">
        <v>-37.9</v>
      </c>
    </row>
    <row r="6245" spans="1:10" x14ac:dyDescent="0.25">
      <c r="A6245" s="67"/>
      <c r="B6245" s="67"/>
      <c r="C6245" s="67"/>
      <c r="D6245" s="67"/>
      <c r="E6245" s="67" t="s">
        <v>390</v>
      </c>
      <c r="F6245" s="68">
        <v>43017</v>
      </c>
      <c r="G6245" s="67" t="s">
        <v>5258</v>
      </c>
      <c r="H6245" s="67" t="s">
        <v>314</v>
      </c>
      <c r="I6245" s="67" t="s">
        <v>603</v>
      </c>
      <c r="J6245" s="36">
        <v>-0.76</v>
      </c>
    </row>
    <row r="6246" spans="1:10" x14ac:dyDescent="0.25">
      <c r="A6246" s="67"/>
      <c r="B6246" s="67"/>
      <c r="C6246" s="67"/>
      <c r="D6246" s="67"/>
      <c r="E6246" s="67" t="s">
        <v>423</v>
      </c>
      <c r="F6246" s="68">
        <v>43115</v>
      </c>
      <c r="G6246" s="67"/>
      <c r="H6246" s="67"/>
      <c r="I6246" s="67" t="s">
        <v>5260</v>
      </c>
      <c r="J6246" s="36">
        <v>477.02</v>
      </c>
    </row>
    <row r="6247" spans="1:10" x14ac:dyDescent="0.25">
      <c r="A6247" s="67"/>
      <c r="B6247" s="67"/>
      <c r="C6247" s="67"/>
      <c r="D6247" s="67"/>
      <c r="E6247" s="67" t="s">
        <v>423</v>
      </c>
      <c r="F6247" s="68">
        <v>43115</v>
      </c>
      <c r="G6247" s="67"/>
      <c r="H6247" s="67"/>
      <c r="I6247" s="67" t="s">
        <v>803</v>
      </c>
      <c r="J6247" s="36">
        <v>-21.41</v>
      </c>
    </row>
    <row r="6248" spans="1:10" x14ac:dyDescent="0.25">
      <c r="A6248" s="67"/>
      <c r="B6248" s="67"/>
      <c r="C6248" s="67"/>
      <c r="D6248" s="67"/>
      <c r="E6248" s="67" t="s">
        <v>423</v>
      </c>
      <c r="F6248" s="68">
        <v>43115</v>
      </c>
      <c r="G6248" s="67"/>
      <c r="H6248" s="67"/>
      <c r="I6248" s="67" t="s">
        <v>5260</v>
      </c>
      <c r="J6248" s="36">
        <v>477.02</v>
      </c>
    </row>
    <row r="6249" spans="1:10" x14ac:dyDescent="0.25">
      <c r="A6249" s="67"/>
      <c r="B6249" s="67"/>
      <c r="C6249" s="67"/>
      <c r="D6249" s="67"/>
      <c r="E6249" s="67" t="s">
        <v>423</v>
      </c>
      <c r="F6249" s="68">
        <v>43115</v>
      </c>
      <c r="G6249" s="67"/>
      <c r="H6249" s="67"/>
      <c r="I6249" s="67" t="s">
        <v>803</v>
      </c>
      <c r="J6249" s="36">
        <v>-21.41</v>
      </c>
    </row>
    <row r="6250" spans="1:10" x14ac:dyDescent="0.25">
      <c r="A6250" s="67"/>
      <c r="B6250" s="67"/>
      <c r="C6250" s="67"/>
      <c r="D6250" s="67"/>
      <c r="E6250" s="67" t="s">
        <v>390</v>
      </c>
      <c r="F6250" s="68">
        <v>43164</v>
      </c>
      <c r="G6250" s="67" t="s">
        <v>3437</v>
      </c>
      <c r="H6250" s="67" t="s">
        <v>2312</v>
      </c>
      <c r="I6250" s="67" t="s">
        <v>3438</v>
      </c>
      <c r="J6250" s="36">
        <v>-146.29</v>
      </c>
    </row>
    <row r="6251" spans="1:10" x14ac:dyDescent="0.25">
      <c r="A6251" s="67"/>
      <c r="B6251" s="67"/>
      <c r="C6251" s="67"/>
      <c r="D6251" s="67"/>
      <c r="E6251" s="67" t="s">
        <v>390</v>
      </c>
      <c r="F6251" s="68">
        <v>43164</v>
      </c>
      <c r="G6251" s="67" t="s">
        <v>3439</v>
      </c>
      <c r="H6251" s="67" t="s">
        <v>925</v>
      </c>
      <c r="I6251" s="67" t="s">
        <v>5261</v>
      </c>
      <c r="J6251" s="36">
        <v>-393.89</v>
      </c>
    </row>
    <row r="6252" spans="1:10" x14ac:dyDescent="0.25">
      <c r="A6252" s="67"/>
      <c r="B6252" s="67"/>
      <c r="C6252" s="67"/>
      <c r="D6252" s="67"/>
      <c r="E6252" s="67" t="s">
        <v>390</v>
      </c>
      <c r="F6252" s="68">
        <v>43164</v>
      </c>
      <c r="G6252" s="67" t="s">
        <v>3439</v>
      </c>
      <c r="H6252" s="67" t="s">
        <v>925</v>
      </c>
      <c r="I6252" s="67" t="s">
        <v>3441</v>
      </c>
      <c r="J6252" s="36">
        <v>-2.1800000000000002</v>
      </c>
    </row>
    <row r="6253" spans="1:10" x14ac:dyDescent="0.25">
      <c r="A6253" s="67"/>
      <c r="B6253" s="67"/>
      <c r="C6253" s="67"/>
      <c r="D6253" s="67"/>
      <c r="E6253" s="67" t="s">
        <v>390</v>
      </c>
      <c r="F6253" s="68">
        <v>43220</v>
      </c>
      <c r="G6253" s="67" t="s">
        <v>5262</v>
      </c>
      <c r="H6253" s="67" t="s">
        <v>2312</v>
      </c>
      <c r="I6253" s="67" t="s">
        <v>5263</v>
      </c>
      <c r="J6253" s="36">
        <v>-63.49</v>
      </c>
    </row>
    <row r="6254" spans="1:10" x14ac:dyDescent="0.25">
      <c r="A6254" s="67"/>
      <c r="B6254" s="67"/>
      <c r="C6254" s="67"/>
      <c r="D6254" s="67"/>
      <c r="E6254" s="67" t="s">
        <v>390</v>
      </c>
      <c r="F6254" s="68">
        <v>43220</v>
      </c>
      <c r="G6254" s="67" t="s">
        <v>5264</v>
      </c>
      <c r="H6254" s="67" t="s">
        <v>2312</v>
      </c>
      <c r="I6254" s="67" t="s">
        <v>5265</v>
      </c>
      <c r="J6254" s="36">
        <v>-131.52000000000001</v>
      </c>
    </row>
    <row r="6255" spans="1:10" ht="15.75" thickBot="1" x14ac:dyDescent="0.3">
      <c r="A6255" s="67"/>
      <c r="B6255" s="67"/>
      <c r="C6255" s="67"/>
      <c r="D6255" s="67"/>
      <c r="E6255" s="67" t="s">
        <v>390</v>
      </c>
      <c r="F6255" s="68">
        <v>43220</v>
      </c>
      <c r="G6255" s="67" t="s">
        <v>5266</v>
      </c>
      <c r="H6255" s="67" t="s">
        <v>2312</v>
      </c>
      <c r="I6255" s="67" t="s">
        <v>5267</v>
      </c>
      <c r="J6255" s="37">
        <v>-71.98</v>
      </c>
    </row>
    <row r="6256" spans="1:10" x14ac:dyDescent="0.25">
      <c r="A6256" s="67"/>
      <c r="B6256" s="67"/>
      <c r="C6256" s="67" t="s">
        <v>5268</v>
      </c>
      <c r="D6256" s="67"/>
      <c r="E6256" s="67"/>
      <c r="F6256" s="68"/>
      <c r="G6256" s="67"/>
      <c r="H6256" s="67"/>
      <c r="I6256" s="67"/>
      <c r="J6256" s="36">
        <f>ROUND(SUM(J6239:J6255),5)</f>
        <v>29.56</v>
      </c>
    </row>
    <row r="6257" spans="1:10" x14ac:dyDescent="0.25">
      <c r="A6257" s="64"/>
      <c r="B6257" s="64"/>
      <c r="C6257" s="64" t="s">
        <v>5269</v>
      </c>
      <c r="D6257" s="64"/>
      <c r="E6257" s="64"/>
      <c r="F6257" s="65"/>
      <c r="G6257" s="64"/>
      <c r="H6257" s="64"/>
      <c r="I6257" s="64"/>
      <c r="J6257" s="57"/>
    </row>
    <row r="6258" spans="1:10" x14ac:dyDescent="0.25">
      <c r="A6258" s="67"/>
      <c r="B6258" s="67"/>
      <c r="C6258" s="67"/>
      <c r="D6258" s="67"/>
      <c r="E6258" s="67" t="s">
        <v>383</v>
      </c>
      <c r="F6258" s="68">
        <v>40179</v>
      </c>
      <c r="G6258" s="67" t="s">
        <v>2379</v>
      </c>
      <c r="H6258" s="67"/>
      <c r="I6258" s="67" t="s">
        <v>2380</v>
      </c>
      <c r="J6258" s="36">
        <v>2620</v>
      </c>
    </row>
    <row r="6259" spans="1:10" x14ac:dyDescent="0.25">
      <c r="A6259" s="67"/>
      <c r="B6259" s="67"/>
      <c r="C6259" s="67"/>
      <c r="D6259" s="67"/>
      <c r="E6259" s="67" t="s">
        <v>383</v>
      </c>
      <c r="F6259" s="68">
        <v>40209</v>
      </c>
      <c r="G6259" s="67" t="s">
        <v>2456</v>
      </c>
      <c r="H6259" s="67"/>
      <c r="I6259" s="67" t="s">
        <v>2457</v>
      </c>
      <c r="J6259" s="36">
        <v>60</v>
      </c>
    </row>
    <row r="6260" spans="1:10" x14ac:dyDescent="0.25">
      <c r="A6260" s="67"/>
      <c r="B6260" s="67"/>
      <c r="C6260" s="67"/>
      <c r="D6260" s="67"/>
      <c r="E6260" s="67" t="s">
        <v>383</v>
      </c>
      <c r="F6260" s="68">
        <v>40237</v>
      </c>
      <c r="G6260" s="67" t="s">
        <v>2383</v>
      </c>
      <c r="H6260" s="67"/>
      <c r="I6260" s="67" t="s">
        <v>2384</v>
      </c>
      <c r="J6260" s="36">
        <v>60</v>
      </c>
    </row>
    <row r="6261" spans="1:10" x14ac:dyDescent="0.25">
      <c r="A6261" s="67"/>
      <c r="B6261" s="67"/>
      <c r="C6261" s="67"/>
      <c r="D6261" s="67"/>
      <c r="E6261" s="67" t="s">
        <v>383</v>
      </c>
      <c r="F6261" s="68">
        <v>40268</v>
      </c>
      <c r="G6261" s="67" t="s">
        <v>2458</v>
      </c>
      <c r="H6261" s="67"/>
      <c r="I6261" s="67" t="s">
        <v>2459</v>
      </c>
      <c r="J6261" s="36">
        <v>20</v>
      </c>
    </row>
    <row r="6262" spans="1:10" x14ac:dyDescent="0.25">
      <c r="A6262" s="67"/>
      <c r="B6262" s="67"/>
      <c r="C6262" s="67"/>
      <c r="D6262" s="67"/>
      <c r="E6262" s="67" t="s">
        <v>383</v>
      </c>
      <c r="F6262" s="68">
        <v>40298</v>
      </c>
      <c r="G6262" s="67" t="s">
        <v>2387</v>
      </c>
      <c r="H6262" s="67"/>
      <c r="I6262" s="67" t="s">
        <v>2388</v>
      </c>
      <c r="J6262" s="36">
        <v>40</v>
      </c>
    </row>
    <row r="6263" spans="1:10" x14ac:dyDescent="0.25">
      <c r="A6263" s="67"/>
      <c r="B6263" s="67"/>
      <c r="C6263" s="67"/>
      <c r="D6263" s="67"/>
      <c r="E6263" s="67" t="s">
        <v>383</v>
      </c>
      <c r="F6263" s="68">
        <v>40298</v>
      </c>
      <c r="G6263" s="67" t="s">
        <v>2389</v>
      </c>
      <c r="H6263" s="67"/>
      <c r="I6263" s="67" t="s">
        <v>2390</v>
      </c>
      <c r="J6263" s="36">
        <v>-429.4</v>
      </c>
    </row>
    <row r="6264" spans="1:10" x14ac:dyDescent="0.25">
      <c r="A6264" s="67"/>
      <c r="B6264" s="67"/>
      <c r="C6264" s="67"/>
      <c r="D6264" s="67"/>
      <c r="E6264" s="67" t="s">
        <v>383</v>
      </c>
      <c r="F6264" s="68">
        <v>40329</v>
      </c>
      <c r="G6264" s="67" t="s">
        <v>2391</v>
      </c>
      <c r="H6264" s="67"/>
      <c r="I6264" s="67" t="s">
        <v>2392</v>
      </c>
      <c r="J6264" s="36">
        <v>20</v>
      </c>
    </row>
    <row r="6265" spans="1:10" x14ac:dyDescent="0.25">
      <c r="A6265" s="67"/>
      <c r="B6265" s="67"/>
      <c r="C6265" s="67"/>
      <c r="D6265" s="67"/>
      <c r="E6265" s="67" t="s">
        <v>383</v>
      </c>
      <c r="F6265" s="68">
        <v>40359</v>
      </c>
      <c r="G6265" s="67" t="s">
        <v>3108</v>
      </c>
      <c r="H6265" s="67"/>
      <c r="I6265" s="67" t="s">
        <v>3109</v>
      </c>
      <c r="J6265" s="36">
        <v>40</v>
      </c>
    </row>
    <row r="6266" spans="1:10" x14ac:dyDescent="0.25">
      <c r="A6266" s="67"/>
      <c r="B6266" s="67"/>
      <c r="C6266" s="67"/>
      <c r="D6266" s="67"/>
      <c r="E6266" s="67" t="s">
        <v>383</v>
      </c>
      <c r="F6266" s="68">
        <v>40421</v>
      </c>
      <c r="G6266" s="67" t="s">
        <v>3110</v>
      </c>
      <c r="H6266" s="67"/>
      <c r="I6266" s="67" t="s">
        <v>3111</v>
      </c>
      <c r="J6266" s="36">
        <v>100</v>
      </c>
    </row>
    <row r="6267" spans="1:10" x14ac:dyDescent="0.25">
      <c r="A6267" s="67"/>
      <c r="B6267" s="67"/>
      <c r="C6267" s="67"/>
      <c r="D6267" s="67"/>
      <c r="E6267" s="67" t="s">
        <v>383</v>
      </c>
      <c r="F6267" s="68">
        <v>40451</v>
      </c>
      <c r="G6267" s="67" t="s">
        <v>2462</v>
      </c>
      <c r="H6267" s="67"/>
      <c r="I6267" s="67" t="s">
        <v>2463</v>
      </c>
      <c r="J6267" s="36">
        <v>60</v>
      </c>
    </row>
    <row r="6268" spans="1:10" x14ac:dyDescent="0.25">
      <c r="A6268" s="67"/>
      <c r="B6268" s="67"/>
      <c r="C6268" s="67"/>
      <c r="D6268" s="67"/>
      <c r="E6268" s="67" t="s">
        <v>383</v>
      </c>
      <c r="F6268" s="68">
        <v>40482</v>
      </c>
      <c r="G6268" s="67" t="s">
        <v>3112</v>
      </c>
      <c r="H6268" s="67"/>
      <c r="I6268" s="67" t="s">
        <v>3113</v>
      </c>
      <c r="J6268" s="36">
        <v>100</v>
      </c>
    </row>
    <row r="6269" spans="1:10" x14ac:dyDescent="0.25">
      <c r="A6269" s="67"/>
      <c r="B6269" s="67"/>
      <c r="C6269" s="67"/>
      <c r="D6269" s="67"/>
      <c r="E6269" s="67" t="s">
        <v>383</v>
      </c>
      <c r="F6269" s="68">
        <v>40543</v>
      </c>
      <c r="G6269" s="67" t="s">
        <v>1602</v>
      </c>
      <c r="H6269" s="67"/>
      <c r="I6269" s="67" t="s">
        <v>1603</v>
      </c>
      <c r="J6269" s="36">
        <v>80</v>
      </c>
    </row>
    <row r="6270" spans="1:10" x14ac:dyDescent="0.25">
      <c r="A6270" s="67"/>
      <c r="B6270" s="67"/>
      <c r="C6270" s="67"/>
      <c r="D6270" s="67"/>
      <c r="E6270" s="67" t="s">
        <v>383</v>
      </c>
      <c r="F6270" s="68">
        <v>40574</v>
      </c>
      <c r="G6270" s="67" t="s">
        <v>1606</v>
      </c>
      <c r="H6270" s="67"/>
      <c r="I6270" s="67" t="s">
        <v>1607</v>
      </c>
      <c r="J6270" s="36">
        <v>40</v>
      </c>
    </row>
    <row r="6271" spans="1:10" x14ac:dyDescent="0.25">
      <c r="A6271" s="67"/>
      <c r="B6271" s="67"/>
      <c r="C6271" s="67"/>
      <c r="D6271" s="67"/>
      <c r="E6271" s="67" t="s">
        <v>383</v>
      </c>
      <c r="F6271" s="68">
        <v>40574</v>
      </c>
      <c r="G6271" s="67" t="s">
        <v>1561</v>
      </c>
      <c r="H6271" s="67"/>
      <c r="I6271" s="67" t="s">
        <v>1562</v>
      </c>
      <c r="J6271" s="36">
        <v>-277.06</v>
      </c>
    </row>
    <row r="6272" spans="1:10" x14ac:dyDescent="0.25">
      <c r="A6272" s="67"/>
      <c r="B6272" s="67"/>
      <c r="C6272" s="67"/>
      <c r="D6272" s="67"/>
      <c r="E6272" s="67" t="s">
        <v>383</v>
      </c>
      <c r="F6272" s="68">
        <v>40633</v>
      </c>
      <c r="G6272" s="67" t="s">
        <v>384</v>
      </c>
      <c r="H6272" s="67"/>
      <c r="I6272" s="67" t="s">
        <v>385</v>
      </c>
      <c r="J6272" s="36">
        <v>40</v>
      </c>
    </row>
    <row r="6273" spans="1:10" x14ac:dyDescent="0.25">
      <c r="A6273" s="67"/>
      <c r="B6273" s="67"/>
      <c r="C6273" s="67"/>
      <c r="D6273" s="67"/>
      <c r="E6273" s="67" t="s">
        <v>383</v>
      </c>
      <c r="F6273" s="68">
        <v>40663</v>
      </c>
      <c r="G6273" s="67" t="s">
        <v>1612</v>
      </c>
      <c r="H6273" s="67"/>
      <c r="I6273" s="67" t="s">
        <v>1613</v>
      </c>
      <c r="J6273" s="36">
        <v>20</v>
      </c>
    </row>
    <row r="6274" spans="1:10" x14ac:dyDescent="0.25">
      <c r="A6274" s="67"/>
      <c r="B6274" s="67"/>
      <c r="C6274" s="67"/>
      <c r="D6274" s="67"/>
      <c r="E6274" s="67" t="s">
        <v>383</v>
      </c>
      <c r="F6274" s="68">
        <v>40724</v>
      </c>
      <c r="G6274" s="67" t="s">
        <v>1496</v>
      </c>
      <c r="H6274" s="67"/>
      <c r="I6274" s="67" t="s">
        <v>1497</v>
      </c>
      <c r="J6274" s="36">
        <v>60</v>
      </c>
    </row>
    <row r="6275" spans="1:10" x14ac:dyDescent="0.25">
      <c r="A6275" s="67"/>
      <c r="B6275" s="67"/>
      <c r="C6275" s="67"/>
      <c r="D6275" s="67"/>
      <c r="E6275" s="67" t="s">
        <v>383</v>
      </c>
      <c r="F6275" s="68">
        <v>40877</v>
      </c>
      <c r="G6275" s="67" t="s">
        <v>894</v>
      </c>
      <c r="H6275" s="67"/>
      <c r="I6275" s="67" t="s">
        <v>895</v>
      </c>
      <c r="J6275" s="36">
        <v>80</v>
      </c>
    </row>
    <row r="6276" spans="1:10" x14ac:dyDescent="0.25">
      <c r="A6276" s="67"/>
      <c r="B6276" s="67"/>
      <c r="C6276" s="67"/>
      <c r="D6276" s="67"/>
      <c r="E6276" s="67" t="s">
        <v>383</v>
      </c>
      <c r="F6276" s="68">
        <v>40877</v>
      </c>
      <c r="G6276" s="67" t="s">
        <v>2074</v>
      </c>
      <c r="H6276" s="67"/>
      <c r="I6276" s="67" t="s">
        <v>2075</v>
      </c>
      <c r="J6276" s="36">
        <v>1942.03</v>
      </c>
    </row>
    <row r="6277" spans="1:10" x14ac:dyDescent="0.25">
      <c r="A6277" s="67"/>
      <c r="B6277" s="67"/>
      <c r="C6277" s="67"/>
      <c r="D6277" s="67"/>
      <c r="E6277" s="67" t="s">
        <v>383</v>
      </c>
      <c r="F6277" s="68">
        <v>40908</v>
      </c>
      <c r="G6277" s="67" t="s">
        <v>1618</v>
      </c>
      <c r="H6277" s="67"/>
      <c r="I6277" s="67" t="s">
        <v>1619</v>
      </c>
      <c r="J6277" s="36">
        <v>40</v>
      </c>
    </row>
    <row r="6278" spans="1:10" x14ac:dyDescent="0.25">
      <c r="A6278" s="67"/>
      <c r="B6278" s="67"/>
      <c r="C6278" s="67"/>
      <c r="D6278" s="67"/>
      <c r="E6278" s="67" t="s">
        <v>383</v>
      </c>
      <c r="F6278" s="68">
        <v>40939</v>
      </c>
      <c r="G6278" s="67" t="s">
        <v>1539</v>
      </c>
      <c r="H6278" s="67"/>
      <c r="I6278" s="67" t="s">
        <v>1540</v>
      </c>
      <c r="J6278" s="36">
        <v>40</v>
      </c>
    </row>
    <row r="6279" spans="1:10" x14ac:dyDescent="0.25">
      <c r="A6279" s="67"/>
      <c r="B6279" s="67"/>
      <c r="C6279" s="67"/>
      <c r="D6279" s="67"/>
      <c r="E6279" s="67" t="s">
        <v>383</v>
      </c>
      <c r="F6279" s="68">
        <v>40939</v>
      </c>
      <c r="G6279" s="67" t="s">
        <v>1620</v>
      </c>
      <c r="H6279" s="67"/>
      <c r="I6279" s="67" t="s">
        <v>1621</v>
      </c>
      <c r="J6279" s="36">
        <v>579</v>
      </c>
    </row>
    <row r="6280" spans="1:10" x14ac:dyDescent="0.25">
      <c r="A6280" s="67"/>
      <c r="B6280" s="67"/>
      <c r="C6280" s="67"/>
      <c r="D6280" s="67"/>
      <c r="E6280" s="67" t="s">
        <v>383</v>
      </c>
      <c r="F6280" s="68">
        <v>40968</v>
      </c>
      <c r="G6280" s="67" t="s">
        <v>1622</v>
      </c>
      <c r="H6280" s="67"/>
      <c r="I6280" s="67" t="s">
        <v>1623</v>
      </c>
      <c r="J6280" s="36">
        <v>20</v>
      </c>
    </row>
    <row r="6281" spans="1:10" x14ac:dyDescent="0.25">
      <c r="A6281" s="67"/>
      <c r="B6281" s="67"/>
      <c r="C6281" s="67"/>
      <c r="D6281" s="67"/>
      <c r="E6281" s="67" t="s">
        <v>383</v>
      </c>
      <c r="F6281" s="68">
        <v>40999</v>
      </c>
      <c r="G6281" s="67" t="s">
        <v>702</v>
      </c>
      <c r="H6281" s="67"/>
      <c r="I6281" s="67" t="s">
        <v>703</v>
      </c>
      <c r="J6281" s="36">
        <v>20</v>
      </c>
    </row>
    <row r="6282" spans="1:10" x14ac:dyDescent="0.25">
      <c r="A6282" s="67"/>
      <c r="B6282" s="67"/>
      <c r="C6282" s="67"/>
      <c r="D6282" s="67"/>
      <c r="E6282" s="67" t="s">
        <v>383</v>
      </c>
      <c r="F6282" s="68">
        <v>40999</v>
      </c>
      <c r="G6282" s="67" t="s">
        <v>1718</v>
      </c>
      <c r="H6282" s="67"/>
      <c r="I6282" s="67" t="s">
        <v>1719</v>
      </c>
      <c r="J6282" s="36">
        <v>-385.69</v>
      </c>
    </row>
    <row r="6283" spans="1:10" x14ac:dyDescent="0.25">
      <c r="A6283" s="67"/>
      <c r="B6283" s="67"/>
      <c r="C6283" s="67"/>
      <c r="D6283" s="67"/>
      <c r="E6283" s="67" t="s">
        <v>383</v>
      </c>
      <c r="F6283" s="68">
        <v>40999</v>
      </c>
      <c r="G6283" s="67" t="s">
        <v>2424</v>
      </c>
      <c r="H6283" s="67"/>
      <c r="I6283" s="67" t="s">
        <v>2425</v>
      </c>
      <c r="J6283" s="36">
        <v>1942.11</v>
      </c>
    </row>
    <row r="6284" spans="1:10" x14ac:dyDescent="0.25">
      <c r="A6284" s="67"/>
      <c r="B6284" s="67"/>
      <c r="C6284" s="67"/>
      <c r="D6284" s="67"/>
      <c r="E6284" s="67" t="s">
        <v>383</v>
      </c>
      <c r="F6284" s="68">
        <v>41029</v>
      </c>
      <c r="G6284" s="67" t="s">
        <v>896</v>
      </c>
      <c r="H6284" s="67"/>
      <c r="I6284" s="67" t="s">
        <v>897</v>
      </c>
      <c r="J6284" s="36">
        <v>60</v>
      </c>
    </row>
    <row r="6285" spans="1:10" x14ac:dyDescent="0.25">
      <c r="A6285" s="67"/>
      <c r="B6285" s="67"/>
      <c r="C6285" s="67"/>
      <c r="D6285" s="67"/>
      <c r="E6285" s="67" t="s">
        <v>383</v>
      </c>
      <c r="F6285" s="68">
        <v>41060</v>
      </c>
      <c r="G6285" s="67" t="s">
        <v>1486</v>
      </c>
      <c r="H6285" s="67"/>
      <c r="I6285" s="67" t="s">
        <v>1487</v>
      </c>
      <c r="J6285" s="36">
        <v>20</v>
      </c>
    </row>
    <row r="6286" spans="1:10" x14ac:dyDescent="0.25">
      <c r="A6286" s="67"/>
      <c r="B6286" s="67"/>
      <c r="C6286" s="67"/>
      <c r="D6286" s="67"/>
      <c r="E6286" s="67" t="s">
        <v>383</v>
      </c>
      <c r="F6286" s="68">
        <v>41121</v>
      </c>
      <c r="G6286" s="67" t="s">
        <v>1513</v>
      </c>
      <c r="H6286" s="67"/>
      <c r="I6286" s="67" t="s">
        <v>1514</v>
      </c>
      <c r="J6286" s="36">
        <v>100</v>
      </c>
    </row>
    <row r="6287" spans="1:10" x14ac:dyDescent="0.25">
      <c r="A6287" s="67"/>
      <c r="B6287" s="67"/>
      <c r="C6287" s="67"/>
      <c r="D6287" s="67"/>
      <c r="E6287" s="67" t="s">
        <v>383</v>
      </c>
      <c r="F6287" s="68">
        <v>41152</v>
      </c>
      <c r="G6287" s="67" t="s">
        <v>1565</v>
      </c>
      <c r="H6287" s="67"/>
      <c r="I6287" s="67" t="s">
        <v>1566</v>
      </c>
      <c r="J6287" s="36">
        <v>40</v>
      </c>
    </row>
    <row r="6288" spans="1:10" x14ac:dyDescent="0.25">
      <c r="A6288" s="67"/>
      <c r="B6288" s="67"/>
      <c r="C6288" s="67"/>
      <c r="D6288" s="67"/>
      <c r="E6288" s="67" t="s">
        <v>383</v>
      </c>
      <c r="F6288" s="68">
        <v>41182</v>
      </c>
      <c r="G6288" s="67" t="s">
        <v>1506</v>
      </c>
      <c r="H6288" s="67"/>
      <c r="I6288" s="67" t="s">
        <v>1507</v>
      </c>
      <c r="J6288" s="36">
        <v>60</v>
      </c>
    </row>
    <row r="6289" spans="1:10" x14ac:dyDescent="0.25">
      <c r="A6289" s="67"/>
      <c r="B6289" s="67"/>
      <c r="C6289" s="67"/>
      <c r="D6289" s="67"/>
      <c r="E6289" s="67" t="s">
        <v>383</v>
      </c>
      <c r="F6289" s="68">
        <v>41243</v>
      </c>
      <c r="G6289" s="67" t="s">
        <v>1734</v>
      </c>
      <c r="H6289" s="67"/>
      <c r="I6289" s="67" t="s">
        <v>1735</v>
      </c>
      <c r="J6289" s="36">
        <v>60</v>
      </c>
    </row>
    <row r="6290" spans="1:10" x14ac:dyDescent="0.25">
      <c r="A6290" s="67"/>
      <c r="B6290" s="67"/>
      <c r="C6290" s="67"/>
      <c r="D6290" s="67"/>
      <c r="E6290" s="67" t="s">
        <v>383</v>
      </c>
      <c r="F6290" s="68">
        <v>41243</v>
      </c>
      <c r="G6290" s="67" t="s">
        <v>1738</v>
      </c>
      <c r="H6290" s="67"/>
      <c r="I6290" s="67" t="s">
        <v>1739</v>
      </c>
      <c r="J6290" s="36">
        <v>10</v>
      </c>
    </row>
    <row r="6291" spans="1:10" x14ac:dyDescent="0.25">
      <c r="A6291" s="67"/>
      <c r="B6291" s="67"/>
      <c r="C6291" s="67"/>
      <c r="D6291" s="67"/>
      <c r="E6291" s="67" t="s">
        <v>383</v>
      </c>
      <c r="F6291" s="68">
        <v>41274</v>
      </c>
      <c r="G6291" s="67" t="s">
        <v>2820</v>
      </c>
      <c r="H6291" s="67"/>
      <c r="I6291" s="67" t="s">
        <v>2821</v>
      </c>
      <c r="J6291" s="36">
        <v>1938.19</v>
      </c>
    </row>
    <row r="6292" spans="1:10" x14ac:dyDescent="0.25">
      <c r="A6292" s="67"/>
      <c r="B6292" s="67"/>
      <c r="C6292" s="67"/>
      <c r="D6292" s="67"/>
      <c r="E6292" s="67" t="s">
        <v>383</v>
      </c>
      <c r="F6292" s="68">
        <v>41305</v>
      </c>
      <c r="G6292" s="67" t="s">
        <v>1488</v>
      </c>
      <c r="H6292" s="67"/>
      <c r="I6292" s="67" t="s">
        <v>1489</v>
      </c>
      <c r="J6292" s="36">
        <v>48</v>
      </c>
    </row>
    <row r="6293" spans="1:10" x14ac:dyDescent="0.25">
      <c r="A6293" s="67"/>
      <c r="B6293" s="67"/>
      <c r="C6293" s="67"/>
      <c r="D6293" s="67"/>
      <c r="E6293" s="67" t="s">
        <v>383</v>
      </c>
      <c r="F6293" s="68">
        <v>41305</v>
      </c>
      <c r="G6293" s="67" t="s">
        <v>1742</v>
      </c>
      <c r="H6293" s="67"/>
      <c r="I6293" s="67" t="s">
        <v>1743</v>
      </c>
      <c r="J6293" s="36">
        <v>-409.99</v>
      </c>
    </row>
    <row r="6294" spans="1:10" x14ac:dyDescent="0.25">
      <c r="A6294" s="67"/>
      <c r="B6294" s="67"/>
      <c r="C6294" s="67"/>
      <c r="D6294" s="67"/>
      <c r="E6294" s="67" t="s">
        <v>383</v>
      </c>
      <c r="F6294" s="68">
        <v>41333</v>
      </c>
      <c r="G6294" s="67" t="s">
        <v>1571</v>
      </c>
      <c r="H6294" s="67"/>
      <c r="I6294" s="67" t="s">
        <v>1572</v>
      </c>
      <c r="J6294" s="36">
        <v>80</v>
      </c>
    </row>
    <row r="6295" spans="1:10" x14ac:dyDescent="0.25">
      <c r="A6295" s="67"/>
      <c r="B6295" s="67"/>
      <c r="C6295" s="67"/>
      <c r="D6295" s="67"/>
      <c r="E6295" s="67" t="s">
        <v>383</v>
      </c>
      <c r="F6295" s="68">
        <v>41364</v>
      </c>
      <c r="G6295" s="67" t="s">
        <v>1624</v>
      </c>
      <c r="H6295" s="67"/>
      <c r="I6295" s="67" t="s">
        <v>1625</v>
      </c>
      <c r="J6295" s="36">
        <v>60</v>
      </c>
    </row>
    <row r="6296" spans="1:10" x14ac:dyDescent="0.25">
      <c r="A6296" s="67"/>
      <c r="B6296" s="67"/>
      <c r="C6296" s="67"/>
      <c r="D6296" s="67"/>
      <c r="E6296" s="67" t="s">
        <v>383</v>
      </c>
      <c r="F6296" s="68">
        <v>41394</v>
      </c>
      <c r="G6296" s="67" t="s">
        <v>1515</v>
      </c>
      <c r="H6296" s="67"/>
      <c r="I6296" s="67" t="s">
        <v>1516</v>
      </c>
      <c r="J6296" s="36">
        <v>60</v>
      </c>
    </row>
    <row r="6297" spans="1:10" x14ac:dyDescent="0.25">
      <c r="A6297" s="67"/>
      <c r="B6297" s="67"/>
      <c r="C6297" s="67"/>
      <c r="D6297" s="67"/>
      <c r="E6297" s="67" t="s">
        <v>383</v>
      </c>
      <c r="F6297" s="68">
        <v>41425</v>
      </c>
      <c r="G6297" s="67" t="s">
        <v>1490</v>
      </c>
      <c r="H6297" s="67"/>
      <c r="I6297" s="67" t="s">
        <v>1491</v>
      </c>
      <c r="J6297" s="36">
        <v>20</v>
      </c>
    </row>
    <row r="6298" spans="1:10" x14ac:dyDescent="0.25">
      <c r="A6298" s="67"/>
      <c r="B6298" s="67"/>
      <c r="C6298" s="67"/>
      <c r="D6298" s="67"/>
      <c r="E6298" s="67" t="s">
        <v>383</v>
      </c>
      <c r="F6298" s="68">
        <v>41455</v>
      </c>
      <c r="G6298" s="67" t="s">
        <v>1750</v>
      </c>
      <c r="H6298" s="67"/>
      <c r="I6298" s="67" t="s">
        <v>1751</v>
      </c>
      <c r="J6298" s="36">
        <v>80</v>
      </c>
    </row>
    <row r="6299" spans="1:10" x14ac:dyDescent="0.25">
      <c r="A6299" s="67"/>
      <c r="B6299" s="67"/>
      <c r="C6299" s="67"/>
      <c r="D6299" s="67"/>
      <c r="E6299" s="67" t="s">
        <v>383</v>
      </c>
      <c r="F6299" s="68">
        <v>41455</v>
      </c>
      <c r="G6299" s="67" t="s">
        <v>1626</v>
      </c>
      <c r="H6299" s="67"/>
      <c r="I6299" s="67" t="s">
        <v>1627</v>
      </c>
      <c r="J6299" s="36">
        <v>-814.8</v>
      </c>
    </row>
    <row r="6300" spans="1:10" x14ac:dyDescent="0.25">
      <c r="A6300" s="67"/>
      <c r="B6300" s="67"/>
      <c r="C6300" s="67"/>
      <c r="D6300" s="67"/>
      <c r="E6300" s="67" t="s">
        <v>383</v>
      </c>
      <c r="F6300" s="68">
        <v>41486</v>
      </c>
      <c r="G6300" s="67" t="s">
        <v>1517</v>
      </c>
      <c r="H6300" s="67"/>
      <c r="I6300" s="67" t="s">
        <v>1518</v>
      </c>
      <c r="J6300" s="36">
        <v>98</v>
      </c>
    </row>
    <row r="6301" spans="1:10" x14ac:dyDescent="0.25">
      <c r="A6301" s="67"/>
      <c r="B6301" s="67"/>
      <c r="C6301" s="67"/>
      <c r="D6301" s="67"/>
      <c r="E6301" s="67" t="s">
        <v>383</v>
      </c>
      <c r="F6301" s="68">
        <v>41517</v>
      </c>
      <c r="G6301" s="67" t="s">
        <v>1508</v>
      </c>
      <c r="H6301" s="67"/>
      <c r="I6301" s="67" t="s">
        <v>1509</v>
      </c>
      <c r="J6301" s="36">
        <v>60</v>
      </c>
    </row>
    <row r="6302" spans="1:10" x14ac:dyDescent="0.25">
      <c r="A6302" s="67"/>
      <c r="B6302" s="67"/>
      <c r="C6302" s="67"/>
      <c r="D6302" s="67"/>
      <c r="E6302" s="67" t="s">
        <v>383</v>
      </c>
      <c r="F6302" s="68">
        <v>41547</v>
      </c>
      <c r="G6302" s="67" t="s">
        <v>1543</v>
      </c>
      <c r="H6302" s="67"/>
      <c r="I6302" s="67" t="s">
        <v>1544</v>
      </c>
      <c r="J6302" s="36">
        <v>80</v>
      </c>
    </row>
    <row r="6303" spans="1:10" x14ac:dyDescent="0.25">
      <c r="A6303" s="67"/>
      <c r="B6303" s="67"/>
      <c r="C6303" s="67"/>
      <c r="D6303" s="67"/>
      <c r="E6303" s="67" t="s">
        <v>383</v>
      </c>
      <c r="F6303" s="68">
        <v>41547</v>
      </c>
      <c r="G6303" s="67" t="s">
        <v>1756</v>
      </c>
      <c r="H6303" s="67"/>
      <c r="I6303" s="67" t="s">
        <v>1757</v>
      </c>
      <c r="J6303" s="36">
        <v>-643.08000000000004</v>
      </c>
    </row>
    <row r="6304" spans="1:10" x14ac:dyDescent="0.25">
      <c r="A6304" s="67"/>
      <c r="B6304" s="67"/>
      <c r="C6304" s="67"/>
      <c r="D6304" s="67"/>
      <c r="E6304" s="67" t="s">
        <v>383</v>
      </c>
      <c r="F6304" s="68">
        <v>41547</v>
      </c>
      <c r="G6304" s="67" t="s">
        <v>1758</v>
      </c>
      <c r="H6304" s="67"/>
      <c r="I6304" s="67" t="s">
        <v>1759</v>
      </c>
      <c r="J6304" s="36">
        <v>193.58</v>
      </c>
    </row>
    <row r="6305" spans="1:10" x14ac:dyDescent="0.25">
      <c r="A6305" s="67"/>
      <c r="B6305" s="67"/>
      <c r="C6305" s="67"/>
      <c r="D6305" s="67"/>
      <c r="E6305" s="67" t="s">
        <v>383</v>
      </c>
      <c r="F6305" s="68">
        <v>41578</v>
      </c>
      <c r="G6305" s="67" t="s">
        <v>421</v>
      </c>
      <c r="H6305" s="67"/>
      <c r="I6305" s="67" t="s">
        <v>422</v>
      </c>
      <c r="J6305" s="36">
        <v>78</v>
      </c>
    </row>
    <row r="6306" spans="1:10" x14ac:dyDescent="0.25">
      <c r="A6306" s="67"/>
      <c r="B6306" s="67"/>
      <c r="C6306" s="67"/>
      <c r="D6306" s="67"/>
      <c r="E6306" s="67" t="s">
        <v>383</v>
      </c>
      <c r="F6306" s="68">
        <v>41578</v>
      </c>
      <c r="G6306" s="67" t="s">
        <v>421</v>
      </c>
      <c r="H6306" s="67"/>
      <c r="I6306" s="67" t="s">
        <v>422</v>
      </c>
      <c r="J6306" s="36">
        <v>10</v>
      </c>
    </row>
    <row r="6307" spans="1:10" x14ac:dyDescent="0.25">
      <c r="A6307" s="67"/>
      <c r="B6307" s="67"/>
      <c r="C6307" s="67"/>
      <c r="D6307" s="67"/>
      <c r="E6307" s="67" t="s">
        <v>383</v>
      </c>
      <c r="F6307" s="68">
        <v>41608</v>
      </c>
      <c r="G6307" s="67" t="s">
        <v>1519</v>
      </c>
      <c r="H6307" s="67"/>
      <c r="I6307" s="67" t="s">
        <v>1520</v>
      </c>
      <c r="J6307" s="36">
        <v>78</v>
      </c>
    </row>
    <row r="6308" spans="1:10" x14ac:dyDescent="0.25">
      <c r="A6308" s="67"/>
      <c r="B6308" s="67"/>
      <c r="C6308" s="67"/>
      <c r="D6308" s="67"/>
      <c r="E6308" s="67" t="s">
        <v>383</v>
      </c>
      <c r="F6308" s="68">
        <v>41639</v>
      </c>
      <c r="G6308" s="67" t="s">
        <v>1628</v>
      </c>
      <c r="H6308" s="67"/>
      <c r="I6308" s="67" t="s">
        <v>1629</v>
      </c>
      <c r="J6308" s="36">
        <v>20</v>
      </c>
    </row>
    <row r="6309" spans="1:10" x14ac:dyDescent="0.25">
      <c r="A6309" s="67"/>
      <c r="B6309" s="67"/>
      <c r="C6309" s="67"/>
      <c r="D6309" s="67"/>
      <c r="E6309" s="67" t="s">
        <v>383</v>
      </c>
      <c r="F6309" s="68">
        <v>41670</v>
      </c>
      <c r="G6309" s="67" t="s">
        <v>1573</v>
      </c>
      <c r="H6309" s="67"/>
      <c r="I6309" s="67" t="s">
        <v>1574</v>
      </c>
      <c r="J6309" s="36">
        <v>176</v>
      </c>
    </row>
    <row r="6310" spans="1:10" x14ac:dyDescent="0.25">
      <c r="A6310" s="67"/>
      <c r="B6310" s="67"/>
      <c r="C6310" s="67"/>
      <c r="D6310" s="67"/>
      <c r="E6310" s="67" t="s">
        <v>383</v>
      </c>
      <c r="F6310" s="68">
        <v>41691</v>
      </c>
      <c r="G6310" s="67" t="s">
        <v>5270</v>
      </c>
      <c r="H6310" s="67"/>
      <c r="I6310" s="67"/>
      <c r="J6310" s="36">
        <v>-203.73</v>
      </c>
    </row>
    <row r="6311" spans="1:10" x14ac:dyDescent="0.25">
      <c r="A6311" s="67"/>
      <c r="B6311" s="67"/>
      <c r="C6311" s="67"/>
      <c r="D6311" s="67"/>
      <c r="E6311" s="67" t="s">
        <v>383</v>
      </c>
      <c r="F6311" s="68">
        <v>41698</v>
      </c>
      <c r="G6311" s="67" t="s">
        <v>1575</v>
      </c>
      <c r="H6311" s="67"/>
      <c r="I6311" s="67" t="s">
        <v>1576</v>
      </c>
      <c r="J6311" s="36">
        <v>40</v>
      </c>
    </row>
    <row r="6312" spans="1:10" x14ac:dyDescent="0.25">
      <c r="A6312" s="67"/>
      <c r="B6312" s="67"/>
      <c r="C6312" s="67"/>
      <c r="D6312" s="67"/>
      <c r="E6312" s="67" t="s">
        <v>383</v>
      </c>
      <c r="F6312" s="68">
        <v>41729</v>
      </c>
      <c r="G6312" s="67" t="s">
        <v>1478</v>
      </c>
      <c r="H6312" s="67"/>
      <c r="I6312" s="67" t="s">
        <v>1479</v>
      </c>
      <c r="J6312" s="36">
        <v>60</v>
      </c>
    </row>
    <row r="6313" spans="1:10" x14ac:dyDescent="0.25">
      <c r="A6313" s="67"/>
      <c r="B6313" s="67"/>
      <c r="C6313" s="67"/>
      <c r="D6313" s="67"/>
      <c r="E6313" s="67" t="s">
        <v>383</v>
      </c>
      <c r="F6313" s="68">
        <v>41790</v>
      </c>
      <c r="G6313" s="67" t="s">
        <v>1116</v>
      </c>
      <c r="H6313" s="67"/>
      <c r="I6313" s="67" t="s">
        <v>1117</v>
      </c>
      <c r="J6313" s="36">
        <v>20</v>
      </c>
    </row>
    <row r="6314" spans="1:10" x14ac:dyDescent="0.25">
      <c r="A6314" s="67"/>
      <c r="B6314" s="67"/>
      <c r="C6314" s="67"/>
      <c r="D6314" s="67"/>
      <c r="E6314" s="67" t="s">
        <v>383</v>
      </c>
      <c r="F6314" s="68">
        <v>41820</v>
      </c>
      <c r="G6314" s="67" t="s">
        <v>1638</v>
      </c>
      <c r="H6314" s="67"/>
      <c r="I6314" s="67" t="s">
        <v>1639</v>
      </c>
      <c r="J6314" s="36">
        <v>40</v>
      </c>
    </row>
    <row r="6315" spans="1:10" x14ac:dyDescent="0.25">
      <c r="A6315" s="67"/>
      <c r="B6315" s="67"/>
      <c r="C6315" s="67"/>
      <c r="D6315" s="67"/>
      <c r="E6315" s="67" t="s">
        <v>383</v>
      </c>
      <c r="F6315" s="68">
        <v>41912</v>
      </c>
      <c r="G6315" s="67" t="s">
        <v>1642</v>
      </c>
      <c r="H6315" s="67"/>
      <c r="I6315" s="67" t="s">
        <v>1643</v>
      </c>
      <c r="J6315" s="36">
        <v>38</v>
      </c>
    </row>
    <row r="6316" spans="1:10" x14ac:dyDescent="0.25">
      <c r="A6316" s="67"/>
      <c r="B6316" s="67"/>
      <c r="C6316" s="67"/>
      <c r="D6316" s="67"/>
      <c r="E6316" s="67" t="s">
        <v>423</v>
      </c>
      <c r="F6316" s="68">
        <v>41934</v>
      </c>
      <c r="G6316" s="67"/>
      <c r="H6316" s="67"/>
      <c r="I6316" s="67" t="s">
        <v>430</v>
      </c>
      <c r="J6316" s="36">
        <v>24.11</v>
      </c>
    </row>
    <row r="6317" spans="1:10" x14ac:dyDescent="0.25">
      <c r="A6317" s="67"/>
      <c r="B6317" s="67"/>
      <c r="C6317" s="67"/>
      <c r="D6317" s="67"/>
      <c r="E6317" s="67" t="s">
        <v>383</v>
      </c>
      <c r="F6317" s="68">
        <v>41943</v>
      </c>
      <c r="G6317" s="67" t="s">
        <v>1644</v>
      </c>
      <c r="H6317" s="67"/>
      <c r="I6317" s="67" t="s">
        <v>1645</v>
      </c>
      <c r="J6317" s="36">
        <v>58</v>
      </c>
    </row>
    <row r="6318" spans="1:10" x14ac:dyDescent="0.25">
      <c r="A6318" s="67"/>
      <c r="B6318" s="67"/>
      <c r="C6318" s="67"/>
      <c r="D6318" s="67"/>
      <c r="E6318" s="67" t="s">
        <v>426</v>
      </c>
      <c r="F6318" s="68">
        <v>41967</v>
      </c>
      <c r="G6318" s="67"/>
      <c r="H6318" s="67" t="s">
        <v>4409</v>
      </c>
      <c r="I6318" s="67" t="s">
        <v>1678</v>
      </c>
      <c r="J6318" s="36">
        <v>-855.09</v>
      </c>
    </row>
    <row r="6319" spans="1:10" x14ac:dyDescent="0.25">
      <c r="A6319" s="67"/>
      <c r="B6319" s="67"/>
      <c r="C6319" s="67"/>
      <c r="D6319" s="67"/>
      <c r="E6319" s="67" t="s">
        <v>383</v>
      </c>
      <c r="F6319" s="68">
        <v>41973</v>
      </c>
      <c r="G6319" s="67" t="s">
        <v>1646</v>
      </c>
      <c r="H6319" s="67"/>
      <c r="I6319" s="67" t="s">
        <v>1647</v>
      </c>
      <c r="J6319" s="36">
        <v>58</v>
      </c>
    </row>
    <row r="6320" spans="1:10" x14ac:dyDescent="0.25">
      <c r="A6320" s="67"/>
      <c r="B6320" s="67"/>
      <c r="C6320" s="67"/>
      <c r="D6320" s="67"/>
      <c r="E6320" s="67" t="s">
        <v>383</v>
      </c>
      <c r="F6320" s="68">
        <v>42035</v>
      </c>
      <c r="G6320" s="67" t="s">
        <v>1579</v>
      </c>
      <c r="H6320" s="67"/>
      <c r="I6320" s="67" t="s">
        <v>1580</v>
      </c>
      <c r="J6320" s="36">
        <v>20</v>
      </c>
    </row>
    <row r="6321" spans="1:10" x14ac:dyDescent="0.25">
      <c r="A6321" s="67"/>
      <c r="B6321" s="67"/>
      <c r="C6321" s="67"/>
      <c r="D6321" s="67"/>
      <c r="E6321" s="67" t="s">
        <v>426</v>
      </c>
      <c r="F6321" s="68">
        <v>42044</v>
      </c>
      <c r="G6321" s="67"/>
      <c r="H6321" s="67" t="s">
        <v>4409</v>
      </c>
      <c r="I6321" s="67" t="s">
        <v>5271</v>
      </c>
      <c r="J6321" s="36">
        <v>-600</v>
      </c>
    </row>
    <row r="6322" spans="1:10" x14ac:dyDescent="0.25">
      <c r="A6322" s="67"/>
      <c r="B6322" s="67"/>
      <c r="C6322" s="67"/>
      <c r="D6322" s="67"/>
      <c r="E6322" s="67" t="s">
        <v>426</v>
      </c>
      <c r="F6322" s="68">
        <v>42058</v>
      </c>
      <c r="G6322" s="67"/>
      <c r="H6322" s="67" t="s">
        <v>4409</v>
      </c>
      <c r="I6322" s="67" t="s">
        <v>5272</v>
      </c>
      <c r="J6322" s="36">
        <v>-442.39</v>
      </c>
    </row>
    <row r="6323" spans="1:10" x14ac:dyDescent="0.25">
      <c r="A6323" s="67"/>
      <c r="B6323" s="67"/>
      <c r="C6323" s="67"/>
      <c r="D6323" s="67"/>
      <c r="E6323" s="67" t="s">
        <v>383</v>
      </c>
      <c r="F6323" s="68">
        <v>42063</v>
      </c>
      <c r="G6323" s="67" t="s">
        <v>1549</v>
      </c>
      <c r="H6323" s="67"/>
      <c r="I6323" s="67" t="s">
        <v>1550</v>
      </c>
      <c r="J6323" s="36">
        <v>80</v>
      </c>
    </row>
    <row r="6324" spans="1:10" x14ac:dyDescent="0.25">
      <c r="A6324" s="67"/>
      <c r="B6324" s="67"/>
      <c r="C6324" s="67"/>
      <c r="D6324" s="67"/>
      <c r="E6324" s="67" t="s">
        <v>383</v>
      </c>
      <c r="F6324" s="68">
        <v>42094</v>
      </c>
      <c r="G6324" s="67" t="s">
        <v>898</v>
      </c>
      <c r="H6324" s="67"/>
      <c r="I6324" s="67" t="s">
        <v>899</v>
      </c>
      <c r="J6324" s="36">
        <v>40</v>
      </c>
    </row>
    <row r="6325" spans="1:10" x14ac:dyDescent="0.25">
      <c r="A6325" s="67"/>
      <c r="B6325" s="67"/>
      <c r="C6325" s="67"/>
      <c r="D6325" s="67"/>
      <c r="E6325" s="67" t="s">
        <v>426</v>
      </c>
      <c r="F6325" s="68">
        <v>42107</v>
      </c>
      <c r="G6325" s="67"/>
      <c r="H6325" s="67" t="s">
        <v>4409</v>
      </c>
      <c r="I6325" s="67" t="s">
        <v>5273</v>
      </c>
      <c r="J6325" s="36">
        <v>-433.71</v>
      </c>
    </row>
    <row r="6326" spans="1:10" x14ac:dyDescent="0.25">
      <c r="A6326" s="67"/>
      <c r="B6326" s="67"/>
      <c r="C6326" s="67"/>
      <c r="D6326" s="67"/>
      <c r="E6326" s="67" t="s">
        <v>426</v>
      </c>
      <c r="F6326" s="68">
        <v>42121</v>
      </c>
      <c r="G6326" s="67"/>
      <c r="H6326" s="67" t="s">
        <v>5274</v>
      </c>
      <c r="I6326" s="67" t="s">
        <v>5275</v>
      </c>
      <c r="J6326" s="36">
        <v>-113.93</v>
      </c>
    </row>
    <row r="6327" spans="1:10" x14ac:dyDescent="0.25">
      <c r="A6327" s="67"/>
      <c r="B6327" s="67"/>
      <c r="C6327" s="67"/>
      <c r="D6327" s="67"/>
      <c r="E6327" s="67" t="s">
        <v>383</v>
      </c>
      <c r="F6327" s="68">
        <v>42124</v>
      </c>
      <c r="G6327" s="67" t="s">
        <v>1523</v>
      </c>
      <c r="H6327" s="67"/>
      <c r="I6327" s="67" t="s">
        <v>1524</v>
      </c>
      <c r="J6327" s="36">
        <v>20</v>
      </c>
    </row>
    <row r="6328" spans="1:10" x14ac:dyDescent="0.25">
      <c r="A6328" s="67"/>
      <c r="B6328" s="67"/>
      <c r="C6328" s="67"/>
      <c r="D6328" s="67"/>
      <c r="E6328" s="67" t="s">
        <v>426</v>
      </c>
      <c r="F6328" s="68">
        <v>42128</v>
      </c>
      <c r="G6328" s="67"/>
      <c r="H6328" s="67" t="s">
        <v>4409</v>
      </c>
      <c r="I6328" s="67" t="s">
        <v>5273</v>
      </c>
      <c r="J6328" s="36">
        <v>-192.45</v>
      </c>
    </row>
    <row r="6329" spans="1:10" x14ac:dyDescent="0.25">
      <c r="A6329" s="67"/>
      <c r="B6329" s="67"/>
      <c r="C6329" s="67"/>
      <c r="D6329" s="67"/>
      <c r="E6329" s="67" t="s">
        <v>383</v>
      </c>
      <c r="F6329" s="68">
        <v>42155</v>
      </c>
      <c r="G6329" s="67" t="s">
        <v>1650</v>
      </c>
      <c r="H6329" s="67"/>
      <c r="I6329" s="67" t="s">
        <v>1651</v>
      </c>
      <c r="J6329" s="36">
        <v>40</v>
      </c>
    </row>
    <row r="6330" spans="1:10" x14ac:dyDescent="0.25">
      <c r="A6330" s="67"/>
      <c r="B6330" s="67"/>
      <c r="C6330" s="67"/>
      <c r="D6330" s="67"/>
      <c r="E6330" s="67" t="s">
        <v>383</v>
      </c>
      <c r="F6330" s="68">
        <v>42185</v>
      </c>
      <c r="G6330" s="67" t="s">
        <v>900</v>
      </c>
      <c r="H6330" s="67"/>
      <c r="I6330" s="67" t="s">
        <v>901</v>
      </c>
      <c r="J6330" s="36">
        <v>38</v>
      </c>
    </row>
    <row r="6331" spans="1:10" x14ac:dyDescent="0.25">
      <c r="A6331" s="67"/>
      <c r="B6331" s="67"/>
      <c r="C6331" s="67"/>
      <c r="D6331" s="67"/>
      <c r="E6331" s="67" t="s">
        <v>426</v>
      </c>
      <c r="F6331" s="68">
        <v>42191</v>
      </c>
      <c r="G6331" s="67"/>
      <c r="H6331" s="67" t="s">
        <v>5276</v>
      </c>
      <c r="I6331" s="67" t="s">
        <v>5277</v>
      </c>
      <c r="J6331" s="36">
        <v>-220.19</v>
      </c>
    </row>
    <row r="6332" spans="1:10" x14ac:dyDescent="0.25">
      <c r="A6332" s="67"/>
      <c r="B6332" s="67"/>
      <c r="C6332" s="67"/>
      <c r="D6332" s="67"/>
      <c r="E6332" s="67" t="s">
        <v>426</v>
      </c>
      <c r="F6332" s="68">
        <v>42191</v>
      </c>
      <c r="G6332" s="67"/>
      <c r="H6332" s="67" t="s">
        <v>5276</v>
      </c>
      <c r="I6332" s="67" t="s">
        <v>5278</v>
      </c>
      <c r="J6332" s="36">
        <v>-145</v>
      </c>
    </row>
    <row r="6333" spans="1:10" x14ac:dyDescent="0.25">
      <c r="A6333" s="67"/>
      <c r="B6333" s="67"/>
      <c r="C6333" s="67"/>
      <c r="D6333" s="67"/>
      <c r="E6333" s="67" t="s">
        <v>426</v>
      </c>
      <c r="F6333" s="68">
        <v>42195</v>
      </c>
      <c r="G6333" s="67"/>
      <c r="H6333" s="67" t="s">
        <v>5276</v>
      </c>
      <c r="I6333" s="67" t="s">
        <v>5278</v>
      </c>
      <c r="J6333" s="36">
        <v>-210.36</v>
      </c>
    </row>
    <row r="6334" spans="1:10" x14ac:dyDescent="0.25">
      <c r="A6334" s="67"/>
      <c r="B6334" s="67"/>
      <c r="C6334" s="67"/>
      <c r="D6334" s="67"/>
      <c r="E6334" s="67" t="s">
        <v>426</v>
      </c>
      <c r="F6334" s="68">
        <v>42205</v>
      </c>
      <c r="G6334" s="67"/>
      <c r="H6334" s="67" t="s">
        <v>5279</v>
      </c>
      <c r="I6334" s="67" t="s">
        <v>5280</v>
      </c>
      <c r="J6334" s="36">
        <v>-238.46</v>
      </c>
    </row>
    <row r="6335" spans="1:10" x14ac:dyDescent="0.25">
      <c r="A6335" s="67"/>
      <c r="B6335" s="67"/>
      <c r="C6335" s="67"/>
      <c r="D6335" s="67"/>
      <c r="E6335" s="67" t="s">
        <v>426</v>
      </c>
      <c r="F6335" s="68">
        <v>42212</v>
      </c>
      <c r="G6335" s="67"/>
      <c r="H6335" s="67" t="s">
        <v>5281</v>
      </c>
      <c r="I6335" s="67" t="s">
        <v>2091</v>
      </c>
      <c r="J6335" s="36">
        <v>-179.2</v>
      </c>
    </row>
    <row r="6336" spans="1:10" x14ac:dyDescent="0.25">
      <c r="A6336" s="67"/>
      <c r="B6336" s="67"/>
      <c r="C6336" s="67"/>
      <c r="D6336" s="67"/>
      <c r="E6336" s="67" t="s">
        <v>383</v>
      </c>
      <c r="F6336" s="68">
        <v>42216</v>
      </c>
      <c r="G6336" s="67" t="s">
        <v>1655</v>
      </c>
      <c r="H6336" s="67"/>
      <c r="I6336" s="67" t="s">
        <v>1656</v>
      </c>
      <c r="J6336" s="36">
        <v>20</v>
      </c>
    </row>
    <row r="6337" spans="1:10" x14ac:dyDescent="0.25">
      <c r="A6337" s="67"/>
      <c r="B6337" s="67"/>
      <c r="C6337" s="67"/>
      <c r="D6337" s="67"/>
      <c r="E6337" s="67" t="s">
        <v>426</v>
      </c>
      <c r="F6337" s="68">
        <v>42240</v>
      </c>
      <c r="G6337" s="67"/>
      <c r="H6337" s="67" t="s">
        <v>5276</v>
      </c>
      <c r="I6337" s="67" t="s">
        <v>5278</v>
      </c>
      <c r="J6337" s="36">
        <v>-106</v>
      </c>
    </row>
    <row r="6338" spans="1:10" x14ac:dyDescent="0.25">
      <c r="A6338" s="67"/>
      <c r="B6338" s="67"/>
      <c r="C6338" s="67"/>
      <c r="D6338" s="67"/>
      <c r="E6338" s="67" t="s">
        <v>383</v>
      </c>
      <c r="F6338" s="68">
        <v>42247</v>
      </c>
      <c r="G6338" s="67" t="s">
        <v>1658</v>
      </c>
      <c r="H6338" s="67"/>
      <c r="I6338" s="67" t="s">
        <v>1659</v>
      </c>
      <c r="J6338" s="36">
        <v>38</v>
      </c>
    </row>
    <row r="6339" spans="1:10" x14ac:dyDescent="0.25">
      <c r="A6339" s="67"/>
      <c r="B6339" s="67"/>
      <c r="C6339" s="67"/>
      <c r="D6339" s="67"/>
      <c r="E6339" s="67" t="s">
        <v>383</v>
      </c>
      <c r="F6339" s="68">
        <v>42277</v>
      </c>
      <c r="G6339" s="67" t="s">
        <v>991</v>
      </c>
      <c r="H6339" s="67"/>
      <c r="I6339" s="67" t="s">
        <v>992</v>
      </c>
      <c r="J6339" s="36">
        <v>174</v>
      </c>
    </row>
    <row r="6340" spans="1:10" x14ac:dyDescent="0.25">
      <c r="A6340" s="67"/>
      <c r="B6340" s="67"/>
      <c r="C6340" s="67"/>
      <c r="D6340" s="67"/>
      <c r="E6340" s="67" t="s">
        <v>383</v>
      </c>
      <c r="F6340" s="68">
        <v>42308</v>
      </c>
      <c r="G6340" s="67" t="s">
        <v>1460</v>
      </c>
      <c r="H6340" s="67"/>
      <c r="I6340" s="67" t="s">
        <v>1461</v>
      </c>
      <c r="J6340" s="36">
        <v>20</v>
      </c>
    </row>
    <row r="6341" spans="1:10" x14ac:dyDescent="0.25">
      <c r="A6341" s="67"/>
      <c r="B6341" s="67"/>
      <c r="C6341" s="67"/>
      <c r="D6341" s="67"/>
      <c r="E6341" s="67" t="s">
        <v>383</v>
      </c>
      <c r="F6341" s="68">
        <v>42338</v>
      </c>
      <c r="G6341" s="67" t="s">
        <v>1525</v>
      </c>
      <c r="H6341" s="67"/>
      <c r="I6341" s="67" t="s">
        <v>1526</v>
      </c>
      <c r="J6341" s="36">
        <v>20</v>
      </c>
    </row>
    <row r="6342" spans="1:10" x14ac:dyDescent="0.25">
      <c r="A6342" s="67"/>
      <c r="B6342" s="67"/>
      <c r="C6342" s="67"/>
      <c r="D6342" s="67"/>
      <c r="E6342" s="67" t="s">
        <v>426</v>
      </c>
      <c r="F6342" s="68">
        <v>42359</v>
      </c>
      <c r="G6342" s="67"/>
      <c r="H6342" s="67" t="s">
        <v>5281</v>
      </c>
      <c r="I6342" s="67" t="s">
        <v>2091</v>
      </c>
      <c r="J6342" s="36">
        <v>-233.73</v>
      </c>
    </row>
    <row r="6343" spans="1:10" x14ac:dyDescent="0.25">
      <c r="A6343" s="67"/>
      <c r="B6343" s="67"/>
      <c r="C6343" s="67"/>
      <c r="D6343" s="67"/>
      <c r="E6343" s="67" t="s">
        <v>383</v>
      </c>
      <c r="F6343" s="68">
        <v>42369</v>
      </c>
      <c r="G6343" s="67" t="s">
        <v>1663</v>
      </c>
      <c r="H6343" s="67"/>
      <c r="I6343" s="67" t="s">
        <v>1664</v>
      </c>
      <c r="J6343" s="36">
        <v>60</v>
      </c>
    </row>
    <row r="6344" spans="1:10" x14ac:dyDescent="0.25">
      <c r="A6344" s="67"/>
      <c r="B6344" s="67"/>
      <c r="C6344" s="67"/>
      <c r="D6344" s="67"/>
      <c r="E6344" s="67" t="s">
        <v>426</v>
      </c>
      <c r="F6344" s="68">
        <v>42411</v>
      </c>
      <c r="G6344" s="67"/>
      <c r="H6344" s="67" t="s">
        <v>5281</v>
      </c>
      <c r="I6344" s="67" t="s">
        <v>2091</v>
      </c>
      <c r="J6344" s="36">
        <v>-139.55000000000001</v>
      </c>
    </row>
    <row r="6345" spans="1:10" x14ac:dyDescent="0.25">
      <c r="A6345" s="67"/>
      <c r="B6345" s="67"/>
      <c r="C6345" s="67"/>
      <c r="D6345" s="67"/>
      <c r="E6345" s="67" t="s">
        <v>383</v>
      </c>
      <c r="F6345" s="68">
        <v>42460</v>
      </c>
      <c r="G6345" s="67" t="s">
        <v>1466</v>
      </c>
      <c r="H6345" s="67"/>
      <c r="I6345" s="67" t="s">
        <v>1467</v>
      </c>
      <c r="J6345" s="36">
        <v>156</v>
      </c>
    </row>
    <row r="6346" spans="1:10" x14ac:dyDescent="0.25">
      <c r="A6346" s="67"/>
      <c r="B6346" s="67"/>
      <c r="C6346" s="67"/>
      <c r="D6346" s="67"/>
      <c r="E6346" s="67" t="s">
        <v>383</v>
      </c>
      <c r="F6346" s="68">
        <v>42490</v>
      </c>
      <c r="G6346" s="67" t="s">
        <v>1666</v>
      </c>
      <c r="H6346" s="67"/>
      <c r="I6346" s="67" t="s">
        <v>1667</v>
      </c>
      <c r="J6346" s="36">
        <v>20</v>
      </c>
    </row>
    <row r="6347" spans="1:10" x14ac:dyDescent="0.25">
      <c r="A6347" s="67"/>
      <c r="B6347" s="67"/>
      <c r="C6347" s="67"/>
      <c r="D6347" s="67"/>
      <c r="E6347" s="67" t="s">
        <v>426</v>
      </c>
      <c r="F6347" s="68">
        <v>42492</v>
      </c>
      <c r="G6347" s="67"/>
      <c r="H6347" s="67" t="s">
        <v>5281</v>
      </c>
      <c r="I6347" s="67" t="s">
        <v>5282</v>
      </c>
      <c r="J6347" s="36">
        <v>-339.36</v>
      </c>
    </row>
    <row r="6348" spans="1:10" x14ac:dyDescent="0.25">
      <c r="A6348" s="67"/>
      <c r="B6348" s="67"/>
      <c r="C6348" s="67"/>
      <c r="D6348" s="67"/>
      <c r="E6348" s="67" t="s">
        <v>383</v>
      </c>
      <c r="F6348" s="68">
        <v>42521</v>
      </c>
      <c r="G6348" s="67" t="s">
        <v>1480</v>
      </c>
      <c r="H6348" s="67"/>
      <c r="I6348" s="67" t="s">
        <v>1481</v>
      </c>
      <c r="J6348" s="36">
        <v>98</v>
      </c>
    </row>
    <row r="6349" spans="1:10" x14ac:dyDescent="0.25">
      <c r="A6349" s="67"/>
      <c r="B6349" s="67"/>
      <c r="C6349" s="67"/>
      <c r="D6349" s="67"/>
      <c r="E6349" s="67" t="s">
        <v>426</v>
      </c>
      <c r="F6349" s="68">
        <v>42548</v>
      </c>
      <c r="G6349" s="67"/>
      <c r="H6349" s="67" t="s">
        <v>5281</v>
      </c>
      <c r="I6349" s="67" t="s">
        <v>5283</v>
      </c>
      <c r="J6349" s="36">
        <v>-187.41</v>
      </c>
    </row>
    <row r="6350" spans="1:10" x14ac:dyDescent="0.25">
      <c r="A6350" s="67"/>
      <c r="B6350" s="67"/>
      <c r="C6350" s="67"/>
      <c r="D6350" s="67"/>
      <c r="E6350" s="67" t="s">
        <v>383</v>
      </c>
      <c r="F6350" s="68">
        <v>42551</v>
      </c>
      <c r="G6350" s="67" t="s">
        <v>1669</v>
      </c>
      <c r="H6350" s="67"/>
      <c r="I6350" s="67" t="s">
        <v>1670</v>
      </c>
      <c r="J6350" s="36">
        <v>58</v>
      </c>
    </row>
    <row r="6351" spans="1:10" x14ac:dyDescent="0.25">
      <c r="A6351" s="67"/>
      <c r="B6351" s="67"/>
      <c r="C6351" s="67"/>
      <c r="D6351" s="67"/>
      <c r="E6351" s="67" t="s">
        <v>383</v>
      </c>
      <c r="F6351" s="68">
        <v>42582</v>
      </c>
      <c r="G6351" s="67" t="s">
        <v>1830</v>
      </c>
      <c r="H6351" s="67"/>
      <c r="I6351" s="67" t="s">
        <v>1831</v>
      </c>
      <c r="J6351" s="36">
        <v>20</v>
      </c>
    </row>
    <row r="6352" spans="1:10" x14ac:dyDescent="0.25">
      <c r="A6352" s="67"/>
      <c r="B6352" s="67"/>
      <c r="C6352" s="67"/>
      <c r="D6352" s="67"/>
      <c r="E6352" s="67" t="s">
        <v>383</v>
      </c>
      <c r="F6352" s="68">
        <v>42582</v>
      </c>
      <c r="G6352" s="67" t="s">
        <v>1830</v>
      </c>
      <c r="H6352" s="67"/>
      <c r="I6352" s="67" t="s">
        <v>1831</v>
      </c>
      <c r="J6352" s="36">
        <v>20</v>
      </c>
    </row>
    <row r="6353" spans="1:10" x14ac:dyDescent="0.25">
      <c r="A6353" s="67"/>
      <c r="B6353" s="67"/>
      <c r="C6353" s="67"/>
      <c r="D6353" s="67"/>
      <c r="E6353" s="67" t="s">
        <v>383</v>
      </c>
      <c r="F6353" s="68">
        <v>42613</v>
      </c>
      <c r="G6353" s="67" t="s">
        <v>1482</v>
      </c>
      <c r="H6353" s="67"/>
      <c r="I6353" s="67" t="s">
        <v>1483</v>
      </c>
      <c r="J6353" s="36">
        <v>238</v>
      </c>
    </row>
    <row r="6354" spans="1:10" x14ac:dyDescent="0.25">
      <c r="A6354" s="67"/>
      <c r="B6354" s="67"/>
      <c r="C6354" s="67"/>
      <c r="D6354" s="67"/>
      <c r="E6354" s="67" t="s">
        <v>426</v>
      </c>
      <c r="F6354" s="68">
        <v>42635</v>
      </c>
      <c r="G6354" s="67"/>
      <c r="H6354" s="67" t="s">
        <v>5281</v>
      </c>
      <c r="I6354" s="67" t="s">
        <v>5284</v>
      </c>
      <c r="J6354" s="36">
        <v>-184.76</v>
      </c>
    </row>
    <row r="6355" spans="1:10" x14ac:dyDescent="0.25">
      <c r="A6355" s="67"/>
      <c r="B6355" s="67"/>
      <c r="C6355" s="67"/>
      <c r="D6355" s="67"/>
      <c r="E6355" s="67" t="s">
        <v>383</v>
      </c>
      <c r="F6355" s="68">
        <v>42643</v>
      </c>
      <c r="G6355" s="67" t="s">
        <v>1581</v>
      </c>
      <c r="H6355" s="67"/>
      <c r="I6355" s="67" t="s">
        <v>1582</v>
      </c>
      <c r="J6355" s="36">
        <v>280</v>
      </c>
    </row>
    <row r="6356" spans="1:10" x14ac:dyDescent="0.25">
      <c r="A6356" s="67"/>
      <c r="B6356" s="67"/>
      <c r="C6356" s="67"/>
      <c r="D6356" s="67"/>
      <c r="E6356" s="67" t="s">
        <v>423</v>
      </c>
      <c r="F6356" s="68">
        <v>42656</v>
      </c>
      <c r="G6356" s="67"/>
      <c r="H6356" s="67" t="s">
        <v>1637</v>
      </c>
      <c r="I6356" s="67" t="s">
        <v>1675</v>
      </c>
      <c r="J6356" s="36">
        <v>1000</v>
      </c>
    </row>
    <row r="6357" spans="1:10" x14ac:dyDescent="0.25">
      <c r="A6357" s="67"/>
      <c r="B6357" s="67"/>
      <c r="C6357" s="67"/>
      <c r="D6357" s="67"/>
      <c r="E6357" s="67" t="s">
        <v>423</v>
      </c>
      <c r="F6357" s="68">
        <v>42656</v>
      </c>
      <c r="G6357" s="67"/>
      <c r="H6357" s="67"/>
      <c r="I6357" s="67" t="s">
        <v>431</v>
      </c>
      <c r="J6357" s="36">
        <v>-28.95</v>
      </c>
    </row>
    <row r="6358" spans="1:10" x14ac:dyDescent="0.25">
      <c r="A6358" s="67"/>
      <c r="B6358" s="67"/>
      <c r="C6358" s="67"/>
      <c r="D6358" s="67"/>
      <c r="E6358" s="67" t="s">
        <v>426</v>
      </c>
      <c r="F6358" s="68">
        <v>42660</v>
      </c>
      <c r="G6358" s="67"/>
      <c r="H6358" s="67" t="s">
        <v>5281</v>
      </c>
      <c r="I6358" s="67" t="s">
        <v>5285</v>
      </c>
      <c r="J6358" s="36">
        <v>-235.85</v>
      </c>
    </row>
    <row r="6359" spans="1:10" x14ac:dyDescent="0.25">
      <c r="A6359" s="67"/>
      <c r="B6359" s="67"/>
      <c r="C6359" s="67"/>
      <c r="D6359" s="67"/>
      <c r="E6359" s="67" t="s">
        <v>426</v>
      </c>
      <c r="F6359" s="68">
        <v>42660</v>
      </c>
      <c r="G6359" s="67"/>
      <c r="H6359" s="67" t="s">
        <v>5276</v>
      </c>
      <c r="I6359" s="67" t="s">
        <v>2088</v>
      </c>
      <c r="J6359" s="36">
        <v>-100</v>
      </c>
    </row>
    <row r="6360" spans="1:10" x14ac:dyDescent="0.25">
      <c r="A6360" s="67"/>
      <c r="B6360" s="67"/>
      <c r="C6360" s="67"/>
      <c r="D6360" s="67"/>
      <c r="E6360" s="67" t="s">
        <v>383</v>
      </c>
      <c r="F6360" s="68">
        <v>42675</v>
      </c>
      <c r="G6360" s="67" t="s">
        <v>1835</v>
      </c>
      <c r="H6360" s="67"/>
      <c r="I6360" s="67" t="s">
        <v>1836</v>
      </c>
      <c r="J6360" s="36">
        <v>118</v>
      </c>
    </row>
    <row r="6361" spans="1:10" x14ac:dyDescent="0.25">
      <c r="A6361" s="67"/>
      <c r="B6361" s="67"/>
      <c r="C6361" s="67"/>
      <c r="D6361" s="67"/>
      <c r="E6361" s="67" t="s">
        <v>383</v>
      </c>
      <c r="F6361" s="68">
        <v>42704</v>
      </c>
      <c r="G6361" s="67" t="s">
        <v>1468</v>
      </c>
      <c r="H6361" s="67"/>
      <c r="I6361" s="67" t="s">
        <v>1469</v>
      </c>
      <c r="J6361" s="36">
        <v>58</v>
      </c>
    </row>
    <row r="6362" spans="1:10" x14ac:dyDescent="0.25">
      <c r="A6362" s="67"/>
      <c r="B6362" s="67"/>
      <c r="C6362" s="67"/>
      <c r="D6362" s="67"/>
      <c r="E6362" s="67" t="s">
        <v>426</v>
      </c>
      <c r="F6362" s="68">
        <v>42716</v>
      </c>
      <c r="G6362" s="67"/>
      <c r="H6362" s="67" t="s">
        <v>5281</v>
      </c>
      <c r="I6362" s="67" t="s">
        <v>5286</v>
      </c>
      <c r="J6362" s="36">
        <v>-722.24</v>
      </c>
    </row>
    <row r="6363" spans="1:10" x14ac:dyDescent="0.25">
      <c r="A6363" s="67"/>
      <c r="B6363" s="67"/>
      <c r="C6363" s="67"/>
      <c r="D6363" s="67"/>
      <c r="E6363" s="67" t="s">
        <v>426</v>
      </c>
      <c r="F6363" s="68">
        <v>42716</v>
      </c>
      <c r="G6363" s="67"/>
      <c r="H6363" s="67" t="s">
        <v>5281</v>
      </c>
      <c r="I6363" s="67" t="s">
        <v>5287</v>
      </c>
      <c r="J6363" s="36">
        <v>-321.2</v>
      </c>
    </row>
    <row r="6364" spans="1:10" x14ac:dyDescent="0.25">
      <c r="A6364" s="67"/>
      <c r="B6364" s="67"/>
      <c r="C6364" s="67"/>
      <c r="D6364" s="67"/>
      <c r="E6364" s="67" t="s">
        <v>383</v>
      </c>
      <c r="F6364" s="68">
        <v>42735</v>
      </c>
      <c r="G6364" s="67" t="s">
        <v>1470</v>
      </c>
      <c r="H6364" s="67"/>
      <c r="I6364" s="67" t="s">
        <v>1471</v>
      </c>
      <c r="J6364" s="36">
        <v>78</v>
      </c>
    </row>
    <row r="6365" spans="1:10" x14ac:dyDescent="0.25">
      <c r="A6365" s="67"/>
      <c r="B6365" s="67"/>
      <c r="C6365" s="67"/>
      <c r="D6365" s="67"/>
      <c r="E6365" s="67" t="s">
        <v>383</v>
      </c>
      <c r="F6365" s="68">
        <v>42735</v>
      </c>
      <c r="G6365" s="67" t="s">
        <v>1840</v>
      </c>
      <c r="H6365" s="67"/>
      <c r="I6365" s="67" t="s">
        <v>5288</v>
      </c>
      <c r="J6365" s="36">
        <v>80163</v>
      </c>
    </row>
    <row r="6366" spans="1:10" x14ac:dyDescent="0.25">
      <c r="A6366" s="67"/>
      <c r="B6366" s="67"/>
      <c r="C6366" s="67"/>
      <c r="D6366" s="67"/>
      <c r="E6366" s="67" t="s">
        <v>383</v>
      </c>
      <c r="F6366" s="68">
        <v>42767</v>
      </c>
      <c r="G6366" s="67" t="s">
        <v>1009</v>
      </c>
      <c r="H6366" s="67"/>
      <c r="I6366" s="67" t="s">
        <v>1556</v>
      </c>
      <c r="J6366" s="36">
        <v>-111.44</v>
      </c>
    </row>
    <row r="6367" spans="1:10" x14ac:dyDescent="0.25">
      <c r="A6367" s="67"/>
      <c r="B6367" s="67"/>
      <c r="C6367" s="67"/>
      <c r="D6367" s="67"/>
      <c r="E6367" s="67" t="s">
        <v>426</v>
      </c>
      <c r="F6367" s="68">
        <v>42772</v>
      </c>
      <c r="G6367" s="67"/>
      <c r="H6367" s="67" t="s">
        <v>5289</v>
      </c>
      <c r="I6367" s="67" t="s">
        <v>5290</v>
      </c>
      <c r="J6367" s="36">
        <v>-232.67</v>
      </c>
    </row>
    <row r="6368" spans="1:10" x14ac:dyDescent="0.25">
      <c r="A6368" s="67"/>
      <c r="B6368" s="67"/>
      <c r="C6368" s="67"/>
      <c r="D6368" s="67"/>
      <c r="E6368" s="67" t="s">
        <v>390</v>
      </c>
      <c r="F6368" s="68">
        <v>42795</v>
      </c>
      <c r="G6368" s="67"/>
      <c r="H6368" s="67" t="s">
        <v>1798</v>
      </c>
      <c r="I6368" s="67" t="s">
        <v>5291</v>
      </c>
      <c r="J6368" s="36">
        <v>-586.91</v>
      </c>
    </row>
    <row r="6369" spans="1:10" x14ac:dyDescent="0.25">
      <c r="A6369" s="67"/>
      <c r="B6369" s="67"/>
      <c r="C6369" s="67"/>
      <c r="D6369" s="67"/>
      <c r="E6369" s="67" t="s">
        <v>390</v>
      </c>
      <c r="F6369" s="68">
        <v>42813</v>
      </c>
      <c r="G6369" s="67"/>
      <c r="H6369" s="67" t="s">
        <v>5292</v>
      </c>
      <c r="I6369" s="67" t="s">
        <v>5293</v>
      </c>
      <c r="J6369" s="36">
        <v>-889.26</v>
      </c>
    </row>
    <row r="6370" spans="1:10" x14ac:dyDescent="0.25">
      <c r="A6370" s="67"/>
      <c r="B6370" s="67"/>
      <c r="C6370" s="67"/>
      <c r="D6370" s="67"/>
      <c r="E6370" s="67" t="s">
        <v>390</v>
      </c>
      <c r="F6370" s="68">
        <v>42813</v>
      </c>
      <c r="G6370" s="67"/>
      <c r="H6370" s="67" t="s">
        <v>5289</v>
      </c>
      <c r="I6370" s="67" t="s">
        <v>5294</v>
      </c>
      <c r="J6370" s="36">
        <v>-165.43</v>
      </c>
    </row>
    <row r="6371" spans="1:10" x14ac:dyDescent="0.25">
      <c r="A6371" s="67"/>
      <c r="B6371" s="67"/>
      <c r="C6371" s="67"/>
      <c r="D6371" s="67"/>
      <c r="E6371" s="67" t="s">
        <v>383</v>
      </c>
      <c r="F6371" s="68">
        <v>42886</v>
      </c>
      <c r="G6371" s="67" t="s">
        <v>1545</v>
      </c>
      <c r="H6371" s="67"/>
      <c r="I6371" s="67" t="s">
        <v>1546</v>
      </c>
      <c r="J6371" s="36">
        <v>60</v>
      </c>
    </row>
    <row r="6372" spans="1:10" x14ac:dyDescent="0.25">
      <c r="A6372" s="67"/>
      <c r="B6372" s="67"/>
      <c r="C6372" s="67"/>
      <c r="D6372" s="67"/>
      <c r="E6372" s="67" t="s">
        <v>390</v>
      </c>
      <c r="F6372" s="68">
        <v>42887</v>
      </c>
      <c r="G6372" s="67" t="s">
        <v>5295</v>
      </c>
      <c r="H6372" s="67" t="s">
        <v>5296</v>
      </c>
      <c r="I6372" s="67" t="s">
        <v>5297</v>
      </c>
      <c r="J6372" s="36">
        <v>-164.28</v>
      </c>
    </row>
    <row r="6373" spans="1:10" x14ac:dyDescent="0.25">
      <c r="A6373" s="67"/>
      <c r="B6373" s="67"/>
      <c r="C6373" s="67"/>
      <c r="D6373" s="67"/>
      <c r="E6373" s="67" t="s">
        <v>390</v>
      </c>
      <c r="F6373" s="68">
        <v>42912</v>
      </c>
      <c r="G6373" s="67" t="s">
        <v>5298</v>
      </c>
      <c r="H6373" s="67" t="s">
        <v>5289</v>
      </c>
      <c r="I6373" s="67" t="s">
        <v>5299</v>
      </c>
      <c r="J6373" s="36">
        <v>-1878.37</v>
      </c>
    </row>
    <row r="6374" spans="1:10" x14ac:dyDescent="0.25">
      <c r="A6374" s="67"/>
      <c r="B6374" s="67"/>
      <c r="C6374" s="67"/>
      <c r="D6374" s="67"/>
      <c r="E6374" s="67" t="s">
        <v>390</v>
      </c>
      <c r="F6374" s="68">
        <v>42917</v>
      </c>
      <c r="G6374" s="67" t="s">
        <v>5300</v>
      </c>
      <c r="H6374" s="67" t="s">
        <v>5301</v>
      </c>
      <c r="I6374" s="67" t="s">
        <v>5302</v>
      </c>
      <c r="J6374" s="36">
        <v>-89.94</v>
      </c>
    </row>
    <row r="6375" spans="1:10" x14ac:dyDescent="0.25">
      <c r="A6375" s="67"/>
      <c r="B6375" s="67"/>
      <c r="C6375" s="67"/>
      <c r="D6375" s="67"/>
      <c r="E6375" s="67" t="s">
        <v>390</v>
      </c>
      <c r="F6375" s="68">
        <v>42929</v>
      </c>
      <c r="G6375" s="67" t="s">
        <v>5303</v>
      </c>
      <c r="H6375" s="67" t="s">
        <v>5289</v>
      </c>
      <c r="I6375" s="67" t="s">
        <v>5304</v>
      </c>
      <c r="J6375" s="36">
        <v>-1878.37</v>
      </c>
    </row>
    <row r="6376" spans="1:10" x14ac:dyDescent="0.25">
      <c r="A6376" s="67"/>
      <c r="B6376" s="67"/>
      <c r="C6376" s="67"/>
      <c r="D6376" s="67"/>
      <c r="E6376" s="67" t="s">
        <v>390</v>
      </c>
      <c r="F6376" s="68">
        <v>42929</v>
      </c>
      <c r="G6376" s="67" t="s">
        <v>5305</v>
      </c>
      <c r="H6376" s="67" t="s">
        <v>5296</v>
      </c>
      <c r="I6376" s="67" t="s">
        <v>5306</v>
      </c>
      <c r="J6376" s="36">
        <v>-315.47000000000003</v>
      </c>
    </row>
    <row r="6377" spans="1:10" x14ac:dyDescent="0.25">
      <c r="A6377" s="67"/>
      <c r="B6377" s="67"/>
      <c r="C6377" s="67"/>
      <c r="D6377" s="67"/>
      <c r="E6377" s="67" t="s">
        <v>390</v>
      </c>
      <c r="F6377" s="68">
        <v>42937</v>
      </c>
      <c r="G6377" s="67" t="s">
        <v>5307</v>
      </c>
      <c r="H6377" s="67" t="s">
        <v>5289</v>
      </c>
      <c r="I6377" s="67" t="s">
        <v>5308</v>
      </c>
      <c r="J6377" s="36">
        <v>-126.67</v>
      </c>
    </row>
    <row r="6378" spans="1:10" x14ac:dyDescent="0.25">
      <c r="A6378" s="67"/>
      <c r="B6378" s="67"/>
      <c r="C6378" s="67"/>
      <c r="D6378" s="67"/>
      <c r="E6378" s="67" t="s">
        <v>390</v>
      </c>
      <c r="F6378" s="68">
        <v>42978</v>
      </c>
      <c r="G6378" s="67" t="s">
        <v>5309</v>
      </c>
      <c r="H6378" s="67" t="s">
        <v>5289</v>
      </c>
      <c r="I6378" s="67" t="s">
        <v>5310</v>
      </c>
      <c r="J6378" s="36">
        <v>-197.69</v>
      </c>
    </row>
    <row r="6379" spans="1:10" x14ac:dyDescent="0.25">
      <c r="A6379" s="67"/>
      <c r="B6379" s="67"/>
      <c r="C6379" s="67"/>
      <c r="D6379" s="67"/>
      <c r="E6379" s="67" t="s">
        <v>390</v>
      </c>
      <c r="F6379" s="68">
        <v>43018</v>
      </c>
      <c r="G6379" s="67" t="s">
        <v>5311</v>
      </c>
      <c r="H6379" s="67" t="s">
        <v>5312</v>
      </c>
      <c r="I6379" s="67" t="s">
        <v>2674</v>
      </c>
      <c r="J6379" s="36">
        <v>-159.30000000000001</v>
      </c>
    </row>
    <row r="6380" spans="1:10" x14ac:dyDescent="0.25">
      <c r="A6380" s="67"/>
      <c r="B6380" s="67"/>
      <c r="C6380" s="67"/>
      <c r="D6380" s="67"/>
      <c r="E6380" s="67" t="s">
        <v>390</v>
      </c>
      <c r="F6380" s="68">
        <v>43018</v>
      </c>
      <c r="G6380" s="67" t="s">
        <v>5313</v>
      </c>
      <c r="H6380" s="67" t="s">
        <v>5289</v>
      </c>
      <c r="I6380" s="67" t="s">
        <v>5314</v>
      </c>
      <c r="J6380" s="36">
        <v>-117.13</v>
      </c>
    </row>
    <row r="6381" spans="1:10" x14ac:dyDescent="0.25">
      <c r="A6381" s="67"/>
      <c r="B6381" s="67"/>
      <c r="C6381" s="67"/>
      <c r="D6381" s="67"/>
      <c r="E6381" s="67" t="s">
        <v>390</v>
      </c>
      <c r="F6381" s="68">
        <v>43019</v>
      </c>
      <c r="G6381" s="67" t="s">
        <v>5315</v>
      </c>
      <c r="H6381" s="67" t="s">
        <v>5289</v>
      </c>
      <c r="I6381" s="67" t="s">
        <v>5316</v>
      </c>
      <c r="J6381" s="36">
        <v>-197.69</v>
      </c>
    </row>
    <row r="6382" spans="1:10" x14ac:dyDescent="0.25">
      <c r="A6382" s="67"/>
      <c r="B6382" s="67"/>
      <c r="C6382" s="67"/>
      <c r="D6382" s="67"/>
      <c r="E6382" s="67" t="s">
        <v>390</v>
      </c>
      <c r="F6382" s="68">
        <v>43028</v>
      </c>
      <c r="G6382" s="67" t="s">
        <v>5317</v>
      </c>
      <c r="H6382" s="67" t="s">
        <v>5289</v>
      </c>
      <c r="I6382" s="67" t="s">
        <v>5318</v>
      </c>
      <c r="J6382" s="36">
        <v>-134.09</v>
      </c>
    </row>
    <row r="6383" spans="1:10" x14ac:dyDescent="0.25">
      <c r="A6383" s="67"/>
      <c r="B6383" s="67"/>
      <c r="C6383" s="67"/>
      <c r="D6383" s="67"/>
      <c r="E6383" s="67" t="s">
        <v>1425</v>
      </c>
      <c r="F6383" s="68">
        <v>43039</v>
      </c>
      <c r="G6383" s="67" t="s">
        <v>5319</v>
      </c>
      <c r="H6383" s="67" t="s">
        <v>5289</v>
      </c>
      <c r="I6383" s="67" t="s">
        <v>5310</v>
      </c>
      <c r="J6383" s="36">
        <v>197.69</v>
      </c>
    </row>
    <row r="6384" spans="1:10" x14ac:dyDescent="0.25">
      <c r="A6384" s="67"/>
      <c r="B6384" s="67"/>
      <c r="C6384" s="67"/>
      <c r="D6384" s="67"/>
      <c r="E6384" s="67" t="s">
        <v>390</v>
      </c>
      <c r="F6384" s="68">
        <v>43073</v>
      </c>
      <c r="G6384" s="67" t="s">
        <v>5320</v>
      </c>
      <c r="H6384" s="67" t="s">
        <v>5289</v>
      </c>
      <c r="I6384" s="67" t="s">
        <v>5321</v>
      </c>
      <c r="J6384" s="36">
        <v>-148.93</v>
      </c>
    </row>
    <row r="6385" spans="1:10" x14ac:dyDescent="0.25">
      <c r="A6385" s="67"/>
      <c r="B6385" s="67"/>
      <c r="C6385" s="67"/>
      <c r="D6385" s="67"/>
      <c r="E6385" s="67" t="s">
        <v>390</v>
      </c>
      <c r="F6385" s="68">
        <v>43083</v>
      </c>
      <c r="G6385" s="67" t="s">
        <v>5322</v>
      </c>
      <c r="H6385" s="67" t="s">
        <v>5289</v>
      </c>
      <c r="I6385" s="67" t="s">
        <v>5323</v>
      </c>
      <c r="J6385" s="36">
        <v>-1174.49</v>
      </c>
    </row>
    <row r="6386" spans="1:10" x14ac:dyDescent="0.25">
      <c r="A6386" s="67"/>
      <c r="B6386" s="67"/>
      <c r="C6386" s="67"/>
      <c r="D6386" s="67"/>
      <c r="E6386" s="67" t="s">
        <v>383</v>
      </c>
      <c r="F6386" s="68">
        <v>43100</v>
      </c>
      <c r="G6386" s="67" t="s">
        <v>1026</v>
      </c>
      <c r="H6386" s="67"/>
      <c r="I6386" s="67" t="s">
        <v>1214</v>
      </c>
      <c r="J6386" s="36">
        <v>-5000</v>
      </c>
    </row>
    <row r="6387" spans="1:10" x14ac:dyDescent="0.25">
      <c r="A6387" s="67"/>
      <c r="B6387" s="67"/>
      <c r="C6387" s="67"/>
      <c r="D6387" s="67"/>
      <c r="E6387" s="67" t="s">
        <v>383</v>
      </c>
      <c r="F6387" s="68">
        <v>43100</v>
      </c>
      <c r="G6387" s="67" t="s">
        <v>1026</v>
      </c>
      <c r="H6387" s="67"/>
      <c r="I6387" s="67" t="s">
        <v>5324</v>
      </c>
      <c r="J6387" s="36">
        <v>-5000</v>
      </c>
    </row>
    <row r="6388" spans="1:10" x14ac:dyDescent="0.25">
      <c r="A6388" s="67"/>
      <c r="B6388" s="67"/>
      <c r="C6388" s="67"/>
      <c r="D6388" s="67"/>
      <c r="E6388" s="67" t="s">
        <v>390</v>
      </c>
      <c r="F6388" s="68">
        <v>43119</v>
      </c>
      <c r="G6388" s="67" t="s">
        <v>5325</v>
      </c>
      <c r="H6388" s="67" t="s">
        <v>5289</v>
      </c>
      <c r="I6388" s="67" t="s">
        <v>5326</v>
      </c>
      <c r="J6388" s="36">
        <v>-240.62</v>
      </c>
    </row>
    <row r="6389" spans="1:10" x14ac:dyDescent="0.25">
      <c r="A6389" s="67"/>
      <c r="B6389" s="67"/>
      <c r="C6389" s="67"/>
      <c r="D6389" s="67"/>
      <c r="E6389" s="67" t="s">
        <v>390</v>
      </c>
      <c r="F6389" s="68">
        <v>43154</v>
      </c>
      <c r="G6389" s="67" t="s">
        <v>5327</v>
      </c>
      <c r="H6389" s="67" t="s">
        <v>5289</v>
      </c>
      <c r="I6389" s="67" t="s">
        <v>5328</v>
      </c>
      <c r="J6389" s="36">
        <v>-324.33999999999997</v>
      </c>
    </row>
    <row r="6390" spans="1:10" x14ac:dyDescent="0.25">
      <c r="A6390" s="67"/>
      <c r="B6390" s="67"/>
      <c r="C6390" s="67"/>
      <c r="D6390" s="67"/>
      <c r="E6390" s="67" t="s">
        <v>390</v>
      </c>
      <c r="F6390" s="68">
        <v>43202</v>
      </c>
      <c r="G6390" s="67" t="s">
        <v>5329</v>
      </c>
      <c r="H6390" s="67" t="s">
        <v>5289</v>
      </c>
      <c r="I6390" s="67" t="s">
        <v>5330</v>
      </c>
      <c r="J6390" s="36">
        <v>-50</v>
      </c>
    </row>
    <row r="6391" spans="1:10" x14ac:dyDescent="0.25">
      <c r="A6391" s="67"/>
      <c r="B6391" s="67"/>
      <c r="C6391" s="67"/>
      <c r="D6391" s="67"/>
      <c r="E6391" s="67" t="s">
        <v>390</v>
      </c>
      <c r="F6391" s="68">
        <v>43231</v>
      </c>
      <c r="G6391" s="67" t="s">
        <v>5331</v>
      </c>
      <c r="H6391" s="67" t="s">
        <v>5289</v>
      </c>
      <c r="I6391" s="67" t="s">
        <v>5332</v>
      </c>
      <c r="J6391" s="36">
        <v>-204.18</v>
      </c>
    </row>
    <row r="6392" spans="1:10" x14ac:dyDescent="0.25">
      <c r="A6392" s="67"/>
      <c r="B6392" s="67"/>
      <c r="C6392" s="67"/>
      <c r="D6392" s="67"/>
      <c r="E6392" s="67" t="s">
        <v>390</v>
      </c>
      <c r="F6392" s="68">
        <v>43279</v>
      </c>
      <c r="G6392" s="67" t="s">
        <v>5333</v>
      </c>
      <c r="H6392" s="67" t="s">
        <v>5289</v>
      </c>
      <c r="I6392" s="67" t="s">
        <v>5334</v>
      </c>
      <c r="J6392" s="36">
        <v>-257.05</v>
      </c>
    </row>
    <row r="6393" spans="1:10" x14ac:dyDescent="0.25">
      <c r="A6393" s="67"/>
      <c r="B6393" s="67"/>
      <c r="C6393" s="67"/>
      <c r="D6393" s="67"/>
      <c r="E6393" s="67" t="s">
        <v>383</v>
      </c>
      <c r="F6393" s="68">
        <v>43281</v>
      </c>
      <c r="G6393" s="67" t="s">
        <v>1175</v>
      </c>
      <c r="H6393" s="67"/>
      <c r="I6393" s="67" t="s">
        <v>1176</v>
      </c>
      <c r="J6393" s="36">
        <v>20</v>
      </c>
    </row>
    <row r="6394" spans="1:10" x14ac:dyDescent="0.25">
      <c r="A6394" s="67"/>
      <c r="B6394" s="67"/>
      <c r="C6394" s="67"/>
      <c r="D6394" s="67"/>
      <c r="E6394" s="67" t="s">
        <v>383</v>
      </c>
      <c r="F6394" s="68">
        <v>43281</v>
      </c>
      <c r="G6394" s="67" t="s">
        <v>1915</v>
      </c>
      <c r="H6394" s="67"/>
      <c r="I6394" s="67" t="s">
        <v>1916</v>
      </c>
      <c r="J6394" s="36">
        <v>20</v>
      </c>
    </row>
    <row r="6395" spans="1:10" x14ac:dyDescent="0.25">
      <c r="A6395" s="67"/>
      <c r="B6395" s="67"/>
      <c r="C6395" s="67"/>
      <c r="D6395" s="67"/>
      <c r="E6395" s="67" t="s">
        <v>390</v>
      </c>
      <c r="F6395" s="68">
        <v>43312</v>
      </c>
      <c r="G6395" s="67" t="s">
        <v>5335</v>
      </c>
      <c r="H6395" s="67" t="s">
        <v>5296</v>
      </c>
      <c r="I6395" s="67" t="s">
        <v>5336</v>
      </c>
      <c r="J6395" s="36">
        <v>-240.43</v>
      </c>
    </row>
    <row r="6396" spans="1:10" x14ac:dyDescent="0.25">
      <c r="A6396" s="67"/>
      <c r="B6396" s="67"/>
      <c r="C6396" s="67"/>
      <c r="D6396" s="67"/>
      <c r="E6396" s="67" t="s">
        <v>390</v>
      </c>
      <c r="F6396" s="68">
        <v>43358</v>
      </c>
      <c r="G6396" s="67" t="s">
        <v>5337</v>
      </c>
      <c r="H6396" s="67" t="s">
        <v>5289</v>
      </c>
      <c r="I6396" s="67" t="s">
        <v>5338</v>
      </c>
      <c r="J6396" s="36">
        <v>-240.83</v>
      </c>
    </row>
    <row r="6397" spans="1:10" x14ac:dyDescent="0.25">
      <c r="A6397" s="67"/>
      <c r="B6397" s="67"/>
      <c r="C6397" s="67"/>
      <c r="D6397" s="67"/>
      <c r="E6397" s="67" t="s">
        <v>390</v>
      </c>
      <c r="F6397" s="68">
        <v>43358</v>
      </c>
      <c r="G6397" s="67" t="s">
        <v>5339</v>
      </c>
      <c r="H6397" s="67" t="s">
        <v>5289</v>
      </c>
      <c r="I6397" s="67" t="s">
        <v>5340</v>
      </c>
      <c r="J6397" s="36">
        <v>-189.65</v>
      </c>
    </row>
    <row r="6398" spans="1:10" x14ac:dyDescent="0.25">
      <c r="A6398" s="67"/>
      <c r="B6398" s="67"/>
      <c r="C6398" s="67"/>
      <c r="D6398" s="67"/>
      <c r="E6398" s="67" t="s">
        <v>390</v>
      </c>
      <c r="F6398" s="68">
        <v>43374</v>
      </c>
      <c r="G6398" s="67" t="s">
        <v>5341</v>
      </c>
      <c r="H6398" s="67" t="s">
        <v>5342</v>
      </c>
      <c r="I6398" s="67" t="s">
        <v>5343</v>
      </c>
      <c r="J6398" s="36">
        <v>-89.94</v>
      </c>
    </row>
    <row r="6399" spans="1:10" x14ac:dyDescent="0.25">
      <c r="A6399" s="67"/>
      <c r="B6399" s="67"/>
      <c r="C6399" s="67"/>
      <c r="D6399" s="67"/>
      <c r="E6399" s="67" t="s">
        <v>390</v>
      </c>
      <c r="F6399" s="68">
        <v>43374</v>
      </c>
      <c r="G6399" s="67" t="s">
        <v>5344</v>
      </c>
      <c r="H6399" s="67" t="s">
        <v>5342</v>
      </c>
      <c r="I6399" s="67" t="s">
        <v>5345</v>
      </c>
      <c r="J6399" s="36">
        <v>-89.94</v>
      </c>
    </row>
    <row r="6400" spans="1:10" x14ac:dyDescent="0.25">
      <c r="A6400" s="67"/>
      <c r="B6400" s="67"/>
      <c r="C6400" s="67"/>
      <c r="D6400" s="67"/>
      <c r="E6400" s="67" t="s">
        <v>390</v>
      </c>
      <c r="F6400" s="68">
        <v>43374</v>
      </c>
      <c r="G6400" s="67" t="s">
        <v>5346</v>
      </c>
      <c r="H6400" s="67" t="s">
        <v>5289</v>
      </c>
      <c r="I6400" s="67" t="s">
        <v>5347</v>
      </c>
      <c r="J6400" s="36">
        <v>-239.77</v>
      </c>
    </row>
    <row r="6401" spans="1:10" x14ac:dyDescent="0.25">
      <c r="A6401" s="67"/>
      <c r="B6401" s="67"/>
      <c r="C6401" s="67"/>
      <c r="D6401" s="67"/>
      <c r="E6401" s="67" t="s">
        <v>390</v>
      </c>
      <c r="F6401" s="68">
        <v>43405</v>
      </c>
      <c r="G6401" s="67" t="s">
        <v>5348</v>
      </c>
      <c r="H6401" s="67" t="s">
        <v>5342</v>
      </c>
      <c r="I6401" s="67" t="s">
        <v>5349</v>
      </c>
      <c r="J6401" s="36">
        <v>-89.94</v>
      </c>
    </row>
    <row r="6402" spans="1:10" x14ac:dyDescent="0.25">
      <c r="A6402" s="67"/>
      <c r="B6402" s="67"/>
      <c r="C6402" s="67"/>
      <c r="D6402" s="67"/>
      <c r="E6402" s="67" t="s">
        <v>390</v>
      </c>
      <c r="F6402" s="68">
        <v>43420</v>
      </c>
      <c r="G6402" s="67" t="s">
        <v>5350</v>
      </c>
      <c r="H6402" s="67" t="s">
        <v>5289</v>
      </c>
      <c r="I6402" s="67" t="s">
        <v>5351</v>
      </c>
      <c r="J6402" s="36">
        <v>-194.64</v>
      </c>
    </row>
    <row r="6403" spans="1:10" x14ac:dyDescent="0.25">
      <c r="A6403" s="67"/>
      <c r="B6403" s="67"/>
      <c r="C6403" s="67"/>
      <c r="D6403" s="67"/>
      <c r="E6403" s="67" t="s">
        <v>390</v>
      </c>
      <c r="F6403" s="68">
        <v>43447</v>
      </c>
      <c r="G6403" s="67" t="s">
        <v>5352</v>
      </c>
      <c r="H6403" s="67" t="s">
        <v>5289</v>
      </c>
      <c r="I6403" s="67" t="s">
        <v>5353</v>
      </c>
      <c r="J6403" s="36">
        <v>-778.5</v>
      </c>
    </row>
    <row r="6404" spans="1:10" x14ac:dyDescent="0.25">
      <c r="A6404" s="67"/>
      <c r="B6404" s="67"/>
      <c r="C6404" s="67"/>
      <c r="D6404" s="67"/>
      <c r="E6404" s="67" t="s">
        <v>390</v>
      </c>
      <c r="F6404" s="68">
        <v>43519</v>
      </c>
      <c r="G6404" s="67" t="s">
        <v>5354</v>
      </c>
      <c r="H6404" s="67" t="s">
        <v>5289</v>
      </c>
      <c r="I6404" s="67" t="s">
        <v>5355</v>
      </c>
      <c r="J6404" s="36">
        <v>-237.23</v>
      </c>
    </row>
    <row r="6405" spans="1:10" x14ac:dyDescent="0.25">
      <c r="A6405" s="67"/>
      <c r="B6405" s="67"/>
      <c r="C6405" s="67"/>
      <c r="D6405" s="67"/>
      <c r="E6405" s="67" t="s">
        <v>390</v>
      </c>
      <c r="F6405" s="68">
        <v>43552</v>
      </c>
      <c r="G6405" s="67" t="s">
        <v>5356</v>
      </c>
      <c r="H6405" s="67" t="s">
        <v>5289</v>
      </c>
      <c r="I6405" s="67" t="s">
        <v>5357</v>
      </c>
      <c r="J6405" s="36">
        <v>-258.24</v>
      </c>
    </row>
    <row r="6406" spans="1:10" x14ac:dyDescent="0.25">
      <c r="A6406" s="67"/>
      <c r="B6406" s="67"/>
      <c r="C6406" s="67"/>
      <c r="D6406" s="67"/>
      <c r="E6406" s="67" t="s">
        <v>390</v>
      </c>
      <c r="F6406" s="68">
        <v>43609</v>
      </c>
      <c r="G6406" s="67" t="s">
        <v>5358</v>
      </c>
      <c r="H6406" s="67" t="s">
        <v>5289</v>
      </c>
      <c r="I6406" s="67" t="s">
        <v>5357</v>
      </c>
      <c r="J6406" s="36">
        <v>-177.08</v>
      </c>
    </row>
    <row r="6407" spans="1:10" x14ac:dyDescent="0.25">
      <c r="A6407" s="67"/>
      <c r="B6407" s="67"/>
      <c r="C6407" s="67"/>
      <c r="D6407" s="67"/>
      <c r="E6407" s="67" t="s">
        <v>390</v>
      </c>
      <c r="F6407" s="68">
        <v>43723</v>
      </c>
      <c r="G6407" s="67" t="s">
        <v>5359</v>
      </c>
      <c r="H6407" s="67" t="s">
        <v>5296</v>
      </c>
      <c r="I6407" s="67" t="s">
        <v>5360</v>
      </c>
      <c r="J6407" s="36">
        <v>-125.99</v>
      </c>
    </row>
    <row r="6408" spans="1:10" x14ac:dyDescent="0.25">
      <c r="A6408" s="67"/>
      <c r="B6408" s="67"/>
      <c r="C6408" s="67"/>
      <c r="D6408" s="67"/>
      <c r="E6408" s="67" t="s">
        <v>390</v>
      </c>
      <c r="F6408" s="68">
        <v>43723</v>
      </c>
      <c r="G6408" s="67" t="s">
        <v>5361</v>
      </c>
      <c r="H6408" s="67" t="s">
        <v>5296</v>
      </c>
      <c r="I6408" s="67" t="s">
        <v>5360</v>
      </c>
      <c r="J6408" s="36">
        <v>-492.56</v>
      </c>
    </row>
    <row r="6409" spans="1:10" x14ac:dyDescent="0.25">
      <c r="A6409" s="67"/>
      <c r="B6409" s="67"/>
      <c r="C6409" s="67"/>
      <c r="D6409" s="67"/>
      <c r="E6409" s="67" t="s">
        <v>383</v>
      </c>
      <c r="F6409" s="68">
        <v>43769</v>
      </c>
      <c r="G6409" s="67" t="s">
        <v>444</v>
      </c>
      <c r="H6409" s="67"/>
      <c r="I6409" s="67" t="s">
        <v>5362</v>
      </c>
      <c r="J6409" s="36">
        <v>-5727.2</v>
      </c>
    </row>
    <row r="6410" spans="1:10" ht="15.75" thickBot="1" x14ac:dyDescent="0.3">
      <c r="A6410" s="67"/>
      <c r="B6410" s="67"/>
      <c r="C6410" s="67"/>
      <c r="D6410" s="67"/>
      <c r="E6410" s="67" t="s">
        <v>383</v>
      </c>
      <c r="F6410" s="68">
        <v>43769</v>
      </c>
      <c r="G6410" s="67" t="s">
        <v>444</v>
      </c>
      <c r="H6410" s="67"/>
      <c r="I6410" s="67" t="s">
        <v>5363</v>
      </c>
      <c r="J6410" s="37">
        <v>-3000</v>
      </c>
    </row>
    <row r="6411" spans="1:10" x14ac:dyDescent="0.25">
      <c r="A6411" s="67"/>
      <c r="B6411" s="67"/>
      <c r="C6411" s="67" t="s">
        <v>5364</v>
      </c>
      <c r="D6411" s="67"/>
      <c r="E6411" s="67"/>
      <c r="F6411" s="68"/>
      <c r="G6411" s="67"/>
      <c r="H6411" s="67"/>
      <c r="I6411" s="67"/>
      <c r="J6411" s="36">
        <f>ROUND(SUM(J6257:J6410),5)</f>
        <v>53755.87</v>
      </c>
    </row>
    <row r="6412" spans="1:10" x14ac:dyDescent="0.25">
      <c r="A6412" s="64"/>
      <c r="B6412" s="64"/>
      <c r="C6412" s="64" t="s">
        <v>5365</v>
      </c>
      <c r="D6412" s="64"/>
      <c r="E6412" s="64"/>
      <c r="F6412" s="65"/>
      <c r="G6412" s="64"/>
      <c r="H6412" s="64"/>
      <c r="I6412" s="64"/>
      <c r="J6412" s="57"/>
    </row>
    <row r="6413" spans="1:10" x14ac:dyDescent="0.25">
      <c r="A6413" s="67"/>
      <c r="B6413" s="67"/>
      <c r="C6413" s="67"/>
      <c r="D6413" s="67"/>
      <c r="E6413" s="67" t="s">
        <v>383</v>
      </c>
      <c r="F6413" s="68">
        <v>40298</v>
      </c>
      <c r="G6413" s="67" t="s">
        <v>2389</v>
      </c>
      <c r="H6413" s="67"/>
      <c r="I6413" s="67" t="s">
        <v>2390</v>
      </c>
      <c r="J6413" s="36">
        <v>-194.96</v>
      </c>
    </row>
    <row r="6414" spans="1:10" x14ac:dyDescent="0.25">
      <c r="A6414" s="67"/>
      <c r="B6414" s="67"/>
      <c r="C6414" s="67"/>
      <c r="D6414" s="67"/>
      <c r="E6414" s="67" t="s">
        <v>383</v>
      </c>
      <c r="F6414" s="68">
        <v>40451</v>
      </c>
      <c r="G6414" s="67" t="s">
        <v>2462</v>
      </c>
      <c r="H6414" s="67"/>
      <c r="I6414" s="67" t="s">
        <v>2463</v>
      </c>
      <c r="J6414" s="36">
        <v>20</v>
      </c>
    </row>
    <row r="6415" spans="1:10" x14ac:dyDescent="0.25">
      <c r="A6415" s="67"/>
      <c r="B6415" s="67"/>
      <c r="C6415" s="67"/>
      <c r="D6415" s="67"/>
      <c r="E6415" s="67" t="s">
        <v>383</v>
      </c>
      <c r="F6415" s="68">
        <v>40512</v>
      </c>
      <c r="G6415" s="67" t="s">
        <v>1600</v>
      </c>
      <c r="H6415" s="67"/>
      <c r="I6415" s="67" t="s">
        <v>1601</v>
      </c>
      <c r="J6415" s="36">
        <v>1942.87</v>
      </c>
    </row>
    <row r="6416" spans="1:10" x14ac:dyDescent="0.25">
      <c r="A6416" s="67"/>
      <c r="B6416" s="67"/>
      <c r="C6416" s="67"/>
      <c r="D6416" s="67"/>
      <c r="E6416" s="67" t="s">
        <v>383</v>
      </c>
      <c r="F6416" s="68">
        <v>40543</v>
      </c>
      <c r="G6416" s="67" t="s">
        <v>1604</v>
      </c>
      <c r="H6416" s="67"/>
      <c r="I6416" s="67" t="s">
        <v>1605</v>
      </c>
      <c r="J6416" s="36">
        <v>2919.71</v>
      </c>
    </row>
    <row r="6417" spans="1:10" x14ac:dyDescent="0.25">
      <c r="A6417" s="67"/>
      <c r="B6417" s="67"/>
      <c r="C6417" s="67"/>
      <c r="D6417" s="67"/>
      <c r="E6417" s="67" t="s">
        <v>383</v>
      </c>
      <c r="F6417" s="68">
        <v>40574</v>
      </c>
      <c r="G6417" s="67" t="s">
        <v>1561</v>
      </c>
      <c r="H6417" s="67"/>
      <c r="I6417" s="67" t="s">
        <v>1562</v>
      </c>
      <c r="J6417" s="36">
        <v>-1681.91</v>
      </c>
    </row>
    <row r="6418" spans="1:10" x14ac:dyDescent="0.25">
      <c r="A6418" s="67"/>
      <c r="B6418" s="67"/>
      <c r="C6418" s="67"/>
      <c r="D6418" s="67"/>
      <c r="E6418" s="67" t="s">
        <v>383</v>
      </c>
      <c r="F6418" s="68">
        <v>40663</v>
      </c>
      <c r="G6418" s="67" t="s">
        <v>1612</v>
      </c>
      <c r="H6418" s="67"/>
      <c r="I6418" s="67" t="s">
        <v>1613</v>
      </c>
      <c r="J6418" s="36">
        <v>60</v>
      </c>
    </row>
    <row r="6419" spans="1:10" x14ac:dyDescent="0.25">
      <c r="A6419" s="67"/>
      <c r="B6419" s="67"/>
      <c r="C6419" s="67"/>
      <c r="D6419" s="67"/>
      <c r="E6419" s="67" t="s">
        <v>383</v>
      </c>
      <c r="F6419" s="68">
        <v>40663</v>
      </c>
      <c r="G6419" s="67" t="s">
        <v>1700</v>
      </c>
      <c r="H6419" s="67"/>
      <c r="I6419" s="67" t="s">
        <v>1701</v>
      </c>
      <c r="J6419" s="36">
        <v>-529.51</v>
      </c>
    </row>
    <row r="6420" spans="1:10" x14ac:dyDescent="0.25">
      <c r="A6420" s="67"/>
      <c r="B6420" s="67"/>
      <c r="C6420" s="67"/>
      <c r="D6420" s="67"/>
      <c r="E6420" s="67" t="s">
        <v>383</v>
      </c>
      <c r="F6420" s="68">
        <v>40694</v>
      </c>
      <c r="G6420" s="67" t="s">
        <v>1704</v>
      </c>
      <c r="H6420" s="67"/>
      <c r="I6420" s="67" t="s">
        <v>1705</v>
      </c>
      <c r="J6420" s="36">
        <v>-871.43</v>
      </c>
    </row>
    <row r="6421" spans="1:10" x14ac:dyDescent="0.25">
      <c r="A6421" s="67"/>
      <c r="B6421" s="67"/>
      <c r="C6421" s="67"/>
      <c r="D6421" s="67"/>
      <c r="E6421" s="67" t="s">
        <v>383</v>
      </c>
      <c r="F6421" s="68">
        <v>40877</v>
      </c>
      <c r="G6421" s="67" t="s">
        <v>894</v>
      </c>
      <c r="H6421" s="67"/>
      <c r="I6421" s="67" t="s">
        <v>895</v>
      </c>
      <c r="J6421" s="36">
        <v>20</v>
      </c>
    </row>
    <row r="6422" spans="1:10" x14ac:dyDescent="0.25">
      <c r="A6422" s="67"/>
      <c r="B6422" s="67"/>
      <c r="C6422" s="67"/>
      <c r="D6422" s="67"/>
      <c r="E6422" s="67" t="s">
        <v>383</v>
      </c>
      <c r="F6422" s="68">
        <v>40908</v>
      </c>
      <c r="G6422" s="67" t="s">
        <v>1710</v>
      </c>
      <c r="H6422" s="67"/>
      <c r="I6422" s="67" t="s">
        <v>1711</v>
      </c>
      <c r="J6422" s="36">
        <v>1942.64</v>
      </c>
    </row>
    <row r="6423" spans="1:10" x14ac:dyDescent="0.25">
      <c r="A6423" s="67"/>
      <c r="B6423" s="67"/>
      <c r="C6423" s="67"/>
      <c r="D6423" s="67"/>
      <c r="E6423" s="67" t="s">
        <v>383</v>
      </c>
      <c r="F6423" s="68">
        <v>41121</v>
      </c>
      <c r="G6423" s="67" t="s">
        <v>1513</v>
      </c>
      <c r="H6423" s="67"/>
      <c r="I6423" s="67" t="s">
        <v>1514</v>
      </c>
      <c r="J6423" s="36">
        <v>20</v>
      </c>
    </row>
    <row r="6424" spans="1:10" x14ac:dyDescent="0.25">
      <c r="A6424" s="67"/>
      <c r="B6424" s="67"/>
      <c r="C6424" s="67"/>
      <c r="D6424" s="67"/>
      <c r="E6424" s="67" t="s">
        <v>383</v>
      </c>
      <c r="F6424" s="68">
        <v>41182</v>
      </c>
      <c r="G6424" s="67" t="s">
        <v>1506</v>
      </c>
      <c r="H6424" s="67"/>
      <c r="I6424" s="67" t="s">
        <v>1507</v>
      </c>
      <c r="J6424" s="36">
        <v>20</v>
      </c>
    </row>
    <row r="6425" spans="1:10" x14ac:dyDescent="0.25">
      <c r="A6425" s="67"/>
      <c r="B6425" s="67"/>
      <c r="C6425" s="67"/>
      <c r="D6425" s="67"/>
      <c r="E6425" s="67" t="s">
        <v>383</v>
      </c>
      <c r="F6425" s="68">
        <v>41213</v>
      </c>
      <c r="G6425" s="67" t="s">
        <v>1569</v>
      </c>
      <c r="H6425" s="67"/>
      <c r="I6425" s="67" t="s">
        <v>1570</v>
      </c>
      <c r="J6425" s="36">
        <v>20</v>
      </c>
    </row>
    <row r="6426" spans="1:10" x14ac:dyDescent="0.25">
      <c r="A6426" s="67"/>
      <c r="B6426" s="67"/>
      <c r="C6426" s="67"/>
      <c r="D6426" s="67"/>
      <c r="E6426" s="67" t="s">
        <v>383</v>
      </c>
      <c r="F6426" s="68">
        <v>41243</v>
      </c>
      <c r="G6426" s="67" t="s">
        <v>1734</v>
      </c>
      <c r="H6426" s="67"/>
      <c r="I6426" s="67" t="s">
        <v>1735</v>
      </c>
      <c r="J6426" s="36">
        <v>20</v>
      </c>
    </row>
    <row r="6427" spans="1:10" x14ac:dyDescent="0.25">
      <c r="A6427" s="67"/>
      <c r="B6427" s="67"/>
      <c r="C6427" s="67"/>
      <c r="D6427" s="67"/>
      <c r="E6427" s="67" t="s">
        <v>383</v>
      </c>
      <c r="F6427" s="68">
        <v>41274</v>
      </c>
      <c r="G6427" s="67" t="s">
        <v>1541</v>
      </c>
      <c r="H6427" s="67"/>
      <c r="I6427" s="67" t="s">
        <v>1542</v>
      </c>
      <c r="J6427" s="36">
        <v>20</v>
      </c>
    </row>
    <row r="6428" spans="1:10" x14ac:dyDescent="0.25">
      <c r="A6428" s="67"/>
      <c r="B6428" s="67"/>
      <c r="C6428" s="67"/>
      <c r="D6428" s="67"/>
      <c r="E6428" s="67" t="s">
        <v>383</v>
      </c>
      <c r="F6428" s="68">
        <v>41274</v>
      </c>
      <c r="G6428" s="67" t="s">
        <v>2820</v>
      </c>
      <c r="H6428" s="67"/>
      <c r="I6428" s="67" t="s">
        <v>2821</v>
      </c>
      <c r="J6428" s="36">
        <v>2012.95</v>
      </c>
    </row>
    <row r="6429" spans="1:10" x14ac:dyDescent="0.25">
      <c r="A6429" s="67"/>
      <c r="B6429" s="67"/>
      <c r="C6429" s="67"/>
      <c r="D6429" s="67"/>
      <c r="E6429" s="67" t="s">
        <v>383</v>
      </c>
      <c r="F6429" s="68">
        <v>41364</v>
      </c>
      <c r="G6429" s="67" t="s">
        <v>1624</v>
      </c>
      <c r="H6429" s="67"/>
      <c r="I6429" s="67" t="s">
        <v>1625</v>
      </c>
      <c r="J6429" s="36">
        <v>20</v>
      </c>
    </row>
    <row r="6430" spans="1:10" x14ac:dyDescent="0.25">
      <c r="A6430" s="67"/>
      <c r="B6430" s="67"/>
      <c r="C6430" s="67"/>
      <c r="D6430" s="67"/>
      <c r="E6430" s="67" t="s">
        <v>383</v>
      </c>
      <c r="F6430" s="68">
        <v>41547</v>
      </c>
      <c r="G6430" s="67" t="s">
        <v>1543</v>
      </c>
      <c r="H6430" s="67"/>
      <c r="I6430" s="67" t="s">
        <v>1544</v>
      </c>
      <c r="J6430" s="36">
        <v>40</v>
      </c>
    </row>
    <row r="6431" spans="1:10" x14ac:dyDescent="0.25">
      <c r="A6431" s="67"/>
      <c r="B6431" s="67"/>
      <c r="C6431" s="67"/>
      <c r="D6431" s="67"/>
      <c r="E6431" s="67" t="s">
        <v>383</v>
      </c>
      <c r="F6431" s="68">
        <v>41578</v>
      </c>
      <c r="G6431" s="67" t="s">
        <v>421</v>
      </c>
      <c r="H6431" s="67"/>
      <c r="I6431" s="67" t="s">
        <v>422</v>
      </c>
      <c r="J6431" s="36">
        <v>60</v>
      </c>
    </row>
    <row r="6432" spans="1:10" x14ac:dyDescent="0.25">
      <c r="A6432" s="67"/>
      <c r="B6432" s="67"/>
      <c r="C6432" s="67"/>
      <c r="D6432" s="67"/>
      <c r="E6432" s="67" t="s">
        <v>383</v>
      </c>
      <c r="F6432" s="68">
        <v>41608</v>
      </c>
      <c r="G6432" s="67" t="s">
        <v>1519</v>
      </c>
      <c r="H6432" s="67"/>
      <c r="I6432" s="67" t="s">
        <v>1520</v>
      </c>
      <c r="J6432" s="36">
        <v>20</v>
      </c>
    </row>
    <row r="6433" spans="1:10" x14ac:dyDescent="0.25">
      <c r="A6433" s="67"/>
      <c r="B6433" s="67"/>
      <c r="C6433" s="67"/>
      <c r="D6433" s="67"/>
      <c r="E6433" s="67" t="s">
        <v>383</v>
      </c>
      <c r="F6433" s="68">
        <v>41639</v>
      </c>
      <c r="G6433" s="67" t="s">
        <v>1628</v>
      </c>
      <c r="H6433" s="67"/>
      <c r="I6433" s="67" t="s">
        <v>1629</v>
      </c>
      <c r="J6433" s="36">
        <v>20</v>
      </c>
    </row>
    <row r="6434" spans="1:10" x14ac:dyDescent="0.25">
      <c r="A6434" s="67"/>
      <c r="B6434" s="67"/>
      <c r="C6434" s="67"/>
      <c r="D6434" s="67"/>
      <c r="E6434" s="67" t="s">
        <v>383</v>
      </c>
      <c r="F6434" s="68">
        <v>41729</v>
      </c>
      <c r="G6434" s="67" t="s">
        <v>1478</v>
      </c>
      <c r="H6434" s="67"/>
      <c r="I6434" s="67" t="s">
        <v>1479</v>
      </c>
      <c r="J6434" s="36">
        <v>20</v>
      </c>
    </row>
    <row r="6435" spans="1:10" x14ac:dyDescent="0.25">
      <c r="A6435" s="67"/>
      <c r="B6435" s="67"/>
      <c r="C6435" s="67"/>
      <c r="D6435" s="67"/>
      <c r="E6435" s="67" t="s">
        <v>383</v>
      </c>
      <c r="F6435" s="68">
        <v>41820</v>
      </c>
      <c r="G6435" s="67" t="s">
        <v>1638</v>
      </c>
      <c r="H6435" s="67"/>
      <c r="I6435" s="67" t="s">
        <v>1639</v>
      </c>
      <c r="J6435" s="36">
        <v>20</v>
      </c>
    </row>
    <row r="6436" spans="1:10" x14ac:dyDescent="0.25">
      <c r="A6436" s="67"/>
      <c r="B6436" s="67"/>
      <c r="C6436" s="67"/>
      <c r="D6436" s="67"/>
      <c r="E6436" s="67" t="s">
        <v>383</v>
      </c>
      <c r="F6436" s="68">
        <v>41943</v>
      </c>
      <c r="G6436" s="67" t="s">
        <v>1644</v>
      </c>
      <c r="H6436" s="67"/>
      <c r="I6436" s="67" t="s">
        <v>1645</v>
      </c>
      <c r="J6436" s="36">
        <v>76</v>
      </c>
    </row>
    <row r="6437" spans="1:10" x14ac:dyDescent="0.25">
      <c r="A6437" s="67"/>
      <c r="B6437" s="67"/>
      <c r="C6437" s="67"/>
      <c r="D6437" s="67"/>
      <c r="E6437" s="67" t="s">
        <v>383</v>
      </c>
      <c r="F6437" s="68">
        <v>41973</v>
      </c>
      <c r="G6437" s="67" t="s">
        <v>1646</v>
      </c>
      <c r="H6437" s="67"/>
      <c r="I6437" s="67" t="s">
        <v>1647</v>
      </c>
      <c r="J6437" s="36">
        <v>58</v>
      </c>
    </row>
    <row r="6438" spans="1:10" x14ac:dyDescent="0.25">
      <c r="A6438" s="67"/>
      <c r="B6438" s="67"/>
      <c r="C6438" s="67"/>
      <c r="D6438" s="67"/>
      <c r="E6438" s="67" t="s">
        <v>426</v>
      </c>
      <c r="F6438" s="68">
        <v>42150</v>
      </c>
      <c r="G6438" s="67" t="s">
        <v>570</v>
      </c>
      <c r="H6438" s="67" t="s">
        <v>5366</v>
      </c>
      <c r="I6438" s="67" t="s">
        <v>5367</v>
      </c>
      <c r="J6438" s="36">
        <v>-59.84</v>
      </c>
    </row>
    <row r="6439" spans="1:10" x14ac:dyDescent="0.25">
      <c r="A6439" s="67"/>
      <c r="B6439" s="67"/>
      <c r="C6439" s="67"/>
      <c r="D6439" s="67"/>
      <c r="E6439" s="67" t="s">
        <v>426</v>
      </c>
      <c r="F6439" s="68">
        <v>42150</v>
      </c>
      <c r="G6439" s="67" t="s">
        <v>570</v>
      </c>
      <c r="H6439" s="67" t="s">
        <v>5368</v>
      </c>
      <c r="I6439" s="67" t="s">
        <v>5369</v>
      </c>
      <c r="J6439" s="36">
        <v>-70.989999999999995</v>
      </c>
    </row>
    <row r="6440" spans="1:10" x14ac:dyDescent="0.25">
      <c r="A6440" s="67"/>
      <c r="B6440" s="67"/>
      <c r="C6440" s="67"/>
      <c r="D6440" s="67"/>
      <c r="E6440" s="67" t="s">
        <v>383</v>
      </c>
      <c r="F6440" s="68">
        <v>42247</v>
      </c>
      <c r="G6440" s="67" t="s">
        <v>1658</v>
      </c>
      <c r="H6440" s="67"/>
      <c r="I6440" s="67" t="s">
        <v>1659</v>
      </c>
      <c r="J6440" s="36">
        <v>20</v>
      </c>
    </row>
    <row r="6441" spans="1:10" x14ac:dyDescent="0.25">
      <c r="A6441" s="67"/>
      <c r="B6441" s="67"/>
      <c r="C6441" s="67"/>
      <c r="D6441" s="67"/>
      <c r="E6441" s="67" t="s">
        <v>383</v>
      </c>
      <c r="F6441" s="68">
        <v>42264</v>
      </c>
      <c r="G6441" s="67" t="s">
        <v>2055</v>
      </c>
      <c r="H6441" s="67"/>
      <c r="I6441" s="67" t="s">
        <v>2056</v>
      </c>
      <c r="J6441" s="36">
        <v>-500</v>
      </c>
    </row>
    <row r="6442" spans="1:10" x14ac:dyDescent="0.25">
      <c r="A6442" s="67"/>
      <c r="B6442" s="67"/>
      <c r="C6442" s="67"/>
      <c r="D6442" s="67"/>
      <c r="E6442" s="67" t="s">
        <v>383</v>
      </c>
      <c r="F6442" s="68">
        <v>42308</v>
      </c>
      <c r="G6442" s="67" t="s">
        <v>1460</v>
      </c>
      <c r="H6442" s="67"/>
      <c r="I6442" s="67" t="s">
        <v>1461</v>
      </c>
      <c r="J6442" s="36">
        <v>38</v>
      </c>
    </row>
    <row r="6443" spans="1:10" x14ac:dyDescent="0.25">
      <c r="A6443" s="67"/>
      <c r="B6443" s="67"/>
      <c r="C6443" s="67"/>
      <c r="D6443" s="67"/>
      <c r="E6443" s="67" t="s">
        <v>383</v>
      </c>
      <c r="F6443" s="68">
        <v>42551</v>
      </c>
      <c r="G6443" s="67" t="s">
        <v>1669</v>
      </c>
      <c r="H6443" s="67"/>
      <c r="I6443" s="67" t="s">
        <v>1670</v>
      </c>
      <c r="J6443" s="36">
        <v>40</v>
      </c>
    </row>
    <row r="6444" spans="1:10" x14ac:dyDescent="0.25">
      <c r="A6444" s="67"/>
      <c r="B6444" s="67"/>
      <c r="C6444" s="67"/>
      <c r="D6444" s="67"/>
      <c r="E6444" s="67" t="s">
        <v>383</v>
      </c>
      <c r="F6444" s="68">
        <v>42582</v>
      </c>
      <c r="G6444" s="67" t="s">
        <v>1830</v>
      </c>
      <c r="H6444" s="67"/>
      <c r="I6444" s="67" t="s">
        <v>1831</v>
      </c>
      <c r="J6444" s="36">
        <v>200</v>
      </c>
    </row>
    <row r="6445" spans="1:10" x14ac:dyDescent="0.25">
      <c r="A6445" s="67"/>
      <c r="B6445" s="67"/>
      <c r="C6445" s="67"/>
      <c r="D6445" s="67"/>
      <c r="E6445" s="67" t="s">
        <v>383</v>
      </c>
      <c r="F6445" s="68">
        <v>42613</v>
      </c>
      <c r="G6445" s="67" t="s">
        <v>1482</v>
      </c>
      <c r="H6445" s="67"/>
      <c r="I6445" s="67" t="s">
        <v>1483</v>
      </c>
      <c r="J6445" s="36">
        <v>38</v>
      </c>
    </row>
    <row r="6446" spans="1:10" x14ac:dyDescent="0.25">
      <c r="A6446" s="67"/>
      <c r="B6446" s="67"/>
      <c r="C6446" s="67"/>
      <c r="D6446" s="67"/>
      <c r="E6446" s="67" t="s">
        <v>383</v>
      </c>
      <c r="F6446" s="68">
        <v>42766</v>
      </c>
      <c r="G6446" s="67" t="s">
        <v>1586</v>
      </c>
      <c r="H6446" s="67"/>
      <c r="I6446" s="67" t="s">
        <v>1587</v>
      </c>
      <c r="J6446" s="36">
        <v>20</v>
      </c>
    </row>
    <row r="6447" spans="1:10" x14ac:dyDescent="0.25">
      <c r="A6447" s="67"/>
      <c r="B6447" s="67"/>
      <c r="C6447" s="67"/>
      <c r="D6447" s="67"/>
      <c r="E6447" s="67" t="s">
        <v>383</v>
      </c>
      <c r="F6447" s="68">
        <v>42767</v>
      </c>
      <c r="G6447" s="67" t="s">
        <v>1009</v>
      </c>
      <c r="H6447" s="67"/>
      <c r="I6447" s="67" t="s">
        <v>1556</v>
      </c>
      <c r="J6447" s="36">
        <v>-464.53</v>
      </c>
    </row>
    <row r="6448" spans="1:10" x14ac:dyDescent="0.25">
      <c r="A6448" s="67"/>
      <c r="B6448" s="67"/>
      <c r="C6448" s="67"/>
      <c r="D6448" s="67"/>
      <c r="E6448" s="67" t="s">
        <v>383</v>
      </c>
      <c r="F6448" s="68">
        <v>42825</v>
      </c>
      <c r="G6448" s="67" t="s">
        <v>1588</v>
      </c>
      <c r="H6448" s="67"/>
      <c r="I6448" s="67" t="s">
        <v>1589</v>
      </c>
      <c r="J6448" s="36">
        <v>20</v>
      </c>
    </row>
    <row r="6449" spans="1:10" x14ac:dyDescent="0.25">
      <c r="A6449" s="67"/>
      <c r="B6449" s="67"/>
      <c r="C6449" s="67"/>
      <c r="D6449" s="67"/>
      <c r="E6449" s="67" t="s">
        <v>390</v>
      </c>
      <c r="F6449" s="68">
        <v>43231</v>
      </c>
      <c r="G6449" s="67" t="s">
        <v>5370</v>
      </c>
      <c r="H6449" s="67" t="s">
        <v>5371</v>
      </c>
      <c r="I6449" s="67" t="s">
        <v>5372</v>
      </c>
      <c r="J6449" s="36">
        <v>-544.22</v>
      </c>
    </row>
    <row r="6450" spans="1:10" x14ac:dyDescent="0.25">
      <c r="A6450" s="67"/>
      <c r="B6450" s="67"/>
      <c r="C6450" s="67"/>
      <c r="D6450" s="67"/>
      <c r="E6450" s="67" t="s">
        <v>390</v>
      </c>
      <c r="F6450" s="68">
        <v>43231</v>
      </c>
      <c r="G6450" s="67" t="s">
        <v>5370</v>
      </c>
      <c r="H6450" s="67" t="s">
        <v>5371</v>
      </c>
      <c r="I6450" s="67" t="s">
        <v>499</v>
      </c>
      <c r="J6450" s="36">
        <v>-2.99</v>
      </c>
    </row>
    <row r="6451" spans="1:10" x14ac:dyDescent="0.25">
      <c r="A6451" s="67"/>
      <c r="B6451" s="67"/>
      <c r="C6451" s="67"/>
      <c r="D6451" s="67"/>
      <c r="E6451" s="67" t="s">
        <v>390</v>
      </c>
      <c r="F6451" s="68">
        <v>43435</v>
      </c>
      <c r="G6451" s="67" t="s">
        <v>5373</v>
      </c>
      <c r="H6451" s="67" t="s">
        <v>5374</v>
      </c>
      <c r="I6451" s="67" t="s">
        <v>5375</v>
      </c>
      <c r="J6451" s="36">
        <v>-2203.37</v>
      </c>
    </row>
    <row r="6452" spans="1:10" x14ac:dyDescent="0.25">
      <c r="A6452" s="67"/>
      <c r="B6452" s="67"/>
      <c r="C6452" s="67"/>
      <c r="D6452" s="67"/>
      <c r="E6452" s="67" t="s">
        <v>390</v>
      </c>
      <c r="F6452" s="68">
        <v>43435</v>
      </c>
      <c r="G6452" s="67" t="s">
        <v>5376</v>
      </c>
      <c r="H6452" s="67" t="s">
        <v>5374</v>
      </c>
      <c r="I6452" s="67" t="s">
        <v>5377</v>
      </c>
      <c r="J6452" s="36">
        <v>-218</v>
      </c>
    </row>
    <row r="6453" spans="1:10" ht="15.75" thickBot="1" x14ac:dyDescent="0.3">
      <c r="A6453" s="67"/>
      <c r="B6453" s="67"/>
      <c r="C6453" s="67"/>
      <c r="D6453" s="67"/>
      <c r="E6453" s="67" t="s">
        <v>390</v>
      </c>
      <c r="F6453" s="68">
        <v>43454</v>
      </c>
      <c r="G6453" s="67" t="s">
        <v>5378</v>
      </c>
      <c r="H6453" s="67" t="s">
        <v>5379</v>
      </c>
      <c r="I6453" s="67" t="s">
        <v>5380</v>
      </c>
      <c r="J6453" s="37">
        <v>-179.53</v>
      </c>
    </row>
    <row r="6454" spans="1:10" x14ac:dyDescent="0.25">
      <c r="A6454" s="67"/>
      <c r="B6454" s="67"/>
      <c r="C6454" s="67" t="s">
        <v>5381</v>
      </c>
      <c r="D6454" s="67"/>
      <c r="E6454" s="67"/>
      <c r="F6454" s="68"/>
      <c r="G6454" s="67"/>
      <c r="H6454" s="67"/>
      <c r="I6454" s="67"/>
      <c r="J6454" s="36">
        <f>ROUND(SUM(J6412:J6453),5)</f>
        <v>2206.89</v>
      </c>
    </row>
    <row r="6455" spans="1:10" x14ac:dyDescent="0.25">
      <c r="A6455" s="64"/>
      <c r="B6455" s="64"/>
      <c r="C6455" s="64" t="s">
        <v>5382</v>
      </c>
      <c r="D6455" s="64"/>
      <c r="E6455" s="64"/>
      <c r="F6455" s="65"/>
      <c r="G6455" s="64"/>
      <c r="H6455" s="64"/>
      <c r="I6455" s="64"/>
      <c r="J6455" s="57"/>
    </row>
    <row r="6456" spans="1:10" ht="15.75" thickBot="1" x14ac:dyDescent="0.3">
      <c r="A6456" s="63"/>
      <c r="B6456" s="63"/>
      <c r="C6456" s="63"/>
      <c r="D6456" s="67"/>
      <c r="E6456" s="67" t="s">
        <v>383</v>
      </c>
      <c r="F6456" s="68">
        <v>43507</v>
      </c>
      <c r="G6456" s="67" t="s">
        <v>5383</v>
      </c>
      <c r="H6456" s="67"/>
      <c r="I6456" s="67" t="s">
        <v>5384</v>
      </c>
      <c r="J6456" s="37">
        <v>500</v>
      </c>
    </row>
    <row r="6457" spans="1:10" x14ac:dyDescent="0.25">
      <c r="A6457" s="67"/>
      <c r="B6457" s="67"/>
      <c r="C6457" s="67" t="s">
        <v>5385</v>
      </c>
      <c r="D6457" s="67"/>
      <c r="E6457" s="67"/>
      <c r="F6457" s="68"/>
      <c r="G6457" s="67"/>
      <c r="H6457" s="67"/>
      <c r="I6457" s="67"/>
      <c r="J6457" s="36">
        <f>ROUND(SUM(J6455:J6456),5)</f>
        <v>500</v>
      </c>
    </row>
    <row r="6458" spans="1:10" x14ac:dyDescent="0.25">
      <c r="A6458" s="64"/>
      <c r="B6458" s="64"/>
      <c r="C6458" s="64" t="s">
        <v>5386</v>
      </c>
      <c r="D6458" s="64"/>
      <c r="E6458" s="64"/>
      <c r="F6458" s="65"/>
      <c r="G6458" s="64"/>
      <c r="H6458" s="64"/>
      <c r="I6458" s="64"/>
      <c r="J6458" s="57"/>
    </row>
    <row r="6459" spans="1:10" x14ac:dyDescent="0.25">
      <c r="A6459" s="67"/>
      <c r="B6459" s="67"/>
      <c r="C6459" s="67"/>
      <c r="D6459" s="67"/>
      <c r="E6459" s="67" t="s">
        <v>383</v>
      </c>
      <c r="F6459" s="68">
        <v>40755</v>
      </c>
      <c r="G6459" s="67" t="s">
        <v>1563</v>
      </c>
      <c r="H6459" s="67"/>
      <c r="I6459" s="67" t="s">
        <v>1564</v>
      </c>
      <c r="J6459" s="36">
        <v>20</v>
      </c>
    </row>
    <row r="6460" spans="1:10" x14ac:dyDescent="0.25">
      <c r="A6460" s="67"/>
      <c r="B6460" s="67"/>
      <c r="C6460" s="67"/>
      <c r="D6460" s="67"/>
      <c r="E6460" s="67" t="s">
        <v>383</v>
      </c>
      <c r="F6460" s="68">
        <v>40877</v>
      </c>
      <c r="G6460" s="67" t="s">
        <v>894</v>
      </c>
      <c r="H6460" s="67"/>
      <c r="I6460" s="67" t="s">
        <v>895</v>
      </c>
      <c r="J6460" s="36">
        <v>40</v>
      </c>
    </row>
    <row r="6461" spans="1:10" x14ac:dyDescent="0.25">
      <c r="A6461" s="67"/>
      <c r="B6461" s="67"/>
      <c r="C6461" s="67"/>
      <c r="D6461" s="67"/>
      <c r="E6461" s="67" t="s">
        <v>383</v>
      </c>
      <c r="F6461" s="68">
        <v>40908</v>
      </c>
      <c r="G6461" s="67" t="s">
        <v>1618</v>
      </c>
      <c r="H6461" s="67"/>
      <c r="I6461" s="67" t="s">
        <v>1619</v>
      </c>
      <c r="J6461" s="36">
        <v>20</v>
      </c>
    </row>
    <row r="6462" spans="1:10" x14ac:dyDescent="0.25">
      <c r="A6462" s="67"/>
      <c r="B6462" s="67"/>
      <c r="C6462" s="67"/>
      <c r="D6462" s="67"/>
      <c r="E6462" s="67" t="s">
        <v>383</v>
      </c>
      <c r="F6462" s="68">
        <v>40968</v>
      </c>
      <c r="G6462" s="67" t="s">
        <v>1622</v>
      </c>
      <c r="H6462" s="67"/>
      <c r="I6462" s="67" t="s">
        <v>1623</v>
      </c>
      <c r="J6462" s="36">
        <v>20</v>
      </c>
    </row>
    <row r="6463" spans="1:10" x14ac:dyDescent="0.25">
      <c r="A6463" s="67"/>
      <c r="B6463" s="67"/>
      <c r="C6463" s="67"/>
      <c r="D6463" s="67"/>
      <c r="E6463" s="67" t="s">
        <v>383</v>
      </c>
      <c r="F6463" s="68">
        <v>41243</v>
      </c>
      <c r="G6463" s="67" t="s">
        <v>1734</v>
      </c>
      <c r="H6463" s="67"/>
      <c r="I6463" s="67" t="s">
        <v>1735</v>
      </c>
      <c r="J6463" s="36">
        <v>20</v>
      </c>
    </row>
    <row r="6464" spans="1:10" x14ac:dyDescent="0.25">
      <c r="A6464" s="67"/>
      <c r="B6464" s="67"/>
      <c r="C6464" s="67"/>
      <c r="D6464" s="67"/>
      <c r="E6464" s="67" t="s">
        <v>383</v>
      </c>
      <c r="F6464" s="68">
        <v>42216</v>
      </c>
      <c r="G6464" s="67" t="s">
        <v>1655</v>
      </c>
      <c r="H6464" s="67"/>
      <c r="I6464" s="67" t="s">
        <v>1656</v>
      </c>
      <c r="J6464" s="36">
        <v>20</v>
      </c>
    </row>
    <row r="6465" spans="1:10" ht="15.75" thickBot="1" x14ac:dyDescent="0.3">
      <c r="A6465" s="67"/>
      <c r="B6465" s="67"/>
      <c r="C6465" s="67"/>
      <c r="D6465" s="67"/>
      <c r="E6465" s="67" t="s">
        <v>383</v>
      </c>
      <c r="F6465" s="68">
        <v>42306</v>
      </c>
      <c r="G6465" s="67" t="s">
        <v>492</v>
      </c>
      <c r="H6465" s="67"/>
      <c r="I6465" s="67" t="s">
        <v>2886</v>
      </c>
      <c r="J6465" s="37">
        <v>-140</v>
      </c>
    </row>
    <row r="6466" spans="1:10" x14ac:dyDescent="0.25">
      <c r="A6466" s="67"/>
      <c r="B6466" s="67"/>
      <c r="C6466" s="67" t="s">
        <v>5387</v>
      </c>
      <c r="D6466" s="67"/>
      <c r="E6466" s="67"/>
      <c r="F6466" s="68"/>
      <c r="G6466" s="67"/>
      <c r="H6466" s="67"/>
      <c r="I6466" s="67"/>
      <c r="J6466" s="36">
        <f>ROUND(SUM(J6458:J6465),5)</f>
        <v>0</v>
      </c>
    </row>
    <row r="6467" spans="1:10" x14ac:dyDescent="0.25">
      <c r="A6467" s="64"/>
      <c r="B6467" s="64"/>
      <c r="C6467" s="64" t="s">
        <v>5388</v>
      </c>
      <c r="D6467" s="64"/>
      <c r="E6467" s="64"/>
      <c r="F6467" s="65"/>
      <c r="G6467" s="64"/>
      <c r="H6467" s="64"/>
      <c r="I6467" s="64"/>
      <c r="J6467" s="57"/>
    </row>
    <row r="6468" spans="1:10" x14ac:dyDescent="0.25">
      <c r="A6468" s="67"/>
      <c r="B6468" s="67"/>
      <c r="C6468" s="67"/>
      <c r="D6468" s="67"/>
      <c r="E6468" s="67" t="s">
        <v>423</v>
      </c>
      <c r="F6468" s="68">
        <v>42545</v>
      </c>
      <c r="G6468" s="67"/>
      <c r="H6468" s="67" t="s">
        <v>5389</v>
      </c>
      <c r="I6468" s="67" t="s">
        <v>2358</v>
      </c>
      <c r="J6468" s="36">
        <v>450</v>
      </c>
    </row>
    <row r="6469" spans="1:10" x14ac:dyDescent="0.25">
      <c r="A6469" s="67"/>
      <c r="B6469" s="67"/>
      <c r="C6469" s="67"/>
      <c r="D6469" s="67"/>
      <c r="E6469" s="67" t="s">
        <v>423</v>
      </c>
      <c r="F6469" s="68">
        <v>42545</v>
      </c>
      <c r="G6469" s="67"/>
      <c r="H6469" s="67"/>
      <c r="I6469" s="67" t="s">
        <v>431</v>
      </c>
      <c r="J6469" s="36">
        <v>-12.82</v>
      </c>
    </row>
    <row r="6470" spans="1:10" x14ac:dyDescent="0.25">
      <c r="A6470" s="67"/>
      <c r="B6470" s="67"/>
      <c r="C6470" s="67"/>
      <c r="D6470" s="67"/>
      <c r="E6470" s="67" t="s">
        <v>423</v>
      </c>
      <c r="F6470" s="68">
        <v>42551</v>
      </c>
      <c r="G6470" s="67"/>
      <c r="H6470" s="67"/>
      <c r="I6470" s="67" t="s">
        <v>5390</v>
      </c>
      <c r="J6470" s="36">
        <v>450</v>
      </c>
    </row>
    <row r="6471" spans="1:10" x14ac:dyDescent="0.25">
      <c r="A6471" s="67"/>
      <c r="B6471" s="67"/>
      <c r="C6471" s="67"/>
      <c r="D6471" s="67"/>
      <c r="E6471" s="67" t="s">
        <v>423</v>
      </c>
      <c r="F6471" s="68">
        <v>42551</v>
      </c>
      <c r="G6471" s="67"/>
      <c r="H6471" s="67"/>
      <c r="I6471" s="67" t="s">
        <v>431</v>
      </c>
      <c r="J6471" s="36">
        <v>-12.14</v>
      </c>
    </row>
    <row r="6472" spans="1:10" x14ac:dyDescent="0.25">
      <c r="A6472" s="67"/>
      <c r="B6472" s="67"/>
      <c r="C6472" s="67"/>
      <c r="D6472" s="67"/>
      <c r="E6472" s="67" t="s">
        <v>383</v>
      </c>
      <c r="F6472" s="68">
        <v>42794</v>
      </c>
      <c r="G6472" s="67" t="s">
        <v>1551</v>
      </c>
      <c r="H6472" s="67"/>
      <c r="I6472" s="67" t="s">
        <v>1465</v>
      </c>
      <c r="J6472" s="36">
        <v>8</v>
      </c>
    </row>
    <row r="6473" spans="1:10" x14ac:dyDescent="0.25">
      <c r="A6473" s="67"/>
      <c r="B6473" s="67"/>
      <c r="C6473" s="67"/>
      <c r="D6473" s="67"/>
      <c r="E6473" s="67" t="s">
        <v>390</v>
      </c>
      <c r="F6473" s="68">
        <v>42797</v>
      </c>
      <c r="G6473" s="67"/>
      <c r="H6473" s="67" t="s">
        <v>5391</v>
      </c>
      <c r="I6473" s="67" t="s">
        <v>5392</v>
      </c>
      <c r="J6473" s="36">
        <v>-11.67</v>
      </c>
    </row>
    <row r="6474" spans="1:10" x14ac:dyDescent="0.25">
      <c r="A6474" s="67"/>
      <c r="B6474" s="67"/>
      <c r="C6474" s="67"/>
      <c r="D6474" s="67"/>
      <c r="E6474" s="67" t="s">
        <v>390</v>
      </c>
      <c r="F6474" s="68">
        <v>42825</v>
      </c>
      <c r="G6474" s="67"/>
      <c r="H6474" s="67" t="s">
        <v>5391</v>
      </c>
      <c r="I6474" s="67" t="s">
        <v>5393</v>
      </c>
      <c r="J6474" s="36">
        <v>-12</v>
      </c>
    </row>
    <row r="6475" spans="1:10" x14ac:dyDescent="0.25">
      <c r="A6475" s="67"/>
      <c r="B6475" s="67"/>
      <c r="C6475" s="67"/>
      <c r="D6475" s="67"/>
      <c r="E6475" s="67" t="s">
        <v>390</v>
      </c>
      <c r="F6475" s="68">
        <v>42833</v>
      </c>
      <c r="G6475" s="67"/>
      <c r="H6475" s="67" t="s">
        <v>5391</v>
      </c>
      <c r="I6475" s="67" t="s">
        <v>5393</v>
      </c>
      <c r="J6475" s="36">
        <v>-12</v>
      </c>
    </row>
    <row r="6476" spans="1:10" x14ac:dyDescent="0.25">
      <c r="A6476" s="67"/>
      <c r="B6476" s="67"/>
      <c r="C6476" s="67"/>
      <c r="D6476" s="67"/>
      <c r="E6476" s="67" t="s">
        <v>390</v>
      </c>
      <c r="F6476" s="68">
        <v>42917</v>
      </c>
      <c r="G6476" s="67" t="s">
        <v>5394</v>
      </c>
      <c r="H6476" s="67" t="s">
        <v>5391</v>
      </c>
      <c r="I6476" s="67" t="s">
        <v>5395</v>
      </c>
      <c r="J6476" s="36">
        <v>-35.69</v>
      </c>
    </row>
    <row r="6477" spans="1:10" x14ac:dyDescent="0.25">
      <c r="A6477" s="67"/>
      <c r="B6477" s="67"/>
      <c r="C6477" s="67"/>
      <c r="D6477" s="67"/>
      <c r="E6477" s="67" t="s">
        <v>390</v>
      </c>
      <c r="F6477" s="68">
        <v>42952</v>
      </c>
      <c r="G6477" s="67" t="s">
        <v>5396</v>
      </c>
      <c r="H6477" s="67" t="s">
        <v>5391</v>
      </c>
      <c r="I6477" s="67" t="s">
        <v>5397</v>
      </c>
      <c r="J6477" s="36">
        <v>-12.1</v>
      </c>
    </row>
    <row r="6478" spans="1:10" x14ac:dyDescent="0.25">
      <c r="A6478" s="67"/>
      <c r="B6478" s="67"/>
      <c r="C6478" s="67"/>
      <c r="D6478" s="67"/>
      <c r="E6478" s="67" t="s">
        <v>390</v>
      </c>
      <c r="F6478" s="68">
        <v>43072</v>
      </c>
      <c r="G6478" s="67" t="s">
        <v>5398</v>
      </c>
      <c r="H6478" s="67" t="s">
        <v>5391</v>
      </c>
      <c r="I6478" s="67" t="s">
        <v>5399</v>
      </c>
      <c r="J6478" s="36">
        <v>-47.34</v>
      </c>
    </row>
    <row r="6479" spans="1:10" x14ac:dyDescent="0.25">
      <c r="A6479" s="67"/>
      <c r="B6479" s="67"/>
      <c r="C6479" s="67"/>
      <c r="D6479" s="67"/>
      <c r="E6479" s="67" t="s">
        <v>390</v>
      </c>
      <c r="F6479" s="68">
        <v>43072</v>
      </c>
      <c r="G6479" s="67" t="s">
        <v>5398</v>
      </c>
      <c r="H6479" s="67" t="s">
        <v>5391</v>
      </c>
      <c r="I6479" s="67" t="s">
        <v>499</v>
      </c>
      <c r="J6479" s="36">
        <v>-0.15</v>
      </c>
    </row>
    <row r="6480" spans="1:10" x14ac:dyDescent="0.25">
      <c r="A6480" s="67"/>
      <c r="B6480" s="67"/>
      <c r="C6480" s="67"/>
      <c r="D6480" s="67"/>
      <c r="E6480" s="67" t="s">
        <v>390</v>
      </c>
      <c r="F6480" s="68">
        <v>43132</v>
      </c>
      <c r="G6480" s="67" t="s">
        <v>5400</v>
      </c>
      <c r="H6480" s="67" t="s">
        <v>5391</v>
      </c>
      <c r="I6480" s="67" t="s">
        <v>5401</v>
      </c>
      <c r="J6480" s="36">
        <v>-25.21</v>
      </c>
    </row>
    <row r="6481" spans="1:10" x14ac:dyDescent="0.25">
      <c r="A6481" s="67"/>
      <c r="B6481" s="67"/>
      <c r="C6481" s="67"/>
      <c r="D6481" s="67"/>
      <c r="E6481" s="67" t="s">
        <v>390</v>
      </c>
      <c r="F6481" s="68">
        <v>43132</v>
      </c>
      <c r="G6481" s="67" t="s">
        <v>5400</v>
      </c>
      <c r="H6481" s="67" t="s">
        <v>5391</v>
      </c>
      <c r="I6481" s="67" t="s">
        <v>499</v>
      </c>
      <c r="J6481" s="36">
        <v>-0.08</v>
      </c>
    </row>
    <row r="6482" spans="1:10" x14ac:dyDescent="0.25">
      <c r="A6482" s="67"/>
      <c r="B6482" s="67"/>
      <c r="C6482" s="67"/>
      <c r="D6482" s="67"/>
      <c r="E6482" s="67" t="s">
        <v>390</v>
      </c>
      <c r="F6482" s="68">
        <v>43228</v>
      </c>
      <c r="G6482" s="67" t="s">
        <v>5402</v>
      </c>
      <c r="H6482" s="67" t="s">
        <v>5391</v>
      </c>
      <c r="I6482" s="67" t="s">
        <v>5403</v>
      </c>
      <c r="J6482" s="36">
        <v>-36.18</v>
      </c>
    </row>
    <row r="6483" spans="1:10" x14ac:dyDescent="0.25">
      <c r="A6483" s="67"/>
      <c r="B6483" s="67"/>
      <c r="C6483" s="67"/>
      <c r="D6483" s="67"/>
      <c r="E6483" s="67" t="s">
        <v>390</v>
      </c>
      <c r="F6483" s="68">
        <v>43228</v>
      </c>
      <c r="G6483" s="67" t="s">
        <v>5402</v>
      </c>
      <c r="H6483" s="67" t="s">
        <v>5391</v>
      </c>
      <c r="I6483" s="67" t="s">
        <v>499</v>
      </c>
      <c r="J6483" s="36">
        <v>-4.9800000000000004</v>
      </c>
    </row>
    <row r="6484" spans="1:10" x14ac:dyDescent="0.25">
      <c r="A6484" s="67"/>
      <c r="B6484" s="67"/>
      <c r="C6484" s="67"/>
      <c r="D6484" s="67"/>
      <c r="E6484" s="67" t="s">
        <v>423</v>
      </c>
      <c r="F6484" s="68">
        <v>43343</v>
      </c>
      <c r="G6484" s="67"/>
      <c r="H6484" s="67"/>
      <c r="I6484" s="67" t="s">
        <v>5404</v>
      </c>
      <c r="J6484" s="36">
        <v>500</v>
      </c>
    </row>
    <row r="6485" spans="1:10" x14ac:dyDescent="0.25">
      <c r="A6485" s="67"/>
      <c r="B6485" s="67"/>
      <c r="C6485" s="67"/>
      <c r="D6485" s="67"/>
      <c r="E6485" s="67" t="s">
        <v>423</v>
      </c>
      <c r="F6485" s="68">
        <v>43343</v>
      </c>
      <c r="G6485" s="67"/>
      <c r="H6485" s="67"/>
      <c r="I6485" s="67" t="s">
        <v>5405</v>
      </c>
      <c r="J6485" s="36">
        <v>-18.8</v>
      </c>
    </row>
    <row r="6486" spans="1:10" x14ac:dyDescent="0.25">
      <c r="A6486" s="67"/>
      <c r="B6486" s="67"/>
      <c r="C6486" s="67"/>
      <c r="D6486" s="67"/>
      <c r="E6486" s="67" t="s">
        <v>383</v>
      </c>
      <c r="F6486" s="68">
        <v>43343</v>
      </c>
      <c r="G6486" s="67" t="s">
        <v>838</v>
      </c>
      <c r="H6486" s="67"/>
      <c r="I6486" s="67" t="s">
        <v>5406</v>
      </c>
      <c r="J6486" s="36">
        <v>-18.8</v>
      </c>
    </row>
    <row r="6487" spans="1:10" x14ac:dyDescent="0.25">
      <c r="A6487" s="67"/>
      <c r="B6487" s="67"/>
      <c r="C6487" s="67"/>
      <c r="D6487" s="67"/>
      <c r="E6487" s="67" t="s">
        <v>390</v>
      </c>
      <c r="F6487" s="68">
        <v>43358</v>
      </c>
      <c r="G6487" s="67" t="s">
        <v>5407</v>
      </c>
      <c r="H6487" s="67" t="s">
        <v>5391</v>
      </c>
      <c r="I6487" s="67" t="s">
        <v>5408</v>
      </c>
      <c r="J6487" s="36">
        <v>-35.659999999999997</v>
      </c>
    </row>
    <row r="6488" spans="1:10" x14ac:dyDescent="0.25">
      <c r="A6488" s="67"/>
      <c r="B6488" s="67"/>
      <c r="C6488" s="67"/>
      <c r="D6488" s="67"/>
      <c r="E6488" s="67" t="s">
        <v>390</v>
      </c>
      <c r="F6488" s="68">
        <v>43358</v>
      </c>
      <c r="G6488" s="67" t="s">
        <v>5407</v>
      </c>
      <c r="H6488" s="67" t="s">
        <v>5391</v>
      </c>
      <c r="I6488" s="67" t="s">
        <v>425</v>
      </c>
      <c r="J6488" s="36">
        <v>-0.99</v>
      </c>
    </row>
    <row r="6489" spans="1:10" x14ac:dyDescent="0.25">
      <c r="A6489" s="67"/>
      <c r="B6489" s="67"/>
      <c r="C6489" s="67"/>
      <c r="D6489" s="67"/>
      <c r="E6489" s="67" t="s">
        <v>423</v>
      </c>
      <c r="F6489" s="68">
        <v>43373</v>
      </c>
      <c r="G6489" s="67"/>
      <c r="H6489" s="67"/>
      <c r="I6489" s="67" t="s">
        <v>5409</v>
      </c>
      <c r="J6489" s="36">
        <v>500</v>
      </c>
    </row>
    <row r="6490" spans="1:10" x14ac:dyDescent="0.25">
      <c r="A6490" s="67"/>
      <c r="B6490" s="67"/>
      <c r="C6490" s="67"/>
      <c r="D6490" s="67"/>
      <c r="E6490" s="67" t="s">
        <v>423</v>
      </c>
      <c r="F6490" s="68">
        <v>43373</v>
      </c>
      <c r="G6490" s="67"/>
      <c r="H6490" s="67"/>
      <c r="I6490" s="67" t="s">
        <v>5410</v>
      </c>
      <c r="J6490" s="36">
        <v>-18.8</v>
      </c>
    </row>
    <row r="6491" spans="1:10" x14ac:dyDescent="0.25">
      <c r="A6491" s="67"/>
      <c r="B6491" s="67"/>
      <c r="C6491" s="67"/>
      <c r="D6491" s="67"/>
      <c r="E6491" s="67" t="s">
        <v>390</v>
      </c>
      <c r="F6491" s="68">
        <v>43499</v>
      </c>
      <c r="G6491" s="67" t="s">
        <v>5411</v>
      </c>
      <c r="H6491" s="67" t="s">
        <v>5391</v>
      </c>
      <c r="I6491" s="67" t="s">
        <v>5412</v>
      </c>
      <c r="J6491" s="36">
        <v>-72.010000000000005</v>
      </c>
    </row>
    <row r="6492" spans="1:10" x14ac:dyDescent="0.25">
      <c r="A6492" s="67"/>
      <c r="B6492" s="67"/>
      <c r="C6492" s="67"/>
      <c r="D6492" s="67"/>
      <c r="E6492" s="67" t="s">
        <v>390</v>
      </c>
      <c r="F6492" s="68">
        <v>43499</v>
      </c>
      <c r="G6492" s="67" t="s">
        <v>5411</v>
      </c>
      <c r="H6492" s="67" t="s">
        <v>5391</v>
      </c>
      <c r="I6492" s="67" t="s">
        <v>425</v>
      </c>
      <c r="J6492" s="36">
        <v>-2.99</v>
      </c>
    </row>
    <row r="6493" spans="1:10" x14ac:dyDescent="0.25">
      <c r="A6493" s="67"/>
      <c r="B6493" s="67"/>
      <c r="C6493" s="67"/>
      <c r="D6493" s="67"/>
      <c r="E6493" s="67" t="s">
        <v>423</v>
      </c>
      <c r="F6493" s="68">
        <v>43708</v>
      </c>
      <c r="G6493" s="67"/>
      <c r="H6493" s="67"/>
      <c r="I6493" s="67" t="s">
        <v>5413</v>
      </c>
      <c r="J6493" s="36">
        <v>500</v>
      </c>
    </row>
    <row r="6494" spans="1:10" x14ac:dyDescent="0.25">
      <c r="A6494" s="67"/>
      <c r="B6494" s="67"/>
      <c r="C6494" s="67"/>
      <c r="D6494" s="67"/>
      <c r="E6494" s="67" t="s">
        <v>423</v>
      </c>
      <c r="F6494" s="68">
        <v>43708</v>
      </c>
      <c r="G6494" s="67"/>
      <c r="H6494" s="67"/>
      <c r="I6494" s="67" t="s">
        <v>5414</v>
      </c>
      <c r="J6494" s="36">
        <v>-18.8</v>
      </c>
    </row>
    <row r="6495" spans="1:10" ht="15.75" thickBot="1" x14ac:dyDescent="0.3">
      <c r="A6495" s="67"/>
      <c r="B6495" s="67"/>
      <c r="C6495" s="67"/>
      <c r="D6495" s="67"/>
      <c r="E6495" s="67" t="s">
        <v>390</v>
      </c>
      <c r="F6495" s="68">
        <v>43725</v>
      </c>
      <c r="G6495" s="67" t="s">
        <v>5415</v>
      </c>
      <c r="H6495" s="67" t="s">
        <v>5391</v>
      </c>
      <c r="I6495" s="67" t="s">
        <v>5416</v>
      </c>
      <c r="J6495" s="37">
        <v>-87.7</v>
      </c>
    </row>
    <row r="6496" spans="1:10" x14ac:dyDescent="0.25">
      <c r="A6496" s="67"/>
      <c r="B6496" s="67"/>
      <c r="C6496" s="67" t="s">
        <v>5417</v>
      </c>
      <c r="D6496" s="67"/>
      <c r="E6496" s="67"/>
      <c r="F6496" s="68"/>
      <c r="G6496" s="67"/>
      <c r="H6496" s="67"/>
      <c r="I6496" s="67"/>
      <c r="J6496" s="36">
        <f>ROUND(SUM(J6467:J6495),5)</f>
        <v>1911.09</v>
      </c>
    </row>
    <row r="6497" spans="1:10" x14ac:dyDescent="0.25">
      <c r="A6497" s="64"/>
      <c r="B6497" s="64"/>
      <c r="C6497" s="64" t="s">
        <v>5418</v>
      </c>
      <c r="D6497" s="64"/>
      <c r="E6497" s="64"/>
      <c r="F6497" s="65"/>
      <c r="G6497" s="64"/>
      <c r="H6497" s="64"/>
      <c r="I6497" s="64"/>
      <c r="J6497" s="57"/>
    </row>
    <row r="6498" spans="1:10" x14ac:dyDescent="0.25">
      <c r="A6498" s="67"/>
      <c r="B6498" s="67"/>
      <c r="C6498" s="67"/>
      <c r="D6498" s="67"/>
      <c r="E6498" s="67" t="s">
        <v>383</v>
      </c>
      <c r="F6498" s="68">
        <v>41578</v>
      </c>
      <c r="G6498" s="67" t="s">
        <v>421</v>
      </c>
      <c r="H6498" s="67"/>
      <c r="I6498" s="67" t="s">
        <v>422</v>
      </c>
      <c r="J6498" s="36">
        <v>20</v>
      </c>
    </row>
    <row r="6499" spans="1:10" x14ac:dyDescent="0.25">
      <c r="A6499" s="67"/>
      <c r="B6499" s="67"/>
      <c r="C6499" s="67"/>
      <c r="D6499" s="67"/>
      <c r="E6499" s="67" t="s">
        <v>383</v>
      </c>
      <c r="F6499" s="68">
        <v>41698</v>
      </c>
      <c r="G6499" s="67" t="s">
        <v>1575</v>
      </c>
      <c r="H6499" s="67"/>
      <c r="I6499" s="67" t="s">
        <v>1576</v>
      </c>
      <c r="J6499" s="36">
        <v>20</v>
      </c>
    </row>
    <row r="6500" spans="1:10" x14ac:dyDescent="0.25">
      <c r="A6500" s="67"/>
      <c r="B6500" s="67"/>
      <c r="C6500" s="67"/>
      <c r="D6500" s="67"/>
      <c r="E6500" s="67" t="s">
        <v>383</v>
      </c>
      <c r="F6500" s="68">
        <v>41851</v>
      </c>
      <c r="G6500" s="67" t="s">
        <v>1780</v>
      </c>
      <c r="H6500" s="67"/>
      <c r="I6500" s="67" t="s">
        <v>1781</v>
      </c>
      <c r="J6500" s="36">
        <v>20</v>
      </c>
    </row>
    <row r="6501" spans="1:10" x14ac:dyDescent="0.25">
      <c r="A6501" s="67"/>
      <c r="B6501" s="67"/>
      <c r="C6501" s="67"/>
      <c r="D6501" s="67"/>
      <c r="E6501" s="67" t="s">
        <v>423</v>
      </c>
      <c r="F6501" s="68">
        <v>41948</v>
      </c>
      <c r="G6501" s="67" t="s">
        <v>5419</v>
      </c>
      <c r="H6501" s="67"/>
      <c r="I6501" s="67" t="s">
        <v>5420</v>
      </c>
      <c r="J6501" s="36">
        <v>20</v>
      </c>
    </row>
    <row r="6502" spans="1:10" x14ac:dyDescent="0.25">
      <c r="A6502" s="67"/>
      <c r="B6502" s="67"/>
      <c r="C6502" s="67"/>
      <c r="D6502" s="67"/>
      <c r="E6502" s="67" t="s">
        <v>383</v>
      </c>
      <c r="F6502" s="68">
        <v>42216</v>
      </c>
      <c r="G6502" s="67" t="s">
        <v>1655</v>
      </c>
      <c r="H6502" s="67"/>
      <c r="I6502" s="67" t="s">
        <v>1656</v>
      </c>
      <c r="J6502" s="36">
        <v>40</v>
      </c>
    </row>
    <row r="6503" spans="1:10" x14ac:dyDescent="0.25">
      <c r="A6503" s="67"/>
      <c r="B6503" s="67"/>
      <c r="C6503" s="67"/>
      <c r="D6503" s="67"/>
      <c r="E6503" s="67" t="s">
        <v>383</v>
      </c>
      <c r="F6503" s="68">
        <v>42613</v>
      </c>
      <c r="G6503" s="67" t="s">
        <v>1482</v>
      </c>
      <c r="H6503" s="67"/>
      <c r="I6503" s="67" t="s">
        <v>1483</v>
      </c>
      <c r="J6503" s="36">
        <v>40</v>
      </c>
    </row>
    <row r="6504" spans="1:10" x14ac:dyDescent="0.25">
      <c r="A6504" s="67"/>
      <c r="B6504" s="67"/>
      <c r="C6504" s="67"/>
      <c r="D6504" s="67"/>
      <c r="E6504" s="67" t="s">
        <v>383</v>
      </c>
      <c r="F6504" s="68">
        <v>42643</v>
      </c>
      <c r="G6504" s="67" t="s">
        <v>1581</v>
      </c>
      <c r="H6504" s="67"/>
      <c r="I6504" s="67" t="s">
        <v>1582</v>
      </c>
      <c r="J6504" s="36">
        <v>38</v>
      </c>
    </row>
    <row r="6505" spans="1:10" x14ac:dyDescent="0.25">
      <c r="A6505" s="67"/>
      <c r="B6505" s="67"/>
      <c r="C6505" s="67"/>
      <c r="D6505" s="67"/>
      <c r="E6505" s="67" t="s">
        <v>383</v>
      </c>
      <c r="F6505" s="68">
        <v>42767</v>
      </c>
      <c r="G6505" s="67" t="s">
        <v>1009</v>
      </c>
      <c r="H6505" s="67"/>
      <c r="I6505" s="67" t="s">
        <v>1556</v>
      </c>
      <c r="J6505" s="36">
        <v>-120</v>
      </c>
    </row>
    <row r="6506" spans="1:10" x14ac:dyDescent="0.25">
      <c r="A6506" s="67"/>
      <c r="B6506" s="67"/>
      <c r="C6506" s="67"/>
      <c r="D6506" s="67"/>
      <c r="E6506" s="67" t="s">
        <v>383</v>
      </c>
      <c r="F6506" s="68">
        <v>43221</v>
      </c>
      <c r="G6506" s="67" t="s">
        <v>1510</v>
      </c>
      <c r="H6506" s="67"/>
      <c r="I6506" s="67"/>
      <c r="J6506" s="36">
        <v>-78</v>
      </c>
    </row>
    <row r="6507" spans="1:10" x14ac:dyDescent="0.25">
      <c r="A6507" s="67"/>
      <c r="B6507" s="67"/>
      <c r="C6507" s="67"/>
      <c r="D6507" s="67"/>
      <c r="E6507" s="67" t="s">
        <v>383</v>
      </c>
      <c r="F6507" s="68">
        <v>43244</v>
      </c>
      <c r="G6507" s="67" t="s">
        <v>2911</v>
      </c>
      <c r="H6507" s="67"/>
      <c r="I6507" s="67" t="s">
        <v>2912</v>
      </c>
      <c r="J6507" s="36">
        <v>500</v>
      </c>
    </row>
    <row r="6508" spans="1:10" x14ac:dyDescent="0.25">
      <c r="A6508" s="67"/>
      <c r="B6508" s="67"/>
      <c r="C6508" s="67"/>
      <c r="D6508" s="67"/>
      <c r="E6508" s="67" t="s">
        <v>390</v>
      </c>
      <c r="F6508" s="68">
        <v>43494</v>
      </c>
      <c r="G6508" s="67" t="s">
        <v>5421</v>
      </c>
      <c r="H6508" s="67" t="s">
        <v>5422</v>
      </c>
      <c r="I6508" s="67" t="s">
        <v>5423</v>
      </c>
      <c r="J6508" s="36">
        <v>-129.07</v>
      </c>
    </row>
    <row r="6509" spans="1:10" ht="15.75" thickBot="1" x14ac:dyDescent="0.3">
      <c r="A6509" s="67"/>
      <c r="B6509" s="67"/>
      <c r="C6509" s="67"/>
      <c r="D6509" s="67"/>
      <c r="E6509" s="67" t="s">
        <v>390</v>
      </c>
      <c r="F6509" s="68">
        <v>43722</v>
      </c>
      <c r="G6509" s="67" t="s">
        <v>1069</v>
      </c>
      <c r="H6509" s="67" t="s">
        <v>568</v>
      </c>
      <c r="I6509" s="67" t="s">
        <v>2893</v>
      </c>
      <c r="J6509" s="37">
        <v>-59.24</v>
      </c>
    </row>
    <row r="6510" spans="1:10" x14ac:dyDescent="0.25">
      <c r="A6510" s="67"/>
      <c r="B6510" s="67"/>
      <c r="C6510" s="67" t="s">
        <v>5424</v>
      </c>
      <c r="D6510" s="67"/>
      <c r="E6510" s="67"/>
      <c r="F6510" s="68"/>
      <c r="G6510" s="67"/>
      <c r="H6510" s="67"/>
      <c r="I6510" s="67"/>
      <c r="J6510" s="36">
        <f>ROUND(SUM(J6497:J6509),5)</f>
        <v>311.69</v>
      </c>
    </row>
    <row r="6511" spans="1:10" x14ac:dyDescent="0.25">
      <c r="A6511" s="64"/>
      <c r="B6511" s="64"/>
      <c r="C6511" s="64" t="s">
        <v>5425</v>
      </c>
      <c r="D6511" s="64"/>
      <c r="E6511" s="64"/>
      <c r="F6511" s="65"/>
      <c r="G6511" s="64"/>
      <c r="H6511" s="64"/>
      <c r="I6511" s="64"/>
      <c r="J6511" s="57"/>
    </row>
    <row r="6512" spans="1:10" x14ac:dyDescent="0.25">
      <c r="A6512" s="67"/>
      <c r="B6512" s="67"/>
      <c r="C6512" s="67"/>
      <c r="D6512" s="67"/>
      <c r="E6512" s="67" t="s">
        <v>383</v>
      </c>
      <c r="F6512" s="68">
        <v>40574</v>
      </c>
      <c r="G6512" s="67" t="s">
        <v>1606</v>
      </c>
      <c r="H6512" s="67"/>
      <c r="I6512" s="67" t="s">
        <v>1607</v>
      </c>
      <c r="J6512" s="36">
        <v>20</v>
      </c>
    </row>
    <row r="6513" spans="1:10" x14ac:dyDescent="0.25">
      <c r="A6513" s="67"/>
      <c r="B6513" s="67"/>
      <c r="C6513" s="67"/>
      <c r="D6513" s="67"/>
      <c r="E6513" s="67" t="s">
        <v>383</v>
      </c>
      <c r="F6513" s="68">
        <v>40999</v>
      </c>
      <c r="G6513" s="67" t="s">
        <v>702</v>
      </c>
      <c r="H6513" s="67"/>
      <c r="I6513" s="67" t="s">
        <v>703</v>
      </c>
      <c r="J6513" s="36">
        <v>20</v>
      </c>
    </row>
    <row r="6514" spans="1:10" x14ac:dyDescent="0.25">
      <c r="A6514" s="67"/>
      <c r="B6514" s="67"/>
      <c r="C6514" s="67"/>
      <c r="D6514" s="67"/>
      <c r="E6514" s="67" t="s">
        <v>383</v>
      </c>
      <c r="F6514" s="68">
        <v>41182</v>
      </c>
      <c r="G6514" s="67" t="s">
        <v>1506</v>
      </c>
      <c r="H6514" s="67"/>
      <c r="I6514" s="67" t="s">
        <v>1507</v>
      </c>
      <c r="J6514" s="36">
        <v>20</v>
      </c>
    </row>
    <row r="6515" spans="1:10" x14ac:dyDescent="0.25">
      <c r="A6515" s="67"/>
      <c r="B6515" s="67"/>
      <c r="C6515" s="67"/>
      <c r="D6515" s="67"/>
      <c r="E6515" s="67" t="s">
        <v>383</v>
      </c>
      <c r="F6515" s="68">
        <v>41333</v>
      </c>
      <c r="G6515" s="67" t="s">
        <v>1571</v>
      </c>
      <c r="H6515" s="67"/>
      <c r="I6515" s="67" t="s">
        <v>1572</v>
      </c>
      <c r="J6515" s="36">
        <v>20</v>
      </c>
    </row>
    <row r="6516" spans="1:10" x14ac:dyDescent="0.25">
      <c r="A6516" s="67"/>
      <c r="B6516" s="67"/>
      <c r="C6516" s="67"/>
      <c r="D6516" s="67"/>
      <c r="E6516" s="67" t="s">
        <v>383</v>
      </c>
      <c r="F6516" s="68">
        <v>41425</v>
      </c>
      <c r="G6516" s="67" t="s">
        <v>1490</v>
      </c>
      <c r="H6516" s="67"/>
      <c r="I6516" s="67" t="s">
        <v>1491</v>
      </c>
      <c r="J6516" s="36">
        <v>20</v>
      </c>
    </row>
    <row r="6517" spans="1:10" x14ac:dyDescent="0.25">
      <c r="A6517" s="67"/>
      <c r="B6517" s="67"/>
      <c r="C6517" s="67"/>
      <c r="D6517" s="67"/>
      <c r="E6517" s="67" t="s">
        <v>383</v>
      </c>
      <c r="F6517" s="68">
        <v>41455</v>
      </c>
      <c r="G6517" s="67" t="s">
        <v>1750</v>
      </c>
      <c r="H6517" s="67"/>
      <c r="I6517" s="67" t="s">
        <v>1751</v>
      </c>
      <c r="J6517" s="36">
        <v>238</v>
      </c>
    </row>
    <row r="6518" spans="1:10" x14ac:dyDescent="0.25">
      <c r="A6518" s="67"/>
      <c r="B6518" s="67"/>
      <c r="C6518" s="67"/>
      <c r="D6518" s="67"/>
      <c r="E6518" s="67" t="s">
        <v>383</v>
      </c>
      <c r="F6518" s="68">
        <v>41486</v>
      </c>
      <c r="G6518" s="67" t="s">
        <v>1517</v>
      </c>
      <c r="H6518" s="67"/>
      <c r="I6518" s="67" t="s">
        <v>1518</v>
      </c>
      <c r="J6518" s="36">
        <v>20</v>
      </c>
    </row>
    <row r="6519" spans="1:10" x14ac:dyDescent="0.25">
      <c r="A6519" s="67"/>
      <c r="B6519" s="67"/>
      <c r="C6519" s="67"/>
      <c r="D6519" s="67"/>
      <c r="E6519" s="67" t="s">
        <v>383</v>
      </c>
      <c r="F6519" s="68">
        <v>41790</v>
      </c>
      <c r="G6519" s="67" t="s">
        <v>1116</v>
      </c>
      <c r="H6519" s="67"/>
      <c r="I6519" s="67" t="s">
        <v>1117</v>
      </c>
      <c r="J6519" s="36">
        <v>40</v>
      </c>
    </row>
    <row r="6520" spans="1:10" x14ac:dyDescent="0.25">
      <c r="A6520" s="67"/>
      <c r="B6520" s="67"/>
      <c r="C6520" s="67"/>
      <c r="D6520" s="67"/>
      <c r="E6520" s="67" t="s">
        <v>383</v>
      </c>
      <c r="F6520" s="68">
        <v>41882</v>
      </c>
      <c r="G6520" s="67" t="s">
        <v>1492</v>
      </c>
      <c r="H6520" s="67"/>
      <c r="I6520" s="67" t="s">
        <v>1493</v>
      </c>
      <c r="J6520" s="36">
        <v>40</v>
      </c>
    </row>
    <row r="6521" spans="1:10" x14ac:dyDescent="0.25">
      <c r="A6521" s="67"/>
      <c r="B6521" s="67"/>
      <c r="C6521" s="67"/>
      <c r="D6521" s="67"/>
      <c r="E6521" s="67" t="s">
        <v>383</v>
      </c>
      <c r="F6521" s="68">
        <v>41943</v>
      </c>
      <c r="G6521" s="67" t="s">
        <v>1644</v>
      </c>
      <c r="H6521" s="67"/>
      <c r="I6521" s="67" t="s">
        <v>1645</v>
      </c>
      <c r="J6521" s="36">
        <v>20</v>
      </c>
    </row>
    <row r="6522" spans="1:10" x14ac:dyDescent="0.25">
      <c r="A6522" s="67"/>
      <c r="B6522" s="67"/>
      <c r="C6522" s="67"/>
      <c r="D6522" s="67"/>
      <c r="E6522" s="67" t="s">
        <v>383</v>
      </c>
      <c r="F6522" s="68">
        <v>42124</v>
      </c>
      <c r="G6522" s="67" t="s">
        <v>1523</v>
      </c>
      <c r="H6522" s="67"/>
      <c r="I6522" s="67" t="s">
        <v>1524</v>
      </c>
      <c r="J6522" s="36">
        <v>220</v>
      </c>
    </row>
    <row r="6523" spans="1:10" x14ac:dyDescent="0.25">
      <c r="A6523" s="67"/>
      <c r="B6523" s="67"/>
      <c r="C6523" s="67"/>
      <c r="D6523" s="67"/>
      <c r="E6523" s="67" t="s">
        <v>383</v>
      </c>
      <c r="F6523" s="68">
        <v>42185</v>
      </c>
      <c r="G6523" s="67" t="s">
        <v>900</v>
      </c>
      <c r="H6523" s="67"/>
      <c r="I6523" s="67" t="s">
        <v>901</v>
      </c>
      <c r="J6523" s="36">
        <v>20</v>
      </c>
    </row>
    <row r="6524" spans="1:10" x14ac:dyDescent="0.25">
      <c r="A6524" s="67"/>
      <c r="B6524" s="67"/>
      <c r="C6524" s="67"/>
      <c r="D6524" s="67"/>
      <c r="E6524" s="67" t="s">
        <v>383</v>
      </c>
      <c r="F6524" s="68">
        <v>42277</v>
      </c>
      <c r="G6524" s="67" t="s">
        <v>991</v>
      </c>
      <c r="H6524" s="67"/>
      <c r="I6524" s="67" t="s">
        <v>992</v>
      </c>
      <c r="J6524" s="36">
        <v>80</v>
      </c>
    </row>
    <row r="6525" spans="1:10" x14ac:dyDescent="0.25">
      <c r="A6525" s="67"/>
      <c r="B6525" s="67"/>
      <c r="C6525" s="67"/>
      <c r="D6525" s="67"/>
      <c r="E6525" s="67" t="s">
        <v>423</v>
      </c>
      <c r="F6525" s="68">
        <v>42282</v>
      </c>
      <c r="G6525" s="67"/>
      <c r="H6525" s="67" t="s">
        <v>5426</v>
      </c>
      <c r="I6525" s="67" t="s">
        <v>2963</v>
      </c>
      <c r="J6525" s="36">
        <v>500</v>
      </c>
    </row>
    <row r="6526" spans="1:10" x14ac:dyDescent="0.25">
      <c r="A6526" s="67"/>
      <c r="B6526" s="67"/>
      <c r="C6526" s="67"/>
      <c r="D6526" s="67"/>
      <c r="E6526" s="67" t="s">
        <v>423</v>
      </c>
      <c r="F6526" s="68">
        <v>42282</v>
      </c>
      <c r="G6526" s="67"/>
      <c r="H6526" s="67"/>
      <c r="I6526" s="67" t="s">
        <v>431</v>
      </c>
      <c r="J6526" s="36">
        <v>-12.82</v>
      </c>
    </row>
    <row r="6527" spans="1:10" x14ac:dyDescent="0.25">
      <c r="A6527" s="67"/>
      <c r="B6527" s="67"/>
      <c r="C6527" s="67"/>
      <c r="D6527" s="67"/>
      <c r="E6527" s="67" t="s">
        <v>383</v>
      </c>
      <c r="F6527" s="68">
        <v>42308</v>
      </c>
      <c r="G6527" s="67" t="s">
        <v>1460</v>
      </c>
      <c r="H6527" s="67"/>
      <c r="I6527" s="67" t="s">
        <v>1461</v>
      </c>
      <c r="J6527" s="36">
        <v>20</v>
      </c>
    </row>
    <row r="6528" spans="1:10" x14ac:dyDescent="0.25">
      <c r="A6528" s="67"/>
      <c r="B6528" s="67"/>
      <c r="C6528" s="67"/>
      <c r="D6528" s="67"/>
      <c r="E6528" s="67" t="s">
        <v>426</v>
      </c>
      <c r="F6528" s="68">
        <v>42338</v>
      </c>
      <c r="G6528" s="67"/>
      <c r="H6528" s="67" t="s">
        <v>5427</v>
      </c>
      <c r="I6528" s="67" t="s">
        <v>5428</v>
      </c>
      <c r="J6528" s="36">
        <v>-303.70999999999998</v>
      </c>
    </row>
    <row r="6529" spans="1:10" x14ac:dyDescent="0.25">
      <c r="A6529" s="67"/>
      <c r="B6529" s="67"/>
      <c r="C6529" s="67"/>
      <c r="D6529" s="67"/>
      <c r="E6529" s="67" t="s">
        <v>383</v>
      </c>
      <c r="F6529" s="68">
        <v>42338</v>
      </c>
      <c r="G6529" s="67" t="s">
        <v>1525</v>
      </c>
      <c r="H6529" s="67"/>
      <c r="I6529" s="67" t="s">
        <v>1526</v>
      </c>
      <c r="J6529" s="36">
        <v>20</v>
      </c>
    </row>
    <row r="6530" spans="1:10" x14ac:dyDescent="0.25">
      <c r="A6530" s="67"/>
      <c r="B6530" s="67"/>
      <c r="C6530" s="67"/>
      <c r="D6530" s="67"/>
      <c r="E6530" s="67" t="s">
        <v>383</v>
      </c>
      <c r="F6530" s="68">
        <v>42369</v>
      </c>
      <c r="G6530" s="67" t="s">
        <v>1663</v>
      </c>
      <c r="H6530" s="67"/>
      <c r="I6530" s="67" t="s">
        <v>1664</v>
      </c>
      <c r="J6530" s="36">
        <v>20</v>
      </c>
    </row>
    <row r="6531" spans="1:10" x14ac:dyDescent="0.25">
      <c r="A6531" s="67"/>
      <c r="B6531" s="67"/>
      <c r="C6531" s="67"/>
      <c r="D6531" s="67"/>
      <c r="E6531" s="67" t="s">
        <v>383</v>
      </c>
      <c r="F6531" s="68">
        <v>42521</v>
      </c>
      <c r="G6531" s="67" t="s">
        <v>1480</v>
      </c>
      <c r="H6531" s="67"/>
      <c r="I6531" s="67" t="s">
        <v>1481</v>
      </c>
      <c r="J6531" s="36">
        <v>20</v>
      </c>
    </row>
    <row r="6532" spans="1:10" x14ac:dyDescent="0.25">
      <c r="A6532" s="67"/>
      <c r="B6532" s="67"/>
      <c r="C6532" s="67"/>
      <c r="D6532" s="67"/>
      <c r="E6532" s="67" t="s">
        <v>383</v>
      </c>
      <c r="F6532" s="68">
        <v>42582</v>
      </c>
      <c r="G6532" s="67" t="s">
        <v>1830</v>
      </c>
      <c r="H6532" s="67"/>
      <c r="I6532" s="67" t="s">
        <v>1831</v>
      </c>
      <c r="J6532" s="36">
        <v>20</v>
      </c>
    </row>
    <row r="6533" spans="1:10" x14ac:dyDescent="0.25">
      <c r="A6533" s="67"/>
      <c r="B6533" s="67"/>
      <c r="C6533" s="67"/>
      <c r="D6533" s="67"/>
      <c r="E6533" s="67" t="s">
        <v>383</v>
      </c>
      <c r="F6533" s="68">
        <v>42613</v>
      </c>
      <c r="G6533" s="67" t="s">
        <v>1482</v>
      </c>
      <c r="H6533" s="67"/>
      <c r="I6533" s="67" t="s">
        <v>1483</v>
      </c>
      <c r="J6533" s="36">
        <v>20</v>
      </c>
    </row>
    <row r="6534" spans="1:10" x14ac:dyDescent="0.25">
      <c r="A6534" s="67"/>
      <c r="B6534" s="67"/>
      <c r="C6534" s="67"/>
      <c r="D6534" s="67"/>
      <c r="E6534" s="67" t="s">
        <v>383</v>
      </c>
      <c r="F6534" s="68">
        <v>42643</v>
      </c>
      <c r="G6534" s="67" t="s">
        <v>1581</v>
      </c>
      <c r="H6534" s="67"/>
      <c r="I6534" s="67" t="s">
        <v>1582</v>
      </c>
      <c r="J6534" s="36">
        <v>20</v>
      </c>
    </row>
    <row r="6535" spans="1:10" x14ac:dyDescent="0.25">
      <c r="A6535" s="67"/>
      <c r="B6535" s="67"/>
      <c r="C6535" s="67"/>
      <c r="D6535" s="67"/>
      <c r="E6535" s="67" t="s">
        <v>383</v>
      </c>
      <c r="F6535" s="68">
        <v>42675</v>
      </c>
      <c r="G6535" s="67" t="s">
        <v>1835</v>
      </c>
      <c r="H6535" s="67"/>
      <c r="I6535" s="67" t="s">
        <v>1836</v>
      </c>
      <c r="J6535" s="36">
        <v>20</v>
      </c>
    </row>
    <row r="6536" spans="1:10" x14ac:dyDescent="0.25">
      <c r="A6536" s="67"/>
      <c r="B6536" s="67"/>
      <c r="C6536" s="67"/>
      <c r="D6536" s="67"/>
      <c r="E6536" s="67" t="s">
        <v>383</v>
      </c>
      <c r="F6536" s="68">
        <v>42704</v>
      </c>
      <c r="G6536" s="67" t="s">
        <v>1468</v>
      </c>
      <c r="H6536" s="67"/>
      <c r="I6536" s="67" t="s">
        <v>1469</v>
      </c>
      <c r="J6536" s="36">
        <v>20</v>
      </c>
    </row>
    <row r="6537" spans="1:10" x14ac:dyDescent="0.25">
      <c r="A6537" s="67"/>
      <c r="B6537" s="67"/>
      <c r="C6537" s="67"/>
      <c r="D6537" s="67"/>
      <c r="E6537" s="67" t="s">
        <v>426</v>
      </c>
      <c r="F6537" s="68">
        <v>42738</v>
      </c>
      <c r="G6537" s="67"/>
      <c r="H6537" s="67" t="s">
        <v>5429</v>
      </c>
      <c r="I6537" s="67" t="s">
        <v>5430</v>
      </c>
      <c r="J6537" s="36">
        <v>-105.07</v>
      </c>
    </row>
    <row r="6538" spans="1:10" x14ac:dyDescent="0.25">
      <c r="A6538" s="67"/>
      <c r="B6538" s="67"/>
      <c r="C6538" s="67"/>
      <c r="D6538" s="67"/>
      <c r="E6538" s="67" t="s">
        <v>390</v>
      </c>
      <c r="F6538" s="68">
        <v>42822</v>
      </c>
      <c r="G6538" s="67"/>
      <c r="H6538" s="67" t="s">
        <v>5431</v>
      </c>
      <c r="I6538" s="67" t="s">
        <v>5432</v>
      </c>
      <c r="J6538" s="36">
        <v>-79.3</v>
      </c>
    </row>
    <row r="6539" spans="1:10" x14ac:dyDescent="0.25">
      <c r="A6539" s="67"/>
      <c r="B6539" s="67"/>
      <c r="C6539" s="67"/>
      <c r="D6539" s="67"/>
      <c r="E6539" s="67" t="s">
        <v>383</v>
      </c>
      <c r="F6539" s="68">
        <v>42825</v>
      </c>
      <c r="G6539" s="67" t="s">
        <v>1588</v>
      </c>
      <c r="H6539" s="67"/>
      <c r="I6539" s="67" t="s">
        <v>1589</v>
      </c>
      <c r="J6539" s="36">
        <v>38</v>
      </c>
    </row>
    <row r="6540" spans="1:10" x14ac:dyDescent="0.25">
      <c r="A6540" s="67"/>
      <c r="B6540" s="67"/>
      <c r="C6540" s="67"/>
      <c r="D6540" s="67"/>
      <c r="E6540" s="67" t="s">
        <v>390</v>
      </c>
      <c r="F6540" s="68">
        <v>42880</v>
      </c>
      <c r="G6540" s="67"/>
      <c r="H6540" s="67" t="s">
        <v>5431</v>
      </c>
      <c r="I6540" s="67" t="s">
        <v>5433</v>
      </c>
      <c r="J6540" s="36">
        <v>-112.68</v>
      </c>
    </row>
    <row r="6541" spans="1:10" x14ac:dyDescent="0.25">
      <c r="A6541" s="67"/>
      <c r="B6541" s="67"/>
      <c r="C6541" s="67"/>
      <c r="D6541" s="67"/>
      <c r="E6541" s="67" t="s">
        <v>383</v>
      </c>
      <c r="F6541" s="68">
        <v>42886</v>
      </c>
      <c r="G6541" s="67" t="s">
        <v>1545</v>
      </c>
      <c r="H6541" s="67"/>
      <c r="I6541" s="67" t="s">
        <v>1546</v>
      </c>
      <c r="J6541" s="36">
        <v>20</v>
      </c>
    </row>
    <row r="6542" spans="1:10" x14ac:dyDescent="0.25">
      <c r="A6542" s="67"/>
      <c r="B6542" s="67"/>
      <c r="C6542" s="67"/>
      <c r="D6542" s="67"/>
      <c r="E6542" s="67" t="s">
        <v>390</v>
      </c>
      <c r="F6542" s="68">
        <v>42978</v>
      </c>
      <c r="G6542" s="67" t="s">
        <v>5434</v>
      </c>
      <c r="H6542" s="67" t="s">
        <v>5435</v>
      </c>
      <c r="I6542" s="67" t="s">
        <v>5436</v>
      </c>
      <c r="J6542" s="36">
        <v>-126.22</v>
      </c>
    </row>
    <row r="6543" spans="1:10" x14ac:dyDescent="0.25">
      <c r="A6543" s="67"/>
      <c r="B6543" s="67"/>
      <c r="C6543" s="67"/>
      <c r="D6543" s="67"/>
      <c r="E6543" s="67" t="s">
        <v>390</v>
      </c>
      <c r="F6543" s="68">
        <v>43000</v>
      </c>
      <c r="G6543" s="67" t="s">
        <v>5437</v>
      </c>
      <c r="H6543" s="67" t="s">
        <v>5431</v>
      </c>
      <c r="I6543" s="67" t="s">
        <v>2142</v>
      </c>
      <c r="J6543" s="36">
        <v>-497.16</v>
      </c>
    </row>
    <row r="6544" spans="1:10" ht="15.75" thickBot="1" x14ac:dyDescent="0.3">
      <c r="A6544" s="67"/>
      <c r="B6544" s="67"/>
      <c r="C6544" s="67"/>
      <c r="D6544" s="67"/>
      <c r="E6544" s="67" t="s">
        <v>390</v>
      </c>
      <c r="F6544" s="68">
        <v>43250</v>
      </c>
      <c r="G6544" s="67" t="s">
        <v>5438</v>
      </c>
      <c r="H6544" s="67" t="s">
        <v>5439</v>
      </c>
      <c r="I6544" s="67" t="s">
        <v>5440</v>
      </c>
      <c r="J6544" s="37">
        <v>-89.99</v>
      </c>
    </row>
    <row r="6545" spans="1:10" x14ac:dyDescent="0.25">
      <c r="A6545" s="67"/>
      <c r="B6545" s="67"/>
      <c r="C6545" s="67" t="s">
        <v>5441</v>
      </c>
      <c r="D6545" s="67"/>
      <c r="E6545" s="67"/>
      <c r="F6545" s="68"/>
      <c r="G6545" s="67"/>
      <c r="H6545" s="67"/>
      <c r="I6545" s="67"/>
      <c r="J6545" s="36">
        <f>ROUND(SUM(J6511:J6544),5)</f>
        <v>189.05</v>
      </c>
    </row>
    <row r="6546" spans="1:10" x14ac:dyDescent="0.25">
      <c r="A6546" s="64"/>
      <c r="B6546" s="64"/>
      <c r="C6546" s="64" t="s">
        <v>5442</v>
      </c>
      <c r="D6546" s="64"/>
      <c r="E6546" s="64"/>
      <c r="F6546" s="65"/>
      <c r="G6546" s="64"/>
      <c r="H6546" s="64"/>
      <c r="I6546" s="64"/>
      <c r="J6546" s="57"/>
    </row>
    <row r="6547" spans="1:10" x14ac:dyDescent="0.25">
      <c r="A6547" s="67"/>
      <c r="B6547" s="67"/>
      <c r="C6547" s="67"/>
      <c r="D6547" s="67"/>
      <c r="E6547" s="67" t="s">
        <v>383</v>
      </c>
      <c r="F6547" s="68">
        <v>40543</v>
      </c>
      <c r="G6547" s="67" t="s">
        <v>1604</v>
      </c>
      <c r="H6547" s="67"/>
      <c r="I6547" s="67" t="s">
        <v>1605</v>
      </c>
      <c r="J6547" s="36">
        <v>2500</v>
      </c>
    </row>
    <row r="6548" spans="1:10" x14ac:dyDescent="0.25">
      <c r="A6548" s="67"/>
      <c r="B6548" s="67"/>
      <c r="C6548" s="67"/>
      <c r="D6548" s="67"/>
      <c r="E6548" s="67" t="s">
        <v>383</v>
      </c>
      <c r="F6548" s="68">
        <v>40574</v>
      </c>
      <c r="G6548" s="67" t="s">
        <v>1500</v>
      </c>
      <c r="H6548" s="67"/>
      <c r="I6548" s="67" t="s">
        <v>1501</v>
      </c>
      <c r="J6548" s="36">
        <v>-22.07</v>
      </c>
    </row>
    <row r="6549" spans="1:10" x14ac:dyDescent="0.25">
      <c r="A6549" s="67"/>
      <c r="B6549" s="67"/>
      <c r="C6549" s="67"/>
      <c r="D6549" s="67"/>
      <c r="E6549" s="67" t="s">
        <v>383</v>
      </c>
      <c r="F6549" s="68">
        <v>40574</v>
      </c>
      <c r="G6549" s="67" t="s">
        <v>1561</v>
      </c>
      <c r="H6549" s="67"/>
      <c r="I6549" s="67" t="s">
        <v>1562</v>
      </c>
      <c r="J6549" s="36">
        <v>-1913.07</v>
      </c>
    </row>
    <row r="6550" spans="1:10" x14ac:dyDescent="0.25">
      <c r="A6550" s="67"/>
      <c r="B6550" s="67"/>
      <c r="C6550" s="67"/>
      <c r="D6550" s="67"/>
      <c r="E6550" s="67" t="s">
        <v>383</v>
      </c>
      <c r="F6550" s="68">
        <v>40877</v>
      </c>
      <c r="G6550" s="67" t="s">
        <v>894</v>
      </c>
      <c r="H6550" s="67"/>
      <c r="I6550" s="67" t="s">
        <v>895</v>
      </c>
      <c r="J6550" s="36">
        <v>20</v>
      </c>
    </row>
    <row r="6551" spans="1:10" x14ac:dyDescent="0.25">
      <c r="A6551" s="67"/>
      <c r="B6551" s="67"/>
      <c r="C6551" s="67"/>
      <c r="D6551" s="67"/>
      <c r="E6551" s="67" t="s">
        <v>383</v>
      </c>
      <c r="F6551" s="68">
        <v>40877</v>
      </c>
      <c r="G6551" s="67" t="s">
        <v>1616</v>
      </c>
      <c r="H6551" s="67"/>
      <c r="I6551" s="67" t="s">
        <v>1617</v>
      </c>
      <c r="J6551" s="36">
        <v>-235.36</v>
      </c>
    </row>
    <row r="6552" spans="1:10" x14ac:dyDescent="0.25">
      <c r="A6552" s="67"/>
      <c r="B6552" s="67"/>
      <c r="C6552" s="67"/>
      <c r="D6552" s="67"/>
      <c r="E6552" s="67" t="s">
        <v>383</v>
      </c>
      <c r="F6552" s="68">
        <v>40908</v>
      </c>
      <c r="G6552" s="67" t="s">
        <v>1618</v>
      </c>
      <c r="H6552" s="67"/>
      <c r="I6552" s="67" t="s">
        <v>1619</v>
      </c>
      <c r="J6552" s="36">
        <v>20</v>
      </c>
    </row>
    <row r="6553" spans="1:10" x14ac:dyDescent="0.25">
      <c r="A6553" s="67"/>
      <c r="B6553" s="67"/>
      <c r="C6553" s="67"/>
      <c r="D6553" s="67"/>
      <c r="E6553" s="67" t="s">
        <v>383</v>
      </c>
      <c r="F6553" s="68">
        <v>41213</v>
      </c>
      <c r="G6553" s="67" t="s">
        <v>1730</v>
      </c>
      <c r="H6553" s="67"/>
      <c r="I6553" s="67" t="s">
        <v>1731</v>
      </c>
      <c r="J6553" s="36">
        <v>-71.92</v>
      </c>
    </row>
    <row r="6554" spans="1:10" x14ac:dyDescent="0.25">
      <c r="A6554" s="67"/>
      <c r="B6554" s="67"/>
      <c r="C6554" s="67"/>
      <c r="D6554" s="67"/>
      <c r="E6554" s="67" t="s">
        <v>383</v>
      </c>
      <c r="F6554" s="68">
        <v>41243</v>
      </c>
      <c r="G6554" s="67" t="s">
        <v>1736</v>
      </c>
      <c r="H6554" s="67"/>
      <c r="I6554" s="67" t="s">
        <v>1737</v>
      </c>
      <c r="J6554" s="36">
        <v>-297.58</v>
      </c>
    </row>
    <row r="6555" spans="1:10" x14ac:dyDescent="0.25">
      <c r="A6555" s="67"/>
      <c r="B6555" s="67"/>
      <c r="C6555" s="67"/>
      <c r="D6555" s="67"/>
      <c r="E6555" s="67" t="s">
        <v>383</v>
      </c>
      <c r="F6555" s="68">
        <v>41274</v>
      </c>
      <c r="G6555" s="67" t="s">
        <v>1541</v>
      </c>
      <c r="H6555" s="67"/>
      <c r="I6555" s="67" t="s">
        <v>1542</v>
      </c>
      <c r="J6555" s="36">
        <v>20</v>
      </c>
    </row>
    <row r="6556" spans="1:10" x14ac:dyDescent="0.25">
      <c r="A6556" s="67"/>
      <c r="B6556" s="67"/>
      <c r="C6556" s="67"/>
      <c r="D6556" s="67"/>
      <c r="E6556" s="67" t="s">
        <v>383</v>
      </c>
      <c r="F6556" s="68">
        <v>41333</v>
      </c>
      <c r="G6556" s="67" t="s">
        <v>2466</v>
      </c>
      <c r="H6556" s="67"/>
      <c r="I6556" s="67"/>
      <c r="J6556" s="36">
        <v>2000</v>
      </c>
    </row>
    <row r="6557" spans="1:10" x14ac:dyDescent="0.25">
      <c r="A6557" s="67"/>
      <c r="B6557" s="67"/>
      <c r="C6557" s="67"/>
      <c r="D6557" s="67"/>
      <c r="E6557" s="67" t="s">
        <v>383</v>
      </c>
      <c r="F6557" s="68">
        <v>41394</v>
      </c>
      <c r="G6557" s="67" t="s">
        <v>1515</v>
      </c>
      <c r="H6557" s="67"/>
      <c r="I6557" s="67" t="s">
        <v>1516</v>
      </c>
      <c r="J6557" s="36">
        <v>20</v>
      </c>
    </row>
    <row r="6558" spans="1:10" x14ac:dyDescent="0.25">
      <c r="A6558" s="67"/>
      <c r="B6558" s="67"/>
      <c r="C6558" s="67"/>
      <c r="D6558" s="67"/>
      <c r="E6558" s="67" t="s">
        <v>383</v>
      </c>
      <c r="F6558" s="68">
        <v>41455</v>
      </c>
      <c r="G6558" s="67" t="s">
        <v>1750</v>
      </c>
      <c r="H6558" s="67"/>
      <c r="I6558" s="67" t="s">
        <v>1751</v>
      </c>
      <c r="J6558" s="36">
        <v>40</v>
      </c>
    </row>
    <row r="6559" spans="1:10" x14ac:dyDescent="0.25">
      <c r="A6559" s="67"/>
      <c r="B6559" s="67"/>
      <c r="C6559" s="67"/>
      <c r="D6559" s="67"/>
      <c r="E6559" s="67" t="s">
        <v>383</v>
      </c>
      <c r="F6559" s="68">
        <v>41517</v>
      </c>
      <c r="G6559" s="67" t="s">
        <v>1508</v>
      </c>
      <c r="H6559" s="67"/>
      <c r="I6559" s="67" t="s">
        <v>1509</v>
      </c>
      <c r="J6559" s="36">
        <v>38</v>
      </c>
    </row>
    <row r="6560" spans="1:10" x14ac:dyDescent="0.25">
      <c r="A6560" s="67"/>
      <c r="B6560" s="67"/>
      <c r="C6560" s="67"/>
      <c r="D6560" s="67"/>
      <c r="E6560" s="67" t="s">
        <v>383</v>
      </c>
      <c r="F6560" s="68">
        <v>41547</v>
      </c>
      <c r="G6560" s="67" t="s">
        <v>1543</v>
      </c>
      <c r="H6560" s="67"/>
      <c r="I6560" s="67" t="s">
        <v>1544</v>
      </c>
      <c r="J6560" s="36">
        <v>20</v>
      </c>
    </row>
    <row r="6561" spans="1:10" x14ac:dyDescent="0.25">
      <c r="A6561" s="67"/>
      <c r="B6561" s="67"/>
      <c r="C6561" s="67"/>
      <c r="D6561" s="67"/>
      <c r="E6561" s="67" t="s">
        <v>383</v>
      </c>
      <c r="F6561" s="68">
        <v>41547</v>
      </c>
      <c r="G6561" s="67" t="s">
        <v>1756</v>
      </c>
      <c r="H6561" s="67"/>
      <c r="I6561" s="67" t="s">
        <v>1757</v>
      </c>
      <c r="J6561" s="36">
        <v>-144</v>
      </c>
    </row>
    <row r="6562" spans="1:10" x14ac:dyDescent="0.25">
      <c r="A6562" s="67"/>
      <c r="B6562" s="67"/>
      <c r="C6562" s="67"/>
      <c r="D6562" s="67"/>
      <c r="E6562" s="67" t="s">
        <v>383</v>
      </c>
      <c r="F6562" s="68">
        <v>41608</v>
      </c>
      <c r="G6562" s="67" t="s">
        <v>1519</v>
      </c>
      <c r="H6562" s="67"/>
      <c r="I6562" s="67" t="s">
        <v>1520</v>
      </c>
      <c r="J6562" s="36">
        <v>20</v>
      </c>
    </row>
    <row r="6563" spans="1:10" x14ac:dyDescent="0.25">
      <c r="A6563" s="67"/>
      <c r="B6563" s="67"/>
      <c r="C6563" s="67"/>
      <c r="D6563" s="67"/>
      <c r="E6563" s="67" t="s">
        <v>383</v>
      </c>
      <c r="F6563" s="68">
        <v>41608</v>
      </c>
      <c r="G6563" s="67" t="s">
        <v>2077</v>
      </c>
      <c r="H6563" s="67"/>
      <c r="I6563" s="67" t="s">
        <v>2078</v>
      </c>
      <c r="J6563" s="36">
        <v>1000</v>
      </c>
    </row>
    <row r="6564" spans="1:10" x14ac:dyDescent="0.25">
      <c r="A6564" s="67"/>
      <c r="B6564" s="67"/>
      <c r="C6564" s="67"/>
      <c r="D6564" s="67"/>
      <c r="E6564" s="67" t="s">
        <v>383</v>
      </c>
      <c r="F6564" s="68">
        <v>41645</v>
      </c>
      <c r="G6564" s="67" t="s">
        <v>5443</v>
      </c>
      <c r="H6564" s="67"/>
      <c r="I6564" s="67" t="s">
        <v>5444</v>
      </c>
      <c r="J6564" s="36">
        <v>-195.36</v>
      </c>
    </row>
    <row r="6565" spans="1:10" x14ac:dyDescent="0.25">
      <c r="A6565" s="67"/>
      <c r="B6565" s="67"/>
      <c r="C6565" s="67"/>
      <c r="D6565" s="67"/>
      <c r="E6565" s="67" t="s">
        <v>383</v>
      </c>
      <c r="F6565" s="68">
        <v>41660</v>
      </c>
      <c r="G6565" s="67" t="s">
        <v>4650</v>
      </c>
      <c r="H6565" s="67"/>
      <c r="I6565" s="67" t="s">
        <v>2736</v>
      </c>
      <c r="J6565" s="36">
        <v>193.62</v>
      </c>
    </row>
    <row r="6566" spans="1:10" x14ac:dyDescent="0.25">
      <c r="A6566" s="67"/>
      <c r="B6566" s="67"/>
      <c r="C6566" s="67"/>
      <c r="D6566" s="67"/>
      <c r="E6566" s="67" t="s">
        <v>383</v>
      </c>
      <c r="F6566" s="68">
        <v>41670</v>
      </c>
      <c r="G6566" s="67" t="s">
        <v>1573</v>
      </c>
      <c r="H6566" s="67"/>
      <c r="I6566" s="67" t="s">
        <v>1574</v>
      </c>
      <c r="J6566" s="36">
        <v>20</v>
      </c>
    </row>
    <row r="6567" spans="1:10" x14ac:dyDescent="0.25">
      <c r="A6567" s="67"/>
      <c r="B6567" s="67"/>
      <c r="C6567" s="67"/>
      <c r="D6567" s="67"/>
      <c r="E6567" s="67" t="s">
        <v>383</v>
      </c>
      <c r="F6567" s="68">
        <v>41698</v>
      </c>
      <c r="G6567" s="67" t="s">
        <v>1575</v>
      </c>
      <c r="H6567" s="67"/>
      <c r="I6567" s="67" t="s">
        <v>1576</v>
      </c>
      <c r="J6567" s="36">
        <v>20</v>
      </c>
    </row>
    <row r="6568" spans="1:10" x14ac:dyDescent="0.25">
      <c r="A6568" s="67"/>
      <c r="B6568" s="67"/>
      <c r="C6568" s="67"/>
      <c r="D6568" s="67"/>
      <c r="E6568" s="67" t="s">
        <v>426</v>
      </c>
      <c r="F6568" s="68">
        <v>41715</v>
      </c>
      <c r="G6568" s="67"/>
      <c r="H6568" s="67" t="s">
        <v>5445</v>
      </c>
      <c r="I6568" s="67" t="s">
        <v>5446</v>
      </c>
      <c r="J6568" s="36">
        <v>-68</v>
      </c>
    </row>
    <row r="6569" spans="1:10" x14ac:dyDescent="0.25">
      <c r="A6569" s="67"/>
      <c r="B6569" s="67"/>
      <c r="C6569" s="67"/>
      <c r="D6569" s="67"/>
      <c r="E6569" s="67" t="s">
        <v>383</v>
      </c>
      <c r="F6569" s="68">
        <v>41759</v>
      </c>
      <c r="G6569" s="67" t="s">
        <v>1521</v>
      </c>
      <c r="H6569" s="67"/>
      <c r="I6569" s="67" t="s">
        <v>1522</v>
      </c>
      <c r="J6569" s="36">
        <v>20</v>
      </c>
    </row>
    <row r="6570" spans="1:10" x14ac:dyDescent="0.25">
      <c r="A6570" s="67"/>
      <c r="B6570" s="67"/>
      <c r="C6570" s="67"/>
      <c r="D6570" s="67"/>
      <c r="E6570" s="67" t="s">
        <v>383</v>
      </c>
      <c r="F6570" s="68">
        <v>41760</v>
      </c>
      <c r="G6570" s="67" t="s">
        <v>3999</v>
      </c>
      <c r="H6570" s="67"/>
      <c r="I6570" s="67" t="s">
        <v>4000</v>
      </c>
      <c r="J6570" s="36">
        <v>2204.7199999999998</v>
      </c>
    </row>
    <row r="6571" spans="1:10" x14ac:dyDescent="0.25">
      <c r="A6571" s="67"/>
      <c r="B6571" s="67"/>
      <c r="C6571" s="67"/>
      <c r="D6571" s="67"/>
      <c r="E6571" s="67" t="s">
        <v>426</v>
      </c>
      <c r="F6571" s="68">
        <v>41786</v>
      </c>
      <c r="G6571" s="67"/>
      <c r="H6571" s="67" t="s">
        <v>5447</v>
      </c>
      <c r="I6571" s="67" t="s">
        <v>2606</v>
      </c>
      <c r="J6571" s="36">
        <v>-72</v>
      </c>
    </row>
    <row r="6572" spans="1:10" x14ac:dyDescent="0.25">
      <c r="A6572" s="67"/>
      <c r="B6572" s="67"/>
      <c r="C6572" s="67"/>
      <c r="D6572" s="67"/>
      <c r="E6572" s="67" t="s">
        <v>383</v>
      </c>
      <c r="F6572" s="68">
        <v>41790</v>
      </c>
      <c r="G6572" s="67" t="s">
        <v>1116</v>
      </c>
      <c r="H6572" s="67"/>
      <c r="I6572" s="67" t="s">
        <v>1117</v>
      </c>
      <c r="J6572" s="36">
        <v>20</v>
      </c>
    </row>
    <row r="6573" spans="1:10" x14ac:dyDescent="0.25">
      <c r="A6573" s="67"/>
      <c r="B6573" s="67"/>
      <c r="C6573" s="67"/>
      <c r="D6573" s="67"/>
      <c r="E6573" s="67" t="s">
        <v>383</v>
      </c>
      <c r="F6573" s="68">
        <v>41851</v>
      </c>
      <c r="G6573" s="67" t="s">
        <v>1780</v>
      </c>
      <c r="H6573" s="67"/>
      <c r="I6573" s="67" t="s">
        <v>1781</v>
      </c>
      <c r="J6573" s="36">
        <v>20</v>
      </c>
    </row>
    <row r="6574" spans="1:10" x14ac:dyDescent="0.25">
      <c r="A6574" s="67"/>
      <c r="B6574" s="67"/>
      <c r="C6574" s="67"/>
      <c r="D6574" s="67"/>
      <c r="E6574" s="67" t="s">
        <v>383</v>
      </c>
      <c r="F6574" s="68">
        <v>41882</v>
      </c>
      <c r="G6574" s="67" t="s">
        <v>1492</v>
      </c>
      <c r="H6574" s="67"/>
      <c r="I6574" s="67" t="s">
        <v>1493</v>
      </c>
      <c r="J6574" s="36">
        <v>60</v>
      </c>
    </row>
    <row r="6575" spans="1:10" x14ac:dyDescent="0.25">
      <c r="A6575" s="67"/>
      <c r="B6575" s="67"/>
      <c r="C6575" s="67"/>
      <c r="D6575" s="67"/>
      <c r="E6575" s="67" t="s">
        <v>426</v>
      </c>
      <c r="F6575" s="68">
        <v>41911</v>
      </c>
      <c r="G6575" s="67"/>
      <c r="H6575" s="67" t="s">
        <v>5448</v>
      </c>
      <c r="I6575" s="67" t="s">
        <v>5449</v>
      </c>
      <c r="J6575" s="36">
        <v>-72</v>
      </c>
    </row>
    <row r="6576" spans="1:10" x14ac:dyDescent="0.25">
      <c r="A6576" s="67"/>
      <c r="B6576" s="67"/>
      <c r="C6576" s="67"/>
      <c r="D6576" s="67"/>
      <c r="E6576" s="67" t="s">
        <v>383</v>
      </c>
      <c r="F6576" s="68">
        <v>41912</v>
      </c>
      <c r="G6576" s="67" t="s">
        <v>1642</v>
      </c>
      <c r="H6576" s="67"/>
      <c r="I6576" s="67" t="s">
        <v>1643</v>
      </c>
      <c r="J6576" s="36">
        <v>20</v>
      </c>
    </row>
    <row r="6577" spans="1:10" x14ac:dyDescent="0.25">
      <c r="A6577" s="67"/>
      <c r="B6577" s="67"/>
      <c r="C6577" s="67"/>
      <c r="D6577" s="67"/>
      <c r="E6577" s="67" t="s">
        <v>426</v>
      </c>
      <c r="F6577" s="68">
        <v>41918</v>
      </c>
      <c r="G6577" s="67"/>
      <c r="H6577" s="67" t="s">
        <v>5450</v>
      </c>
      <c r="I6577" s="67" t="s">
        <v>2091</v>
      </c>
      <c r="J6577" s="36">
        <v>-130.88</v>
      </c>
    </row>
    <row r="6578" spans="1:10" x14ac:dyDescent="0.25">
      <c r="A6578" s="67"/>
      <c r="B6578" s="67"/>
      <c r="C6578" s="67"/>
      <c r="D6578" s="67"/>
      <c r="E6578" s="67" t="s">
        <v>383</v>
      </c>
      <c r="F6578" s="68">
        <v>41943</v>
      </c>
      <c r="G6578" s="67" t="s">
        <v>1644</v>
      </c>
      <c r="H6578" s="67"/>
      <c r="I6578" s="67" t="s">
        <v>1645</v>
      </c>
      <c r="J6578" s="36">
        <v>20</v>
      </c>
    </row>
    <row r="6579" spans="1:10" x14ac:dyDescent="0.25">
      <c r="A6579" s="67"/>
      <c r="B6579" s="67"/>
      <c r="C6579" s="67"/>
      <c r="D6579" s="67"/>
      <c r="E6579" s="67" t="s">
        <v>383</v>
      </c>
      <c r="F6579" s="68">
        <v>41973</v>
      </c>
      <c r="G6579" s="67" t="s">
        <v>1646</v>
      </c>
      <c r="H6579" s="67"/>
      <c r="I6579" s="67" t="s">
        <v>1647</v>
      </c>
      <c r="J6579" s="36">
        <v>20</v>
      </c>
    </row>
    <row r="6580" spans="1:10" x14ac:dyDescent="0.25">
      <c r="A6580" s="67"/>
      <c r="B6580" s="67"/>
      <c r="C6580" s="67"/>
      <c r="D6580" s="67"/>
      <c r="E6580" s="67" t="s">
        <v>383</v>
      </c>
      <c r="F6580" s="68">
        <v>42004</v>
      </c>
      <c r="G6580" s="67" t="s">
        <v>1648</v>
      </c>
      <c r="H6580" s="67"/>
      <c r="I6580" s="67" t="s">
        <v>1649</v>
      </c>
      <c r="J6580" s="36">
        <v>20</v>
      </c>
    </row>
    <row r="6581" spans="1:10" x14ac:dyDescent="0.25">
      <c r="A6581" s="67"/>
      <c r="B6581" s="67"/>
      <c r="C6581" s="67"/>
      <c r="D6581" s="67"/>
      <c r="E6581" s="67" t="s">
        <v>423</v>
      </c>
      <c r="F6581" s="68">
        <v>42009</v>
      </c>
      <c r="G6581" s="67"/>
      <c r="H6581" s="67"/>
      <c r="I6581" s="67" t="s">
        <v>5451</v>
      </c>
      <c r="J6581" s="36">
        <v>72</v>
      </c>
    </row>
    <row r="6582" spans="1:10" x14ac:dyDescent="0.25">
      <c r="A6582" s="67"/>
      <c r="B6582" s="67"/>
      <c r="C6582" s="67"/>
      <c r="D6582" s="67"/>
      <c r="E6582" s="67" t="s">
        <v>383</v>
      </c>
      <c r="F6582" s="68">
        <v>42035</v>
      </c>
      <c r="G6582" s="67" t="s">
        <v>1579</v>
      </c>
      <c r="H6582" s="67"/>
      <c r="I6582" s="67" t="s">
        <v>1580</v>
      </c>
      <c r="J6582" s="36">
        <v>60</v>
      </c>
    </row>
    <row r="6583" spans="1:10" x14ac:dyDescent="0.25">
      <c r="A6583" s="67"/>
      <c r="B6583" s="67"/>
      <c r="C6583" s="67"/>
      <c r="D6583" s="67"/>
      <c r="E6583" s="67" t="s">
        <v>426</v>
      </c>
      <c r="F6583" s="68">
        <v>42100</v>
      </c>
      <c r="G6583" s="67"/>
      <c r="H6583" s="67" t="s">
        <v>5448</v>
      </c>
      <c r="I6583" s="67" t="s">
        <v>5449</v>
      </c>
      <c r="J6583" s="36">
        <v>-77.94</v>
      </c>
    </row>
    <row r="6584" spans="1:10" x14ac:dyDescent="0.25">
      <c r="A6584" s="67"/>
      <c r="B6584" s="67"/>
      <c r="C6584" s="67"/>
      <c r="D6584" s="67"/>
      <c r="E6584" s="67" t="s">
        <v>383</v>
      </c>
      <c r="F6584" s="68">
        <v>42155</v>
      </c>
      <c r="G6584" s="67" t="s">
        <v>1650</v>
      </c>
      <c r="H6584" s="67"/>
      <c r="I6584" s="67" t="s">
        <v>1651</v>
      </c>
      <c r="J6584" s="36">
        <v>20</v>
      </c>
    </row>
    <row r="6585" spans="1:10" x14ac:dyDescent="0.25">
      <c r="A6585" s="67"/>
      <c r="B6585" s="67"/>
      <c r="C6585" s="67"/>
      <c r="D6585" s="67"/>
      <c r="E6585" s="67" t="s">
        <v>426</v>
      </c>
      <c r="F6585" s="68">
        <v>42191</v>
      </c>
      <c r="G6585" s="67"/>
      <c r="H6585" s="67" t="s">
        <v>5452</v>
      </c>
      <c r="I6585" s="67" t="s">
        <v>5453</v>
      </c>
      <c r="J6585" s="36">
        <v>-594.5</v>
      </c>
    </row>
    <row r="6586" spans="1:10" x14ac:dyDescent="0.25">
      <c r="A6586" s="67"/>
      <c r="B6586" s="67"/>
      <c r="C6586" s="67"/>
      <c r="D6586" s="67"/>
      <c r="E6586" s="67" t="s">
        <v>423</v>
      </c>
      <c r="F6586" s="68">
        <v>42195</v>
      </c>
      <c r="G6586" s="67"/>
      <c r="H6586" s="67"/>
      <c r="I6586" s="67" t="s">
        <v>5454</v>
      </c>
      <c r="J6586" s="36">
        <v>77.94</v>
      </c>
    </row>
    <row r="6587" spans="1:10" x14ac:dyDescent="0.25">
      <c r="A6587" s="67"/>
      <c r="B6587" s="67"/>
      <c r="C6587" s="67"/>
      <c r="D6587" s="67"/>
      <c r="E6587" s="67" t="s">
        <v>426</v>
      </c>
      <c r="F6587" s="68">
        <v>42226</v>
      </c>
      <c r="G6587" s="67"/>
      <c r="H6587" s="67" t="s">
        <v>330</v>
      </c>
      <c r="I6587" s="67" t="s">
        <v>5455</v>
      </c>
      <c r="J6587" s="36">
        <v>-118.27</v>
      </c>
    </row>
    <row r="6588" spans="1:10" x14ac:dyDescent="0.25">
      <c r="A6588" s="67"/>
      <c r="B6588" s="67"/>
      <c r="C6588" s="67"/>
      <c r="D6588" s="67"/>
      <c r="E6588" s="67" t="s">
        <v>426</v>
      </c>
      <c r="F6588" s="68">
        <v>42240</v>
      </c>
      <c r="G6588" s="67"/>
      <c r="H6588" s="67" t="s">
        <v>330</v>
      </c>
      <c r="I6588" s="67" t="s">
        <v>5456</v>
      </c>
      <c r="J6588" s="36">
        <v>-89.94</v>
      </c>
    </row>
    <row r="6589" spans="1:10" x14ac:dyDescent="0.25">
      <c r="A6589" s="67"/>
      <c r="B6589" s="67"/>
      <c r="C6589" s="67"/>
      <c r="D6589" s="67"/>
      <c r="E6589" s="67" t="s">
        <v>383</v>
      </c>
      <c r="F6589" s="68">
        <v>42247</v>
      </c>
      <c r="G6589" s="67" t="s">
        <v>1658</v>
      </c>
      <c r="H6589" s="67"/>
      <c r="I6589" s="67" t="s">
        <v>1659</v>
      </c>
      <c r="J6589" s="36">
        <v>40</v>
      </c>
    </row>
    <row r="6590" spans="1:10" x14ac:dyDescent="0.25">
      <c r="A6590" s="67"/>
      <c r="B6590" s="67"/>
      <c r="C6590" s="67"/>
      <c r="D6590" s="67"/>
      <c r="E6590" s="67" t="s">
        <v>426</v>
      </c>
      <c r="F6590" s="68">
        <v>42261</v>
      </c>
      <c r="G6590" s="67"/>
      <c r="H6590" s="67" t="s">
        <v>330</v>
      </c>
      <c r="I6590" s="67" t="s">
        <v>5457</v>
      </c>
      <c r="J6590" s="36">
        <v>-162.06</v>
      </c>
    </row>
    <row r="6591" spans="1:10" x14ac:dyDescent="0.25">
      <c r="A6591" s="67"/>
      <c r="B6591" s="67"/>
      <c r="C6591" s="67"/>
      <c r="D6591" s="67"/>
      <c r="E6591" s="67" t="s">
        <v>423</v>
      </c>
      <c r="F6591" s="68">
        <v>42265</v>
      </c>
      <c r="G6591" s="67"/>
      <c r="H6591" s="67" t="s">
        <v>3621</v>
      </c>
      <c r="I6591" s="67" t="s">
        <v>1652</v>
      </c>
      <c r="J6591" s="36">
        <v>300</v>
      </c>
    </row>
    <row r="6592" spans="1:10" x14ac:dyDescent="0.25">
      <c r="A6592" s="67"/>
      <c r="B6592" s="67"/>
      <c r="C6592" s="67"/>
      <c r="D6592" s="67"/>
      <c r="E6592" s="67" t="s">
        <v>423</v>
      </c>
      <c r="F6592" s="68">
        <v>42265</v>
      </c>
      <c r="G6592" s="67"/>
      <c r="H6592" s="67"/>
      <c r="I6592" s="67" t="s">
        <v>431</v>
      </c>
      <c r="J6592" s="36">
        <v>-7.78</v>
      </c>
    </row>
    <row r="6593" spans="1:10" x14ac:dyDescent="0.25">
      <c r="A6593" s="67"/>
      <c r="B6593" s="67"/>
      <c r="C6593" s="67"/>
      <c r="D6593" s="67"/>
      <c r="E6593" s="67" t="s">
        <v>383</v>
      </c>
      <c r="F6593" s="68">
        <v>42277</v>
      </c>
      <c r="G6593" s="67" t="s">
        <v>991</v>
      </c>
      <c r="H6593" s="67"/>
      <c r="I6593" s="67" t="s">
        <v>992</v>
      </c>
      <c r="J6593" s="36">
        <v>40</v>
      </c>
    </row>
    <row r="6594" spans="1:10" x14ac:dyDescent="0.25">
      <c r="A6594" s="67"/>
      <c r="B6594" s="67"/>
      <c r="C6594" s="67"/>
      <c r="D6594" s="67"/>
      <c r="E6594" s="67" t="s">
        <v>426</v>
      </c>
      <c r="F6594" s="68">
        <v>42282</v>
      </c>
      <c r="G6594" s="67"/>
      <c r="H6594" s="67" t="s">
        <v>330</v>
      </c>
      <c r="I6594" s="67" t="s">
        <v>5458</v>
      </c>
      <c r="J6594" s="36">
        <v>-220.65</v>
      </c>
    </row>
    <row r="6595" spans="1:10" x14ac:dyDescent="0.25">
      <c r="A6595" s="67"/>
      <c r="B6595" s="67"/>
      <c r="C6595" s="67"/>
      <c r="D6595" s="67"/>
      <c r="E6595" s="67" t="s">
        <v>383</v>
      </c>
      <c r="F6595" s="68">
        <v>42282</v>
      </c>
      <c r="G6595" s="67" t="s">
        <v>4042</v>
      </c>
      <c r="H6595" s="67"/>
      <c r="I6595" s="67" t="s">
        <v>4043</v>
      </c>
      <c r="J6595" s="36">
        <v>7572.46</v>
      </c>
    </row>
    <row r="6596" spans="1:10" x14ac:dyDescent="0.25">
      <c r="A6596" s="67"/>
      <c r="B6596" s="67"/>
      <c r="C6596" s="67"/>
      <c r="D6596" s="67"/>
      <c r="E6596" s="67" t="s">
        <v>390</v>
      </c>
      <c r="F6596" s="68">
        <v>42300</v>
      </c>
      <c r="G6596" s="67"/>
      <c r="H6596" s="67" t="s">
        <v>568</v>
      </c>
      <c r="I6596" s="67" t="s">
        <v>5459</v>
      </c>
      <c r="J6596" s="36">
        <v>-195.1</v>
      </c>
    </row>
    <row r="6597" spans="1:10" x14ac:dyDescent="0.25">
      <c r="A6597" s="67"/>
      <c r="B6597" s="67"/>
      <c r="C6597" s="67"/>
      <c r="D6597" s="67"/>
      <c r="E6597" s="67" t="s">
        <v>426</v>
      </c>
      <c r="F6597" s="68">
        <v>42306</v>
      </c>
      <c r="G6597" s="67"/>
      <c r="H6597" s="67" t="s">
        <v>330</v>
      </c>
      <c r="I6597" s="67" t="s">
        <v>5458</v>
      </c>
      <c r="J6597" s="36">
        <v>-208.71</v>
      </c>
    </row>
    <row r="6598" spans="1:10" x14ac:dyDescent="0.25">
      <c r="A6598" s="67"/>
      <c r="B6598" s="67"/>
      <c r="C6598" s="67"/>
      <c r="D6598" s="67"/>
      <c r="E6598" s="67" t="s">
        <v>383</v>
      </c>
      <c r="F6598" s="68">
        <v>42308</v>
      </c>
      <c r="G6598" s="67" t="s">
        <v>1460</v>
      </c>
      <c r="H6598" s="67"/>
      <c r="I6598" s="67" t="s">
        <v>1461</v>
      </c>
      <c r="J6598" s="36">
        <v>78</v>
      </c>
    </row>
    <row r="6599" spans="1:10" x14ac:dyDescent="0.25">
      <c r="A6599" s="67"/>
      <c r="B6599" s="67"/>
      <c r="C6599" s="67"/>
      <c r="D6599" s="67"/>
      <c r="E6599" s="67" t="s">
        <v>450</v>
      </c>
      <c r="F6599" s="68">
        <v>42311</v>
      </c>
      <c r="G6599" s="67"/>
      <c r="H6599" s="67" t="s">
        <v>451</v>
      </c>
      <c r="I6599" s="67" t="s">
        <v>5460</v>
      </c>
      <c r="J6599" s="36">
        <v>-213.83</v>
      </c>
    </row>
    <row r="6600" spans="1:10" x14ac:dyDescent="0.25">
      <c r="A6600" s="67"/>
      <c r="B6600" s="67"/>
      <c r="C6600" s="67"/>
      <c r="D6600" s="67"/>
      <c r="E6600" s="67" t="s">
        <v>383</v>
      </c>
      <c r="F6600" s="68">
        <v>42317</v>
      </c>
      <c r="G6600" s="67" t="s">
        <v>5461</v>
      </c>
      <c r="H6600" s="67"/>
      <c r="I6600" s="67" t="s">
        <v>5462</v>
      </c>
      <c r="J6600" s="36">
        <v>-380</v>
      </c>
    </row>
    <row r="6601" spans="1:10" x14ac:dyDescent="0.25">
      <c r="A6601" s="67"/>
      <c r="B6601" s="67"/>
      <c r="C6601" s="67"/>
      <c r="D6601" s="67"/>
      <c r="E6601" s="67" t="s">
        <v>426</v>
      </c>
      <c r="F6601" s="68">
        <v>42331</v>
      </c>
      <c r="G6601" s="67"/>
      <c r="H6601" s="67" t="s">
        <v>330</v>
      </c>
      <c r="I6601" s="67" t="s">
        <v>5463</v>
      </c>
      <c r="J6601" s="36">
        <v>-59.77</v>
      </c>
    </row>
    <row r="6602" spans="1:10" x14ac:dyDescent="0.25">
      <c r="A6602" s="67"/>
      <c r="B6602" s="67"/>
      <c r="C6602" s="67"/>
      <c r="D6602" s="67"/>
      <c r="E6602" s="67" t="s">
        <v>383</v>
      </c>
      <c r="F6602" s="68">
        <v>42338</v>
      </c>
      <c r="G6602" s="67" t="s">
        <v>1525</v>
      </c>
      <c r="H6602" s="67"/>
      <c r="I6602" s="67" t="s">
        <v>1526</v>
      </c>
      <c r="J6602" s="36">
        <v>20</v>
      </c>
    </row>
    <row r="6603" spans="1:10" x14ac:dyDescent="0.25">
      <c r="A6603" s="67"/>
      <c r="B6603" s="67"/>
      <c r="C6603" s="67"/>
      <c r="D6603" s="67"/>
      <c r="E6603" s="67" t="s">
        <v>426</v>
      </c>
      <c r="F6603" s="68">
        <v>42366</v>
      </c>
      <c r="G6603" s="67"/>
      <c r="H6603" s="67" t="s">
        <v>330</v>
      </c>
      <c r="I6603" s="67" t="s">
        <v>5464</v>
      </c>
      <c r="J6603" s="36">
        <v>-858.4</v>
      </c>
    </row>
    <row r="6604" spans="1:10" x14ac:dyDescent="0.25">
      <c r="A6604" s="67"/>
      <c r="B6604" s="67"/>
      <c r="C6604" s="67"/>
      <c r="D6604" s="67"/>
      <c r="E6604" s="67" t="s">
        <v>383</v>
      </c>
      <c r="F6604" s="68">
        <v>42369</v>
      </c>
      <c r="G6604" s="67" t="s">
        <v>1663</v>
      </c>
      <c r="H6604" s="67"/>
      <c r="I6604" s="67" t="s">
        <v>1664</v>
      </c>
      <c r="J6604" s="36">
        <v>20</v>
      </c>
    </row>
    <row r="6605" spans="1:10" x14ac:dyDescent="0.25">
      <c r="A6605" s="67"/>
      <c r="B6605" s="67"/>
      <c r="C6605" s="67"/>
      <c r="D6605" s="67"/>
      <c r="E6605" s="67" t="s">
        <v>383</v>
      </c>
      <c r="F6605" s="68">
        <v>42373</v>
      </c>
      <c r="G6605" s="67" t="s">
        <v>5465</v>
      </c>
      <c r="H6605" s="67"/>
      <c r="I6605" s="67" t="s">
        <v>5466</v>
      </c>
      <c r="J6605" s="36">
        <v>-252</v>
      </c>
    </row>
    <row r="6606" spans="1:10" x14ac:dyDescent="0.25">
      <c r="A6606" s="67"/>
      <c r="B6606" s="67"/>
      <c r="C6606" s="67"/>
      <c r="D6606" s="67"/>
      <c r="E6606" s="67" t="s">
        <v>426</v>
      </c>
      <c r="F6606" s="68">
        <v>42376</v>
      </c>
      <c r="G6606" s="67"/>
      <c r="H6606" s="67" t="s">
        <v>330</v>
      </c>
      <c r="I6606" s="67" t="s">
        <v>5467</v>
      </c>
      <c r="J6606" s="36">
        <v>-445.7</v>
      </c>
    </row>
    <row r="6607" spans="1:10" x14ac:dyDescent="0.25">
      <c r="A6607" s="67"/>
      <c r="B6607" s="67"/>
      <c r="C6607" s="67"/>
      <c r="D6607" s="67"/>
      <c r="E6607" s="67" t="s">
        <v>426</v>
      </c>
      <c r="F6607" s="68">
        <v>42394</v>
      </c>
      <c r="G6607" s="67"/>
      <c r="H6607" s="67" t="s">
        <v>330</v>
      </c>
      <c r="I6607" s="67" t="s">
        <v>5468</v>
      </c>
      <c r="J6607" s="36">
        <v>-97.19</v>
      </c>
    </row>
    <row r="6608" spans="1:10" x14ac:dyDescent="0.25">
      <c r="A6608" s="67"/>
      <c r="B6608" s="67"/>
      <c r="C6608" s="67"/>
      <c r="D6608" s="67"/>
      <c r="E6608" s="67" t="s">
        <v>383</v>
      </c>
      <c r="F6608" s="68">
        <v>42394</v>
      </c>
      <c r="G6608" s="67" t="s">
        <v>4058</v>
      </c>
      <c r="H6608" s="67"/>
      <c r="I6608" s="67" t="s">
        <v>4059</v>
      </c>
      <c r="J6608" s="36">
        <v>20622</v>
      </c>
    </row>
    <row r="6609" spans="1:10" x14ac:dyDescent="0.25">
      <c r="A6609" s="67"/>
      <c r="B6609" s="67"/>
      <c r="C6609" s="67"/>
      <c r="D6609" s="67"/>
      <c r="E6609" s="67" t="s">
        <v>426</v>
      </c>
      <c r="F6609" s="68">
        <v>42401</v>
      </c>
      <c r="G6609" s="67"/>
      <c r="H6609" s="67" t="s">
        <v>330</v>
      </c>
      <c r="I6609" s="67" t="s">
        <v>5469</v>
      </c>
      <c r="J6609" s="36">
        <v>-655.74</v>
      </c>
    </row>
    <row r="6610" spans="1:10" x14ac:dyDescent="0.25">
      <c r="A6610" s="67"/>
      <c r="B6610" s="67"/>
      <c r="C6610" s="67"/>
      <c r="D6610" s="67"/>
      <c r="E6610" s="67" t="s">
        <v>426</v>
      </c>
      <c r="F6610" s="68">
        <v>42432</v>
      </c>
      <c r="G6610" s="67"/>
      <c r="H6610" s="67" t="s">
        <v>330</v>
      </c>
      <c r="I6610" s="67" t="s">
        <v>5470</v>
      </c>
      <c r="J6610" s="36">
        <v>-386.94</v>
      </c>
    </row>
    <row r="6611" spans="1:10" x14ac:dyDescent="0.25">
      <c r="A6611" s="67"/>
      <c r="B6611" s="67"/>
      <c r="C6611" s="67"/>
      <c r="D6611" s="67"/>
      <c r="E6611" s="67" t="s">
        <v>426</v>
      </c>
      <c r="F6611" s="68">
        <v>42446</v>
      </c>
      <c r="G6611" s="67"/>
      <c r="H6611" s="67" t="s">
        <v>568</v>
      </c>
      <c r="I6611" s="67" t="s">
        <v>2982</v>
      </c>
      <c r="J6611" s="36">
        <v>-17.89</v>
      </c>
    </row>
    <row r="6612" spans="1:10" x14ac:dyDescent="0.25">
      <c r="A6612" s="67"/>
      <c r="B6612" s="67"/>
      <c r="C6612" s="67"/>
      <c r="D6612" s="67"/>
      <c r="E6612" s="67" t="s">
        <v>426</v>
      </c>
      <c r="F6612" s="68">
        <v>42460</v>
      </c>
      <c r="G6612" s="67"/>
      <c r="H6612" s="67" t="s">
        <v>330</v>
      </c>
      <c r="I6612" s="67" t="s">
        <v>5471</v>
      </c>
      <c r="J6612" s="36">
        <v>-368.91</v>
      </c>
    </row>
    <row r="6613" spans="1:10" x14ac:dyDescent="0.25">
      <c r="A6613" s="67"/>
      <c r="B6613" s="67"/>
      <c r="C6613" s="67"/>
      <c r="D6613" s="67"/>
      <c r="E6613" s="67" t="s">
        <v>383</v>
      </c>
      <c r="F6613" s="68">
        <v>42490</v>
      </c>
      <c r="G6613" s="67" t="s">
        <v>1666</v>
      </c>
      <c r="H6613" s="67"/>
      <c r="I6613" s="67" t="s">
        <v>1667</v>
      </c>
      <c r="J6613" s="36">
        <v>20</v>
      </c>
    </row>
    <row r="6614" spans="1:10" x14ac:dyDescent="0.25">
      <c r="A6614" s="67"/>
      <c r="B6614" s="67"/>
      <c r="C6614" s="67"/>
      <c r="D6614" s="67"/>
      <c r="E6614" s="67" t="s">
        <v>426</v>
      </c>
      <c r="F6614" s="68">
        <v>42492</v>
      </c>
      <c r="G6614" s="67"/>
      <c r="H6614" s="67" t="s">
        <v>330</v>
      </c>
      <c r="I6614" s="67" t="s">
        <v>5472</v>
      </c>
      <c r="J6614" s="36">
        <v>-576.84</v>
      </c>
    </row>
    <row r="6615" spans="1:10" x14ac:dyDescent="0.25">
      <c r="A6615" s="67"/>
      <c r="B6615" s="67"/>
      <c r="C6615" s="67"/>
      <c r="D6615" s="67"/>
      <c r="E6615" s="67" t="s">
        <v>426</v>
      </c>
      <c r="F6615" s="68">
        <v>42513</v>
      </c>
      <c r="G6615" s="67"/>
      <c r="H6615" s="67" t="s">
        <v>330</v>
      </c>
      <c r="I6615" s="67" t="s">
        <v>5473</v>
      </c>
      <c r="J6615" s="36">
        <v>-595.30999999999995</v>
      </c>
    </row>
    <row r="6616" spans="1:10" x14ac:dyDescent="0.25">
      <c r="A6616" s="67"/>
      <c r="B6616" s="67"/>
      <c r="C6616" s="67"/>
      <c r="D6616" s="67"/>
      <c r="E6616" s="67" t="s">
        <v>383</v>
      </c>
      <c r="F6616" s="68">
        <v>42521</v>
      </c>
      <c r="G6616" s="67" t="s">
        <v>1480</v>
      </c>
      <c r="H6616" s="67"/>
      <c r="I6616" s="67" t="s">
        <v>1481</v>
      </c>
      <c r="J6616" s="36">
        <v>20</v>
      </c>
    </row>
    <row r="6617" spans="1:10" x14ac:dyDescent="0.25">
      <c r="A6617" s="67"/>
      <c r="B6617" s="67"/>
      <c r="C6617" s="67"/>
      <c r="D6617" s="67"/>
      <c r="E6617" s="67" t="s">
        <v>426</v>
      </c>
      <c r="F6617" s="68">
        <v>42541</v>
      </c>
      <c r="G6617" s="67"/>
      <c r="H6617" s="67" t="s">
        <v>330</v>
      </c>
      <c r="I6617" s="67" t="s">
        <v>5474</v>
      </c>
      <c r="J6617" s="36">
        <v>-89.94</v>
      </c>
    </row>
    <row r="6618" spans="1:10" x14ac:dyDescent="0.25">
      <c r="A6618" s="67"/>
      <c r="B6618" s="67"/>
      <c r="C6618" s="67"/>
      <c r="D6618" s="67"/>
      <c r="E6618" s="67" t="s">
        <v>383</v>
      </c>
      <c r="F6618" s="68">
        <v>42551</v>
      </c>
      <c r="G6618" s="67" t="s">
        <v>1669</v>
      </c>
      <c r="H6618" s="67"/>
      <c r="I6618" s="67" t="s">
        <v>1670</v>
      </c>
      <c r="J6618" s="36">
        <v>20</v>
      </c>
    </row>
    <row r="6619" spans="1:10" x14ac:dyDescent="0.25">
      <c r="A6619" s="67"/>
      <c r="B6619" s="67"/>
      <c r="C6619" s="67"/>
      <c r="D6619" s="67"/>
      <c r="E6619" s="67" t="s">
        <v>426</v>
      </c>
      <c r="F6619" s="68">
        <v>42556</v>
      </c>
      <c r="G6619" s="67"/>
      <c r="H6619" s="67" t="s">
        <v>330</v>
      </c>
      <c r="I6619" s="67" t="s">
        <v>5475</v>
      </c>
      <c r="J6619" s="36">
        <v>-780.93</v>
      </c>
    </row>
    <row r="6620" spans="1:10" x14ac:dyDescent="0.25">
      <c r="A6620" s="67"/>
      <c r="B6620" s="67"/>
      <c r="C6620" s="67"/>
      <c r="D6620" s="67"/>
      <c r="E6620" s="67" t="s">
        <v>383</v>
      </c>
      <c r="F6620" s="68">
        <v>42582</v>
      </c>
      <c r="G6620" s="67" t="s">
        <v>1830</v>
      </c>
      <c r="H6620" s="67"/>
      <c r="I6620" s="67" t="s">
        <v>1831</v>
      </c>
      <c r="J6620" s="36">
        <v>40</v>
      </c>
    </row>
    <row r="6621" spans="1:10" x14ac:dyDescent="0.25">
      <c r="A6621" s="67"/>
      <c r="B6621" s="67"/>
      <c r="C6621" s="67"/>
      <c r="D6621" s="67"/>
      <c r="E6621" s="67" t="s">
        <v>426</v>
      </c>
      <c r="F6621" s="68">
        <v>42583</v>
      </c>
      <c r="G6621" s="67"/>
      <c r="H6621" s="67" t="s">
        <v>330</v>
      </c>
      <c r="I6621" s="67" t="s">
        <v>5476</v>
      </c>
      <c r="J6621" s="36">
        <v>-686.39</v>
      </c>
    </row>
    <row r="6622" spans="1:10" x14ac:dyDescent="0.25">
      <c r="A6622" s="67"/>
      <c r="B6622" s="67"/>
      <c r="C6622" s="67"/>
      <c r="D6622" s="67"/>
      <c r="E6622" s="67" t="s">
        <v>383</v>
      </c>
      <c r="F6622" s="68">
        <v>42600</v>
      </c>
      <c r="G6622" s="67" t="s">
        <v>5477</v>
      </c>
      <c r="H6622" s="67"/>
      <c r="I6622" s="67" t="s">
        <v>5478</v>
      </c>
      <c r="J6622" s="36">
        <v>-195</v>
      </c>
    </row>
    <row r="6623" spans="1:10" x14ac:dyDescent="0.25">
      <c r="A6623" s="67"/>
      <c r="B6623" s="67"/>
      <c r="C6623" s="67"/>
      <c r="D6623" s="67"/>
      <c r="E6623" s="67" t="s">
        <v>426</v>
      </c>
      <c r="F6623" s="68">
        <v>42604</v>
      </c>
      <c r="G6623" s="67" t="s">
        <v>570</v>
      </c>
      <c r="H6623" s="67" t="s">
        <v>4074</v>
      </c>
      <c r="I6623" s="67" t="s">
        <v>4075</v>
      </c>
      <c r="J6623" s="36">
        <v>-360.52</v>
      </c>
    </row>
    <row r="6624" spans="1:10" x14ac:dyDescent="0.25">
      <c r="A6624" s="67"/>
      <c r="B6624" s="67"/>
      <c r="C6624" s="67"/>
      <c r="D6624" s="67"/>
      <c r="E6624" s="67" t="s">
        <v>426</v>
      </c>
      <c r="F6624" s="68">
        <v>42611</v>
      </c>
      <c r="G6624" s="67"/>
      <c r="H6624" s="67" t="s">
        <v>330</v>
      </c>
      <c r="I6624" s="67" t="s">
        <v>2492</v>
      </c>
      <c r="J6624" s="36">
        <v>-89.94</v>
      </c>
    </row>
    <row r="6625" spans="1:10" x14ac:dyDescent="0.25">
      <c r="A6625" s="67"/>
      <c r="B6625" s="67"/>
      <c r="C6625" s="67"/>
      <c r="D6625" s="67"/>
      <c r="E6625" s="67" t="s">
        <v>383</v>
      </c>
      <c r="F6625" s="68">
        <v>42613</v>
      </c>
      <c r="G6625" s="67" t="s">
        <v>1482</v>
      </c>
      <c r="H6625" s="67"/>
      <c r="I6625" s="67" t="s">
        <v>1483</v>
      </c>
      <c r="J6625" s="36">
        <v>20</v>
      </c>
    </row>
    <row r="6626" spans="1:10" x14ac:dyDescent="0.25">
      <c r="A6626" s="67"/>
      <c r="B6626" s="67"/>
      <c r="C6626" s="67"/>
      <c r="D6626" s="67"/>
      <c r="E6626" s="67" t="s">
        <v>426</v>
      </c>
      <c r="F6626" s="68">
        <v>42619</v>
      </c>
      <c r="G6626" s="67"/>
      <c r="H6626" s="67" t="s">
        <v>330</v>
      </c>
      <c r="I6626" s="67" t="s">
        <v>5479</v>
      </c>
      <c r="J6626" s="36">
        <v>-503.59</v>
      </c>
    </row>
    <row r="6627" spans="1:10" x14ac:dyDescent="0.25">
      <c r="A6627" s="67"/>
      <c r="B6627" s="67"/>
      <c r="C6627" s="67"/>
      <c r="D6627" s="67"/>
      <c r="E6627" s="67" t="s">
        <v>426</v>
      </c>
      <c r="F6627" s="68">
        <v>42639</v>
      </c>
      <c r="G6627" s="67"/>
      <c r="H6627" s="67" t="s">
        <v>330</v>
      </c>
      <c r="I6627" s="67" t="s">
        <v>5480</v>
      </c>
      <c r="J6627" s="36">
        <v>-723.28</v>
      </c>
    </row>
    <row r="6628" spans="1:10" x14ac:dyDescent="0.25">
      <c r="A6628" s="67"/>
      <c r="B6628" s="67"/>
      <c r="C6628" s="67"/>
      <c r="D6628" s="67"/>
      <c r="E6628" s="67" t="s">
        <v>383</v>
      </c>
      <c r="F6628" s="68">
        <v>42643</v>
      </c>
      <c r="G6628" s="67" t="s">
        <v>1581</v>
      </c>
      <c r="H6628" s="67"/>
      <c r="I6628" s="67" t="s">
        <v>1582</v>
      </c>
      <c r="J6628" s="36">
        <v>20</v>
      </c>
    </row>
    <row r="6629" spans="1:10" x14ac:dyDescent="0.25">
      <c r="A6629" s="67"/>
      <c r="B6629" s="67"/>
      <c r="C6629" s="67"/>
      <c r="D6629" s="67"/>
      <c r="E6629" s="67" t="s">
        <v>426</v>
      </c>
      <c r="F6629" s="68">
        <v>42663</v>
      </c>
      <c r="G6629" s="67"/>
      <c r="H6629" s="67" t="s">
        <v>330</v>
      </c>
      <c r="I6629" s="67" t="s">
        <v>5481</v>
      </c>
      <c r="J6629" s="36">
        <v>-799.91</v>
      </c>
    </row>
    <row r="6630" spans="1:10" x14ac:dyDescent="0.25">
      <c r="A6630" s="67"/>
      <c r="B6630" s="67"/>
      <c r="C6630" s="67"/>
      <c r="D6630" s="67"/>
      <c r="E6630" s="67" t="s">
        <v>426</v>
      </c>
      <c r="F6630" s="68">
        <v>42670</v>
      </c>
      <c r="G6630" s="67"/>
      <c r="H6630" s="67" t="s">
        <v>330</v>
      </c>
      <c r="I6630" s="67" t="s">
        <v>5482</v>
      </c>
      <c r="J6630" s="36">
        <v>-68.849999999999994</v>
      </c>
    </row>
    <row r="6631" spans="1:10" x14ac:dyDescent="0.25">
      <c r="A6631" s="67"/>
      <c r="B6631" s="67"/>
      <c r="C6631" s="67"/>
      <c r="D6631" s="67"/>
      <c r="E6631" s="67" t="s">
        <v>383</v>
      </c>
      <c r="F6631" s="68">
        <v>42670</v>
      </c>
      <c r="G6631" s="67" t="s">
        <v>5483</v>
      </c>
      <c r="H6631" s="67"/>
      <c r="I6631" s="67" t="s">
        <v>5484</v>
      </c>
      <c r="J6631" s="36">
        <v>-2000</v>
      </c>
    </row>
    <row r="6632" spans="1:10" x14ac:dyDescent="0.25">
      <c r="A6632" s="67"/>
      <c r="B6632" s="67"/>
      <c r="C6632" s="67"/>
      <c r="D6632" s="67"/>
      <c r="E6632" s="67" t="s">
        <v>383</v>
      </c>
      <c r="F6632" s="68">
        <v>42704</v>
      </c>
      <c r="G6632" s="67" t="s">
        <v>1468</v>
      </c>
      <c r="H6632" s="67"/>
      <c r="I6632" s="67" t="s">
        <v>1469</v>
      </c>
      <c r="J6632" s="36">
        <v>20</v>
      </c>
    </row>
    <row r="6633" spans="1:10" x14ac:dyDescent="0.25">
      <c r="A6633" s="67"/>
      <c r="B6633" s="67"/>
      <c r="C6633" s="67"/>
      <c r="D6633" s="67"/>
      <c r="E6633" s="67" t="s">
        <v>426</v>
      </c>
      <c r="F6633" s="68">
        <v>42705</v>
      </c>
      <c r="G6633" s="67"/>
      <c r="H6633" s="67" t="s">
        <v>330</v>
      </c>
      <c r="I6633" s="67" t="s">
        <v>5485</v>
      </c>
      <c r="J6633" s="36">
        <v>-717.13</v>
      </c>
    </row>
    <row r="6634" spans="1:10" x14ac:dyDescent="0.25">
      <c r="A6634" s="67"/>
      <c r="B6634" s="67"/>
      <c r="C6634" s="67"/>
      <c r="D6634" s="67"/>
      <c r="E6634" s="67" t="s">
        <v>426</v>
      </c>
      <c r="F6634" s="68">
        <v>42723</v>
      </c>
      <c r="G6634" s="67"/>
      <c r="H6634" s="67" t="s">
        <v>330</v>
      </c>
      <c r="I6634" s="67" t="s">
        <v>5486</v>
      </c>
      <c r="J6634" s="36">
        <v>-788.14</v>
      </c>
    </row>
    <row r="6635" spans="1:10" x14ac:dyDescent="0.25">
      <c r="A6635" s="67"/>
      <c r="B6635" s="67"/>
      <c r="C6635" s="67"/>
      <c r="D6635" s="67"/>
      <c r="E6635" s="67" t="s">
        <v>383</v>
      </c>
      <c r="F6635" s="68">
        <v>42735</v>
      </c>
      <c r="G6635" s="67" t="s">
        <v>1470</v>
      </c>
      <c r="H6635" s="67"/>
      <c r="I6635" s="67" t="s">
        <v>1471</v>
      </c>
      <c r="J6635" s="36">
        <v>20</v>
      </c>
    </row>
    <row r="6636" spans="1:10" x14ac:dyDescent="0.25">
      <c r="A6636" s="67"/>
      <c r="B6636" s="67"/>
      <c r="C6636" s="67"/>
      <c r="D6636" s="67"/>
      <c r="E6636" s="67" t="s">
        <v>426</v>
      </c>
      <c r="F6636" s="68">
        <v>42738</v>
      </c>
      <c r="G6636" s="67"/>
      <c r="H6636" s="67" t="s">
        <v>5487</v>
      </c>
      <c r="I6636" s="67" t="s">
        <v>5488</v>
      </c>
      <c r="J6636" s="36">
        <v>-250</v>
      </c>
    </row>
    <row r="6637" spans="1:10" x14ac:dyDescent="0.25">
      <c r="A6637" s="67"/>
      <c r="B6637" s="67"/>
      <c r="C6637" s="67"/>
      <c r="D6637" s="67"/>
      <c r="E6637" s="67" t="s">
        <v>426</v>
      </c>
      <c r="F6637" s="68">
        <v>42758</v>
      </c>
      <c r="G6637" s="67"/>
      <c r="H6637" s="67" t="s">
        <v>330</v>
      </c>
      <c r="I6637" s="67" t="s">
        <v>5489</v>
      </c>
      <c r="J6637" s="36">
        <v>-56.99</v>
      </c>
    </row>
    <row r="6638" spans="1:10" x14ac:dyDescent="0.25">
      <c r="A6638" s="67"/>
      <c r="B6638" s="67"/>
      <c r="C6638" s="67"/>
      <c r="D6638" s="67"/>
      <c r="E6638" s="67" t="s">
        <v>426</v>
      </c>
      <c r="F6638" s="68">
        <v>42765</v>
      </c>
      <c r="G6638" s="67"/>
      <c r="H6638" s="67" t="s">
        <v>330</v>
      </c>
      <c r="I6638" s="67" t="s">
        <v>5490</v>
      </c>
      <c r="J6638" s="36">
        <v>-129.30000000000001</v>
      </c>
    </row>
    <row r="6639" spans="1:10" x14ac:dyDescent="0.25">
      <c r="A6639" s="67"/>
      <c r="B6639" s="67"/>
      <c r="C6639" s="67"/>
      <c r="D6639" s="67"/>
      <c r="E6639" s="67" t="s">
        <v>426</v>
      </c>
      <c r="F6639" s="68">
        <v>42765</v>
      </c>
      <c r="G6639" s="67"/>
      <c r="H6639" s="67" t="s">
        <v>330</v>
      </c>
      <c r="I6639" s="67" t="s">
        <v>5491</v>
      </c>
      <c r="J6639" s="36">
        <v>-341.53</v>
      </c>
    </row>
    <row r="6640" spans="1:10" x14ac:dyDescent="0.25">
      <c r="A6640" s="67"/>
      <c r="B6640" s="67"/>
      <c r="C6640" s="67"/>
      <c r="D6640" s="67"/>
      <c r="E6640" s="67" t="s">
        <v>383</v>
      </c>
      <c r="F6640" s="68">
        <v>42766</v>
      </c>
      <c r="G6640" s="67" t="s">
        <v>1586</v>
      </c>
      <c r="H6640" s="67"/>
      <c r="I6640" s="67" t="s">
        <v>1587</v>
      </c>
      <c r="J6640" s="36">
        <v>60</v>
      </c>
    </row>
    <row r="6641" spans="1:10" x14ac:dyDescent="0.25">
      <c r="A6641" s="67"/>
      <c r="B6641" s="67"/>
      <c r="C6641" s="67"/>
      <c r="D6641" s="67"/>
      <c r="E6641" s="67" t="s">
        <v>383</v>
      </c>
      <c r="F6641" s="68">
        <v>42766</v>
      </c>
      <c r="G6641" s="67" t="s">
        <v>2326</v>
      </c>
      <c r="H6641" s="67"/>
      <c r="I6641" s="67" t="s">
        <v>4083</v>
      </c>
      <c r="J6641" s="36">
        <v>32767</v>
      </c>
    </row>
    <row r="6642" spans="1:10" x14ac:dyDescent="0.25">
      <c r="A6642" s="67"/>
      <c r="B6642" s="67"/>
      <c r="C6642" s="67"/>
      <c r="D6642" s="67"/>
      <c r="E6642" s="67" t="s">
        <v>426</v>
      </c>
      <c r="F6642" s="68">
        <v>42772</v>
      </c>
      <c r="G6642" s="67"/>
      <c r="H6642" s="67" t="s">
        <v>5445</v>
      </c>
      <c r="I6642" s="67" t="s">
        <v>5492</v>
      </c>
      <c r="J6642" s="36">
        <v>-1464.42</v>
      </c>
    </row>
    <row r="6643" spans="1:10" x14ac:dyDescent="0.25">
      <c r="A6643" s="67"/>
      <c r="B6643" s="67"/>
      <c r="C6643" s="67"/>
      <c r="D6643" s="67"/>
      <c r="E6643" s="67" t="s">
        <v>426</v>
      </c>
      <c r="F6643" s="68">
        <v>42793</v>
      </c>
      <c r="G6643" s="67"/>
      <c r="H6643" s="67" t="s">
        <v>5493</v>
      </c>
      <c r="I6643" s="67" t="s">
        <v>5494</v>
      </c>
      <c r="J6643" s="36">
        <v>-569.72</v>
      </c>
    </row>
    <row r="6644" spans="1:10" x14ac:dyDescent="0.25">
      <c r="A6644" s="67"/>
      <c r="B6644" s="67"/>
      <c r="C6644" s="67"/>
      <c r="D6644" s="67"/>
      <c r="E6644" s="67" t="s">
        <v>426</v>
      </c>
      <c r="F6644" s="68">
        <v>42793</v>
      </c>
      <c r="G6644" s="67"/>
      <c r="H6644" s="67" t="s">
        <v>330</v>
      </c>
      <c r="I6644" s="67" t="s">
        <v>5495</v>
      </c>
      <c r="J6644" s="36">
        <v>-89.94</v>
      </c>
    </row>
    <row r="6645" spans="1:10" x14ac:dyDescent="0.25">
      <c r="A6645" s="67"/>
      <c r="B6645" s="67"/>
      <c r="C6645" s="67"/>
      <c r="D6645" s="67"/>
      <c r="E6645" s="67" t="s">
        <v>390</v>
      </c>
      <c r="F6645" s="68">
        <v>42794</v>
      </c>
      <c r="G6645" s="67"/>
      <c r="H6645" s="67" t="s">
        <v>330</v>
      </c>
      <c r="I6645" s="67" t="s">
        <v>5496</v>
      </c>
      <c r="J6645" s="36">
        <v>-1127.42</v>
      </c>
    </row>
    <row r="6646" spans="1:10" x14ac:dyDescent="0.25">
      <c r="A6646" s="67"/>
      <c r="B6646" s="67"/>
      <c r="C6646" s="67"/>
      <c r="D6646" s="67"/>
      <c r="E6646" s="67" t="s">
        <v>423</v>
      </c>
      <c r="F6646" s="68">
        <v>42818</v>
      </c>
      <c r="G6646" s="67"/>
      <c r="H6646" s="67" t="s">
        <v>299</v>
      </c>
      <c r="I6646" s="67" t="s">
        <v>423</v>
      </c>
      <c r="J6646" s="36">
        <v>1400</v>
      </c>
    </row>
    <row r="6647" spans="1:10" x14ac:dyDescent="0.25">
      <c r="A6647" s="67"/>
      <c r="B6647" s="67"/>
      <c r="C6647" s="67"/>
      <c r="D6647" s="67"/>
      <c r="E6647" s="67" t="s">
        <v>423</v>
      </c>
      <c r="F6647" s="68">
        <v>42818</v>
      </c>
      <c r="G6647" s="67"/>
      <c r="H6647" s="67"/>
      <c r="I6647" s="67" t="s">
        <v>431</v>
      </c>
      <c r="J6647" s="36">
        <v>-39.58</v>
      </c>
    </row>
    <row r="6648" spans="1:10" x14ac:dyDescent="0.25">
      <c r="A6648" s="67"/>
      <c r="B6648" s="67"/>
      <c r="C6648" s="67"/>
      <c r="D6648" s="67"/>
      <c r="E6648" s="67" t="s">
        <v>390</v>
      </c>
      <c r="F6648" s="68">
        <v>42820</v>
      </c>
      <c r="G6648" s="67"/>
      <c r="H6648" s="67" t="s">
        <v>330</v>
      </c>
      <c r="I6648" s="67" t="s">
        <v>5497</v>
      </c>
      <c r="J6648" s="36">
        <v>-715.5</v>
      </c>
    </row>
    <row r="6649" spans="1:10" x14ac:dyDescent="0.25">
      <c r="A6649" s="67"/>
      <c r="B6649" s="67"/>
      <c r="C6649" s="67"/>
      <c r="D6649" s="67"/>
      <c r="E6649" s="67" t="s">
        <v>390</v>
      </c>
      <c r="F6649" s="68">
        <v>42820</v>
      </c>
      <c r="G6649" s="67"/>
      <c r="H6649" s="67" t="s">
        <v>330</v>
      </c>
      <c r="I6649" s="67" t="s">
        <v>5498</v>
      </c>
      <c r="J6649" s="36">
        <v>-50.58</v>
      </c>
    </row>
    <row r="6650" spans="1:10" x14ac:dyDescent="0.25">
      <c r="A6650" s="67"/>
      <c r="B6650" s="67"/>
      <c r="C6650" s="67"/>
      <c r="D6650" s="67"/>
      <c r="E6650" s="67" t="s">
        <v>383</v>
      </c>
      <c r="F6650" s="68">
        <v>42825</v>
      </c>
      <c r="G6650" s="67" t="s">
        <v>1588</v>
      </c>
      <c r="H6650" s="67"/>
      <c r="I6650" s="67" t="s">
        <v>1589</v>
      </c>
      <c r="J6650" s="36">
        <v>78</v>
      </c>
    </row>
    <row r="6651" spans="1:10" x14ac:dyDescent="0.25">
      <c r="A6651" s="67"/>
      <c r="B6651" s="67"/>
      <c r="C6651" s="67"/>
      <c r="D6651" s="67"/>
      <c r="E6651" s="67" t="s">
        <v>390</v>
      </c>
      <c r="F6651" s="68">
        <v>42857</v>
      </c>
      <c r="G6651" s="67"/>
      <c r="H6651" s="67" t="s">
        <v>330</v>
      </c>
      <c r="I6651" s="67" t="s">
        <v>5499</v>
      </c>
      <c r="J6651" s="36">
        <v>-749.36</v>
      </c>
    </row>
    <row r="6652" spans="1:10" x14ac:dyDescent="0.25">
      <c r="A6652" s="67"/>
      <c r="B6652" s="67"/>
      <c r="C6652" s="67"/>
      <c r="D6652" s="67"/>
      <c r="E6652" s="67" t="s">
        <v>390</v>
      </c>
      <c r="F6652" s="68">
        <v>42872</v>
      </c>
      <c r="G6652" s="67"/>
      <c r="H6652" s="67" t="s">
        <v>330</v>
      </c>
      <c r="I6652" s="67" t="s">
        <v>5500</v>
      </c>
      <c r="J6652" s="36">
        <v>-270.92</v>
      </c>
    </row>
    <row r="6653" spans="1:10" x14ac:dyDescent="0.25">
      <c r="A6653" s="67"/>
      <c r="B6653" s="67"/>
      <c r="C6653" s="67"/>
      <c r="D6653" s="67"/>
      <c r="E6653" s="67" t="s">
        <v>390</v>
      </c>
      <c r="F6653" s="68">
        <v>42882</v>
      </c>
      <c r="G6653" s="67"/>
      <c r="H6653" s="67" t="s">
        <v>330</v>
      </c>
      <c r="I6653" s="67" t="s">
        <v>5501</v>
      </c>
      <c r="J6653" s="36">
        <v>-886.19</v>
      </c>
    </row>
    <row r="6654" spans="1:10" x14ac:dyDescent="0.25">
      <c r="A6654" s="67"/>
      <c r="B6654" s="67"/>
      <c r="C6654" s="67"/>
      <c r="D6654" s="67"/>
      <c r="E6654" s="67" t="s">
        <v>383</v>
      </c>
      <c r="F6654" s="68">
        <v>42886</v>
      </c>
      <c r="G6654" s="67" t="s">
        <v>1545</v>
      </c>
      <c r="H6654" s="67"/>
      <c r="I6654" s="67" t="s">
        <v>1546</v>
      </c>
      <c r="J6654" s="36">
        <v>400</v>
      </c>
    </row>
    <row r="6655" spans="1:10" x14ac:dyDescent="0.25">
      <c r="A6655" s="67"/>
      <c r="B6655" s="67"/>
      <c r="C6655" s="67"/>
      <c r="D6655" s="67"/>
      <c r="E6655" s="67" t="s">
        <v>390</v>
      </c>
      <c r="F6655" s="68">
        <v>42901</v>
      </c>
      <c r="G6655" s="67"/>
      <c r="H6655" s="67" t="s">
        <v>330</v>
      </c>
      <c r="I6655" s="67" t="s">
        <v>5502</v>
      </c>
      <c r="J6655" s="36">
        <v>-799.02</v>
      </c>
    </row>
    <row r="6656" spans="1:10" x14ac:dyDescent="0.25">
      <c r="A6656" s="67"/>
      <c r="B6656" s="67"/>
      <c r="C6656" s="67"/>
      <c r="D6656" s="67"/>
      <c r="E6656" s="67" t="s">
        <v>390</v>
      </c>
      <c r="F6656" s="68">
        <v>42917</v>
      </c>
      <c r="G6656" s="67" t="s">
        <v>5503</v>
      </c>
      <c r="H6656" s="67" t="s">
        <v>5504</v>
      </c>
      <c r="I6656" s="67" t="s">
        <v>5505</v>
      </c>
      <c r="J6656" s="36">
        <v>-15.4</v>
      </c>
    </row>
    <row r="6657" spans="1:10" x14ac:dyDescent="0.25">
      <c r="A6657" s="67"/>
      <c r="B6657" s="67"/>
      <c r="C6657" s="67"/>
      <c r="D6657" s="67"/>
      <c r="E6657" s="67" t="s">
        <v>390</v>
      </c>
      <c r="F6657" s="68">
        <v>42937</v>
      </c>
      <c r="G6657" s="67" t="s">
        <v>5506</v>
      </c>
      <c r="H6657" s="67" t="s">
        <v>330</v>
      </c>
      <c r="I6657" s="67" t="s">
        <v>5507</v>
      </c>
      <c r="J6657" s="36">
        <v>-809.01</v>
      </c>
    </row>
    <row r="6658" spans="1:10" x14ac:dyDescent="0.25">
      <c r="A6658" s="67"/>
      <c r="B6658" s="67"/>
      <c r="C6658" s="67"/>
      <c r="D6658" s="67"/>
      <c r="E6658" s="67" t="s">
        <v>390</v>
      </c>
      <c r="F6658" s="68">
        <v>42962</v>
      </c>
      <c r="G6658" s="67" t="s">
        <v>5508</v>
      </c>
      <c r="H6658" s="67" t="s">
        <v>4111</v>
      </c>
      <c r="I6658" s="67" t="s">
        <v>4112</v>
      </c>
      <c r="J6658" s="36">
        <v>-377.29</v>
      </c>
    </row>
    <row r="6659" spans="1:10" x14ac:dyDescent="0.25">
      <c r="A6659" s="67"/>
      <c r="B6659" s="67"/>
      <c r="C6659" s="67"/>
      <c r="D6659" s="67"/>
      <c r="E6659" s="67" t="s">
        <v>390</v>
      </c>
      <c r="F6659" s="68">
        <v>42967</v>
      </c>
      <c r="G6659" s="67" t="s">
        <v>5509</v>
      </c>
      <c r="H6659" s="67" t="s">
        <v>330</v>
      </c>
      <c r="I6659" s="67" t="s">
        <v>5510</v>
      </c>
      <c r="J6659" s="36">
        <v>-89.98</v>
      </c>
    </row>
    <row r="6660" spans="1:10" x14ac:dyDescent="0.25">
      <c r="A6660" s="67"/>
      <c r="B6660" s="67"/>
      <c r="C6660" s="67"/>
      <c r="D6660" s="67"/>
      <c r="E6660" s="67" t="s">
        <v>390</v>
      </c>
      <c r="F6660" s="68">
        <v>42976</v>
      </c>
      <c r="G6660" s="67" t="s">
        <v>5511</v>
      </c>
      <c r="H6660" s="67" t="s">
        <v>330</v>
      </c>
      <c r="I6660" s="67" t="s">
        <v>5512</v>
      </c>
      <c r="J6660" s="36">
        <v>-963.52</v>
      </c>
    </row>
    <row r="6661" spans="1:10" x14ac:dyDescent="0.25">
      <c r="A6661" s="67"/>
      <c r="B6661" s="67"/>
      <c r="C6661" s="67"/>
      <c r="D6661" s="67"/>
      <c r="E6661" s="67" t="s">
        <v>390</v>
      </c>
      <c r="F6661" s="68">
        <v>42996</v>
      </c>
      <c r="G6661" s="67" t="s">
        <v>5513</v>
      </c>
      <c r="H6661" s="67" t="s">
        <v>330</v>
      </c>
      <c r="I6661" s="67" t="s">
        <v>5514</v>
      </c>
      <c r="J6661" s="36">
        <v>-67.11</v>
      </c>
    </row>
    <row r="6662" spans="1:10" x14ac:dyDescent="0.25">
      <c r="A6662" s="67"/>
      <c r="B6662" s="67"/>
      <c r="C6662" s="67"/>
      <c r="D6662" s="67"/>
      <c r="E6662" s="67" t="s">
        <v>390</v>
      </c>
      <c r="F6662" s="68">
        <v>43003</v>
      </c>
      <c r="G6662" s="67" t="s">
        <v>5515</v>
      </c>
      <c r="H6662" s="67" t="s">
        <v>330</v>
      </c>
      <c r="I6662" s="67" t="s">
        <v>5516</v>
      </c>
      <c r="J6662" s="36">
        <v>-1721.6</v>
      </c>
    </row>
    <row r="6663" spans="1:10" x14ac:dyDescent="0.25">
      <c r="A6663" s="67"/>
      <c r="B6663" s="67"/>
      <c r="C6663" s="67"/>
      <c r="D6663" s="67"/>
      <c r="E6663" s="67" t="s">
        <v>390</v>
      </c>
      <c r="F6663" s="68">
        <v>43007</v>
      </c>
      <c r="G6663" s="67" t="s">
        <v>5517</v>
      </c>
      <c r="H6663" s="67" t="s">
        <v>330</v>
      </c>
      <c r="I6663" s="67" t="s">
        <v>5518</v>
      </c>
      <c r="J6663" s="36">
        <v>-1222.8</v>
      </c>
    </row>
    <row r="6664" spans="1:10" x14ac:dyDescent="0.25">
      <c r="A6664" s="67"/>
      <c r="B6664" s="67"/>
      <c r="C6664" s="67"/>
      <c r="D6664" s="67"/>
      <c r="E6664" s="67" t="s">
        <v>383</v>
      </c>
      <c r="F6664" s="68">
        <v>43008</v>
      </c>
      <c r="G6664" s="67" t="s">
        <v>4130</v>
      </c>
      <c r="H6664" s="67"/>
      <c r="I6664" s="67" t="s">
        <v>4131</v>
      </c>
      <c r="J6664" s="36">
        <v>-146.13999999999999</v>
      </c>
    </row>
    <row r="6665" spans="1:10" x14ac:dyDescent="0.25">
      <c r="A6665" s="67"/>
      <c r="B6665" s="67"/>
      <c r="C6665" s="67"/>
      <c r="D6665" s="67"/>
      <c r="E6665" s="67" t="s">
        <v>383</v>
      </c>
      <c r="F6665" s="68">
        <v>43008</v>
      </c>
      <c r="G6665" s="67" t="s">
        <v>4130</v>
      </c>
      <c r="H6665" s="67"/>
      <c r="I6665" s="67" t="s">
        <v>4131</v>
      </c>
      <c r="J6665" s="36">
        <v>-132.07</v>
      </c>
    </row>
    <row r="6666" spans="1:10" x14ac:dyDescent="0.25">
      <c r="A6666" s="67"/>
      <c r="B6666" s="67"/>
      <c r="C6666" s="67"/>
      <c r="D6666" s="67"/>
      <c r="E6666" s="67" t="s">
        <v>390</v>
      </c>
      <c r="F6666" s="68">
        <v>43038</v>
      </c>
      <c r="G6666" s="67" t="s">
        <v>5519</v>
      </c>
      <c r="H6666" s="67" t="s">
        <v>330</v>
      </c>
      <c r="I6666" s="67" t="s">
        <v>5520</v>
      </c>
      <c r="J6666" s="36">
        <v>-959.6</v>
      </c>
    </row>
    <row r="6667" spans="1:10" x14ac:dyDescent="0.25">
      <c r="A6667" s="67"/>
      <c r="B6667" s="67"/>
      <c r="C6667" s="67"/>
      <c r="D6667" s="67"/>
      <c r="E6667" s="67" t="s">
        <v>390</v>
      </c>
      <c r="F6667" s="68">
        <v>43070</v>
      </c>
      <c r="G6667" s="67" t="s">
        <v>5521</v>
      </c>
      <c r="H6667" s="67" t="s">
        <v>5522</v>
      </c>
      <c r="I6667" s="67" t="s">
        <v>5523</v>
      </c>
      <c r="J6667" s="36">
        <v>-299.13</v>
      </c>
    </row>
    <row r="6668" spans="1:10" x14ac:dyDescent="0.25">
      <c r="A6668" s="67"/>
      <c r="B6668" s="67"/>
      <c r="C6668" s="67"/>
      <c r="D6668" s="67"/>
      <c r="E6668" s="67" t="s">
        <v>390</v>
      </c>
      <c r="F6668" s="68">
        <v>43081</v>
      </c>
      <c r="G6668" s="67" t="s">
        <v>5524</v>
      </c>
      <c r="H6668" s="67" t="s">
        <v>330</v>
      </c>
      <c r="I6668" s="67" t="s">
        <v>5525</v>
      </c>
      <c r="J6668" s="36">
        <v>-982.34</v>
      </c>
    </row>
    <row r="6669" spans="1:10" x14ac:dyDescent="0.25">
      <c r="A6669" s="67"/>
      <c r="B6669" s="67"/>
      <c r="C6669" s="67"/>
      <c r="D6669" s="67"/>
      <c r="E6669" s="67" t="s">
        <v>390</v>
      </c>
      <c r="F6669" s="68">
        <v>43081</v>
      </c>
      <c r="G6669" s="67" t="s">
        <v>5526</v>
      </c>
      <c r="H6669" s="67" t="s">
        <v>330</v>
      </c>
      <c r="I6669" s="67" t="s">
        <v>5527</v>
      </c>
      <c r="J6669" s="36">
        <v>-163.11000000000001</v>
      </c>
    </row>
    <row r="6670" spans="1:10" x14ac:dyDescent="0.25">
      <c r="A6670" s="67"/>
      <c r="B6670" s="67"/>
      <c r="C6670" s="67"/>
      <c r="D6670" s="67"/>
      <c r="E6670" s="67" t="s">
        <v>390</v>
      </c>
      <c r="F6670" s="68">
        <v>43100</v>
      </c>
      <c r="G6670" s="67" t="s">
        <v>2153</v>
      </c>
      <c r="H6670" s="67" t="s">
        <v>568</v>
      </c>
      <c r="I6670" s="67" t="s">
        <v>5528</v>
      </c>
      <c r="J6670" s="36">
        <v>-52.81</v>
      </c>
    </row>
    <row r="6671" spans="1:10" x14ac:dyDescent="0.25">
      <c r="A6671" s="67"/>
      <c r="B6671" s="67"/>
      <c r="C6671" s="67"/>
      <c r="D6671" s="67"/>
      <c r="E6671" s="67" t="s">
        <v>390</v>
      </c>
      <c r="F6671" s="68">
        <v>43131</v>
      </c>
      <c r="G6671" s="67" t="s">
        <v>5529</v>
      </c>
      <c r="H6671" s="67" t="s">
        <v>321</v>
      </c>
      <c r="I6671" s="67" t="s">
        <v>5530</v>
      </c>
      <c r="J6671" s="36">
        <v>-330.99</v>
      </c>
    </row>
    <row r="6672" spans="1:10" x14ac:dyDescent="0.25">
      <c r="A6672" s="67"/>
      <c r="B6672" s="67"/>
      <c r="C6672" s="67"/>
      <c r="D6672" s="67"/>
      <c r="E6672" s="67" t="s">
        <v>390</v>
      </c>
      <c r="F6672" s="68">
        <v>43131</v>
      </c>
      <c r="G6672" s="67" t="s">
        <v>5531</v>
      </c>
      <c r="H6672" s="67" t="s">
        <v>330</v>
      </c>
      <c r="I6672" s="67" t="s">
        <v>5532</v>
      </c>
      <c r="J6672" s="36">
        <v>-611.41999999999996</v>
      </c>
    </row>
    <row r="6673" spans="1:10" x14ac:dyDescent="0.25">
      <c r="A6673" s="67"/>
      <c r="B6673" s="67"/>
      <c r="C6673" s="67"/>
      <c r="D6673" s="67"/>
      <c r="E6673" s="67" t="s">
        <v>390</v>
      </c>
      <c r="F6673" s="68">
        <v>43131</v>
      </c>
      <c r="G6673" s="67" t="s">
        <v>5531</v>
      </c>
      <c r="H6673" s="67" t="s">
        <v>330</v>
      </c>
      <c r="I6673" s="67" t="s">
        <v>5533</v>
      </c>
      <c r="J6673" s="36">
        <v>-226.26</v>
      </c>
    </row>
    <row r="6674" spans="1:10" x14ac:dyDescent="0.25">
      <c r="A6674" s="67"/>
      <c r="B6674" s="67"/>
      <c r="C6674" s="67"/>
      <c r="D6674" s="67"/>
      <c r="E6674" s="67" t="s">
        <v>390</v>
      </c>
      <c r="F6674" s="68">
        <v>43131</v>
      </c>
      <c r="G6674" s="67" t="s">
        <v>5534</v>
      </c>
      <c r="H6674" s="67" t="s">
        <v>330</v>
      </c>
      <c r="I6674" s="67" t="s">
        <v>5535</v>
      </c>
      <c r="J6674" s="36">
        <v>-584.46</v>
      </c>
    </row>
    <row r="6675" spans="1:10" x14ac:dyDescent="0.25">
      <c r="A6675" s="67"/>
      <c r="B6675" s="67"/>
      <c r="C6675" s="67"/>
      <c r="D6675" s="67"/>
      <c r="E6675" s="67" t="s">
        <v>390</v>
      </c>
      <c r="F6675" s="68">
        <v>43159</v>
      </c>
      <c r="G6675" s="67" t="s">
        <v>5536</v>
      </c>
      <c r="H6675" s="67" t="s">
        <v>330</v>
      </c>
      <c r="I6675" s="67" t="s">
        <v>5537</v>
      </c>
      <c r="J6675" s="36">
        <v>-770.58</v>
      </c>
    </row>
    <row r="6676" spans="1:10" x14ac:dyDescent="0.25">
      <c r="A6676" s="67"/>
      <c r="B6676" s="67"/>
      <c r="C6676" s="67"/>
      <c r="D6676" s="67"/>
      <c r="E6676" s="67" t="s">
        <v>390</v>
      </c>
      <c r="F6676" s="68">
        <v>43159</v>
      </c>
      <c r="G6676" s="67" t="s">
        <v>5536</v>
      </c>
      <c r="H6676" s="67" t="s">
        <v>330</v>
      </c>
      <c r="I6676" s="67" t="s">
        <v>5538</v>
      </c>
      <c r="J6676" s="36">
        <v>-35.11</v>
      </c>
    </row>
    <row r="6677" spans="1:10" x14ac:dyDescent="0.25">
      <c r="A6677" s="67"/>
      <c r="B6677" s="67"/>
      <c r="C6677" s="67"/>
      <c r="D6677" s="67"/>
      <c r="E6677" s="67" t="s">
        <v>390</v>
      </c>
      <c r="F6677" s="68">
        <v>43159</v>
      </c>
      <c r="G6677" s="67" t="s">
        <v>5536</v>
      </c>
      <c r="H6677" s="67" t="s">
        <v>330</v>
      </c>
      <c r="I6677" s="67" t="s">
        <v>5539</v>
      </c>
      <c r="J6677" s="36">
        <v>-158.30000000000001</v>
      </c>
    </row>
    <row r="6678" spans="1:10" x14ac:dyDescent="0.25">
      <c r="A6678" s="67"/>
      <c r="B6678" s="67"/>
      <c r="C6678" s="67"/>
      <c r="D6678" s="67"/>
      <c r="E6678" s="67" t="s">
        <v>383</v>
      </c>
      <c r="F6678" s="68">
        <v>43187</v>
      </c>
      <c r="G6678" s="67" t="s">
        <v>3506</v>
      </c>
      <c r="H6678" s="67"/>
      <c r="I6678" s="67" t="s">
        <v>5540</v>
      </c>
      <c r="J6678" s="36">
        <v>-604.12</v>
      </c>
    </row>
    <row r="6679" spans="1:10" x14ac:dyDescent="0.25">
      <c r="A6679" s="67"/>
      <c r="B6679" s="67"/>
      <c r="C6679" s="67"/>
      <c r="D6679" s="67"/>
      <c r="E6679" s="67" t="s">
        <v>390</v>
      </c>
      <c r="F6679" s="68">
        <v>43189</v>
      </c>
      <c r="G6679" s="67" t="s">
        <v>5541</v>
      </c>
      <c r="H6679" s="67" t="s">
        <v>330</v>
      </c>
      <c r="I6679" s="67" t="s">
        <v>5542</v>
      </c>
      <c r="J6679" s="36">
        <v>-666.85</v>
      </c>
    </row>
    <row r="6680" spans="1:10" x14ac:dyDescent="0.25">
      <c r="A6680" s="67"/>
      <c r="B6680" s="67"/>
      <c r="C6680" s="67"/>
      <c r="D6680" s="67"/>
      <c r="E6680" s="67" t="s">
        <v>390</v>
      </c>
      <c r="F6680" s="68">
        <v>43189</v>
      </c>
      <c r="G6680" s="67" t="s">
        <v>5541</v>
      </c>
      <c r="H6680" s="67" t="s">
        <v>330</v>
      </c>
      <c r="I6680" s="67" t="s">
        <v>5539</v>
      </c>
      <c r="J6680" s="36">
        <v>-195.97</v>
      </c>
    </row>
    <row r="6681" spans="1:10" x14ac:dyDescent="0.25">
      <c r="A6681" s="67"/>
      <c r="B6681" s="67"/>
      <c r="C6681" s="67"/>
      <c r="D6681" s="67"/>
      <c r="E6681" s="67" t="s">
        <v>390</v>
      </c>
      <c r="F6681" s="68">
        <v>43189</v>
      </c>
      <c r="G6681" s="67" t="s">
        <v>5541</v>
      </c>
      <c r="H6681" s="67" t="s">
        <v>330</v>
      </c>
      <c r="I6681" s="67" t="s">
        <v>5538</v>
      </c>
      <c r="J6681" s="36">
        <v>-15.6</v>
      </c>
    </row>
    <row r="6682" spans="1:10" x14ac:dyDescent="0.25">
      <c r="A6682" s="67"/>
      <c r="B6682" s="67"/>
      <c r="C6682" s="67"/>
      <c r="D6682" s="67"/>
      <c r="E6682" s="67" t="s">
        <v>390</v>
      </c>
      <c r="F6682" s="68">
        <v>43189</v>
      </c>
      <c r="G6682" s="67" t="s">
        <v>5541</v>
      </c>
      <c r="H6682" s="67" t="s">
        <v>330</v>
      </c>
      <c r="I6682" s="67" t="s">
        <v>5543</v>
      </c>
      <c r="J6682" s="36">
        <v>-52.18</v>
      </c>
    </row>
    <row r="6683" spans="1:10" x14ac:dyDescent="0.25">
      <c r="A6683" s="67"/>
      <c r="B6683" s="67"/>
      <c r="C6683" s="67"/>
      <c r="D6683" s="67"/>
      <c r="E6683" s="67" t="s">
        <v>390</v>
      </c>
      <c r="F6683" s="68">
        <v>43225</v>
      </c>
      <c r="G6683" s="67" t="s">
        <v>5544</v>
      </c>
      <c r="H6683" s="67" t="s">
        <v>330</v>
      </c>
      <c r="I6683" s="67" t="s">
        <v>5545</v>
      </c>
      <c r="J6683" s="36">
        <v>-687.11</v>
      </c>
    </row>
    <row r="6684" spans="1:10" x14ac:dyDescent="0.25">
      <c r="A6684" s="67"/>
      <c r="B6684" s="67"/>
      <c r="C6684" s="67"/>
      <c r="D6684" s="67"/>
      <c r="E6684" s="67" t="s">
        <v>390</v>
      </c>
      <c r="F6684" s="68">
        <v>43225</v>
      </c>
      <c r="G6684" s="67" t="s">
        <v>5544</v>
      </c>
      <c r="H6684" s="67" t="s">
        <v>330</v>
      </c>
      <c r="I6684" s="67" t="s">
        <v>5539</v>
      </c>
      <c r="J6684" s="36">
        <v>-203.09</v>
      </c>
    </row>
    <row r="6685" spans="1:10" x14ac:dyDescent="0.25">
      <c r="A6685" s="67"/>
      <c r="B6685" s="67"/>
      <c r="C6685" s="67"/>
      <c r="D6685" s="67"/>
      <c r="E6685" s="67" t="s">
        <v>390</v>
      </c>
      <c r="F6685" s="68">
        <v>43225</v>
      </c>
      <c r="G6685" s="67" t="s">
        <v>5544</v>
      </c>
      <c r="H6685" s="67" t="s">
        <v>330</v>
      </c>
      <c r="I6685" s="67" t="s">
        <v>5538</v>
      </c>
      <c r="J6685" s="36">
        <v>-12.91</v>
      </c>
    </row>
    <row r="6686" spans="1:10" x14ac:dyDescent="0.25">
      <c r="A6686" s="67"/>
      <c r="B6686" s="67"/>
      <c r="C6686" s="67"/>
      <c r="D6686" s="67"/>
      <c r="E6686" s="67" t="s">
        <v>390</v>
      </c>
      <c r="F6686" s="68">
        <v>43225</v>
      </c>
      <c r="G6686" s="67" t="s">
        <v>5544</v>
      </c>
      <c r="H6686" s="67" t="s">
        <v>330</v>
      </c>
      <c r="I6686" s="67" t="s">
        <v>5546</v>
      </c>
      <c r="J6686" s="36">
        <v>-16.690000000000001</v>
      </c>
    </row>
    <row r="6687" spans="1:10" x14ac:dyDescent="0.25">
      <c r="A6687" s="67"/>
      <c r="B6687" s="67"/>
      <c r="C6687" s="67"/>
      <c r="D6687" s="67"/>
      <c r="E6687" s="67" t="s">
        <v>390</v>
      </c>
      <c r="F6687" s="68">
        <v>43250</v>
      </c>
      <c r="G6687" s="67" t="s">
        <v>5547</v>
      </c>
      <c r="H6687" s="67" t="s">
        <v>330</v>
      </c>
      <c r="I6687" s="67" t="s">
        <v>5539</v>
      </c>
      <c r="J6687" s="36">
        <v>-148.52000000000001</v>
      </c>
    </row>
    <row r="6688" spans="1:10" x14ac:dyDescent="0.25">
      <c r="A6688" s="67"/>
      <c r="B6688" s="67"/>
      <c r="C6688" s="67"/>
      <c r="D6688" s="67"/>
      <c r="E6688" s="67" t="s">
        <v>390</v>
      </c>
      <c r="F6688" s="68">
        <v>43250</v>
      </c>
      <c r="G6688" s="67" t="s">
        <v>5547</v>
      </c>
      <c r="H6688" s="67" t="s">
        <v>330</v>
      </c>
      <c r="I6688" s="67" t="s">
        <v>5548</v>
      </c>
      <c r="J6688" s="36">
        <v>-627.14</v>
      </c>
    </row>
    <row r="6689" spans="1:10" x14ac:dyDescent="0.25">
      <c r="A6689" s="67"/>
      <c r="B6689" s="67"/>
      <c r="C6689" s="67"/>
      <c r="D6689" s="67"/>
      <c r="E6689" s="67" t="s">
        <v>390</v>
      </c>
      <c r="F6689" s="68">
        <v>43250</v>
      </c>
      <c r="G6689" s="67" t="s">
        <v>5547</v>
      </c>
      <c r="H6689" s="67" t="s">
        <v>330</v>
      </c>
      <c r="I6689" s="67" t="s">
        <v>5538</v>
      </c>
      <c r="J6689" s="36">
        <v>-12.91</v>
      </c>
    </row>
    <row r="6690" spans="1:10" x14ac:dyDescent="0.25">
      <c r="A6690" s="67"/>
      <c r="B6690" s="67"/>
      <c r="C6690" s="67"/>
      <c r="D6690" s="67"/>
      <c r="E6690" s="67" t="s">
        <v>390</v>
      </c>
      <c r="F6690" s="68">
        <v>43251</v>
      </c>
      <c r="G6690" s="67" t="s">
        <v>5549</v>
      </c>
      <c r="H6690" s="67" t="s">
        <v>330</v>
      </c>
      <c r="I6690" s="67" t="s">
        <v>5550</v>
      </c>
      <c r="J6690" s="36">
        <v>-272.72000000000003</v>
      </c>
    </row>
    <row r="6691" spans="1:10" x14ac:dyDescent="0.25">
      <c r="A6691" s="67"/>
      <c r="B6691" s="67"/>
      <c r="C6691" s="67"/>
      <c r="D6691" s="67"/>
      <c r="E6691" s="67" t="s">
        <v>390</v>
      </c>
      <c r="F6691" s="68">
        <v>43263</v>
      </c>
      <c r="G6691" s="67" t="s">
        <v>5551</v>
      </c>
      <c r="H6691" s="67" t="s">
        <v>5552</v>
      </c>
      <c r="I6691" s="67" t="s">
        <v>5553</v>
      </c>
      <c r="J6691" s="36">
        <v>-300</v>
      </c>
    </row>
    <row r="6692" spans="1:10" x14ac:dyDescent="0.25">
      <c r="A6692" s="67"/>
      <c r="B6692" s="67"/>
      <c r="C6692" s="67"/>
      <c r="D6692" s="67"/>
      <c r="E6692" s="67" t="s">
        <v>383</v>
      </c>
      <c r="F6692" s="68">
        <v>43281</v>
      </c>
      <c r="G6692" s="67" t="s">
        <v>1175</v>
      </c>
      <c r="H6692" s="67"/>
      <c r="I6692" s="67" t="s">
        <v>1176</v>
      </c>
      <c r="J6692" s="36">
        <v>560</v>
      </c>
    </row>
    <row r="6693" spans="1:10" x14ac:dyDescent="0.25">
      <c r="A6693" s="67"/>
      <c r="B6693" s="67"/>
      <c r="C6693" s="67"/>
      <c r="D6693" s="67"/>
      <c r="E6693" s="67" t="s">
        <v>383</v>
      </c>
      <c r="F6693" s="68">
        <v>43281</v>
      </c>
      <c r="G6693" s="67" t="s">
        <v>1915</v>
      </c>
      <c r="H6693" s="67"/>
      <c r="I6693" s="67" t="s">
        <v>1916</v>
      </c>
      <c r="J6693" s="36">
        <v>580</v>
      </c>
    </row>
    <row r="6694" spans="1:10" x14ac:dyDescent="0.25">
      <c r="A6694" s="67"/>
      <c r="B6694" s="67"/>
      <c r="C6694" s="67"/>
      <c r="D6694" s="67"/>
      <c r="E6694" s="67" t="s">
        <v>383</v>
      </c>
      <c r="F6694" s="68">
        <v>43281</v>
      </c>
      <c r="G6694" s="67" t="s">
        <v>2244</v>
      </c>
      <c r="H6694" s="67"/>
      <c r="I6694" s="67" t="s">
        <v>2245</v>
      </c>
      <c r="J6694" s="36">
        <v>9912.0400000000009</v>
      </c>
    </row>
    <row r="6695" spans="1:10" x14ac:dyDescent="0.25">
      <c r="A6695" s="67"/>
      <c r="B6695" s="67"/>
      <c r="C6695" s="67"/>
      <c r="D6695" s="67"/>
      <c r="E6695" s="67" t="s">
        <v>383</v>
      </c>
      <c r="F6695" s="68">
        <v>43281</v>
      </c>
      <c r="G6695" s="67" t="s">
        <v>2244</v>
      </c>
      <c r="H6695" s="67"/>
      <c r="I6695" s="67" t="s">
        <v>2246</v>
      </c>
      <c r="J6695" s="36">
        <v>18198.5</v>
      </c>
    </row>
    <row r="6696" spans="1:10" x14ac:dyDescent="0.25">
      <c r="A6696" s="67"/>
      <c r="B6696" s="67"/>
      <c r="C6696" s="67"/>
      <c r="D6696" s="67"/>
      <c r="E6696" s="67" t="s">
        <v>390</v>
      </c>
      <c r="F6696" s="68">
        <v>43320</v>
      </c>
      <c r="G6696" s="67" t="s">
        <v>5554</v>
      </c>
      <c r="H6696" s="67" t="s">
        <v>321</v>
      </c>
      <c r="I6696" s="67" t="s">
        <v>4187</v>
      </c>
      <c r="J6696" s="36">
        <v>-60.35</v>
      </c>
    </row>
    <row r="6697" spans="1:10" x14ac:dyDescent="0.25">
      <c r="A6697" s="67"/>
      <c r="B6697" s="67"/>
      <c r="C6697" s="67"/>
      <c r="D6697" s="67"/>
      <c r="E6697" s="67" t="s">
        <v>390</v>
      </c>
      <c r="F6697" s="68">
        <v>43320</v>
      </c>
      <c r="G6697" s="67" t="s">
        <v>5555</v>
      </c>
      <c r="H6697" s="67" t="s">
        <v>330</v>
      </c>
      <c r="I6697" s="67" t="s">
        <v>5556</v>
      </c>
      <c r="J6697" s="36">
        <v>-591.25</v>
      </c>
    </row>
    <row r="6698" spans="1:10" x14ac:dyDescent="0.25">
      <c r="A6698" s="67"/>
      <c r="B6698" s="67"/>
      <c r="C6698" s="67"/>
      <c r="D6698" s="67"/>
      <c r="E6698" s="67" t="s">
        <v>390</v>
      </c>
      <c r="F6698" s="68">
        <v>43320</v>
      </c>
      <c r="G6698" s="67" t="s">
        <v>5555</v>
      </c>
      <c r="H6698" s="67" t="s">
        <v>330</v>
      </c>
      <c r="I6698" s="67" t="s">
        <v>5539</v>
      </c>
      <c r="J6698" s="36">
        <v>-129.88999999999999</v>
      </c>
    </row>
    <row r="6699" spans="1:10" x14ac:dyDescent="0.25">
      <c r="A6699" s="67"/>
      <c r="B6699" s="67"/>
      <c r="C6699" s="67"/>
      <c r="D6699" s="67"/>
      <c r="E6699" s="67" t="s">
        <v>390</v>
      </c>
      <c r="F6699" s="68">
        <v>43326</v>
      </c>
      <c r="G6699" s="67" t="s">
        <v>5557</v>
      </c>
      <c r="H6699" s="67" t="s">
        <v>5558</v>
      </c>
      <c r="I6699" s="67" t="s">
        <v>2228</v>
      </c>
      <c r="J6699" s="36">
        <v>-236.56</v>
      </c>
    </row>
    <row r="6700" spans="1:10" x14ac:dyDescent="0.25">
      <c r="A6700" s="67"/>
      <c r="B6700" s="67"/>
      <c r="C6700" s="67"/>
      <c r="D6700" s="67"/>
      <c r="E6700" s="67" t="s">
        <v>390</v>
      </c>
      <c r="F6700" s="68">
        <v>43326</v>
      </c>
      <c r="G6700" s="67" t="s">
        <v>5557</v>
      </c>
      <c r="H6700" s="67" t="s">
        <v>5558</v>
      </c>
      <c r="I6700" s="67" t="s">
        <v>5559</v>
      </c>
      <c r="J6700" s="36">
        <v>-36.4</v>
      </c>
    </row>
    <row r="6701" spans="1:10" x14ac:dyDescent="0.25">
      <c r="A6701" s="67"/>
      <c r="B6701" s="67"/>
      <c r="C6701" s="67"/>
      <c r="D6701" s="67"/>
      <c r="E6701" s="67" t="s">
        <v>390</v>
      </c>
      <c r="F6701" s="68">
        <v>43326</v>
      </c>
      <c r="G6701" s="67" t="s">
        <v>5557</v>
      </c>
      <c r="H6701" s="67" t="s">
        <v>5558</v>
      </c>
      <c r="I6701" s="67" t="s">
        <v>5559</v>
      </c>
      <c r="J6701" s="36">
        <v>-6.22</v>
      </c>
    </row>
    <row r="6702" spans="1:10" x14ac:dyDescent="0.25">
      <c r="A6702" s="67"/>
      <c r="B6702" s="67"/>
      <c r="C6702" s="67"/>
      <c r="D6702" s="67"/>
      <c r="E6702" s="67" t="s">
        <v>390</v>
      </c>
      <c r="F6702" s="68">
        <v>43326</v>
      </c>
      <c r="G6702" s="67" t="s">
        <v>5557</v>
      </c>
      <c r="H6702" s="67" t="s">
        <v>5558</v>
      </c>
      <c r="I6702" s="67" t="s">
        <v>5559</v>
      </c>
      <c r="J6702" s="36">
        <v>-34.15</v>
      </c>
    </row>
    <row r="6703" spans="1:10" x14ac:dyDescent="0.25">
      <c r="A6703" s="67"/>
      <c r="B6703" s="67"/>
      <c r="C6703" s="67"/>
      <c r="D6703" s="67"/>
      <c r="E6703" s="67" t="s">
        <v>390</v>
      </c>
      <c r="F6703" s="68">
        <v>43326</v>
      </c>
      <c r="G6703" s="67" t="s">
        <v>5557</v>
      </c>
      <c r="H6703" s="67" t="s">
        <v>5558</v>
      </c>
      <c r="I6703" s="67" t="s">
        <v>5560</v>
      </c>
      <c r="J6703" s="36">
        <v>-623.83000000000004</v>
      </c>
    </row>
    <row r="6704" spans="1:10" x14ac:dyDescent="0.25">
      <c r="A6704" s="67"/>
      <c r="B6704" s="67"/>
      <c r="C6704" s="67"/>
      <c r="D6704" s="67"/>
      <c r="E6704" s="67" t="s">
        <v>390</v>
      </c>
      <c r="F6704" s="68">
        <v>43342</v>
      </c>
      <c r="G6704" s="67" t="s">
        <v>5561</v>
      </c>
      <c r="H6704" s="67" t="s">
        <v>330</v>
      </c>
      <c r="I6704" s="67" t="s">
        <v>5562</v>
      </c>
      <c r="J6704" s="36">
        <v>-544.76</v>
      </c>
    </row>
    <row r="6705" spans="1:10" x14ac:dyDescent="0.25">
      <c r="A6705" s="67"/>
      <c r="B6705" s="67"/>
      <c r="C6705" s="67"/>
      <c r="D6705" s="67"/>
      <c r="E6705" s="67" t="s">
        <v>390</v>
      </c>
      <c r="F6705" s="68">
        <v>43343</v>
      </c>
      <c r="G6705" s="67" t="s">
        <v>5563</v>
      </c>
      <c r="H6705" s="67" t="s">
        <v>330</v>
      </c>
      <c r="I6705" s="67" t="s">
        <v>5539</v>
      </c>
      <c r="J6705" s="36">
        <v>-136.59</v>
      </c>
    </row>
    <row r="6706" spans="1:10" x14ac:dyDescent="0.25">
      <c r="A6706" s="67"/>
      <c r="B6706" s="67"/>
      <c r="C6706" s="67"/>
      <c r="D6706" s="67"/>
      <c r="E6706" s="67" t="s">
        <v>390</v>
      </c>
      <c r="F6706" s="68">
        <v>43343</v>
      </c>
      <c r="G6706" s="67" t="s">
        <v>5563</v>
      </c>
      <c r="H6706" s="67" t="s">
        <v>330</v>
      </c>
      <c r="I6706" s="67" t="s">
        <v>5564</v>
      </c>
      <c r="J6706" s="36">
        <v>-666.05</v>
      </c>
    </row>
    <row r="6707" spans="1:10" x14ac:dyDescent="0.25">
      <c r="A6707" s="67"/>
      <c r="B6707" s="67"/>
      <c r="C6707" s="67"/>
      <c r="D6707" s="67"/>
      <c r="E6707" s="67" t="s">
        <v>390</v>
      </c>
      <c r="F6707" s="68">
        <v>43343</v>
      </c>
      <c r="G6707" s="67" t="s">
        <v>5565</v>
      </c>
      <c r="H6707" s="67" t="s">
        <v>321</v>
      </c>
      <c r="I6707" s="67" t="s">
        <v>4187</v>
      </c>
      <c r="J6707" s="36">
        <v>-47.46</v>
      </c>
    </row>
    <row r="6708" spans="1:10" x14ac:dyDescent="0.25">
      <c r="A6708" s="67"/>
      <c r="B6708" s="67"/>
      <c r="C6708" s="67"/>
      <c r="D6708" s="67"/>
      <c r="E6708" s="67" t="s">
        <v>383</v>
      </c>
      <c r="F6708" s="68">
        <v>43343</v>
      </c>
      <c r="G6708" s="67" t="s">
        <v>414</v>
      </c>
      <c r="H6708" s="67"/>
      <c r="I6708" s="67" t="s">
        <v>1402</v>
      </c>
      <c r="J6708" s="36">
        <v>-500</v>
      </c>
    </row>
    <row r="6709" spans="1:10" x14ac:dyDescent="0.25">
      <c r="A6709" s="67"/>
      <c r="B6709" s="67"/>
      <c r="C6709" s="67"/>
      <c r="D6709" s="67"/>
      <c r="E6709" s="67" t="s">
        <v>383</v>
      </c>
      <c r="F6709" s="68">
        <v>43343</v>
      </c>
      <c r="G6709" s="67" t="s">
        <v>414</v>
      </c>
      <c r="H6709" s="67"/>
      <c r="I6709" s="67" t="s">
        <v>666</v>
      </c>
      <c r="J6709" s="36">
        <v>-500</v>
      </c>
    </row>
    <row r="6710" spans="1:10" x14ac:dyDescent="0.25">
      <c r="A6710" s="67"/>
      <c r="B6710" s="67"/>
      <c r="C6710" s="67"/>
      <c r="D6710" s="67"/>
      <c r="E6710" s="67" t="s">
        <v>383</v>
      </c>
      <c r="F6710" s="68">
        <v>43343</v>
      </c>
      <c r="G6710" s="67" t="s">
        <v>414</v>
      </c>
      <c r="H6710" s="67"/>
      <c r="I6710" s="67" t="s">
        <v>415</v>
      </c>
      <c r="J6710" s="36">
        <v>-500</v>
      </c>
    </row>
    <row r="6711" spans="1:10" x14ac:dyDescent="0.25">
      <c r="A6711" s="67"/>
      <c r="B6711" s="67"/>
      <c r="C6711" s="67"/>
      <c r="D6711" s="67"/>
      <c r="E6711" s="67" t="s">
        <v>383</v>
      </c>
      <c r="F6711" s="68">
        <v>43343</v>
      </c>
      <c r="G6711" s="67" t="s">
        <v>414</v>
      </c>
      <c r="H6711" s="67"/>
      <c r="I6711" s="67" t="s">
        <v>755</v>
      </c>
      <c r="J6711" s="36">
        <v>-500</v>
      </c>
    </row>
    <row r="6712" spans="1:10" x14ac:dyDescent="0.25">
      <c r="A6712" s="67"/>
      <c r="B6712" s="67"/>
      <c r="C6712" s="67"/>
      <c r="D6712" s="67"/>
      <c r="E6712" s="67" t="s">
        <v>383</v>
      </c>
      <c r="F6712" s="68">
        <v>43343</v>
      </c>
      <c r="G6712" s="67" t="s">
        <v>2275</v>
      </c>
      <c r="H6712" s="67"/>
      <c r="I6712" s="67" t="s">
        <v>2276</v>
      </c>
      <c r="J6712" s="36">
        <v>-2935.26</v>
      </c>
    </row>
    <row r="6713" spans="1:10" x14ac:dyDescent="0.25">
      <c r="A6713" s="67"/>
      <c r="B6713" s="67"/>
      <c r="C6713" s="67"/>
      <c r="D6713" s="67"/>
      <c r="E6713" s="67" t="s">
        <v>390</v>
      </c>
      <c r="F6713" s="68">
        <v>43358</v>
      </c>
      <c r="G6713" s="67" t="s">
        <v>5566</v>
      </c>
      <c r="H6713" s="67" t="s">
        <v>330</v>
      </c>
      <c r="I6713" s="67" t="s">
        <v>5567</v>
      </c>
      <c r="J6713" s="36">
        <v>-593.96</v>
      </c>
    </row>
    <row r="6714" spans="1:10" x14ac:dyDescent="0.25">
      <c r="A6714" s="67"/>
      <c r="B6714" s="67"/>
      <c r="C6714" s="67"/>
      <c r="D6714" s="67"/>
      <c r="E6714" s="67" t="s">
        <v>390</v>
      </c>
      <c r="F6714" s="68">
        <v>43374</v>
      </c>
      <c r="G6714" s="67" t="s">
        <v>5568</v>
      </c>
      <c r="H6714" s="67" t="s">
        <v>321</v>
      </c>
      <c r="I6714" s="67" t="s">
        <v>5569</v>
      </c>
      <c r="J6714" s="36">
        <v>-514.20000000000005</v>
      </c>
    </row>
    <row r="6715" spans="1:10" x14ac:dyDescent="0.25">
      <c r="A6715" s="67"/>
      <c r="B6715" s="67"/>
      <c r="C6715" s="67"/>
      <c r="D6715" s="67"/>
      <c r="E6715" s="67" t="s">
        <v>390</v>
      </c>
      <c r="F6715" s="68">
        <v>43374</v>
      </c>
      <c r="G6715" s="67" t="s">
        <v>5570</v>
      </c>
      <c r="H6715" s="67" t="s">
        <v>330</v>
      </c>
      <c r="I6715" s="67" t="s">
        <v>5571</v>
      </c>
      <c r="J6715" s="36">
        <v>-72.08</v>
      </c>
    </row>
    <row r="6716" spans="1:10" x14ac:dyDescent="0.25">
      <c r="A6716" s="67"/>
      <c r="B6716" s="67"/>
      <c r="C6716" s="67"/>
      <c r="D6716" s="67"/>
      <c r="E6716" s="67" t="s">
        <v>390</v>
      </c>
      <c r="F6716" s="68">
        <v>43388</v>
      </c>
      <c r="G6716" s="67" t="s">
        <v>5572</v>
      </c>
      <c r="H6716" s="67" t="s">
        <v>330</v>
      </c>
      <c r="I6716" s="67" t="s">
        <v>5573</v>
      </c>
      <c r="J6716" s="36">
        <v>-998.03</v>
      </c>
    </row>
    <row r="6717" spans="1:10" x14ac:dyDescent="0.25">
      <c r="A6717" s="67"/>
      <c r="B6717" s="67"/>
      <c r="C6717" s="67"/>
      <c r="D6717" s="67"/>
      <c r="E6717" s="67" t="s">
        <v>390</v>
      </c>
      <c r="F6717" s="68">
        <v>43404</v>
      </c>
      <c r="G6717" s="67" t="s">
        <v>5574</v>
      </c>
      <c r="H6717" s="67" t="s">
        <v>330</v>
      </c>
      <c r="I6717" s="67" t="s">
        <v>5575</v>
      </c>
      <c r="J6717" s="36">
        <v>-1671.34</v>
      </c>
    </row>
    <row r="6718" spans="1:10" x14ac:dyDescent="0.25">
      <c r="A6718" s="67"/>
      <c r="B6718" s="67"/>
      <c r="C6718" s="67"/>
      <c r="D6718" s="67"/>
      <c r="E6718" s="67" t="s">
        <v>390</v>
      </c>
      <c r="F6718" s="68">
        <v>43404</v>
      </c>
      <c r="G6718" s="67" t="s">
        <v>5576</v>
      </c>
      <c r="H6718" s="67" t="s">
        <v>321</v>
      </c>
      <c r="I6718" s="67" t="s">
        <v>5575</v>
      </c>
      <c r="J6718" s="36">
        <v>-1396.85</v>
      </c>
    </row>
    <row r="6719" spans="1:10" x14ac:dyDescent="0.25">
      <c r="A6719" s="67"/>
      <c r="B6719" s="67"/>
      <c r="C6719" s="67"/>
      <c r="D6719" s="67"/>
      <c r="E6719" s="67" t="s">
        <v>390</v>
      </c>
      <c r="F6719" s="68">
        <v>43439</v>
      </c>
      <c r="G6719" s="67" t="s">
        <v>5577</v>
      </c>
      <c r="H6719" s="67" t="s">
        <v>726</v>
      </c>
      <c r="I6719" s="67" t="s">
        <v>5578</v>
      </c>
      <c r="J6719" s="36">
        <v>-26.45</v>
      </c>
    </row>
    <row r="6720" spans="1:10" x14ac:dyDescent="0.25">
      <c r="A6720" s="67"/>
      <c r="B6720" s="67"/>
      <c r="C6720" s="67"/>
      <c r="D6720" s="67"/>
      <c r="E6720" s="67" t="s">
        <v>390</v>
      </c>
      <c r="F6720" s="68">
        <v>43439</v>
      </c>
      <c r="G6720" s="67" t="s">
        <v>5579</v>
      </c>
      <c r="H6720" s="67" t="s">
        <v>330</v>
      </c>
      <c r="I6720" s="67" t="s">
        <v>5580</v>
      </c>
      <c r="J6720" s="36">
        <v>-690.75</v>
      </c>
    </row>
    <row r="6721" spans="1:10" x14ac:dyDescent="0.25">
      <c r="A6721" s="67"/>
      <c r="B6721" s="67"/>
      <c r="C6721" s="67"/>
      <c r="D6721" s="67"/>
      <c r="E6721" s="67" t="s">
        <v>390</v>
      </c>
      <c r="F6721" s="68">
        <v>43439</v>
      </c>
      <c r="G6721" s="67" t="s">
        <v>5579</v>
      </c>
      <c r="H6721" s="67" t="s">
        <v>330</v>
      </c>
      <c r="I6721" s="67" t="s">
        <v>5581</v>
      </c>
      <c r="J6721" s="36">
        <v>-184.6</v>
      </c>
    </row>
    <row r="6722" spans="1:10" x14ac:dyDescent="0.25">
      <c r="A6722" s="67"/>
      <c r="B6722" s="67"/>
      <c r="C6722" s="67"/>
      <c r="D6722" s="67"/>
      <c r="E6722" s="67" t="s">
        <v>390</v>
      </c>
      <c r="F6722" s="68">
        <v>43448</v>
      </c>
      <c r="G6722" s="67" t="s">
        <v>5582</v>
      </c>
      <c r="H6722" s="67" t="s">
        <v>330</v>
      </c>
      <c r="I6722" s="67" t="s">
        <v>5583</v>
      </c>
      <c r="J6722" s="36">
        <v>-140.05000000000001</v>
      </c>
    </row>
    <row r="6723" spans="1:10" x14ac:dyDescent="0.25">
      <c r="A6723" s="67"/>
      <c r="B6723" s="67"/>
      <c r="C6723" s="67"/>
      <c r="D6723" s="67"/>
      <c r="E6723" s="67" t="s">
        <v>390</v>
      </c>
      <c r="F6723" s="68">
        <v>43455</v>
      </c>
      <c r="G6723" s="67" t="s">
        <v>1951</v>
      </c>
      <c r="H6723" s="67" t="s">
        <v>568</v>
      </c>
      <c r="I6723" s="67" t="s">
        <v>5584</v>
      </c>
      <c r="J6723" s="36">
        <v>-41.44</v>
      </c>
    </row>
    <row r="6724" spans="1:10" x14ac:dyDescent="0.25">
      <c r="A6724" s="67"/>
      <c r="B6724" s="67"/>
      <c r="C6724" s="67"/>
      <c r="D6724" s="67"/>
      <c r="E6724" s="67" t="s">
        <v>390</v>
      </c>
      <c r="F6724" s="68">
        <v>43464</v>
      </c>
      <c r="G6724" s="67" t="s">
        <v>5585</v>
      </c>
      <c r="H6724" s="67" t="s">
        <v>330</v>
      </c>
      <c r="I6724" s="67" t="s">
        <v>5586</v>
      </c>
      <c r="J6724" s="36">
        <v>-658.15</v>
      </c>
    </row>
    <row r="6725" spans="1:10" x14ac:dyDescent="0.25">
      <c r="A6725" s="67"/>
      <c r="B6725" s="67"/>
      <c r="C6725" s="67"/>
      <c r="D6725" s="67"/>
      <c r="E6725" s="67" t="s">
        <v>390</v>
      </c>
      <c r="F6725" s="68">
        <v>43494</v>
      </c>
      <c r="G6725" s="67" t="s">
        <v>5587</v>
      </c>
      <c r="H6725" s="67" t="s">
        <v>5588</v>
      </c>
      <c r="I6725" s="67" t="s">
        <v>5589</v>
      </c>
      <c r="J6725" s="36">
        <v>-211.72</v>
      </c>
    </row>
    <row r="6726" spans="1:10" x14ac:dyDescent="0.25">
      <c r="A6726" s="67"/>
      <c r="B6726" s="67"/>
      <c r="C6726" s="67"/>
      <c r="D6726" s="67"/>
      <c r="E6726" s="67" t="s">
        <v>390</v>
      </c>
      <c r="F6726" s="68">
        <v>43496</v>
      </c>
      <c r="G6726" s="67" t="s">
        <v>5590</v>
      </c>
      <c r="H6726" s="67" t="s">
        <v>726</v>
      </c>
      <c r="I6726" s="67" t="s">
        <v>5591</v>
      </c>
      <c r="J6726" s="36">
        <v>-918.75</v>
      </c>
    </row>
    <row r="6727" spans="1:10" x14ac:dyDescent="0.25">
      <c r="A6727" s="67"/>
      <c r="B6727" s="67"/>
      <c r="C6727" s="67"/>
      <c r="D6727" s="67"/>
      <c r="E6727" s="67" t="s">
        <v>390</v>
      </c>
      <c r="F6727" s="68">
        <v>43496</v>
      </c>
      <c r="G6727" s="67" t="s">
        <v>5590</v>
      </c>
      <c r="H6727" s="67" t="s">
        <v>726</v>
      </c>
      <c r="I6727" s="67" t="s">
        <v>499</v>
      </c>
      <c r="J6727" s="36">
        <v>-2.99</v>
      </c>
    </row>
    <row r="6728" spans="1:10" x14ac:dyDescent="0.25">
      <c r="A6728" s="67"/>
      <c r="B6728" s="67"/>
      <c r="C6728" s="67"/>
      <c r="D6728" s="67"/>
      <c r="E6728" s="67" t="s">
        <v>390</v>
      </c>
      <c r="F6728" s="68">
        <v>43500</v>
      </c>
      <c r="G6728" s="67" t="s">
        <v>5592</v>
      </c>
      <c r="H6728" s="67" t="s">
        <v>321</v>
      </c>
      <c r="I6728" s="67" t="s">
        <v>5593</v>
      </c>
      <c r="J6728" s="36">
        <v>-702.48</v>
      </c>
    </row>
    <row r="6729" spans="1:10" x14ac:dyDescent="0.25">
      <c r="A6729" s="67"/>
      <c r="B6729" s="67"/>
      <c r="C6729" s="67"/>
      <c r="D6729" s="67"/>
      <c r="E6729" s="67" t="s">
        <v>390</v>
      </c>
      <c r="F6729" s="68">
        <v>43517</v>
      </c>
      <c r="G6729" s="67" t="s">
        <v>5594</v>
      </c>
      <c r="H6729" s="67" t="s">
        <v>330</v>
      </c>
      <c r="I6729" s="67" t="s">
        <v>5595</v>
      </c>
      <c r="J6729" s="36">
        <v>-89.94</v>
      </c>
    </row>
    <row r="6730" spans="1:10" x14ac:dyDescent="0.25">
      <c r="A6730" s="67"/>
      <c r="B6730" s="67"/>
      <c r="C6730" s="67"/>
      <c r="D6730" s="67"/>
      <c r="E6730" s="67" t="s">
        <v>383</v>
      </c>
      <c r="F6730" s="68">
        <v>43524</v>
      </c>
      <c r="G6730" s="67" t="s">
        <v>5596</v>
      </c>
      <c r="H6730" s="67"/>
      <c r="I6730" s="67" t="s">
        <v>5597</v>
      </c>
      <c r="J6730" s="36">
        <v>-286.92</v>
      </c>
    </row>
    <row r="6731" spans="1:10" x14ac:dyDescent="0.25">
      <c r="A6731" s="67"/>
      <c r="B6731" s="67"/>
      <c r="C6731" s="67"/>
      <c r="D6731" s="67"/>
      <c r="E6731" s="67" t="s">
        <v>390</v>
      </c>
      <c r="F6731" s="68">
        <v>43529</v>
      </c>
      <c r="G6731" s="67" t="s">
        <v>5598</v>
      </c>
      <c r="H6731" s="67" t="s">
        <v>330</v>
      </c>
      <c r="I6731" s="67" t="s">
        <v>5599</v>
      </c>
      <c r="J6731" s="36">
        <v>-815.41</v>
      </c>
    </row>
    <row r="6732" spans="1:10" x14ac:dyDescent="0.25">
      <c r="A6732" s="67"/>
      <c r="B6732" s="67"/>
      <c r="C6732" s="67"/>
      <c r="D6732" s="67"/>
      <c r="E6732" s="67" t="s">
        <v>390</v>
      </c>
      <c r="F6732" s="68">
        <v>43552</v>
      </c>
      <c r="G6732" s="67" t="s">
        <v>5600</v>
      </c>
      <c r="H6732" s="67" t="s">
        <v>321</v>
      </c>
      <c r="I6732" s="67" t="s">
        <v>5601</v>
      </c>
      <c r="J6732" s="36">
        <v>-1062.82</v>
      </c>
    </row>
    <row r="6733" spans="1:10" x14ac:dyDescent="0.25">
      <c r="A6733" s="67"/>
      <c r="B6733" s="67"/>
      <c r="C6733" s="67"/>
      <c r="D6733" s="67"/>
      <c r="E6733" s="67" t="s">
        <v>390</v>
      </c>
      <c r="F6733" s="68">
        <v>43552</v>
      </c>
      <c r="G6733" s="67" t="s">
        <v>5602</v>
      </c>
      <c r="H6733" s="67" t="s">
        <v>321</v>
      </c>
      <c r="I6733" s="67" t="s">
        <v>5593</v>
      </c>
      <c r="J6733" s="36">
        <v>-63</v>
      </c>
    </row>
    <row r="6734" spans="1:10" x14ac:dyDescent="0.25">
      <c r="A6734" s="67"/>
      <c r="B6734" s="67"/>
      <c r="C6734" s="67"/>
      <c r="D6734" s="67"/>
      <c r="E6734" s="67" t="s">
        <v>390</v>
      </c>
      <c r="F6734" s="68">
        <v>43552</v>
      </c>
      <c r="G6734" s="67" t="s">
        <v>5603</v>
      </c>
      <c r="H6734" s="67" t="s">
        <v>330</v>
      </c>
      <c r="I6734" s="67" t="s">
        <v>5604</v>
      </c>
      <c r="J6734" s="36">
        <v>-401.24</v>
      </c>
    </row>
    <row r="6735" spans="1:10" x14ac:dyDescent="0.25">
      <c r="A6735" s="67"/>
      <c r="B6735" s="67"/>
      <c r="C6735" s="67"/>
      <c r="D6735" s="67"/>
      <c r="E6735" s="67" t="s">
        <v>390</v>
      </c>
      <c r="F6735" s="68">
        <v>43552</v>
      </c>
      <c r="G6735" s="67" t="s">
        <v>5605</v>
      </c>
      <c r="H6735" s="67" t="s">
        <v>5606</v>
      </c>
      <c r="I6735" s="67" t="s">
        <v>5607</v>
      </c>
      <c r="J6735" s="36">
        <v>-360</v>
      </c>
    </row>
    <row r="6736" spans="1:10" x14ac:dyDescent="0.25">
      <c r="A6736" s="67"/>
      <c r="B6736" s="67"/>
      <c r="C6736" s="67"/>
      <c r="D6736" s="67"/>
      <c r="E6736" s="67" t="s">
        <v>390</v>
      </c>
      <c r="F6736" s="68">
        <v>43555</v>
      </c>
      <c r="G6736" s="67" t="s">
        <v>5608</v>
      </c>
      <c r="H6736" s="67" t="s">
        <v>321</v>
      </c>
      <c r="I6736" s="67" t="s">
        <v>5609</v>
      </c>
      <c r="J6736" s="36">
        <v>-539.83000000000004</v>
      </c>
    </row>
    <row r="6737" spans="1:10" x14ac:dyDescent="0.25">
      <c r="A6737" s="67"/>
      <c r="B6737" s="67"/>
      <c r="C6737" s="67"/>
      <c r="D6737" s="67"/>
      <c r="E6737" s="67" t="s">
        <v>390</v>
      </c>
      <c r="F6737" s="68">
        <v>43555</v>
      </c>
      <c r="G6737" s="67" t="s">
        <v>5610</v>
      </c>
      <c r="H6737" s="67" t="s">
        <v>330</v>
      </c>
      <c r="I6737" s="67" t="s">
        <v>5611</v>
      </c>
      <c r="J6737" s="36">
        <v>-161.16999999999999</v>
      </c>
    </row>
    <row r="6738" spans="1:10" x14ac:dyDescent="0.25">
      <c r="A6738" s="67"/>
      <c r="B6738" s="67"/>
      <c r="C6738" s="67"/>
      <c r="D6738" s="67"/>
      <c r="E6738" s="67" t="s">
        <v>390</v>
      </c>
      <c r="F6738" s="68">
        <v>43555</v>
      </c>
      <c r="G6738" s="67" t="s">
        <v>5612</v>
      </c>
      <c r="H6738" s="67" t="s">
        <v>726</v>
      </c>
      <c r="I6738" s="67" t="s">
        <v>5613</v>
      </c>
      <c r="J6738" s="36">
        <v>-132.1</v>
      </c>
    </row>
    <row r="6739" spans="1:10" x14ac:dyDescent="0.25">
      <c r="A6739" s="67"/>
      <c r="B6739" s="67"/>
      <c r="C6739" s="67"/>
      <c r="D6739" s="67"/>
      <c r="E6739" s="67" t="s">
        <v>390</v>
      </c>
      <c r="F6739" s="68">
        <v>43585</v>
      </c>
      <c r="G6739" s="67" t="s">
        <v>5614</v>
      </c>
      <c r="H6739" s="67" t="s">
        <v>330</v>
      </c>
      <c r="I6739" s="67" t="s">
        <v>5611</v>
      </c>
      <c r="J6739" s="36">
        <v>-591.32000000000005</v>
      </c>
    </row>
    <row r="6740" spans="1:10" x14ac:dyDescent="0.25">
      <c r="A6740" s="67"/>
      <c r="B6740" s="67"/>
      <c r="C6740" s="67"/>
      <c r="D6740" s="67"/>
      <c r="E6740" s="67" t="s">
        <v>390</v>
      </c>
      <c r="F6740" s="68">
        <v>43585</v>
      </c>
      <c r="G6740" s="67" t="s">
        <v>5615</v>
      </c>
      <c r="H6740" s="67" t="s">
        <v>330</v>
      </c>
      <c r="I6740" s="67" t="s">
        <v>5611</v>
      </c>
      <c r="J6740" s="36">
        <v>-62.25</v>
      </c>
    </row>
    <row r="6741" spans="1:10" x14ac:dyDescent="0.25">
      <c r="A6741" s="67"/>
      <c r="B6741" s="67"/>
      <c r="C6741" s="67"/>
      <c r="D6741" s="67"/>
      <c r="E6741" s="67" t="s">
        <v>390</v>
      </c>
      <c r="F6741" s="68">
        <v>43602</v>
      </c>
      <c r="G6741" s="67" t="s">
        <v>5616</v>
      </c>
      <c r="H6741" s="67" t="s">
        <v>321</v>
      </c>
      <c r="I6741" s="67" t="s">
        <v>5609</v>
      </c>
      <c r="J6741" s="36">
        <v>-442.74</v>
      </c>
    </row>
    <row r="6742" spans="1:10" x14ac:dyDescent="0.25">
      <c r="A6742" s="67"/>
      <c r="B6742" s="67"/>
      <c r="C6742" s="67"/>
      <c r="D6742" s="67"/>
      <c r="E6742" s="67" t="s">
        <v>390</v>
      </c>
      <c r="F6742" s="68">
        <v>43615</v>
      </c>
      <c r="G6742" s="67" t="s">
        <v>5617</v>
      </c>
      <c r="H6742" s="67" t="s">
        <v>330</v>
      </c>
      <c r="I6742" s="67" t="s">
        <v>5611</v>
      </c>
      <c r="J6742" s="36">
        <v>-402.85</v>
      </c>
    </row>
    <row r="6743" spans="1:10" x14ac:dyDescent="0.25">
      <c r="A6743" s="67"/>
      <c r="B6743" s="67"/>
      <c r="C6743" s="67"/>
      <c r="D6743" s="67"/>
      <c r="E6743" s="67" t="s">
        <v>390</v>
      </c>
      <c r="F6743" s="68">
        <v>43615</v>
      </c>
      <c r="G6743" s="67" t="s">
        <v>5618</v>
      </c>
      <c r="H6743" s="67" t="s">
        <v>330</v>
      </c>
      <c r="I6743" s="67" t="s">
        <v>5619</v>
      </c>
      <c r="J6743" s="36">
        <v>-264.58</v>
      </c>
    </row>
    <row r="6744" spans="1:10" x14ac:dyDescent="0.25">
      <c r="A6744" s="67"/>
      <c r="B6744" s="67"/>
      <c r="C6744" s="67"/>
      <c r="D6744" s="67"/>
      <c r="E6744" s="67" t="s">
        <v>390</v>
      </c>
      <c r="F6744" s="68">
        <v>43615</v>
      </c>
      <c r="G6744" s="67" t="s">
        <v>5620</v>
      </c>
      <c r="H6744" s="67" t="s">
        <v>330</v>
      </c>
      <c r="I6744" s="67" t="s">
        <v>5611</v>
      </c>
      <c r="J6744" s="36">
        <v>-170.68</v>
      </c>
    </row>
    <row r="6745" spans="1:10" x14ac:dyDescent="0.25">
      <c r="A6745" s="67"/>
      <c r="B6745" s="67"/>
      <c r="C6745" s="67"/>
      <c r="D6745" s="67"/>
      <c r="E6745" s="67" t="s">
        <v>390</v>
      </c>
      <c r="F6745" s="68">
        <v>43615</v>
      </c>
      <c r="G6745" s="67" t="s">
        <v>5621</v>
      </c>
      <c r="H6745" s="67" t="s">
        <v>321</v>
      </c>
      <c r="I6745" s="67" t="s">
        <v>5593</v>
      </c>
      <c r="J6745" s="36">
        <v>-263.69</v>
      </c>
    </row>
    <row r="6746" spans="1:10" x14ac:dyDescent="0.25">
      <c r="A6746" s="67"/>
      <c r="B6746" s="67"/>
      <c r="C6746" s="67"/>
      <c r="D6746" s="67"/>
      <c r="E6746" s="67" t="s">
        <v>390</v>
      </c>
      <c r="F6746" s="68">
        <v>43616</v>
      </c>
      <c r="G6746" s="67" t="s">
        <v>5622</v>
      </c>
      <c r="H6746" s="67" t="s">
        <v>5552</v>
      </c>
      <c r="I6746" s="67" t="s">
        <v>5623</v>
      </c>
      <c r="J6746" s="36">
        <v>-500</v>
      </c>
    </row>
    <row r="6747" spans="1:10" x14ac:dyDescent="0.25">
      <c r="A6747" s="67"/>
      <c r="B6747" s="67"/>
      <c r="C6747" s="67"/>
      <c r="D6747" s="67"/>
      <c r="E6747" s="67" t="s">
        <v>390</v>
      </c>
      <c r="F6747" s="68">
        <v>43647</v>
      </c>
      <c r="G6747" s="67" t="s">
        <v>5624</v>
      </c>
      <c r="H6747" s="67" t="s">
        <v>330</v>
      </c>
      <c r="I6747" s="67" t="s">
        <v>5625</v>
      </c>
      <c r="J6747" s="36">
        <v>-100</v>
      </c>
    </row>
    <row r="6748" spans="1:10" x14ac:dyDescent="0.25">
      <c r="A6748" s="67"/>
      <c r="B6748" s="67"/>
      <c r="C6748" s="67"/>
      <c r="D6748" s="67"/>
      <c r="E6748" s="67" t="s">
        <v>390</v>
      </c>
      <c r="F6748" s="68">
        <v>43677</v>
      </c>
      <c r="G6748" s="67" t="s">
        <v>5626</v>
      </c>
      <c r="H6748" s="67" t="s">
        <v>330</v>
      </c>
      <c r="I6748" s="67" t="s">
        <v>5627</v>
      </c>
      <c r="J6748" s="36">
        <v>-196.32</v>
      </c>
    </row>
    <row r="6749" spans="1:10" x14ac:dyDescent="0.25">
      <c r="A6749" s="67"/>
      <c r="B6749" s="67"/>
      <c r="C6749" s="67"/>
      <c r="D6749" s="67"/>
      <c r="E6749" s="67" t="s">
        <v>390</v>
      </c>
      <c r="F6749" s="68">
        <v>43677</v>
      </c>
      <c r="G6749" s="67" t="s">
        <v>5628</v>
      </c>
      <c r="H6749" s="67" t="s">
        <v>330</v>
      </c>
      <c r="I6749" s="67" t="s">
        <v>5627</v>
      </c>
      <c r="J6749" s="36">
        <v>-782.18</v>
      </c>
    </row>
    <row r="6750" spans="1:10" x14ac:dyDescent="0.25">
      <c r="A6750" s="67"/>
      <c r="B6750" s="67"/>
      <c r="C6750" s="67"/>
      <c r="D6750" s="67"/>
      <c r="E6750" s="67" t="s">
        <v>390</v>
      </c>
      <c r="F6750" s="68">
        <v>43677</v>
      </c>
      <c r="G6750" s="67" t="s">
        <v>5629</v>
      </c>
      <c r="H6750" s="67" t="s">
        <v>321</v>
      </c>
      <c r="I6750" s="67" t="s">
        <v>5630</v>
      </c>
      <c r="J6750" s="36">
        <v>-19.36</v>
      </c>
    </row>
    <row r="6751" spans="1:10" x14ac:dyDescent="0.25">
      <c r="A6751" s="67"/>
      <c r="B6751" s="67"/>
      <c r="C6751" s="67"/>
      <c r="D6751" s="67"/>
      <c r="E6751" s="67" t="s">
        <v>390</v>
      </c>
      <c r="F6751" s="68">
        <v>43677</v>
      </c>
      <c r="G6751" s="67" t="s">
        <v>1694</v>
      </c>
      <c r="H6751" s="67" t="s">
        <v>568</v>
      </c>
      <c r="I6751" s="67" t="s">
        <v>5584</v>
      </c>
      <c r="J6751" s="36">
        <v>-47.74</v>
      </c>
    </row>
    <row r="6752" spans="1:10" x14ac:dyDescent="0.25">
      <c r="A6752" s="67"/>
      <c r="B6752" s="67"/>
      <c r="C6752" s="67"/>
      <c r="D6752" s="67"/>
      <c r="E6752" s="67" t="s">
        <v>383</v>
      </c>
      <c r="F6752" s="68">
        <v>43708</v>
      </c>
      <c r="G6752" s="67" t="s">
        <v>2341</v>
      </c>
      <c r="H6752" s="67"/>
      <c r="I6752" s="67" t="s">
        <v>2342</v>
      </c>
      <c r="J6752" s="36">
        <v>32283.57</v>
      </c>
    </row>
    <row r="6753" spans="1:10" x14ac:dyDescent="0.25">
      <c r="A6753" s="67"/>
      <c r="B6753" s="67"/>
      <c r="C6753" s="67"/>
      <c r="D6753" s="67"/>
      <c r="E6753" s="67" t="s">
        <v>390</v>
      </c>
      <c r="F6753" s="68">
        <v>43722</v>
      </c>
      <c r="G6753" s="67" t="s">
        <v>5631</v>
      </c>
      <c r="H6753" s="67" t="s">
        <v>321</v>
      </c>
      <c r="I6753" s="67" t="s">
        <v>5632</v>
      </c>
      <c r="J6753" s="36">
        <v>-610</v>
      </c>
    </row>
    <row r="6754" spans="1:10" x14ac:dyDescent="0.25">
      <c r="A6754" s="67"/>
      <c r="B6754" s="67"/>
      <c r="C6754" s="67"/>
      <c r="D6754" s="67"/>
      <c r="E6754" s="67" t="s">
        <v>390</v>
      </c>
      <c r="F6754" s="68">
        <v>43722</v>
      </c>
      <c r="G6754" s="67" t="s">
        <v>5633</v>
      </c>
      <c r="H6754" s="67" t="s">
        <v>321</v>
      </c>
      <c r="I6754" s="67" t="s">
        <v>5632</v>
      </c>
      <c r="J6754" s="36">
        <v>-83.58</v>
      </c>
    </row>
    <row r="6755" spans="1:10" x14ac:dyDescent="0.25">
      <c r="A6755" s="67"/>
      <c r="B6755" s="67"/>
      <c r="C6755" s="67"/>
      <c r="D6755" s="67"/>
      <c r="E6755" s="67" t="s">
        <v>390</v>
      </c>
      <c r="F6755" s="68">
        <v>43722</v>
      </c>
      <c r="G6755" s="67" t="s">
        <v>5634</v>
      </c>
      <c r="H6755" s="67" t="s">
        <v>726</v>
      </c>
      <c r="I6755" s="67" t="s">
        <v>5635</v>
      </c>
      <c r="J6755" s="36">
        <v>-437.08</v>
      </c>
    </row>
    <row r="6756" spans="1:10" x14ac:dyDescent="0.25">
      <c r="A6756" s="67"/>
      <c r="B6756" s="67"/>
      <c r="C6756" s="67"/>
      <c r="D6756" s="67"/>
      <c r="E6756" s="67" t="s">
        <v>390</v>
      </c>
      <c r="F6756" s="68">
        <v>43722</v>
      </c>
      <c r="G6756" s="67" t="s">
        <v>5636</v>
      </c>
      <c r="H6756" s="67" t="s">
        <v>330</v>
      </c>
      <c r="I6756" s="67" t="s">
        <v>5637</v>
      </c>
      <c r="J6756" s="36">
        <v>-1433.74</v>
      </c>
    </row>
    <row r="6757" spans="1:10" x14ac:dyDescent="0.25">
      <c r="A6757" s="67"/>
      <c r="B6757" s="67"/>
      <c r="C6757" s="67"/>
      <c r="D6757" s="67"/>
      <c r="E6757" s="67" t="s">
        <v>390</v>
      </c>
      <c r="F6757" s="68">
        <v>43722</v>
      </c>
      <c r="G6757" s="67" t="s">
        <v>5638</v>
      </c>
      <c r="H6757" s="67" t="s">
        <v>330</v>
      </c>
      <c r="I6757" s="67" t="s">
        <v>5639</v>
      </c>
      <c r="J6757" s="36">
        <v>-1250.08</v>
      </c>
    </row>
    <row r="6758" spans="1:10" x14ac:dyDescent="0.25">
      <c r="A6758" s="67"/>
      <c r="B6758" s="67"/>
      <c r="C6758" s="67"/>
      <c r="D6758" s="67"/>
      <c r="E6758" s="67" t="s">
        <v>390</v>
      </c>
      <c r="F6758" s="68">
        <v>43722</v>
      </c>
      <c r="G6758" s="67" t="s">
        <v>5640</v>
      </c>
      <c r="H6758" s="67" t="s">
        <v>330</v>
      </c>
      <c r="I6758" s="67" t="s">
        <v>5641</v>
      </c>
      <c r="J6758" s="36">
        <v>-988.92</v>
      </c>
    </row>
    <row r="6759" spans="1:10" x14ac:dyDescent="0.25">
      <c r="A6759" s="67"/>
      <c r="B6759" s="67"/>
      <c r="C6759" s="67"/>
      <c r="D6759" s="67"/>
      <c r="E6759" s="67" t="s">
        <v>390</v>
      </c>
      <c r="F6759" s="68">
        <v>43722</v>
      </c>
      <c r="G6759" s="67" t="s">
        <v>1069</v>
      </c>
      <c r="H6759" s="67" t="s">
        <v>568</v>
      </c>
      <c r="I6759" s="67" t="s">
        <v>2893</v>
      </c>
      <c r="J6759" s="36">
        <v>-86.38</v>
      </c>
    </row>
    <row r="6760" spans="1:10" x14ac:dyDescent="0.25">
      <c r="A6760" s="67"/>
      <c r="B6760" s="67"/>
      <c r="C6760" s="67"/>
      <c r="D6760" s="67"/>
      <c r="E6760" s="67" t="s">
        <v>390</v>
      </c>
      <c r="F6760" s="68">
        <v>43724</v>
      </c>
      <c r="G6760" s="67" t="s">
        <v>5642</v>
      </c>
      <c r="H6760" s="67" t="s">
        <v>321</v>
      </c>
      <c r="I6760" s="67" t="s">
        <v>5593</v>
      </c>
      <c r="J6760" s="36">
        <v>-1183.77</v>
      </c>
    </row>
    <row r="6761" spans="1:10" x14ac:dyDescent="0.25">
      <c r="A6761" s="67"/>
      <c r="B6761" s="67"/>
      <c r="C6761" s="67"/>
      <c r="D6761" s="67"/>
      <c r="E6761" s="67" t="s">
        <v>390</v>
      </c>
      <c r="F6761" s="68">
        <v>43729</v>
      </c>
      <c r="G6761" s="67" t="s">
        <v>5643</v>
      </c>
      <c r="H6761" s="67" t="s">
        <v>321</v>
      </c>
      <c r="I6761" s="67" t="s">
        <v>5632</v>
      </c>
      <c r="J6761" s="36">
        <v>-648.11</v>
      </c>
    </row>
    <row r="6762" spans="1:10" x14ac:dyDescent="0.25">
      <c r="A6762" s="67"/>
      <c r="B6762" s="67"/>
      <c r="C6762" s="67"/>
      <c r="D6762" s="67"/>
      <c r="E6762" s="67" t="s">
        <v>390</v>
      </c>
      <c r="F6762" s="68">
        <v>43738</v>
      </c>
      <c r="G6762" s="67" t="s">
        <v>5644</v>
      </c>
      <c r="H6762" s="67" t="s">
        <v>330</v>
      </c>
      <c r="I6762" s="67" t="s">
        <v>5573</v>
      </c>
      <c r="J6762" s="36">
        <v>-195.87</v>
      </c>
    </row>
    <row r="6763" spans="1:10" x14ac:dyDescent="0.25">
      <c r="A6763" s="67"/>
      <c r="B6763" s="67"/>
      <c r="C6763" s="67"/>
      <c r="D6763" s="67"/>
      <c r="E6763" s="67" t="s">
        <v>390</v>
      </c>
      <c r="F6763" s="68">
        <v>43738</v>
      </c>
      <c r="G6763" s="67" t="s">
        <v>5645</v>
      </c>
      <c r="H6763" s="67" t="s">
        <v>330</v>
      </c>
      <c r="I6763" s="67" t="s">
        <v>5646</v>
      </c>
      <c r="J6763" s="36">
        <v>-121.74</v>
      </c>
    </row>
    <row r="6764" spans="1:10" x14ac:dyDescent="0.25">
      <c r="A6764" s="67"/>
      <c r="B6764" s="67"/>
      <c r="C6764" s="67"/>
      <c r="D6764" s="67"/>
      <c r="E6764" s="67" t="s">
        <v>390</v>
      </c>
      <c r="F6764" s="68">
        <v>43739</v>
      </c>
      <c r="G6764" s="67" t="s">
        <v>5647</v>
      </c>
      <c r="H6764" s="67" t="s">
        <v>330</v>
      </c>
      <c r="I6764" s="67" t="s">
        <v>5648</v>
      </c>
      <c r="J6764" s="36">
        <v>-1682.06</v>
      </c>
    </row>
    <row r="6765" spans="1:10" x14ac:dyDescent="0.25">
      <c r="A6765" s="67"/>
      <c r="B6765" s="67"/>
      <c r="C6765" s="67"/>
      <c r="D6765" s="67"/>
      <c r="E6765" s="67" t="s">
        <v>390</v>
      </c>
      <c r="F6765" s="68">
        <v>43764</v>
      </c>
      <c r="G6765" s="67" t="s">
        <v>5649</v>
      </c>
      <c r="H6765" s="67" t="s">
        <v>321</v>
      </c>
      <c r="I6765" s="67" t="s">
        <v>5650</v>
      </c>
      <c r="J6765" s="36">
        <v>-626.9</v>
      </c>
    </row>
    <row r="6766" spans="1:10" x14ac:dyDescent="0.25">
      <c r="A6766" s="67"/>
      <c r="B6766" s="67"/>
      <c r="C6766" s="67"/>
      <c r="D6766" s="67"/>
      <c r="E6766" s="67" t="s">
        <v>390</v>
      </c>
      <c r="F6766" s="68">
        <v>43767</v>
      </c>
      <c r="G6766" s="67" t="s">
        <v>5651</v>
      </c>
      <c r="H6766" s="67" t="s">
        <v>330</v>
      </c>
      <c r="I6766" s="67" t="s">
        <v>5652</v>
      </c>
      <c r="J6766" s="36">
        <v>-226.31</v>
      </c>
    </row>
    <row r="6767" spans="1:10" x14ac:dyDescent="0.25">
      <c r="A6767" s="67"/>
      <c r="B6767" s="67"/>
      <c r="C6767" s="67"/>
      <c r="D6767" s="67"/>
      <c r="E6767" s="67" t="s">
        <v>390</v>
      </c>
      <c r="F6767" s="68">
        <v>43790</v>
      </c>
      <c r="G6767" s="67" t="s">
        <v>6812</v>
      </c>
      <c r="H6767" s="67" t="s">
        <v>330</v>
      </c>
      <c r="I6767" s="67" t="s">
        <v>6813</v>
      </c>
      <c r="J6767" s="36">
        <v>-98.94</v>
      </c>
    </row>
    <row r="6768" spans="1:10" ht="15.75" thickBot="1" x14ac:dyDescent="0.3">
      <c r="A6768" s="67"/>
      <c r="B6768" s="67"/>
      <c r="C6768" s="67"/>
      <c r="D6768" s="67"/>
      <c r="E6768" s="67" t="s">
        <v>390</v>
      </c>
      <c r="F6768" s="68">
        <v>43791</v>
      </c>
      <c r="G6768" s="67" t="s">
        <v>6814</v>
      </c>
      <c r="H6768" s="67" t="s">
        <v>330</v>
      </c>
      <c r="I6768" s="67" t="s">
        <v>6815</v>
      </c>
      <c r="J6768" s="37">
        <v>-897.95</v>
      </c>
    </row>
    <row r="6769" spans="1:10" x14ac:dyDescent="0.25">
      <c r="A6769" s="67"/>
      <c r="B6769" s="67"/>
      <c r="C6769" s="67" t="s">
        <v>5653</v>
      </c>
      <c r="D6769" s="67"/>
      <c r="E6769" s="67"/>
      <c r="F6769" s="68"/>
      <c r="G6769" s="67"/>
      <c r="H6769" s="67"/>
      <c r="I6769" s="67"/>
      <c r="J6769" s="36">
        <f>ROUND(SUM(J6546:J6768),5)</f>
        <v>58793.03</v>
      </c>
    </row>
    <row r="6770" spans="1:10" x14ac:dyDescent="0.25">
      <c r="A6770" s="64"/>
      <c r="B6770" s="64"/>
      <c r="C6770" s="64" t="s">
        <v>5654</v>
      </c>
      <c r="D6770" s="64"/>
      <c r="E6770" s="64"/>
      <c r="F6770" s="65"/>
      <c r="G6770" s="64"/>
      <c r="H6770" s="64"/>
      <c r="I6770" s="64"/>
      <c r="J6770" s="57"/>
    </row>
    <row r="6771" spans="1:10" x14ac:dyDescent="0.25">
      <c r="A6771" s="67"/>
      <c r="B6771" s="67"/>
      <c r="C6771" s="67"/>
      <c r="D6771" s="67"/>
      <c r="E6771" s="67" t="s">
        <v>383</v>
      </c>
      <c r="F6771" s="68">
        <v>40877</v>
      </c>
      <c r="G6771" s="67" t="s">
        <v>894</v>
      </c>
      <c r="H6771" s="67"/>
      <c r="I6771" s="67" t="s">
        <v>895</v>
      </c>
      <c r="J6771" s="36">
        <v>20</v>
      </c>
    </row>
    <row r="6772" spans="1:10" x14ac:dyDescent="0.25">
      <c r="A6772" s="67"/>
      <c r="B6772" s="67"/>
      <c r="C6772" s="67"/>
      <c r="D6772" s="67"/>
      <c r="E6772" s="67" t="s">
        <v>383</v>
      </c>
      <c r="F6772" s="68">
        <v>40968</v>
      </c>
      <c r="G6772" s="67" t="s">
        <v>1622</v>
      </c>
      <c r="H6772" s="67"/>
      <c r="I6772" s="67" t="s">
        <v>1623</v>
      </c>
      <c r="J6772" s="36">
        <v>20</v>
      </c>
    </row>
    <row r="6773" spans="1:10" x14ac:dyDescent="0.25">
      <c r="A6773" s="67"/>
      <c r="B6773" s="67"/>
      <c r="C6773" s="67"/>
      <c r="D6773" s="67"/>
      <c r="E6773" s="67" t="s">
        <v>383</v>
      </c>
      <c r="F6773" s="68">
        <v>41029</v>
      </c>
      <c r="G6773" s="67" t="s">
        <v>3989</v>
      </c>
      <c r="H6773" s="67"/>
      <c r="I6773" s="67" t="s">
        <v>3990</v>
      </c>
      <c r="J6773" s="36">
        <v>1000</v>
      </c>
    </row>
    <row r="6774" spans="1:10" x14ac:dyDescent="0.25">
      <c r="A6774" s="67"/>
      <c r="B6774" s="67"/>
      <c r="C6774" s="67"/>
      <c r="D6774" s="67"/>
      <c r="E6774" s="67" t="s">
        <v>383</v>
      </c>
      <c r="F6774" s="68">
        <v>41121</v>
      </c>
      <c r="G6774" s="67" t="s">
        <v>1722</v>
      </c>
      <c r="H6774" s="67"/>
      <c r="I6774" s="67" t="s">
        <v>1723</v>
      </c>
      <c r="J6774" s="36">
        <v>-100</v>
      </c>
    </row>
    <row r="6775" spans="1:10" x14ac:dyDescent="0.25">
      <c r="A6775" s="67"/>
      <c r="B6775" s="67"/>
      <c r="C6775" s="67"/>
      <c r="D6775" s="67"/>
      <c r="E6775" s="67" t="s">
        <v>383</v>
      </c>
      <c r="F6775" s="68">
        <v>41182</v>
      </c>
      <c r="G6775" s="67" t="s">
        <v>1567</v>
      </c>
      <c r="H6775" s="67"/>
      <c r="I6775" s="67" t="s">
        <v>1568</v>
      </c>
      <c r="J6775" s="36">
        <v>20</v>
      </c>
    </row>
    <row r="6776" spans="1:10" x14ac:dyDescent="0.25">
      <c r="A6776" s="67"/>
      <c r="B6776" s="67"/>
      <c r="C6776" s="67"/>
      <c r="D6776" s="67"/>
      <c r="E6776" s="67" t="s">
        <v>383</v>
      </c>
      <c r="F6776" s="68">
        <v>41213</v>
      </c>
      <c r="G6776" s="67" t="s">
        <v>1569</v>
      </c>
      <c r="H6776" s="67"/>
      <c r="I6776" s="67" t="s">
        <v>1570</v>
      </c>
      <c r="J6776" s="36">
        <v>20</v>
      </c>
    </row>
    <row r="6777" spans="1:10" x14ac:dyDescent="0.25">
      <c r="A6777" s="67"/>
      <c r="B6777" s="67"/>
      <c r="C6777" s="67"/>
      <c r="D6777" s="67"/>
      <c r="E6777" s="67" t="s">
        <v>383</v>
      </c>
      <c r="F6777" s="68">
        <v>41243</v>
      </c>
      <c r="G6777" s="67" t="s">
        <v>1736</v>
      </c>
      <c r="H6777" s="67"/>
      <c r="I6777" s="67" t="s">
        <v>1737</v>
      </c>
      <c r="J6777" s="36">
        <v>-153.27000000000001</v>
      </c>
    </row>
    <row r="6778" spans="1:10" x14ac:dyDescent="0.25">
      <c r="A6778" s="67"/>
      <c r="B6778" s="67"/>
      <c r="C6778" s="67"/>
      <c r="D6778" s="67"/>
      <c r="E6778" s="67" t="s">
        <v>383</v>
      </c>
      <c r="F6778" s="68">
        <v>41274</v>
      </c>
      <c r="G6778" s="67" t="s">
        <v>1740</v>
      </c>
      <c r="H6778" s="67"/>
      <c r="I6778" s="67" t="s">
        <v>1741</v>
      </c>
      <c r="J6778" s="36">
        <v>-213.76</v>
      </c>
    </row>
    <row r="6779" spans="1:10" x14ac:dyDescent="0.25">
      <c r="A6779" s="67"/>
      <c r="B6779" s="67"/>
      <c r="C6779" s="67"/>
      <c r="D6779" s="67"/>
      <c r="E6779" s="67" t="s">
        <v>383</v>
      </c>
      <c r="F6779" s="68">
        <v>41333</v>
      </c>
      <c r="G6779" s="67" t="s">
        <v>1571</v>
      </c>
      <c r="H6779" s="67"/>
      <c r="I6779" s="67" t="s">
        <v>1572</v>
      </c>
      <c r="J6779" s="36">
        <v>60</v>
      </c>
    </row>
    <row r="6780" spans="1:10" x14ac:dyDescent="0.25">
      <c r="A6780" s="67"/>
      <c r="B6780" s="67"/>
      <c r="C6780" s="67"/>
      <c r="D6780" s="67"/>
      <c r="E6780" s="67" t="s">
        <v>383</v>
      </c>
      <c r="F6780" s="68">
        <v>41364</v>
      </c>
      <c r="G6780" s="67" t="s">
        <v>1624</v>
      </c>
      <c r="H6780" s="67"/>
      <c r="I6780" s="67" t="s">
        <v>1625</v>
      </c>
      <c r="J6780" s="36">
        <v>20</v>
      </c>
    </row>
    <row r="6781" spans="1:10" x14ac:dyDescent="0.25">
      <c r="A6781" s="67"/>
      <c r="B6781" s="67"/>
      <c r="C6781" s="67"/>
      <c r="D6781" s="67"/>
      <c r="E6781" s="67" t="s">
        <v>383</v>
      </c>
      <c r="F6781" s="68">
        <v>41425</v>
      </c>
      <c r="G6781" s="67" t="s">
        <v>1490</v>
      </c>
      <c r="H6781" s="67"/>
      <c r="I6781" s="67" t="s">
        <v>1491</v>
      </c>
      <c r="J6781" s="36">
        <v>20</v>
      </c>
    </row>
    <row r="6782" spans="1:10" x14ac:dyDescent="0.25">
      <c r="A6782" s="67"/>
      <c r="B6782" s="67"/>
      <c r="C6782" s="67"/>
      <c r="D6782" s="67"/>
      <c r="E6782" s="67" t="s">
        <v>383</v>
      </c>
      <c r="F6782" s="68">
        <v>41486</v>
      </c>
      <c r="G6782" s="67" t="s">
        <v>1517</v>
      </c>
      <c r="H6782" s="67"/>
      <c r="I6782" s="67" t="s">
        <v>1518</v>
      </c>
      <c r="J6782" s="36">
        <v>38</v>
      </c>
    </row>
    <row r="6783" spans="1:10" x14ac:dyDescent="0.25">
      <c r="A6783" s="67"/>
      <c r="B6783" s="67"/>
      <c r="C6783" s="67"/>
      <c r="D6783" s="67"/>
      <c r="E6783" s="67" t="s">
        <v>383</v>
      </c>
      <c r="F6783" s="68">
        <v>41578</v>
      </c>
      <c r="G6783" s="67" t="s">
        <v>421</v>
      </c>
      <c r="H6783" s="67"/>
      <c r="I6783" s="67" t="s">
        <v>422</v>
      </c>
      <c r="J6783" s="36">
        <v>58</v>
      </c>
    </row>
    <row r="6784" spans="1:10" x14ac:dyDescent="0.25">
      <c r="A6784" s="67"/>
      <c r="B6784" s="67"/>
      <c r="C6784" s="67"/>
      <c r="D6784" s="67"/>
      <c r="E6784" s="67" t="s">
        <v>383</v>
      </c>
      <c r="F6784" s="68">
        <v>41608</v>
      </c>
      <c r="G6784" s="67" t="s">
        <v>3515</v>
      </c>
      <c r="H6784" s="67"/>
      <c r="I6784" s="67" t="s">
        <v>3516</v>
      </c>
      <c r="J6784" s="36">
        <v>-388</v>
      </c>
    </row>
    <row r="6785" spans="1:10" x14ac:dyDescent="0.25">
      <c r="A6785" s="67"/>
      <c r="B6785" s="67"/>
      <c r="C6785" s="67"/>
      <c r="D6785" s="67"/>
      <c r="E6785" s="67" t="s">
        <v>383</v>
      </c>
      <c r="F6785" s="68">
        <v>41698</v>
      </c>
      <c r="G6785" s="67" t="s">
        <v>1575</v>
      </c>
      <c r="H6785" s="67"/>
      <c r="I6785" s="67" t="s">
        <v>1576</v>
      </c>
      <c r="J6785" s="36">
        <v>20</v>
      </c>
    </row>
    <row r="6786" spans="1:10" x14ac:dyDescent="0.25">
      <c r="A6786" s="67"/>
      <c r="B6786" s="67"/>
      <c r="C6786" s="67"/>
      <c r="D6786" s="67"/>
      <c r="E6786" s="67" t="s">
        <v>383</v>
      </c>
      <c r="F6786" s="68">
        <v>41725</v>
      </c>
      <c r="G6786" s="67" t="s">
        <v>5655</v>
      </c>
      <c r="H6786" s="67"/>
      <c r="I6786" s="67" t="s">
        <v>5656</v>
      </c>
      <c r="J6786" s="36">
        <v>-271.83999999999997</v>
      </c>
    </row>
    <row r="6787" spans="1:10" x14ac:dyDescent="0.25">
      <c r="A6787" s="67"/>
      <c r="B6787" s="67"/>
      <c r="C6787" s="67"/>
      <c r="D6787" s="67"/>
      <c r="E6787" s="67" t="s">
        <v>383</v>
      </c>
      <c r="F6787" s="68">
        <v>41729</v>
      </c>
      <c r="G6787" s="67" t="s">
        <v>1478</v>
      </c>
      <c r="H6787" s="67"/>
      <c r="I6787" s="67" t="s">
        <v>1479</v>
      </c>
      <c r="J6787" s="36">
        <v>20</v>
      </c>
    </row>
    <row r="6788" spans="1:10" x14ac:dyDescent="0.25">
      <c r="A6788" s="67"/>
      <c r="B6788" s="67"/>
      <c r="C6788" s="67"/>
      <c r="D6788" s="67"/>
      <c r="E6788" s="67" t="s">
        <v>426</v>
      </c>
      <c r="F6788" s="68">
        <v>41771</v>
      </c>
      <c r="G6788" s="67"/>
      <c r="H6788" s="67" t="s">
        <v>568</v>
      </c>
      <c r="I6788" s="67" t="s">
        <v>5657</v>
      </c>
      <c r="J6788" s="36">
        <v>-13.67</v>
      </c>
    </row>
    <row r="6789" spans="1:10" x14ac:dyDescent="0.25">
      <c r="A6789" s="67"/>
      <c r="B6789" s="67"/>
      <c r="C6789" s="67"/>
      <c r="D6789" s="67"/>
      <c r="E6789" s="67" t="s">
        <v>383</v>
      </c>
      <c r="F6789" s="68">
        <v>41790</v>
      </c>
      <c r="G6789" s="67" t="s">
        <v>1116</v>
      </c>
      <c r="H6789" s="67"/>
      <c r="I6789" s="67" t="s">
        <v>1117</v>
      </c>
      <c r="J6789" s="36">
        <v>20</v>
      </c>
    </row>
    <row r="6790" spans="1:10" x14ac:dyDescent="0.25">
      <c r="A6790" s="67"/>
      <c r="B6790" s="67"/>
      <c r="C6790" s="67"/>
      <c r="D6790" s="67"/>
      <c r="E6790" s="67" t="s">
        <v>426</v>
      </c>
      <c r="F6790" s="68">
        <v>41792</v>
      </c>
      <c r="G6790" s="67"/>
      <c r="H6790" s="67" t="s">
        <v>5658</v>
      </c>
      <c r="I6790" s="67" t="s">
        <v>5659</v>
      </c>
      <c r="J6790" s="36">
        <v>-175.46</v>
      </c>
    </row>
    <row r="6791" spans="1:10" x14ac:dyDescent="0.25">
      <c r="A6791" s="67"/>
      <c r="B6791" s="67"/>
      <c r="C6791" s="67"/>
      <c r="D6791" s="67"/>
      <c r="E6791" s="67" t="s">
        <v>383</v>
      </c>
      <c r="F6791" s="68">
        <v>41820</v>
      </c>
      <c r="G6791" s="67" t="s">
        <v>1638</v>
      </c>
      <c r="H6791" s="67"/>
      <c r="I6791" s="67" t="s">
        <v>1639</v>
      </c>
      <c r="J6791" s="36">
        <v>20</v>
      </c>
    </row>
    <row r="6792" spans="1:10" x14ac:dyDescent="0.25">
      <c r="A6792" s="67"/>
      <c r="B6792" s="67"/>
      <c r="C6792" s="67"/>
      <c r="D6792" s="67"/>
      <c r="E6792" s="67" t="s">
        <v>383</v>
      </c>
      <c r="F6792" s="68">
        <v>41851</v>
      </c>
      <c r="G6792" s="67" t="s">
        <v>1780</v>
      </c>
      <c r="H6792" s="67"/>
      <c r="I6792" s="67" t="s">
        <v>1781</v>
      </c>
      <c r="J6792" s="36">
        <v>20</v>
      </c>
    </row>
    <row r="6793" spans="1:10" x14ac:dyDescent="0.25">
      <c r="A6793" s="67"/>
      <c r="B6793" s="67"/>
      <c r="C6793" s="67"/>
      <c r="D6793" s="67"/>
      <c r="E6793" s="67" t="s">
        <v>383</v>
      </c>
      <c r="F6793" s="68">
        <v>41973</v>
      </c>
      <c r="G6793" s="67" t="s">
        <v>1646</v>
      </c>
      <c r="H6793" s="67"/>
      <c r="I6793" s="67" t="s">
        <v>1647</v>
      </c>
      <c r="J6793" s="36">
        <v>20</v>
      </c>
    </row>
    <row r="6794" spans="1:10" x14ac:dyDescent="0.25">
      <c r="A6794" s="67"/>
      <c r="B6794" s="67"/>
      <c r="C6794" s="67"/>
      <c r="D6794" s="67"/>
      <c r="E6794" s="67" t="s">
        <v>383</v>
      </c>
      <c r="F6794" s="68">
        <v>42063</v>
      </c>
      <c r="G6794" s="67" t="s">
        <v>1549</v>
      </c>
      <c r="H6794" s="67"/>
      <c r="I6794" s="67" t="s">
        <v>1550</v>
      </c>
      <c r="J6794" s="36">
        <v>20</v>
      </c>
    </row>
    <row r="6795" spans="1:10" x14ac:dyDescent="0.25">
      <c r="A6795" s="67"/>
      <c r="B6795" s="67"/>
      <c r="C6795" s="67"/>
      <c r="D6795" s="67"/>
      <c r="E6795" s="67" t="s">
        <v>383</v>
      </c>
      <c r="F6795" s="68">
        <v>42094</v>
      </c>
      <c r="G6795" s="67" t="s">
        <v>898</v>
      </c>
      <c r="H6795" s="67"/>
      <c r="I6795" s="67" t="s">
        <v>899</v>
      </c>
      <c r="J6795" s="36">
        <v>20</v>
      </c>
    </row>
    <row r="6796" spans="1:10" x14ac:dyDescent="0.25">
      <c r="A6796" s="67"/>
      <c r="B6796" s="67"/>
      <c r="C6796" s="67"/>
      <c r="D6796" s="67"/>
      <c r="E6796" s="67" t="s">
        <v>383</v>
      </c>
      <c r="F6796" s="68">
        <v>42124</v>
      </c>
      <c r="G6796" s="67" t="s">
        <v>1523</v>
      </c>
      <c r="H6796" s="67"/>
      <c r="I6796" s="67" t="s">
        <v>1524</v>
      </c>
      <c r="J6796" s="36">
        <v>20</v>
      </c>
    </row>
    <row r="6797" spans="1:10" x14ac:dyDescent="0.25">
      <c r="A6797" s="67"/>
      <c r="B6797" s="67"/>
      <c r="C6797" s="67"/>
      <c r="D6797" s="67"/>
      <c r="E6797" s="67" t="s">
        <v>383</v>
      </c>
      <c r="F6797" s="68">
        <v>42155</v>
      </c>
      <c r="G6797" s="67" t="s">
        <v>1650</v>
      </c>
      <c r="H6797" s="67"/>
      <c r="I6797" s="67" t="s">
        <v>1651</v>
      </c>
      <c r="J6797" s="36">
        <v>20</v>
      </c>
    </row>
    <row r="6798" spans="1:10" x14ac:dyDescent="0.25">
      <c r="A6798" s="67"/>
      <c r="B6798" s="67"/>
      <c r="C6798" s="67"/>
      <c r="D6798" s="67"/>
      <c r="E6798" s="67" t="s">
        <v>426</v>
      </c>
      <c r="F6798" s="68">
        <v>42184</v>
      </c>
      <c r="G6798" s="67"/>
      <c r="H6798" s="67" t="s">
        <v>5660</v>
      </c>
      <c r="I6798" s="67" t="s">
        <v>5661</v>
      </c>
      <c r="J6798" s="36">
        <v>-151.9</v>
      </c>
    </row>
    <row r="6799" spans="1:10" x14ac:dyDescent="0.25">
      <c r="A6799" s="67"/>
      <c r="B6799" s="67"/>
      <c r="C6799" s="67"/>
      <c r="D6799" s="67"/>
      <c r="E6799" s="67" t="s">
        <v>383</v>
      </c>
      <c r="F6799" s="68">
        <v>42185</v>
      </c>
      <c r="G6799" s="67" t="s">
        <v>900</v>
      </c>
      <c r="H6799" s="67"/>
      <c r="I6799" s="67" t="s">
        <v>901</v>
      </c>
      <c r="J6799" s="36">
        <v>238</v>
      </c>
    </row>
    <row r="6800" spans="1:10" x14ac:dyDescent="0.25">
      <c r="A6800" s="67"/>
      <c r="B6800" s="67"/>
      <c r="C6800" s="67"/>
      <c r="D6800" s="67"/>
      <c r="E6800" s="67" t="s">
        <v>383</v>
      </c>
      <c r="F6800" s="68">
        <v>42247</v>
      </c>
      <c r="G6800" s="67" t="s">
        <v>1658</v>
      </c>
      <c r="H6800" s="67"/>
      <c r="I6800" s="67" t="s">
        <v>1659</v>
      </c>
      <c r="J6800" s="36">
        <v>20</v>
      </c>
    </row>
    <row r="6801" spans="1:10" x14ac:dyDescent="0.25">
      <c r="A6801" s="67"/>
      <c r="B6801" s="67"/>
      <c r="C6801" s="67"/>
      <c r="D6801" s="67"/>
      <c r="E6801" s="67" t="s">
        <v>426</v>
      </c>
      <c r="F6801" s="68">
        <v>42310</v>
      </c>
      <c r="G6801" s="67"/>
      <c r="H6801" s="67" t="s">
        <v>5662</v>
      </c>
      <c r="I6801" s="67" t="s">
        <v>5663</v>
      </c>
      <c r="J6801" s="36">
        <v>-135.66</v>
      </c>
    </row>
    <row r="6802" spans="1:10" x14ac:dyDescent="0.25">
      <c r="A6802" s="67"/>
      <c r="B6802" s="67"/>
      <c r="C6802" s="67"/>
      <c r="D6802" s="67"/>
      <c r="E6802" s="67" t="s">
        <v>383</v>
      </c>
      <c r="F6802" s="68">
        <v>42338</v>
      </c>
      <c r="G6802" s="67" t="s">
        <v>1525</v>
      </c>
      <c r="H6802" s="67"/>
      <c r="I6802" s="67" t="s">
        <v>1526</v>
      </c>
      <c r="J6802" s="36">
        <v>58</v>
      </c>
    </row>
    <row r="6803" spans="1:10" x14ac:dyDescent="0.25">
      <c r="A6803" s="67"/>
      <c r="B6803" s="67"/>
      <c r="C6803" s="67"/>
      <c r="D6803" s="67"/>
      <c r="E6803" s="67" t="s">
        <v>426</v>
      </c>
      <c r="F6803" s="68">
        <v>42352</v>
      </c>
      <c r="G6803" s="67"/>
      <c r="H6803" s="67" t="s">
        <v>5658</v>
      </c>
      <c r="I6803" s="67" t="s">
        <v>5664</v>
      </c>
      <c r="J6803" s="36">
        <v>-179.88</v>
      </c>
    </row>
    <row r="6804" spans="1:10" x14ac:dyDescent="0.25">
      <c r="A6804" s="67"/>
      <c r="B6804" s="67"/>
      <c r="C6804" s="67"/>
      <c r="D6804" s="67"/>
      <c r="E6804" s="67" t="s">
        <v>426</v>
      </c>
      <c r="F6804" s="68">
        <v>42355</v>
      </c>
      <c r="G6804" s="67"/>
      <c r="H6804" s="67" t="s">
        <v>5662</v>
      </c>
      <c r="I6804" s="67" t="s">
        <v>5665</v>
      </c>
      <c r="J6804" s="36">
        <v>-72.75</v>
      </c>
    </row>
    <row r="6805" spans="1:10" x14ac:dyDescent="0.25">
      <c r="A6805" s="67"/>
      <c r="B6805" s="67"/>
      <c r="C6805" s="67"/>
      <c r="D6805" s="67"/>
      <c r="E6805" s="67" t="s">
        <v>383</v>
      </c>
      <c r="F6805" s="68">
        <v>42370</v>
      </c>
      <c r="G6805" s="67" t="s">
        <v>1462</v>
      </c>
      <c r="H6805" s="67"/>
      <c r="I6805" s="67" t="s">
        <v>1463</v>
      </c>
      <c r="J6805" s="36">
        <v>564.19000000000005</v>
      </c>
    </row>
    <row r="6806" spans="1:10" x14ac:dyDescent="0.25">
      <c r="A6806" s="67"/>
      <c r="B6806" s="67"/>
      <c r="C6806" s="67"/>
      <c r="D6806" s="67"/>
      <c r="E6806" s="67" t="s">
        <v>426</v>
      </c>
      <c r="F6806" s="68">
        <v>42408</v>
      </c>
      <c r="G6806" s="67"/>
      <c r="H6806" s="67" t="s">
        <v>5666</v>
      </c>
      <c r="I6806" s="67" t="s">
        <v>5667</v>
      </c>
      <c r="J6806" s="36">
        <v>-153.97999999999999</v>
      </c>
    </row>
    <row r="6807" spans="1:10" x14ac:dyDescent="0.25">
      <c r="A6807" s="67"/>
      <c r="B6807" s="67"/>
      <c r="C6807" s="67"/>
      <c r="D6807" s="67"/>
      <c r="E6807" s="67" t="s">
        <v>426</v>
      </c>
      <c r="F6807" s="68">
        <v>42422</v>
      </c>
      <c r="G6807" s="67"/>
      <c r="H6807" s="67" t="s">
        <v>5658</v>
      </c>
      <c r="I6807" s="67" t="s">
        <v>5668</v>
      </c>
      <c r="J6807" s="36">
        <v>-143.12</v>
      </c>
    </row>
    <row r="6808" spans="1:10" x14ac:dyDescent="0.25">
      <c r="A6808" s="67"/>
      <c r="B6808" s="67"/>
      <c r="C6808" s="67"/>
      <c r="D6808" s="67"/>
      <c r="E6808" s="67" t="s">
        <v>383</v>
      </c>
      <c r="F6808" s="68">
        <v>42460</v>
      </c>
      <c r="G6808" s="67" t="s">
        <v>1466</v>
      </c>
      <c r="H6808" s="67"/>
      <c r="I6808" s="67" t="s">
        <v>1467</v>
      </c>
      <c r="J6808" s="36">
        <v>40</v>
      </c>
    </row>
    <row r="6809" spans="1:10" x14ac:dyDescent="0.25">
      <c r="A6809" s="67"/>
      <c r="B6809" s="67"/>
      <c r="C6809" s="67"/>
      <c r="D6809" s="67"/>
      <c r="E6809" s="67" t="s">
        <v>426</v>
      </c>
      <c r="F6809" s="68">
        <v>42487</v>
      </c>
      <c r="G6809" s="67"/>
      <c r="H6809" s="67" t="s">
        <v>5669</v>
      </c>
      <c r="I6809" s="67" t="s">
        <v>5670</v>
      </c>
      <c r="J6809" s="36">
        <v>-72.900000000000006</v>
      </c>
    </row>
    <row r="6810" spans="1:10" x14ac:dyDescent="0.25">
      <c r="A6810" s="67"/>
      <c r="B6810" s="67"/>
      <c r="C6810" s="67"/>
      <c r="D6810" s="67"/>
      <c r="E6810" s="67" t="s">
        <v>426</v>
      </c>
      <c r="F6810" s="68">
        <v>42513</v>
      </c>
      <c r="G6810" s="67"/>
      <c r="H6810" s="67" t="s">
        <v>5669</v>
      </c>
      <c r="I6810" s="67" t="s">
        <v>5671</v>
      </c>
      <c r="J6810" s="36">
        <v>-65.069999999999993</v>
      </c>
    </row>
    <row r="6811" spans="1:10" x14ac:dyDescent="0.25">
      <c r="A6811" s="67"/>
      <c r="B6811" s="67"/>
      <c r="C6811" s="67"/>
      <c r="D6811" s="67"/>
      <c r="E6811" s="67" t="s">
        <v>383</v>
      </c>
      <c r="F6811" s="68">
        <v>42582</v>
      </c>
      <c r="G6811" s="67" t="s">
        <v>1830</v>
      </c>
      <c r="H6811" s="67"/>
      <c r="I6811" s="67" t="s">
        <v>1831</v>
      </c>
      <c r="J6811" s="36">
        <v>20</v>
      </c>
    </row>
    <row r="6812" spans="1:10" x14ac:dyDescent="0.25">
      <c r="A6812" s="67"/>
      <c r="B6812" s="67"/>
      <c r="C6812" s="67"/>
      <c r="D6812" s="67"/>
      <c r="E6812" s="67" t="s">
        <v>426</v>
      </c>
      <c r="F6812" s="68">
        <v>42605</v>
      </c>
      <c r="G6812" s="67"/>
      <c r="H6812" s="67" t="s">
        <v>5666</v>
      </c>
      <c r="I6812" s="67" t="s">
        <v>2091</v>
      </c>
      <c r="J6812" s="36">
        <v>-71.010000000000005</v>
      </c>
    </row>
    <row r="6813" spans="1:10" x14ac:dyDescent="0.25">
      <c r="A6813" s="67"/>
      <c r="B6813" s="67"/>
      <c r="C6813" s="67"/>
      <c r="D6813" s="67"/>
      <c r="E6813" s="67" t="s">
        <v>383</v>
      </c>
      <c r="F6813" s="68">
        <v>42613</v>
      </c>
      <c r="G6813" s="67" t="s">
        <v>1482</v>
      </c>
      <c r="H6813" s="67"/>
      <c r="I6813" s="67" t="s">
        <v>1483</v>
      </c>
      <c r="J6813" s="36">
        <v>8</v>
      </c>
    </row>
    <row r="6814" spans="1:10" x14ac:dyDescent="0.25">
      <c r="A6814" s="67"/>
      <c r="B6814" s="67"/>
      <c r="C6814" s="67"/>
      <c r="D6814" s="67"/>
      <c r="E6814" s="67" t="s">
        <v>426</v>
      </c>
      <c r="F6814" s="68">
        <v>42625</v>
      </c>
      <c r="G6814" s="67"/>
      <c r="H6814" s="67" t="s">
        <v>5666</v>
      </c>
      <c r="I6814" s="67" t="s">
        <v>2091</v>
      </c>
      <c r="J6814" s="36">
        <v>-55.75</v>
      </c>
    </row>
    <row r="6815" spans="1:10" x14ac:dyDescent="0.25">
      <c r="A6815" s="67"/>
      <c r="B6815" s="67"/>
      <c r="C6815" s="67"/>
      <c r="D6815" s="67"/>
      <c r="E6815" s="67" t="s">
        <v>383</v>
      </c>
      <c r="F6815" s="68">
        <v>42643</v>
      </c>
      <c r="G6815" s="67" t="s">
        <v>1581</v>
      </c>
      <c r="H6815" s="67"/>
      <c r="I6815" s="67" t="s">
        <v>1582</v>
      </c>
      <c r="J6815" s="36">
        <v>20</v>
      </c>
    </row>
    <row r="6816" spans="1:10" x14ac:dyDescent="0.25">
      <c r="A6816" s="67"/>
      <c r="B6816" s="67"/>
      <c r="C6816" s="67"/>
      <c r="D6816" s="67"/>
      <c r="E6816" s="67" t="s">
        <v>383</v>
      </c>
      <c r="F6816" s="68">
        <v>42735</v>
      </c>
      <c r="G6816" s="67" t="s">
        <v>1470</v>
      </c>
      <c r="H6816" s="67"/>
      <c r="I6816" s="67" t="s">
        <v>1471</v>
      </c>
      <c r="J6816" s="36">
        <v>20</v>
      </c>
    </row>
    <row r="6817" spans="1:10" x14ac:dyDescent="0.25">
      <c r="A6817" s="67"/>
      <c r="B6817" s="67"/>
      <c r="C6817" s="67"/>
      <c r="D6817" s="67"/>
      <c r="E6817" s="67" t="s">
        <v>383</v>
      </c>
      <c r="F6817" s="68">
        <v>42794</v>
      </c>
      <c r="G6817" s="67" t="s">
        <v>1551</v>
      </c>
      <c r="H6817" s="67"/>
      <c r="I6817" s="67" t="s">
        <v>1465</v>
      </c>
      <c r="J6817" s="36">
        <v>40</v>
      </c>
    </row>
    <row r="6818" spans="1:10" x14ac:dyDescent="0.25">
      <c r="A6818" s="67"/>
      <c r="B6818" s="67"/>
      <c r="C6818" s="67"/>
      <c r="D6818" s="67"/>
      <c r="E6818" s="67" t="s">
        <v>390</v>
      </c>
      <c r="F6818" s="68">
        <v>42917</v>
      </c>
      <c r="G6818" s="67" t="s">
        <v>5672</v>
      </c>
      <c r="H6818" s="67" t="s">
        <v>5673</v>
      </c>
      <c r="I6818" s="67" t="s">
        <v>5674</v>
      </c>
      <c r="J6818" s="36">
        <v>-78.16</v>
      </c>
    </row>
    <row r="6819" spans="1:10" x14ac:dyDescent="0.25">
      <c r="A6819" s="67"/>
      <c r="B6819" s="67"/>
      <c r="C6819" s="67"/>
      <c r="D6819" s="67"/>
      <c r="E6819" s="67" t="s">
        <v>383</v>
      </c>
      <c r="F6819" s="68">
        <v>43373</v>
      </c>
      <c r="G6819" s="67" t="s">
        <v>5675</v>
      </c>
      <c r="H6819" s="67"/>
      <c r="I6819" s="67" t="s">
        <v>5676</v>
      </c>
      <c r="J6819" s="36">
        <v>10000</v>
      </c>
    </row>
    <row r="6820" spans="1:10" ht="15.75" thickBot="1" x14ac:dyDescent="0.3">
      <c r="A6820" s="67"/>
      <c r="B6820" s="67"/>
      <c r="C6820" s="67"/>
      <c r="D6820" s="67"/>
      <c r="E6820" s="67" t="s">
        <v>390</v>
      </c>
      <c r="F6820" s="68">
        <v>43419</v>
      </c>
      <c r="G6820" s="67" t="s">
        <v>5677</v>
      </c>
      <c r="H6820" s="67" t="s">
        <v>5669</v>
      </c>
      <c r="I6820" s="67" t="s">
        <v>2052</v>
      </c>
      <c r="J6820" s="37">
        <v>-197.87</v>
      </c>
    </row>
    <row r="6821" spans="1:10" x14ac:dyDescent="0.25">
      <c r="A6821" s="67"/>
      <c r="B6821" s="67"/>
      <c r="C6821" s="67" t="s">
        <v>5678</v>
      </c>
      <c r="D6821" s="67"/>
      <c r="E6821" s="67"/>
      <c r="F6821" s="68"/>
      <c r="G6821" s="67"/>
      <c r="H6821" s="67"/>
      <c r="I6821" s="67"/>
      <c r="J6821" s="36">
        <f>ROUND(SUM(J6770:J6820),5)</f>
        <v>9810.14</v>
      </c>
    </row>
    <row r="6822" spans="1:10" x14ac:dyDescent="0.25">
      <c r="A6822" s="64"/>
      <c r="B6822" s="64"/>
      <c r="C6822" s="64" t="s">
        <v>5679</v>
      </c>
      <c r="D6822" s="64"/>
      <c r="E6822" s="64"/>
      <c r="F6822" s="65"/>
      <c r="G6822" s="64"/>
      <c r="H6822" s="64"/>
      <c r="I6822" s="64"/>
      <c r="J6822" s="57"/>
    </row>
    <row r="6823" spans="1:10" x14ac:dyDescent="0.25">
      <c r="A6823" s="67"/>
      <c r="B6823" s="67"/>
      <c r="C6823" s="67"/>
      <c r="D6823" s="67"/>
      <c r="E6823" s="67" t="s">
        <v>383</v>
      </c>
      <c r="F6823" s="68">
        <v>40179</v>
      </c>
      <c r="G6823" s="67" t="s">
        <v>2379</v>
      </c>
      <c r="H6823" s="67"/>
      <c r="I6823" s="67" t="s">
        <v>2380</v>
      </c>
      <c r="J6823" s="36">
        <v>1456.55</v>
      </c>
    </row>
    <row r="6824" spans="1:10" x14ac:dyDescent="0.25">
      <c r="A6824" s="67"/>
      <c r="B6824" s="67"/>
      <c r="C6824" s="67"/>
      <c r="D6824" s="67"/>
      <c r="E6824" s="67" t="s">
        <v>383</v>
      </c>
      <c r="F6824" s="68">
        <v>40451</v>
      </c>
      <c r="G6824" s="67" t="s">
        <v>2462</v>
      </c>
      <c r="H6824" s="67"/>
      <c r="I6824" s="67" t="s">
        <v>2463</v>
      </c>
      <c r="J6824" s="36">
        <v>20</v>
      </c>
    </row>
    <row r="6825" spans="1:10" x14ac:dyDescent="0.25">
      <c r="A6825" s="67"/>
      <c r="B6825" s="67"/>
      <c r="C6825" s="67"/>
      <c r="D6825" s="67"/>
      <c r="E6825" s="67" t="s">
        <v>383</v>
      </c>
      <c r="F6825" s="68">
        <v>40482</v>
      </c>
      <c r="G6825" s="67" t="s">
        <v>3112</v>
      </c>
      <c r="H6825" s="67"/>
      <c r="I6825" s="67" t="s">
        <v>3113</v>
      </c>
      <c r="J6825" s="36">
        <v>20</v>
      </c>
    </row>
    <row r="6826" spans="1:10" x14ac:dyDescent="0.25">
      <c r="A6826" s="67"/>
      <c r="B6826" s="67"/>
      <c r="C6826" s="67"/>
      <c r="D6826" s="67"/>
      <c r="E6826" s="67" t="s">
        <v>383</v>
      </c>
      <c r="F6826" s="68">
        <v>40512</v>
      </c>
      <c r="G6826" s="67" t="s">
        <v>2464</v>
      </c>
      <c r="H6826" s="67"/>
      <c r="I6826" s="67" t="s">
        <v>2465</v>
      </c>
      <c r="J6826" s="36">
        <v>20</v>
      </c>
    </row>
    <row r="6827" spans="1:10" x14ac:dyDescent="0.25">
      <c r="A6827" s="67"/>
      <c r="B6827" s="67"/>
      <c r="C6827" s="67"/>
      <c r="D6827" s="67"/>
      <c r="E6827" s="67" t="s">
        <v>383</v>
      </c>
      <c r="F6827" s="68">
        <v>40574</v>
      </c>
      <c r="G6827" s="67" t="s">
        <v>1606</v>
      </c>
      <c r="H6827" s="67"/>
      <c r="I6827" s="67" t="s">
        <v>1607</v>
      </c>
      <c r="J6827" s="36">
        <v>20</v>
      </c>
    </row>
    <row r="6828" spans="1:10" x14ac:dyDescent="0.25">
      <c r="A6828" s="67"/>
      <c r="B6828" s="67"/>
      <c r="C6828" s="67"/>
      <c r="D6828" s="67"/>
      <c r="E6828" s="67" t="s">
        <v>383</v>
      </c>
      <c r="F6828" s="68">
        <v>40574</v>
      </c>
      <c r="G6828" s="67" t="s">
        <v>1561</v>
      </c>
      <c r="H6828" s="67"/>
      <c r="I6828" s="67" t="s">
        <v>1562</v>
      </c>
      <c r="J6828" s="36">
        <v>-151.66</v>
      </c>
    </row>
    <row r="6829" spans="1:10" x14ac:dyDescent="0.25">
      <c r="A6829" s="67"/>
      <c r="B6829" s="67"/>
      <c r="C6829" s="67"/>
      <c r="D6829" s="67"/>
      <c r="E6829" s="67" t="s">
        <v>383</v>
      </c>
      <c r="F6829" s="68">
        <v>40633</v>
      </c>
      <c r="G6829" s="67" t="s">
        <v>1610</v>
      </c>
      <c r="H6829" s="67"/>
      <c r="I6829" s="67" t="s">
        <v>1611</v>
      </c>
      <c r="J6829" s="36">
        <v>-194.29</v>
      </c>
    </row>
    <row r="6830" spans="1:10" x14ac:dyDescent="0.25">
      <c r="A6830" s="67"/>
      <c r="B6830" s="67"/>
      <c r="C6830" s="67"/>
      <c r="D6830" s="67"/>
      <c r="E6830" s="67" t="s">
        <v>383</v>
      </c>
      <c r="F6830" s="68">
        <v>40694</v>
      </c>
      <c r="G6830" s="67" t="s">
        <v>1614</v>
      </c>
      <c r="H6830" s="67"/>
      <c r="I6830" s="67" t="s">
        <v>1615</v>
      </c>
      <c r="J6830" s="36">
        <v>20</v>
      </c>
    </row>
    <row r="6831" spans="1:10" x14ac:dyDescent="0.25">
      <c r="A6831" s="67"/>
      <c r="B6831" s="67"/>
      <c r="C6831" s="67"/>
      <c r="D6831" s="67"/>
      <c r="E6831" s="67" t="s">
        <v>383</v>
      </c>
      <c r="F6831" s="68">
        <v>40755</v>
      </c>
      <c r="G6831" s="67" t="s">
        <v>1563</v>
      </c>
      <c r="H6831" s="67"/>
      <c r="I6831" s="67" t="s">
        <v>1564</v>
      </c>
      <c r="J6831" s="36">
        <v>20</v>
      </c>
    </row>
    <row r="6832" spans="1:10" x14ac:dyDescent="0.25">
      <c r="A6832" s="67"/>
      <c r="B6832" s="67"/>
      <c r="C6832" s="67"/>
      <c r="D6832" s="67"/>
      <c r="E6832" s="67" t="s">
        <v>383</v>
      </c>
      <c r="F6832" s="68">
        <v>40755</v>
      </c>
      <c r="G6832" s="67" t="s">
        <v>1708</v>
      </c>
      <c r="H6832" s="67"/>
      <c r="I6832" s="67" t="s">
        <v>1709</v>
      </c>
      <c r="J6832" s="36">
        <v>-307.86</v>
      </c>
    </row>
    <row r="6833" spans="1:10" x14ac:dyDescent="0.25">
      <c r="A6833" s="67"/>
      <c r="B6833" s="67"/>
      <c r="C6833" s="67"/>
      <c r="D6833" s="67"/>
      <c r="E6833" s="67" t="s">
        <v>383</v>
      </c>
      <c r="F6833" s="68">
        <v>40877</v>
      </c>
      <c r="G6833" s="67" t="s">
        <v>894</v>
      </c>
      <c r="H6833" s="67"/>
      <c r="I6833" s="67" t="s">
        <v>895</v>
      </c>
      <c r="J6833" s="36">
        <v>40</v>
      </c>
    </row>
    <row r="6834" spans="1:10" x14ac:dyDescent="0.25">
      <c r="A6834" s="67"/>
      <c r="B6834" s="67"/>
      <c r="C6834" s="67"/>
      <c r="D6834" s="67"/>
      <c r="E6834" s="67" t="s">
        <v>383</v>
      </c>
      <c r="F6834" s="68">
        <v>40877</v>
      </c>
      <c r="G6834" s="67" t="s">
        <v>1616</v>
      </c>
      <c r="H6834" s="67"/>
      <c r="I6834" s="67" t="s">
        <v>1617</v>
      </c>
      <c r="J6834" s="36">
        <v>-605.41</v>
      </c>
    </row>
    <row r="6835" spans="1:10" x14ac:dyDescent="0.25">
      <c r="A6835" s="67"/>
      <c r="B6835" s="67"/>
      <c r="C6835" s="67"/>
      <c r="D6835" s="67"/>
      <c r="E6835" s="67" t="s">
        <v>383</v>
      </c>
      <c r="F6835" s="68">
        <v>40939</v>
      </c>
      <c r="G6835" s="67" t="s">
        <v>1539</v>
      </c>
      <c r="H6835" s="67"/>
      <c r="I6835" s="67" t="s">
        <v>1540</v>
      </c>
      <c r="J6835" s="36">
        <v>40</v>
      </c>
    </row>
    <row r="6836" spans="1:10" x14ac:dyDescent="0.25">
      <c r="A6836" s="67"/>
      <c r="B6836" s="67"/>
      <c r="C6836" s="67"/>
      <c r="D6836" s="67"/>
      <c r="E6836" s="67" t="s">
        <v>383</v>
      </c>
      <c r="F6836" s="68">
        <v>40939</v>
      </c>
      <c r="G6836" s="67" t="s">
        <v>1502</v>
      </c>
      <c r="H6836" s="67"/>
      <c r="I6836" s="67" t="s">
        <v>1503</v>
      </c>
      <c r="J6836" s="36">
        <v>-88.97</v>
      </c>
    </row>
    <row r="6837" spans="1:10" x14ac:dyDescent="0.25">
      <c r="A6837" s="67"/>
      <c r="B6837" s="67"/>
      <c r="C6837" s="67"/>
      <c r="D6837" s="67"/>
      <c r="E6837" s="67" t="s">
        <v>383</v>
      </c>
      <c r="F6837" s="68">
        <v>40968</v>
      </c>
      <c r="G6837" s="67" t="s">
        <v>1622</v>
      </c>
      <c r="H6837" s="67"/>
      <c r="I6837" s="67" t="s">
        <v>1623</v>
      </c>
      <c r="J6837" s="36">
        <v>100</v>
      </c>
    </row>
    <row r="6838" spans="1:10" x14ac:dyDescent="0.25">
      <c r="A6838" s="67"/>
      <c r="B6838" s="67"/>
      <c r="C6838" s="67"/>
      <c r="D6838" s="67"/>
      <c r="E6838" s="67" t="s">
        <v>383</v>
      </c>
      <c r="F6838" s="68">
        <v>40968</v>
      </c>
      <c r="G6838" s="67" t="s">
        <v>1716</v>
      </c>
      <c r="H6838" s="67"/>
      <c r="I6838" s="67" t="s">
        <v>1717</v>
      </c>
      <c r="J6838" s="36">
        <v>191.9</v>
      </c>
    </row>
    <row r="6839" spans="1:10" x14ac:dyDescent="0.25">
      <c r="A6839" s="67"/>
      <c r="B6839" s="67"/>
      <c r="C6839" s="67"/>
      <c r="D6839" s="67"/>
      <c r="E6839" s="67" t="s">
        <v>383</v>
      </c>
      <c r="F6839" s="68">
        <v>40999</v>
      </c>
      <c r="G6839" s="67" t="s">
        <v>1718</v>
      </c>
      <c r="H6839" s="67"/>
      <c r="I6839" s="67" t="s">
        <v>1719</v>
      </c>
      <c r="J6839" s="36">
        <v>-276.22000000000003</v>
      </c>
    </row>
    <row r="6840" spans="1:10" x14ac:dyDescent="0.25">
      <c r="A6840" s="67"/>
      <c r="B6840" s="67"/>
      <c r="C6840" s="67"/>
      <c r="D6840" s="67"/>
      <c r="E6840" s="67" t="s">
        <v>383</v>
      </c>
      <c r="F6840" s="68">
        <v>41029</v>
      </c>
      <c r="G6840" s="67" t="s">
        <v>3989</v>
      </c>
      <c r="H6840" s="67"/>
      <c r="I6840" s="67" t="s">
        <v>3990</v>
      </c>
      <c r="J6840" s="36">
        <v>288</v>
      </c>
    </row>
    <row r="6841" spans="1:10" x14ac:dyDescent="0.25">
      <c r="A6841" s="67"/>
      <c r="B6841" s="67"/>
      <c r="C6841" s="67"/>
      <c r="D6841" s="67"/>
      <c r="E6841" s="67" t="s">
        <v>383</v>
      </c>
      <c r="F6841" s="68">
        <v>41060</v>
      </c>
      <c r="G6841" s="67" t="s">
        <v>1486</v>
      </c>
      <c r="H6841" s="67"/>
      <c r="I6841" s="67" t="s">
        <v>1487</v>
      </c>
      <c r="J6841" s="36">
        <v>40</v>
      </c>
    </row>
    <row r="6842" spans="1:10" x14ac:dyDescent="0.25">
      <c r="A6842" s="67"/>
      <c r="B6842" s="67"/>
      <c r="C6842" s="67"/>
      <c r="D6842" s="67"/>
      <c r="E6842" s="67" t="s">
        <v>383</v>
      </c>
      <c r="F6842" s="68">
        <v>41060</v>
      </c>
      <c r="G6842" s="67" t="s">
        <v>1720</v>
      </c>
      <c r="H6842" s="67"/>
      <c r="I6842" s="67" t="s">
        <v>1721</v>
      </c>
      <c r="J6842" s="36">
        <v>-175.49</v>
      </c>
    </row>
    <row r="6843" spans="1:10" x14ac:dyDescent="0.25">
      <c r="A6843" s="67"/>
      <c r="B6843" s="67"/>
      <c r="C6843" s="67"/>
      <c r="D6843" s="67"/>
      <c r="E6843" s="67" t="s">
        <v>383</v>
      </c>
      <c r="F6843" s="68">
        <v>41060</v>
      </c>
      <c r="G6843" s="67" t="s">
        <v>1720</v>
      </c>
      <c r="H6843" s="67"/>
      <c r="I6843" s="67" t="s">
        <v>5680</v>
      </c>
      <c r="J6843" s="36">
        <v>1009</v>
      </c>
    </row>
    <row r="6844" spans="1:10" x14ac:dyDescent="0.25">
      <c r="A6844" s="67"/>
      <c r="B6844" s="67"/>
      <c r="C6844" s="67"/>
      <c r="D6844" s="67"/>
      <c r="E6844" s="67" t="s">
        <v>383</v>
      </c>
      <c r="F6844" s="68">
        <v>41121</v>
      </c>
      <c r="G6844" s="67" t="s">
        <v>1513</v>
      </c>
      <c r="H6844" s="67"/>
      <c r="I6844" s="67" t="s">
        <v>1514</v>
      </c>
      <c r="J6844" s="36">
        <v>20</v>
      </c>
    </row>
    <row r="6845" spans="1:10" x14ac:dyDescent="0.25">
      <c r="A6845" s="67"/>
      <c r="B6845" s="67"/>
      <c r="C6845" s="67"/>
      <c r="D6845" s="67"/>
      <c r="E6845" s="67" t="s">
        <v>383</v>
      </c>
      <c r="F6845" s="68">
        <v>41121</v>
      </c>
      <c r="G6845" s="67" t="s">
        <v>1722</v>
      </c>
      <c r="H6845" s="67"/>
      <c r="I6845" s="67" t="s">
        <v>1723</v>
      </c>
      <c r="J6845" s="36">
        <v>-168.43</v>
      </c>
    </row>
    <row r="6846" spans="1:10" x14ac:dyDescent="0.25">
      <c r="A6846" s="67"/>
      <c r="B6846" s="67"/>
      <c r="C6846" s="67"/>
      <c r="D6846" s="67"/>
      <c r="E6846" s="67" t="s">
        <v>383</v>
      </c>
      <c r="F6846" s="68">
        <v>41121</v>
      </c>
      <c r="G6846" s="67" t="s">
        <v>1724</v>
      </c>
      <c r="H6846" s="67"/>
      <c r="I6846" s="67" t="s">
        <v>1725</v>
      </c>
      <c r="J6846" s="36">
        <v>300</v>
      </c>
    </row>
    <row r="6847" spans="1:10" x14ac:dyDescent="0.25">
      <c r="A6847" s="67"/>
      <c r="B6847" s="67"/>
      <c r="C6847" s="67"/>
      <c r="D6847" s="67"/>
      <c r="E6847" s="67" t="s">
        <v>383</v>
      </c>
      <c r="F6847" s="68">
        <v>41152</v>
      </c>
      <c r="G6847" s="67" t="s">
        <v>1565</v>
      </c>
      <c r="H6847" s="67"/>
      <c r="I6847" s="67" t="s">
        <v>1566</v>
      </c>
      <c r="J6847" s="36">
        <v>20</v>
      </c>
    </row>
    <row r="6848" spans="1:10" x14ac:dyDescent="0.25">
      <c r="A6848" s="67"/>
      <c r="B6848" s="67"/>
      <c r="C6848" s="67"/>
      <c r="D6848" s="67"/>
      <c r="E6848" s="67" t="s">
        <v>383</v>
      </c>
      <c r="F6848" s="68">
        <v>41213</v>
      </c>
      <c r="G6848" s="67" t="s">
        <v>1569</v>
      </c>
      <c r="H6848" s="67"/>
      <c r="I6848" s="67" t="s">
        <v>1570</v>
      </c>
      <c r="J6848" s="36">
        <v>20</v>
      </c>
    </row>
    <row r="6849" spans="1:10" x14ac:dyDescent="0.25">
      <c r="A6849" s="67"/>
      <c r="B6849" s="67"/>
      <c r="C6849" s="67"/>
      <c r="D6849" s="67"/>
      <c r="E6849" s="67" t="s">
        <v>383</v>
      </c>
      <c r="F6849" s="68">
        <v>41243</v>
      </c>
      <c r="G6849" s="67" t="s">
        <v>1734</v>
      </c>
      <c r="H6849" s="67"/>
      <c r="I6849" s="67" t="s">
        <v>1735</v>
      </c>
      <c r="J6849" s="36">
        <v>20</v>
      </c>
    </row>
    <row r="6850" spans="1:10" x14ac:dyDescent="0.25">
      <c r="A6850" s="67"/>
      <c r="B6850" s="67"/>
      <c r="C6850" s="67"/>
      <c r="D6850" s="67"/>
      <c r="E6850" s="67" t="s">
        <v>383</v>
      </c>
      <c r="F6850" s="68">
        <v>41274</v>
      </c>
      <c r="G6850" s="67" t="s">
        <v>1541</v>
      </c>
      <c r="H6850" s="67"/>
      <c r="I6850" s="67" t="s">
        <v>1542</v>
      </c>
      <c r="J6850" s="36">
        <v>40</v>
      </c>
    </row>
    <row r="6851" spans="1:10" x14ac:dyDescent="0.25">
      <c r="A6851" s="67"/>
      <c r="B6851" s="67"/>
      <c r="C6851" s="67"/>
      <c r="D6851" s="67"/>
      <c r="E6851" s="67" t="s">
        <v>383</v>
      </c>
      <c r="F6851" s="68">
        <v>41274</v>
      </c>
      <c r="G6851" s="67" t="s">
        <v>1740</v>
      </c>
      <c r="H6851" s="67"/>
      <c r="I6851" s="67" t="s">
        <v>1741</v>
      </c>
      <c r="J6851" s="36">
        <v>-162.29</v>
      </c>
    </row>
    <row r="6852" spans="1:10" x14ac:dyDescent="0.25">
      <c r="A6852" s="67"/>
      <c r="B6852" s="67"/>
      <c r="C6852" s="67"/>
      <c r="D6852" s="67"/>
      <c r="E6852" s="67" t="s">
        <v>383</v>
      </c>
      <c r="F6852" s="68">
        <v>41305</v>
      </c>
      <c r="G6852" s="67" t="s">
        <v>1742</v>
      </c>
      <c r="H6852" s="67"/>
      <c r="I6852" s="67" t="s">
        <v>1743</v>
      </c>
      <c r="J6852" s="36">
        <v>-91.06</v>
      </c>
    </row>
    <row r="6853" spans="1:10" x14ac:dyDescent="0.25">
      <c r="A6853" s="67"/>
      <c r="B6853" s="67"/>
      <c r="C6853" s="67"/>
      <c r="D6853" s="67"/>
      <c r="E6853" s="67" t="s">
        <v>383</v>
      </c>
      <c r="F6853" s="68">
        <v>41305</v>
      </c>
      <c r="G6853" s="67" t="s">
        <v>2864</v>
      </c>
      <c r="H6853" s="67"/>
      <c r="I6853" s="67"/>
      <c r="J6853" s="36">
        <v>436.24</v>
      </c>
    </row>
    <row r="6854" spans="1:10" x14ac:dyDescent="0.25">
      <c r="A6854" s="67"/>
      <c r="B6854" s="67"/>
      <c r="C6854" s="67"/>
      <c r="D6854" s="67"/>
      <c r="E6854" s="67" t="s">
        <v>383</v>
      </c>
      <c r="F6854" s="68">
        <v>41333</v>
      </c>
      <c r="G6854" s="67" t="s">
        <v>1571</v>
      </c>
      <c r="H6854" s="67"/>
      <c r="I6854" s="67" t="s">
        <v>1572</v>
      </c>
      <c r="J6854" s="36">
        <v>20</v>
      </c>
    </row>
    <row r="6855" spans="1:10" x14ac:dyDescent="0.25">
      <c r="A6855" s="67"/>
      <c r="B6855" s="67"/>
      <c r="C6855" s="67"/>
      <c r="D6855" s="67"/>
      <c r="E6855" s="67" t="s">
        <v>383</v>
      </c>
      <c r="F6855" s="68">
        <v>41333</v>
      </c>
      <c r="G6855" s="67" t="s">
        <v>1744</v>
      </c>
      <c r="H6855" s="67"/>
      <c r="I6855" s="67" t="s">
        <v>1745</v>
      </c>
      <c r="J6855" s="36">
        <v>-235.64</v>
      </c>
    </row>
    <row r="6856" spans="1:10" x14ac:dyDescent="0.25">
      <c r="A6856" s="67"/>
      <c r="B6856" s="67"/>
      <c r="C6856" s="67"/>
      <c r="D6856" s="67"/>
      <c r="E6856" s="67" t="s">
        <v>383</v>
      </c>
      <c r="F6856" s="68">
        <v>41333</v>
      </c>
      <c r="G6856" s="67" t="s">
        <v>2466</v>
      </c>
      <c r="H6856" s="67"/>
      <c r="I6856" s="67"/>
      <c r="J6856" s="36">
        <v>290.08999999999997</v>
      </c>
    </row>
    <row r="6857" spans="1:10" x14ac:dyDescent="0.25">
      <c r="A6857" s="67"/>
      <c r="B6857" s="67"/>
      <c r="C6857" s="67"/>
      <c r="D6857" s="67"/>
      <c r="E6857" s="67" t="s">
        <v>383</v>
      </c>
      <c r="F6857" s="68">
        <v>41394</v>
      </c>
      <c r="G6857" s="67" t="s">
        <v>1515</v>
      </c>
      <c r="H6857" s="67"/>
      <c r="I6857" s="67" t="s">
        <v>1516</v>
      </c>
      <c r="J6857" s="36">
        <v>20</v>
      </c>
    </row>
    <row r="6858" spans="1:10" x14ac:dyDescent="0.25">
      <c r="A6858" s="67"/>
      <c r="B6858" s="67"/>
      <c r="C6858" s="67"/>
      <c r="D6858" s="67"/>
      <c r="E6858" s="67" t="s">
        <v>383</v>
      </c>
      <c r="F6858" s="68">
        <v>41425</v>
      </c>
      <c r="G6858" s="67" t="s">
        <v>1749</v>
      </c>
      <c r="H6858" s="67"/>
      <c r="I6858" s="67"/>
      <c r="J6858" s="36">
        <v>-428.33</v>
      </c>
    </row>
    <row r="6859" spans="1:10" x14ac:dyDescent="0.25">
      <c r="A6859" s="67"/>
      <c r="B6859" s="67"/>
      <c r="C6859" s="67"/>
      <c r="D6859" s="67"/>
      <c r="E6859" s="67" t="s">
        <v>383</v>
      </c>
      <c r="F6859" s="68">
        <v>41425</v>
      </c>
      <c r="G6859" s="67" t="s">
        <v>2426</v>
      </c>
      <c r="H6859" s="67"/>
      <c r="I6859" s="67"/>
      <c r="J6859" s="36">
        <v>326.44</v>
      </c>
    </row>
    <row r="6860" spans="1:10" x14ac:dyDescent="0.25">
      <c r="A6860" s="67"/>
      <c r="B6860" s="67"/>
      <c r="C6860" s="67"/>
      <c r="D6860" s="67"/>
      <c r="E6860" s="67" t="s">
        <v>383</v>
      </c>
      <c r="F6860" s="68">
        <v>41455</v>
      </c>
      <c r="G6860" s="67" t="s">
        <v>1626</v>
      </c>
      <c r="H6860" s="67"/>
      <c r="I6860" s="67" t="s">
        <v>1627</v>
      </c>
      <c r="J6860" s="36">
        <v>-608.76</v>
      </c>
    </row>
    <row r="6861" spans="1:10" x14ac:dyDescent="0.25">
      <c r="A6861" s="67"/>
      <c r="B6861" s="67"/>
      <c r="C6861" s="67"/>
      <c r="D6861" s="67"/>
      <c r="E6861" s="67" t="s">
        <v>383</v>
      </c>
      <c r="F6861" s="68">
        <v>41486</v>
      </c>
      <c r="G6861" s="67" t="s">
        <v>1517</v>
      </c>
      <c r="H6861" s="67"/>
      <c r="I6861" s="67" t="s">
        <v>1518</v>
      </c>
      <c r="J6861" s="36">
        <v>58</v>
      </c>
    </row>
    <row r="6862" spans="1:10" x14ac:dyDescent="0.25">
      <c r="A6862" s="67"/>
      <c r="B6862" s="67"/>
      <c r="C6862" s="67"/>
      <c r="D6862" s="67"/>
      <c r="E6862" s="67" t="s">
        <v>383</v>
      </c>
      <c r="F6862" s="68">
        <v>41578</v>
      </c>
      <c r="G6862" s="67" t="s">
        <v>421</v>
      </c>
      <c r="H6862" s="67"/>
      <c r="I6862" s="67" t="s">
        <v>422</v>
      </c>
      <c r="J6862" s="36">
        <v>20</v>
      </c>
    </row>
    <row r="6863" spans="1:10" x14ac:dyDescent="0.25">
      <c r="A6863" s="67"/>
      <c r="B6863" s="67"/>
      <c r="C6863" s="67"/>
      <c r="D6863" s="67"/>
      <c r="E6863" s="67" t="s">
        <v>383</v>
      </c>
      <c r="F6863" s="68">
        <v>41578</v>
      </c>
      <c r="G6863" s="67" t="s">
        <v>1760</v>
      </c>
      <c r="H6863" s="67"/>
      <c r="I6863" s="67" t="s">
        <v>1761</v>
      </c>
      <c r="J6863" s="36">
        <v>-229.1</v>
      </c>
    </row>
    <row r="6864" spans="1:10" x14ac:dyDescent="0.25">
      <c r="A6864" s="67"/>
      <c r="B6864" s="67"/>
      <c r="C6864" s="67"/>
      <c r="D6864" s="67"/>
      <c r="E6864" s="67" t="s">
        <v>383</v>
      </c>
      <c r="F6864" s="68">
        <v>41608</v>
      </c>
      <c r="G6864" s="67" t="s">
        <v>1519</v>
      </c>
      <c r="H6864" s="67"/>
      <c r="I6864" s="67" t="s">
        <v>1520</v>
      </c>
      <c r="J6864" s="36">
        <v>20</v>
      </c>
    </row>
    <row r="6865" spans="1:10" x14ac:dyDescent="0.25">
      <c r="A6865" s="67"/>
      <c r="B6865" s="67"/>
      <c r="C6865" s="67"/>
      <c r="D6865" s="67"/>
      <c r="E6865" s="67" t="s">
        <v>383</v>
      </c>
      <c r="F6865" s="68">
        <v>41639</v>
      </c>
      <c r="G6865" s="67" t="s">
        <v>1628</v>
      </c>
      <c r="H6865" s="67"/>
      <c r="I6865" s="67" t="s">
        <v>1629</v>
      </c>
      <c r="J6865" s="36">
        <v>60</v>
      </c>
    </row>
    <row r="6866" spans="1:10" x14ac:dyDescent="0.25">
      <c r="A6866" s="67"/>
      <c r="B6866" s="67"/>
      <c r="C6866" s="67"/>
      <c r="D6866" s="67"/>
      <c r="E6866" s="67" t="s">
        <v>423</v>
      </c>
      <c r="F6866" s="68">
        <v>41694</v>
      </c>
      <c r="G6866" s="67"/>
      <c r="H6866" s="67" t="s">
        <v>5681</v>
      </c>
      <c r="I6866" s="67" t="s">
        <v>430</v>
      </c>
      <c r="J6866" s="36">
        <v>869.43</v>
      </c>
    </row>
    <row r="6867" spans="1:10" x14ac:dyDescent="0.25">
      <c r="A6867" s="67"/>
      <c r="B6867" s="67"/>
      <c r="C6867" s="67"/>
      <c r="D6867" s="67"/>
      <c r="E6867" s="67" t="s">
        <v>383</v>
      </c>
      <c r="F6867" s="68">
        <v>41698</v>
      </c>
      <c r="G6867" s="67" t="s">
        <v>1575</v>
      </c>
      <c r="H6867" s="67"/>
      <c r="I6867" s="67" t="s">
        <v>1576</v>
      </c>
      <c r="J6867" s="36">
        <v>38</v>
      </c>
    </row>
    <row r="6868" spans="1:10" x14ac:dyDescent="0.25">
      <c r="A6868" s="67"/>
      <c r="B6868" s="67"/>
      <c r="C6868" s="67"/>
      <c r="D6868" s="67"/>
      <c r="E6868" s="67" t="s">
        <v>426</v>
      </c>
      <c r="F6868" s="68">
        <v>41705</v>
      </c>
      <c r="G6868" s="67"/>
      <c r="H6868" s="67" t="s">
        <v>5682</v>
      </c>
      <c r="I6868" s="67" t="s">
        <v>5683</v>
      </c>
      <c r="J6868" s="36">
        <v>-72</v>
      </c>
    </row>
    <row r="6869" spans="1:10" x14ac:dyDescent="0.25">
      <c r="A6869" s="67"/>
      <c r="B6869" s="67"/>
      <c r="C6869" s="67"/>
      <c r="D6869" s="67"/>
      <c r="E6869" s="67" t="s">
        <v>383</v>
      </c>
      <c r="F6869" s="68">
        <v>41790</v>
      </c>
      <c r="G6869" s="67" t="s">
        <v>1116</v>
      </c>
      <c r="H6869" s="67"/>
      <c r="I6869" s="67" t="s">
        <v>1117</v>
      </c>
      <c r="J6869" s="36">
        <v>20</v>
      </c>
    </row>
    <row r="6870" spans="1:10" x14ac:dyDescent="0.25">
      <c r="A6870" s="67"/>
      <c r="B6870" s="67"/>
      <c r="C6870" s="67"/>
      <c r="D6870" s="67"/>
      <c r="E6870" s="67" t="s">
        <v>426</v>
      </c>
      <c r="F6870" s="68">
        <v>41848</v>
      </c>
      <c r="G6870" s="67"/>
      <c r="H6870" s="67" t="s">
        <v>5684</v>
      </c>
      <c r="I6870" s="67" t="s">
        <v>5685</v>
      </c>
      <c r="J6870" s="36">
        <v>-314.57</v>
      </c>
    </row>
    <row r="6871" spans="1:10" x14ac:dyDescent="0.25">
      <c r="A6871" s="67"/>
      <c r="B6871" s="67"/>
      <c r="C6871" s="67"/>
      <c r="D6871" s="67"/>
      <c r="E6871" s="67" t="s">
        <v>426</v>
      </c>
      <c r="F6871" s="68">
        <v>41862</v>
      </c>
      <c r="G6871" s="67"/>
      <c r="H6871" s="67" t="s">
        <v>5684</v>
      </c>
      <c r="I6871" s="67" t="s">
        <v>2091</v>
      </c>
      <c r="J6871" s="36">
        <v>-94.04</v>
      </c>
    </row>
    <row r="6872" spans="1:10" x14ac:dyDescent="0.25">
      <c r="A6872" s="67"/>
      <c r="B6872" s="67"/>
      <c r="C6872" s="67"/>
      <c r="D6872" s="67"/>
      <c r="E6872" s="67" t="s">
        <v>426</v>
      </c>
      <c r="F6872" s="68">
        <v>41904</v>
      </c>
      <c r="G6872" s="67"/>
      <c r="H6872" s="67" t="s">
        <v>5682</v>
      </c>
      <c r="I6872" s="67" t="s">
        <v>5686</v>
      </c>
      <c r="J6872" s="36">
        <v>-69.16</v>
      </c>
    </row>
    <row r="6873" spans="1:10" x14ac:dyDescent="0.25">
      <c r="A6873" s="67"/>
      <c r="B6873" s="67"/>
      <c r="C6873" s="67"/>
      <c r="D6873" s="67"/>
      <c r="E6873" s="67" t="s">
        <v>426</v>
      </c>
      <c r="F6873" s="68">
        <v>41932</v>
      </c>
      <c r="G6873" s="67"/>
      <c r="H6873" s="67" t="s">
        <v>5684</v>
      </c>
      <c r="I6873" s="67" t="s">
        <v>2091</v>
      </c>
      <c r="J6873" s="36">
        <v>-109.16</v>
      </c>
    </row>
    <row r="6874" spans="1:10" x14ac:dyDescent="0.25">
      <c r="A6874" s="67"/>
      <c r="B6874" s="67"/>
      <c r="C6874" s="67"/>
      <c r="D6874" s="67"/>
      <c r="E6874" s="67" t="s">
        <v>383</v>
      </c>
      <c r="F6874" s="68">
        <v>41935</v>
      </c>
      <c r="G6874" s="67" t="s">
        <v>5687</v>
      </c>
      <c r="H6874" s="67" t="s">
        <v>5688</v>
      </c>
      <c r="I6874" s="67"/>
      <c r="J6874" s="36">
        <v>2000</v>
      </c>
    </row>
    <row r="6875" spans="1:10" x14ac:dyDescent="0.25">
      <c r="A6875" s="67"/>
      <c r="B6875" s="67"/>
      <c r="C6875" s="67"/>
      <c r="D6875" s="67"/>
      <c r="E6875" s="67" t="s">
        <v>383</v>
      </c>
      <c r="F6875" s="68">
        <v>41973</v>
      </c>
      <c r="G6875" s="67" t="s">
        <v>1646</v>
      </c>
      <c r="H6875" s="67"/>
      <c r="I6875" s="67" t="s">
        <v>1647</v>
      </c>
      <c r="J6875" s="36">
        <v>20</v>
      </c>
    </row>
    <row r="6876" spans="1:10" x14ac:dyDescent="0.25">
      <c r="A6876" s="67"/>
      <c r="B6876" s="67"/>
      <c r="C6876" s="67"/>
      <c r="D6876" s="67"/>
      <c r="E6876" s="67" t="s">
        <v>426</v>
      </c>
      <c r="F6876" s="68">
        <v>41974</v>
      </c>
      <c r="G6876" s="67"/>
      <c r="H6876" s="67" t="s">
        <v>5684</v>
      </c>
      <c r="I6876" s="67" t="s">
        <v>5689</v>
      </c>
      <c r="J6876" s="36">
        <v>-178.72</v>
      </c>
    </row>
    <row r="6877" spans="1:10" x14ac:dyDescent="0.25">
      <c r="A6877" s="67"/>
      <c r="B6877" s="67"/>
      <c r="C6877" s="67"/>
      <c r="D6877" s="67"/>
      <c r="E6877" s="67" t="s">
        <v>426</v>
      </c>
      <c r="F6877" s="68">
        <v>41988</v>
      </c>
      <c r="G6877" s="67"/>
      <c r="H6877" s="67" t="s">
        <v>5684</v>
      </c>
      <c r="I6877" s="67" t="s">
        <v>5689</v>
      </c>
      <c r="J6877" s="36">
        <v>-289.39</v>
      </c>
    </row>
    <row r="6878" spans="1:10" x14ac:dyDescent="0.25">
      <c r="A6878" s="67"/>
      <c r="B6878" s="67"/>
      <c r="C6878" s="67"/>
      <c r="D6878" s="67"/>
      <c r="E6878" s="67" t="s">
        <v>426</v>
      </c>
      <c r="F6878" s="68">
        <v>42002</v>
      </c>
      <c r="G6878" s="67"/>
      <c r="H6878" s="67" t="s">
        <v>568</v>
      </c>
      <c r="I6878" s="67" t="s">
        <v>5690</v>
      </c>
      <c r="J6878" s="36">
        <v>-68.540000000000006</v>
      </c>
    </row>
    <row r="6879" spans="1:10" x14ac:dyDescent="0.25">
      <c r="A6879" s="67"/>
      <c r="B6879" s="67"/>
      <c r="C6879" s="67"/>
      <c r="D6879" s="67"/>
      <c r="E6879" s="67" t="s">
        <v>383</v>
      </c>
      <c r="F6879" s="68">
        <v>42035</v>
      </c>
      <c r="G6879" s="67" t="s">
        <v>1579</v>
      </c>
      <c r="H6879" s="67"/>
      <c r="I6879" s="67" t="s">
        <v>1580</v>
      </c>
      <c r="J6879" s="36">
        <v>58</v>
      </c>
    </row>
    <row r="6880" spans="1:10" x14ac:dyDescent="0.25">
      <c r="A6880" s="67"/>
      <c r="B6880" s="67"/>
      <c r="C6880" s="67"/>
      <c r="D6880" s="67"/>
      <c r="E6880" s="67" t="s">
        <v>383</v>
      </c>
      <c r="F6880" s="68">
        <v>42036</v>
      </c>
      <c r="G6880" s="67" t="s">
        <v>3320</v>
      </c>
      <c r="H6880" s="67"/>
      <c r="I6880" s="67" t="s">
        <v>5691</v>
      </c>
      <c r="J6880" s="36">
        <v>-804.5</v>
      </c>
    </row>
    <row r="6881" spans="1:10" x14ac:dyDescent="0.25">
      <c r="A6881" s="67"/>
      <c r="B6881" s="67"/>
      <c r="C6881" s="67"/>
      <c r="D6881" s="67"/>
      <c r="E6881" s="67" t="s">
        <v>426</v>
      </c>
      <c r="F6881" s="68">
        <v>42072</v>
      </c>
      <c r="G6881" s="67"/>
      <c r="H6881" s="67" t="s">
        <v>5684</v>
      </c>
      <c r="I6881" s="67" t="s">
        <v>5689</v>
      </c>
      <c r="J6881" s="36">
        <v>-167.49</v>
      </c>
    </row>
    <row r="6882" spans="1:10" x14ac:dyDescent="0.25">
      <c r="A6882" s="67"/>
      <c r="B6882" s="67"/>
      <c r="C6882" s="67"/>
      <c r="D6882" s="67"/>
      <c r="E6882" s="67" t="s">
        <v>426</v>
      </c>
      <c r="F6882" s="68">
        <v>42086</v>
      </c>
      <c r="G6882" s="67"/>
      <c r="H6882" s="67" t="s">
        <v>675</v>
      </c>
      <c r="I6882" s="67" t="s">
        <v>5692</v>
      </c>
      <c r="J6882" s="36">
        <v>-32.21</v>
      </c>
    </row>
    <row r="6883" spans="1:10" x14ac:dyDescent="0.25">
      <c r="A6883" s="67"/>
      <c r="B6883" s="67"/>
      <c r="C6883" s="67"/>
      <c r="D6883" s="67"/>
      <c r="E6883" s="67" t="s">
        <v>383</v>
      </c>
      <c r="F6883" s="68">
        <v>42094</v>
      </c>
      <c r="G6883" s="67" t="s">
        <v>898</v>
      </c>
      <c r="H6883" s="67"/>
      <c r="I6883" s="67" t="s">
        <v>899</v>
      </c>
      <c r="J6883" s="36">
        <v>20</v>
      </c>
    </row>
    <row r="6884" spans="1:10" x14ac:dyDescent="0.25">
      <c r="A6884" s="67"/>
      <c r="B6884" s="67"/>
      <c r="C6884" s="67"/>
      <c r="D6884" s="67"/>
      <c r="E6884" s="67" t="s">
        <v>426</v>
      </c>
      <c r="F6884" s="68">
        <v>42107</v>
      </c>
      <c r="G6884" s="67"/>
      <c r="H6884" s="67" t="s">
        <v>5684</v>
      </c>
      <c r="I6884" s="67" t="s">
        <v>5693</v>
      </c>
      <c r="J6884" s="36">
        <v>-71.63</v>
      </c>
    </row>
    <row r="6885" spans="1:10" x14ac:dyDescent="0.25">
      <c r="A6885" s="67"/>
      <c r="B6885" s="67"/>
      <c r="C6885" s="67"/>
      <c r="D6885" s="67"/>
      <c r="E6885" s="67" t="s">
        <v>426</v>
      </c>
      <c r="F6885" s="68">
        <v>42107</v>
      </c>
      <c r="G6885" s="67"/>
      <c r="H6885" s="67" t="s">
        <v>5682</v>
      </c>
      <c r="I6885" s="67" t="s">
        <v>5686</v>
      </c>
      <c r="J6885" s="36">
        <v>-126.15</v>
      </c>
    </row>
    <row r="6886" spans="1:10" x14ac:dyDescent="0.25">
      <c r="A6886" s="67"/>
      <c r="B6886" s="67"/>
      <c r="C6886" s="67"/>
      <c r="D6886" s="67"/>
      <c r="E6886" s="67" t="s">
        <v>383</v>
      </c>
      <c r="F6886" s="68">
        <v>42124</v>
      </c>
      <c r="G6886" s="67" t="s">
        <v>1523</v>
      </c>
      <c r="H6886" s="67"/>
      <c r="I6886" s="67" t="s">
        <v>1524</v>
      </c>
      <c r="J6886" s="36">
        <v>20</v>
      </c>
    </row>
    <row r="6887" spans="1:10" x14ac:dyDescent="0.25">
      <c r="A6887" s="67"/>
      <c r="B6887" s="67"/>
      <c r="C6887" s="67"/>
      <c r="D6887" s="67"/>
      <c r="E6887" s="67" t="s">
        <v>426</v>
      </c>
      <c r="F6887" s="68">
        <v>42128</v>
      </c>
      <c r="G6887" s="67"/>
      <c r="H6887" s="67" t="s">
        <v>5682</v>
      </c>
      <c r="I6887" s="67" t="s">
        <v>5686</v>
      </c>
      <c r="J6887" s="36">
        <v>-143.96</v>
      </c>
    </row>
    <row r="6888" spans="1:10" x14ac:dyDescent="0.25">
      <c r="A6888" s="67"/>
      <c r="B6888" s="67"/>
      <c r="C6888" s="67"/>
      <c r="D6888" s="67"/>
      <c r="E6888" s="67" t="s">
        <v>426</v>
      </c>
      <c r="F6888" s="68">
        <v>42150</v>
      </c>
      <c r="G6888" s="67"/>
      <c r="H6888" s="67" t="s">
        <v>5684</v>
      </c>
      <c r="I6888" s="67" t="s">
        <v>5694</v>
      </c>
      <c r="J6888" s="36">
        <v>-125.54</v>
      </c>
    </row>
    <row r="6889" spans="1:10" x14ac:dyDescent="0.25">
      <c r="A6889" s="67"/>
      <c r="B6889" s="67"/>
      <c r="C6889" s="67"/>
      <c r="D6889" s="67"/>
      <c r="E6889" s="67" t="s">
        <v>383</v>
      </c>
      <c r="F6889" s="68">
        <v>42185</v>
      </c>
      <c r="G6889" s="67" t="s">
        <v>900</v>
      </c>
      <c r="H6889" s="67"/>
      <c r="I6889" s="67" t="s">
        <v>901</v>
      </c>
      <c r="J6889" s="36">
        <v>38</v>
      </c>
    </row>
    <row r="6890" spans="1:10" x14ac:dyDescent="0.25">
      <c r="A6890" s="67"/>
      <c r="B6890" s="67"/>
      <c r="C6890" s="67"/>
      <c r="D6890" s="67"/>
      <c r="E6890" s="67" t="s">
        <v>383</v>
      </c>
      <c r="F6890" s="68">
        <v>42216</v>
      </c>
      <c r="G6890" s="67" t="s">
        <v>1655</v>
      </c>
      <c r="H6890" s="67"/>
      <c r="I6890" s="67" t="s">
        <v>1656</v>
      </c>
      <c r="J6890" s="36">
        <v>40</v>
      </c>
    </row>
    <row r="6891" spans="1:10" x14ac:dyDescent="0.25">
      <c r="A6891" s="67"/>
      <c r="B6891" s="67"/>
      <c r="C6891" s="67"/>
      <c r="D6891" s="67"/>
      <c r="E6891" s="67" t="s">
        <v>383</v>
      </c>
      <c r="F6891" s="68">
        <v>42247</v>
      </c>
      <c r="G6891" s="67" t="s">
        <v>1658</v>
      </c>
      <c r="H6891" s="67"/>
      <c r="I6891" s="67" t="s">
        <v>1659</v>
      </c>
      <c r="J6891" s="36">
        <v>20</v>
      </c>
    </row>
    <row r="6892" spans="1:10" x14ac:dyDescent="0.25">
      <c r="A6892" s="67"/>
      <c r="B6892" s="67"/>
      <c r="C6892" s="67"/>
      <c r="D6892" s="67"/>
      <c r="E6892" s="67" t="s">
        <v>426</v>
      </c>
      <c r="F6892" s="68">
        <v>42261</v>
      </c>
      <c r="G6892" s="67"/>
      <c r="H6892" s="67" t="s">
        <v>5682</v>
      </c>
      <c r="I6892" s="67" t="s">
        <v>2492</v>
      </c>
      <c r="J6892" s="36">
        <v>-89.94</v>
      </c>
    </row>
    <row r="6893" spans="1:10" x14ac:dyDescent="0.25">
      <c r="A6893" s="67"/>
      <c r="B6893" s="67"/>
      <c r="C6893" s="67"/>
      <c r="D6893" s="67"/>
      <c r="E6893" s="67" t="s">
        <v>426</v>
      </c>
      <c r="F6893" s="68">
        <v>42263</v>
      </c>
      <c r="G6893" s="67"/>
      <c r="H6893" s="67" t="s">
        <v>5682</v>
      </c>
      <c r="I6893" s="67" t="s">
        <v>5695</v>
      </c>
      <c r="J6893" s="36">
        <v>-268.63</v>
      </c>
    </row>
    <row r="6894" spans="1:10" x14ac:dyDescent="0.25">
      <c r="A6894" s="67"/>
      <c r="B6894" s="67"/>
      <c r="C6894" s="67"/>
      <c r="D6894" s="67"/>
      <c r="E6894" s="67" t="s">
        <v>423</v>
      </c>
      <c r="F6894" s="68">
        <v>42271</v>
      </c>
      <c r="G6894" s="67"/>
      <c r="H6894" s="67" t="s">
        <v>1637</v>
      </c>
      <c r="I6894" s="67" t="s">
        <v>1652</v>
      </c>
      <c r="J6894" s="36">
        <v>1800</v>
      </c>
    </row>
    <row r="6895" spans="1:10" x14ac:dyDescent="0.25">
      <c r="A6895" s="67"/>
      <c r="B6895" s="67"/>
      <c r="C6895" s="67"/>
      <c r="D6895" s="67"/>
      <c r="E6895" s="67" t="s">
        <v>423</v>
      </c>
      <c r="F6895" s="68">
        <v>42271</v>
      </c>
      <c r="G6895" s="67"/>
      <c r="H6895" s="67"/>
      <c r="I6895" s="67" t="s">
        <v>431</v>
      </c>
      <c r="J6895" s="36">
        <v>-59.35</v>
      </c>
    </row>
    <row r="6896" spans="1:10" x14ac:dyDescent="0.25">
      <c r="A6896" s="67"/>
      <c r="B6896" s="67"/>
      <c r="C6896" s="67"/>
      <c r="D6896" s="67"/>
      <c r="E6896" s="67" t="s">
        <v>426</v>
      </c>
      <c r="F6896" s="68">
        <v>42276</v>
      </c>
      <c r="G6896" s="67"/>
      <c r="H6896" s="67" t="s">
        <v>5682</v>
      </c>
      <c r="I6896" s="67" t="s">
        <v>5696</v>
      </c>
      <c r="J6896" s="36">
        <v>-383.19</v>
      </c>
    </row>
    <row r="6897" spans="1:10" x14ac:dyDescent="0.25">
      <c r="A6897" s="67"/>
      <c r="B6897" s="67"/>
      <c r="C6897" s="67"/>
      <c r="D6897" s="67"/>
      <c r="E6897" s="67" t="s">
        <v>426</v>
      </c>
      <c r="F6897" s="68">
        <v>42306</v>
      </c>
      <c r="G6897" s="67"/>
      <c r="H6897" s="67" t="s">
        <v>5682</v>
      </c>
      <c r="I6897" s="67" t="s">
        <v>5697</v>
      </c>
      <c r="J6897" s="36">
        <v>-102.26</v>
      </c>
    </row>
    <row r="6898" spans="1:10" x14ac:dyDescent="0.25">
      <c r="A6898" s="67"/>
      <c r="B6898" s="67"/>
      <c r="C6898" s="67"/>
      <c r="D6898" s="67"/>
      <c r="E6898" s="67" t="s">
        <v>426</v>
      </c>
      <c r="F6898" s="68">
        <v>42338</v>
      </c>
      <c r="G6898" s="67"/>
      <c r="H6898" s="67" t="s">
        <v>5682</v>
      </c>
      <c r="I6898" s="67" t="s">
        <v>5698</v>
      </c>
      <c r="J6898" s="36">
        <v>-243.96</v>
      </c>
    </row>
    <row r="6899" spans="1:10" x14ac:dyDescent="0.25">
      <c r="A6899" s="67"/>
      <c r="B6899" s="67"/>
      <c r="C6899" s="67"/>
      <c r="D6899" s="67"/>
      <c r="E6899" s="67" t="s">
        <v>426</v>
      </c>
      <c r="F6899" s="68">
        <v>42338</v>
      </c>
      <c r="G6899" s="67"/>
      <c r="H6899" s="67" t="s">
        <v>675</v>
      </c>
      <c r="I6899" s="67" t="s">
        <v>5699</v>
      </c>
      <c r="J6899" s="36">
        <v>-76.95</v>
      </c>
    </row>
    <row r="6900" spans="1:10" x14ac:dyDescent="0.25">
      <c r="A6900" s="67"/>
      <c r="B6900" s="67"/>
      <c r="C6900" s="67"/>
      <c r="D6900" s="67"/>
      <c r="E6900" s="67" t="s">
        <v>423</v>
      </c>
      <c r="F6900" s="68">
        <v>42354</v>
      </c>
      <c r="G6900" s="67"/>
      <c r="H6900" s="67"/>
      <c r="I6900" s="67" t="s">
        <v>423</v>
      </c>
      <c r="J6900" s="36">
        <v>677.97</v>
      </c>
    </row>
    <row r="6901" spans="1:10" x14ac:dyDescent="0.25">
      <c r="A6901" s="67"/>
      <c r="B6901" s="67"/>
      <c r="C6901" s="67"/>
      <c r="D6901" s="67"/>
      <c r="E6901" s="67" t="s">
        <v>383</v>
      </c>
      <c r="F6901" s="68">
        <v>42369</v>
      </c>
      <c r="G6901" s="67" t="s">
        <v>1663</v>
      </c>
      <c r="H6901" s="67"/>
      <c r="I6901" s="67" t="s">
        <v>1664</v>
      </c>
      <c r="J6901" s="36">
        <v>20</v>
      </c>
    </row>
    <row r="6902" spans="1:10" x14ac:dyDescent="0.25">
      <c r="A6902" s="67"/>
      <c r="B6902" s="67"/>
      <c r="C6902" s="67"/>
      <c r="D6902" s="67"/>
      <c r="E6902" s="67" t="s">
        <v>450</v>
      </c>
      <c r="F6902" s="68">
        <v>42373</v>
      </c>
      <c r="G6902" s="67"/>
      <c r="H6902" s="67" t="s">
        <v>4089</v>
      </c>
      <c r="I6902" s="67" t="s">
        <v>5700</v>
      </c>
      <c r="J6902" s="36">
        <v>-11.03</v>
      </c>
    </row>
    <row r="6903" spans="1:10" x14ac:dyDescent="0.25">
      <c r="A6903" s="67"/>
      <c r="B6903" s="67"/>
      <c r="C6903" s="67"/>
      <c r="D6903" s="67"/>
      <c r="E6903" s="67" t="s">
        <v>426</v>
      </c>
      <c r="F6903" s="68">
        <v>42401</v>
      </c>
      <c r="G6903" s="67"/>
      <c r="H6903" s="67" t="s">
        <v>5682</v>
      </c>
      <c r="I6903" s="67" t="s">
        <v>2088</v>
      </c>
      <c r="J6903" s="36">
        <v>-86.26</v>
      </c>
    </row>
    <row r="6904" spans="1:10" x14ac:dyDescent="0.25">
      <c r="A6904" s="67"/>
      <c r="B6904" s="67"/>
      <c r="C6904" s="67"/>
      <c r="D6904" s="67"/>
      <c r="E6904" s="67" t="s">
        <v>383</v>
      </c>
      <c r="F6904" s="68">
        <v>42429</v>
      </c>
      <c r="G6904" s="67" t="s">
        <v>1464</v>
      </c>
      <c r="H6904" s="67"/>
      <c r="I6904" s="67" t="s">
        <v>1465</v>
      </c>
      <c r="J6904" s="36">
        <v>38</v>
      </c>
    </row>
    <row r="6905" spans="1:10" x14ac:dyDescent="0.25">
      <c r="A6905" s="67"/>
      <c r="B6905" s="67"/>
      <c r="C6905" s="67"/>
      <c r="D6905" s="67"/>
      <c r="E6905" s="67" t="s">
        <v>426</v>
      </c>
      <c r="F6905" s="68">
        <v>42443</v>
      </c>
      <c r="G6905" s="67"/>
      <c r="H6905" s="67" t="s">
        <v>5682</v>
      </c>
      <c r="I6905" s="67" t="s">
        <v>5701</v>
      </c>
      <c r="J6905" s="36">
        <v>-215.17</v>
      </c>
    </row>
    <row r="6906" spans="1:10" x14ac:dyDescent="0.25">
      <c r="A6906" s="67"/>
      <c r="B6906" s="67"/>
      <c r="C6906" s="67"/>
      <c r="D6906" s="67"/>
      <c r="E6906" s="67" t="s">
        <v>426</v>
      </c>
      <c r="F6906" s="68">
        <v>42450</v>
      </c>
      <c r="G6906" s="67"/>
      <c r="H6906" s="67" t="s">
        <v>5682</v>
      </c>
      <c r="I6906" s="67" t="s">
        <v>5702</v>
      </c>
      <c r="J6906" s="36">
        <v>-213.66</v>
      </c>
    </row>
    <row r="6907" spans="1:10" x14ac:dyDescent="0.25">
      <c r="A6907" s="67"/>
      <c r="B6907" s="67"/>
      <c r="C6907" s="67"/>
      <c r="D6907" s="67"/>
      <c r="E6907" s="67" t="s">
        <v>426</v>
      </c>
      <c r="F6907" s="68">
        <v>42460</v>
      </c>
      <c r="G6907" s="67"/>
      <c r="H6907" s="67" t="s">
        <v>5703</v>
      </c>
      <c r="I6907" s="67" t="s">
        <v>5704</v>
      </c>
      <c r="J6907" s="36">
        <v>-75.23</v>
      </c>
    </row>
    <row r="6908" spans="1:10" x14ac:dyDescent="0.25">
      <c r="A6908" s="67"/>
      <c r="B6908" s="67"/>
      <c r="C6908" s="67"/>
      <c r="D6908" s="67"/>
      <c r="E6908" s="67" t="s">
        <v>426</v>
      </c>
      <c r="F6908" s="68">
        <v>42492</v>
      </c>
      <c r="G6908" s="67"/>
      <c r="H6908" s="67" t="s">
        <v>5682</v>
      </c>
      <c r="I6908" s="67" t="s">
        <v>5705</v>
      </c>
      <c r="J6908" s="36">
        <v>-124.27</v>
      </c>
    </row>
    <row r="6909" spans="1:10" x14ac:dyDescent="0.25">
      <c r="A6909" s="67"/>
      <c r="B6909" s="67"/>
      <c r="C6909" s="67"/>
      <c r="D6909" s="67"/>
      <c r="E6909" s="67" t="s">
        <v>426</v>
      </c>
      <c r="F6909" s="68">
        <v>42569</v>
      </c>
      <c r="G6909" s="67"/>
      <c r="H6909" s="67" t="s">
        <v>5682</v>
      </c>
      <c r="I6909" s="67" t="s">
        <v>5706</v>
      </c>
      <c r="J6909" s="36">
        <v>-222</v>
      </c>
    </row>
    <row r="6910" spans="1:10" x14ac:dyDescent="0.25">
      <c r="A6910" s="67"/>
      <c r="B6910" s="67"/>
      <c r="C6910" s="67"/>
      <c r="D6910" s="67"/>
      <c r="E6910" s="67" t="s">
        <v>383</v>
      </c>
      <c r="F6910" s="68">
        <v>42582</v>
      </c>
      <c r="G6910" s="67" t="s">
        <v>1830</v>
      </c>
      <c r="H6910" s="67"/>
      <c r="I6910" s="67" t="s">
        <v>1831</v>
      </c>
      <c r="J6910" s="36">
        <v>38</v>
      </c>
    </row>
    <row r="6911" spans="1:10" x14ac:dyDescent="0.25">
      <c r="A6911" s="67"/>
      <c r="B6911" s="67"/>
      <c r="C6911" s="67"/>
      <c r="D6911" s="67"/>
      <c r="E6911" s="67" t="s">
        <v>383</v>
      </c>
      <c r="F6911" s="68">
        <v>42613</v>
      </c>
      <c r="G6911" s="67" t="s">
        <v>1482</v>
      </c>
      <c r="H6911" s="67"/>
      <c r="I6911" s="67" t="s">
        <v>1483</v>
      </c>
      <c r="J6911" s="36">
        <v>20</v>
      </c>
    </row>
    <row r="6912" spans="1:10" x14ac:dyDescent="0.25">
      <c r="A6912" s="67"/>
      <c r="B6912" s="67"/>
      <c r="C6912" s="67"/>
      <c r="D6912" s="67"/>
      <c r="E6912" s="67" t="s">
        <v>426</v>
      </c>
      <c r="F6912" s="68">
        <v>42628</v>
      </c>
      <c r="G6912" s="67"/>
      <c r="H6912" s="67" t="s">
        <v>5682</v>
      </c>
      <c r="I6912" s="67" t="s">
        <v>5707</v>
      </c>
      <c r="J6912" s="36">
        <v>-90.85</v>
      </c>
    </row>
    <row r="6913" spans="1:10" x14ac:dyDescent="0.25">
      <c r="A6913" s="67"/>
      <c r="B6913" s="67"/>
      <c r="C6913" s="67"/>
      <c r="D6913" s="67"/>
      <c r="E6913" s="67" t="s">
        <v>383</v>
      </c>
      <c r="F6913" s="68">
        <v>42643</v>
      </c>
      <c r="G6913" s="67" t="s">
        <v>1581</v>
      </c>
      <c r="H6913" s="67"/>
      <c r="I6913" s="67" t="s">
        <v>1582</v>
      </c>
      <c r="J6913" s="36">
        <v>20</v>
      </c>
    </row>
    <row r="6914" spans="1:10" x14ac:dyDescent="0.25">
      <c r="A6914" s="67"/>
      <c r="B6914" s="67"/>
      <c r="C6914" s="67"/>
      <c r="D6914" s="67"/>
      <c r="E6914" s="67" t="s">
        <v>426</v>
      </c>
      <c r="F6914" s="68">
        <v>42646</v>
      </c>
      <c r="G6914" s="67"/>
      <c r="H6914" s="67" t="s">
        <v>675</v>
      </c>
      <c r="I6914" s="67" t="s">
        <v>5708</v>
      </c>
      <c r="J6914" s="36">
        <v>-300.49</v>
      </c>
    </row>
    <row r="6915" spans="1:10" x14ac:dyDescent="0.25">
      <c r="A6915" s="67"/>
      <c r="B6915" s="67"/>
      <c r="C6915" s="67"/>
      <c r="D6915" s="67"/>
      <c r="E6915" s="67" t="s">
        <v>426</v>
      </c>
      <c r="F6915" s="68">
        <v>42649</v>
      </c>
      <c r="G6915" s="67"/>
      <c r="H6915" s="67" t="s">
        <v>5682</v>
      </c>
      <c r="I6915" s="67" t="s">
        <v>2088</v>
      </c>
      <c r="J6915" s="36">
        <v>-146</v>
      </c>
    </row>
    <row r="6916" spans="1:10" x14ac:dyDescent="0.25">
      <c r="A6916" s="67"/>
      <c r="B6916" s="67"/>
      <c r="C6916" s="67"/>
      <c r="D6916" s="67"/>
      <c r="E6916" s="67" t="s">
        <v>426</v>
      </c>
      <c r="F6916" s="68">
        <v>42670</v>
      </c>
      <c r="G6916" s="67"/>
      <c r="H6916" s="67" t="s">
        <v>5682</v>
      </c>
      <c r="I6916" s="67" t="s">
        <v>2088</v>
      </c>
      <c r="J6916" s="36">
        <v>-106</v>
      </c>
    </row>
    <row r="6917" spans="1:10" x14ac:dyDescent="0.25">
      <c r="A6917" s="67"/>
      <c r="B6917" s="67"/>
      <c r="C6917" s="67"/>
      <c r="D6917" s="67"/>
      <c r="E6917" s="67" t="s">
        <v>426</v>
      </c>
      <c r="F6917" s="68">
        <v>42670</v>
      </c>
      <c r="G6917" s="67"/>
      <c r="H6917" s="67" t="s">
        <v>5682</v>
      </c>
      <c r="I6917" s="67" t="s">
        <v>5709</v>
      </c>
      <c r="J6917" s="36">
        <v>-381.37</v>
      </c>
    </row>
    <row r="6918" spans="1:10" x14ac:dyDescent="0.25">
      <c r="A6918" s="67"/>
      <c r="B6918" s="67"/>
      <c r="C6918" s="67"/>
      <c r="D6918" s="67"/>
      <c r="E6918" s="67" t="s">
        <v>383</v>
      </c>
      <c r="F6918" s="68">
        <v>42675</v>
      </c>
      <c r="G6918" s="67" t="s">
        <v>1835</v>
      </c>
      <c r="H6918" s="67"/>
      <c r="I6918" s="67" t="s">
        <v>1836</v>
      </c>
      <c r="J6918" s="36">
        <v>40</v>
      </c>
    </row>
    <row r="6919" spans="1:10" x14ac:dyDescent="0.25">
      <c r="A6919" s="67"/>
      <c r="B6919" s="67"/>
      <c r="C6919" s="67"/>
      <c r="D6919" s="67"/>
      <c r="E6919" s="67" t="s">
        <v>423</v>
      </c>
      <c r="F6919" s="68">
        <v>42683</v>
      </c>
      <c r="G6919" s="67"/>
      <c r="H6919" s="67" t="s">
        <v>5681</v>
      </c>
      <c r="I6919" s="67" t="s">
        <v>2358</v>
      </c>
      <c r="J6919" s="36">
        <v>900</v>
      </c>
    </row>
    <row r="6920" spans="1:10" x14ac:dyDescent="0.25">
      <c r="A6920" s="67"/>
      <c r="B6920" s="67"/>
      <c r="C6920" s="67"/>
      <c r="D6920" s="67"/>
      <c r="E6920" s="67" t="s">
        <v>423</v>
      </c>
      <c r="F6920" s="68">
        <v>42683</v>
      </c>
      <c r="G6920" s="67"/>
      <c r="H6920" s="67"/>
      <c r="I6920" s="67" t="s">
        <v>431</v>
      </c>
      <c r="J6920" s="36">
        <v>-31.14</v>
      </c>
    </row>
    <row r="6921" spans="1:10" x14ac:dyDescent="0.25">
      <c r="A6921" s="67"/>
      <c r="B6921" s="67"/>
      <c r="C6921" s="67"/>
      <c r="D6921" s="67"/>
      <c r="E6921" s="67" t="s">
        <v>426</v>
      </c>
      <c r="F6921" s="68">
        <v>42723</v>
      </c>
      <c r="G6921" s="67"/>
      <c r="H6921" s="67" t="s">
        <v>5682</v>
      </c>
      <c r="I6921" s="67" t="s">
        <v>5710</v>
      </c>
      <c r="J6921" s="36">
        <v>-231</v>
      </c>
    </row>
    <row r="6922" spans="1:10" x14ac:dyDescent="0.25">
      <c r="A6922" s="67"/>
      <c r="B6922" s="67"/>
      <c r="C6922" s="67"/>
      <c r="D6922" s="67"/>
      <c r="E6922" s="67" t="s">
        <v>426</v>
      </c>
      <c r="F6922" s="68">
        <v>42730</v>
      </c>
      <c r="G6922" s="67"/>
      <c r="H6922" s="67" t="s">
        <v>5682</v>
      </c>
      <c r="I6922" s="67" t="s">
        <v>5711</v>
      </c>
      <c r="J6922" s="36">
        <v>-129.78</v>
      </c>
    </row>
    <row r="6923" spans="1:10" x14ac:dyDescent="0.25">
      <c r="A6923" s="67"/>
      <c r="B6923" s="67"/>
      <c r="C6923" s="67"/>
      <c r="D6923" s="67"/>
      <c r="E6923" s="67" t="s">
        <v>423</v>
      </c>
      <c r="F6923" s="68">
        <v>42731</v>
      </c>
      <c r="G6923" s="67"/>
      <c r="H6923" s="67" t="s">
        <v>5712</v>
      </c>
      <c r="I6923" s="67" t="s">
        <v>5713</v>
      </c>
      <c r="J6923" s="36">
        <v>900</v>
      </c>
    </row>
    <row r="6924" spans="1:10" x14ac:dyDescent="0.25">
      <c r="A6924" s="67"/>
      <c r="B6924" s="67"/>
      <c r="C6924" s="67"/>
      <c r="D6924" s="67"/>
      <c r="E6924" s="67" t="s">
        <v>423</v>
      </c>
      <c r="F6924" s="68">
        <v>42731</v>
      </c>
      <c r="G6924" s="67"/>
      <c r="H6924" s="67"/>
      <c r="I6924" s="67" t="s">
        <v>431</v>
      </c>
      <c r="J6924" s="36">
        <v>-37.32</v>
      </c>
    </row>
    <row r="6925" spans="1:10" x14ac:dyDescent="0.25">
      <c r="A6925" s="67"/>
      <c r="B6925" s="67"/>
      <c r="C6925" s="67"/>
      <c r="D6925" s="67"/>
      <c r="E6925" s="67" t="s">
        <v>383</v>
      </c>
      <c r="F6925" s="68">
        <v>42735</v>
      </c>
      <c r="G6925" s="67" t="s">
        <v>1470</v>
      </c>
      <c r="H6925" s="67"/>
      <c r="I6925" s="67" t="s">
        <v>1471</v>
      </c>
      <c r="J6925" s="36">
        <v>20</v>
      </c>
    </row>
    <row r="6926" spans="1:10" x14ac:dyDescent="0.25">
      <c r="A6926" s="67"/>
      <c r="B6926" s="67"/>
      <c r="C6926" s="67"/>
      <c r="D6926" s="67"/>
      <c r="E6926" s="67" t="s">
        <v>383</v>
      </c>
      <c r="F6926" s="68">
        <v>42766</v>
      </c>
      <c r="G6926" s="67" t="s">
        <v>1586</v>
      </c>
      <c r="H6926" s="67"/>
      <c r="I6926" s="67" t="s">
        <v>1587</v>
      </c>
      <c r="J6926" s="36">
        <v>20</v>
      </c>
    </row>
    <row r="6927" spans="1:10" x14ac:dyDescent="0.25">
      <c r="A6927" s="67"/>
      <c r="B6927" s="67"/>
      <c r="C6927" s="67"/>
      <c r="D6927" s="67"/>
      <c r="E6927" s="67" t="s">
        <v>438</v>
      </c>
      <c r="F6927" s="68">
        <v>42772</v>
      </c>
      <c r="G6927" s="67" t="s">
        <v>5714</v>
      </c>
      <c r="H6927" s="67" t="s">
        <v>5715</v>
      </c>
      <c r="I6927" s="67" t="s">
        <v>5716</v>
      </c>
      <c r="J6927" s="36">
        <v>500</v>
      </c>
    </row>
    <row r="6928" spans="1:10" x14ac:dyDescent="0.25">
      <c r="A6928" s="67"/>
      <c r="B6928" s="67"/>
      <c r="C6928" s="67"/>
      <c r="D6928" s="67"/>
      <c r="E6928" s="67" t="s">
        <v>426</v>
      </c>
      <c r="F6928" s="68">
        <v>42793</v>
      </c>
      <c r="G6928" s="67"/>
      <c r="H6928" s="67" t="s">
        <v>675</v>
      </c>
      <c r="I6928" s="67" t="s">
        <v>5717</v>
      </c>
      <c r="J6928" s="36">
        <v>-392.7</v>
      </c>
    </row>
    <row r="6929" spans="1:10" x14ac:dyDescent="0.25">
      <c r="A6929" s="67"/>
      <c r="B6929" s="67"/>
      <c r="C6929" s="67"/>
      <c r="D6929" s="67"/>
      <c r="E6929" s="67" t="s">
        <v>383</v>
      </c>
      <c r="F6929" s="68">
        <v>42794</v>
      </c>
      <c r="G6929" s="67" t="s">
        <v>1551</v>
      </c>
      <c r="H6929" s="67"/>
      <c r="I6929" s="67" t="s">
        <v>1465</v>
      </c>
      <c r="J6929" s="36">
        <v>78</v>
      </c>
    </row>
    <row r="6930" spans="1:10" x14ac:dyDescent="0.25">
      <c r="A6930" s="67"/>
      <c r="B6930" s="67"/>
      <c r="C6930" s="67"/>
      <c r="D6930" s="67"/>
      <c r="E6930" s="67" t="s">
        <v>390</v>
      </c>
      <c r="F6930" s="68">
        <v>42799</v>
      </c>
      <c r="G6930" s="67"/>
      <c r="H6930" s="67" t="s">
        <v>5718</v>
      </c>
      <c r="I6930" s="67" t="s">
        <v>5719</v>
      </c>
      <c r="J6930" s="36">
        <v>-286.72000000000003</v>
      </c>
    </row>
    <row r="6931" spans="1:10" x14ac:dyDescent="0.25">
      <c r="A6931" s="67"/>
      <c r="B6931" s="67"/>
      <c r="C6931" s="67"/>
      <c r="D6931" s="67"/>
      <c r="E6931" s="67" t="s">
        <v>390</v>
      </c>
      <c r="F6931" s="68">
        <v>42811</v>
      </c>
      <c r="G6931" s="67"/>
      <c r="H6931" s="67" t="s">
        <v>675</v>
      </c>
      <c r="I6931" s="67" t="s">
        <v>5720</v>
      </c>
      <c r="J6931" s="36">
        <v>-129.22999999999999</v>
      </c>
    </row>
    <row r="6932" spans="1:10" x14ac:dyDescent="0.25">
      <c r="A6932" s="67"/>
      <c r="B6932" s="67"/>
      <c r="C6932" s="67"/>
      <c r="D6932" s="67"/>
      <c r="E6932" s="67" t="s">
        <v>390</v>
      </c>
      <c r="F6932" s="68">
        <v>42829</v>
      </c>
      <c r="G6932" s="67"/>
      <c r="H6932" s="67" t="s">
        <v>5682</v>
      </c>
      <c r="I6932" s="67" t="s">
        <v>5721</v>
      </c>
      <c r="J6932" s="36">
        <v>-89.94</v>
      </c>
    </row>
    <row r="6933" spans="1:10" x14ac:dyDescent="0.25">
      <c r="A6933" s="67"/>
      <c r="B6933" s="67"/>
      <c r="C6933" s="67"/>
      <c r="D6933" s="67"/>
      <c r="E6933" s="67" t="s">
        <v>390</v>
      </c>
      <c r="F6933" s="68">
        <v>42849</v>
      </c>
      <c r="G6933" s="67"/>
      <c r="H6933" s="67" t="s">
        <v>5718</v>
      </c>
      <c r="I6933" s="67" t="s">
        <v>5719</v>
      </c>
      <c r="J6933" s="36">
        <v>-200.32</v>
      </c>
    </row>
    <row r="6934" spans="1:10" x14ac:dyDescent="0.25">
      <c r="A6934" s="67"/>
      <c r="B6934" s="67"/>
      <c r="C6934" s="67"/>
      <c r="D6934" s="67"/>
      <c r="E6934" s="67" t="s">
        <v>390</v>
      </c>
      <c r="F6934" s="68">
        <v>42872</v>
      </c>
      <c r="G6934" s="67"/>
      <c r="H6934" s="67" t="s">
        <v>726</v>
      </c>
      <c r="I6934" s="67" t="s">
        <v>5722</v>
      </c>
      <c r="J6934" s="36">
        <v>-67.819999999999993</v>
      </c>
    </row>
    <row r="6935" spans="1:10" x14ac:dyDescent="0.25">
      <c r="A6935" s="67"/>
      <c r="B6935" s="67"/>
      <c r="C6935" s="67"/>
      <c r="D6935" s="67"/>
      <c r="E6935" s="67" t="s">
        <v>390</v>
      </c>
      <c r="F6935" s="68">
        <v>42874</v>
      </c>
      <c r="G6935" s="67"/>
      <c r="H6935" s="67" t="s">
        <v>5718</v>
      </c>
      <c r="I6935" s="67" t="s">
        <v>5719</v>
      </c>
      <c r="J6935" s="36">
        <v>-239.69</v>
      </c>
    </row>
    <row r="6936" spans="1:10" x14ac:dyDescent="0.25">
      <c r="A6936" s="67"/>
      <c r="B6936" s="67"/>
      <c r="C6936" s="67"/>
      <c r="D6936" s="67"/>
      <c r="E6936" s="67" t="s">
        <v>383</v>
      </c>
      <c r="F6936" s="68">
        <v>42886</v>
      </c>
      <c r="G6936" s="67" t="s">
        <v>1545</v>
      </c>
      <c r="H6936" s="67"/>
      <c r="I6936" s="67" t="s">
        <v>1546</v>
      </c>
      <c r="J6936" s="36">
        <v>20</v>
      </c>
    </row>
    <row r="6937" spans="1:10" x14ac:dyDescent="0.25">
      <c r="A6937" s="67"/>
      <c r="B6937" s="67"/>
      <c r="C6937" s="67"/>
      <c r="D6937" s="67"/>
      <c r="E6937" s="67" t="s">
        <v>390</v>
      </c>
      <c r="F6937" s="68">
        <v>42902</v>
      </c>
      <c r="G6937" s="67"/>
      <c r="H6937" s="67" t="s">
        <v>5682</v>
      </c>
      <c r="I6937" s="67" t="s">
        <v>5723</v>
      </c>
      <c r="J6937" s="36">
        <v>-107.41</v>
      </c>
    </row>
    <row r="6938" spans="1:10" x14ac:dyDescent="0.25">
      <c r="A6938" s="67"/>
      <c r="B6938" s="67"/>
      <c r="C6938" s="67"/>
      <c r="D6938" s="67"/>
      <c r="E6938" s="67" t="s">
        <v>383</v>
      </c>
      <c r="F6938" s="68">
        <v>42916</v>
      </c>
      <c r="G6938" s="67" t="s">
        <v>2859</v>
      </c>
      <c r="H6938" s="67"/>
      <c r="I6938" s="67" t="s">
        <v>5724</v>
      </c>
      <c r="J6938" s="36">
        <v>1000</v>
      </c>
    </row>
    <row r="6939" spans="1:10" x14ac:dyDescent="0.25">
      <c r="A6939" s="67"/>
      <c r="B6939" s="67"/>
      <c r="C6939" s="67"/>
      <c r="D6939" s="67"/>
      <c r="E6939" s="67" t="s">
        <v>390</v>
      </c>
      <c r="F6939" s="68">
        <v>42921</v>
      </c>
      <c r="G6939" s="67" t="s">
        <v>5725</v>
      </c>
      <c r="H6939" s="67" t="s">
        <v>675</v>
      </c>
      <c r="I6939" s="67" t="s">
        <v>5726</v>
      </c>
      <c r="J6939" s="36">
        <v>-408.6</v>
      </c>
    </row>
    <row r="6940" spans="1:10" x14ac:dyDescent="0.25">
      <c r="A6940" s="67"/>
      <c r="B6940" s="67"/>
      <c r="C6940" s="67"/>
      <c r="D6940" s="67"/>
      <c r="E6940" s="67" t="s">
        <v>390</v>
      </c>
      <c r="F6940" s="68">
        <v>42952</v>
      </c>
      <c r="G6940" s="67" t="s">
        <v>5727</v>
      </c>
      <c r="H6940" s="67" t="s">
        <v>5718</v>
      </c>
      <c r="I6940" s="67" t="s">
        <v>5728</v>
      </c>
      <c r="J6940" s="36">
        <v>-242.17</v>
      </c>
    </row>
    <row r="6941" spans="1:10" x14ac:dyDescent="0.25">
      <c r="A6941" s="67"/>
      <c r="B6941" s="67"/>
      <c r="C6941" s="67"/>
      <c r="D6941" s="67"/>
      <c r="E6941" s="67" t="s">
        <v>390</v>
      </c>
      <c r="F6941" s="68">
        <v>42952</v>
      </c>
      <c r="G6941" s="67" t="s">
        <v>5729</v>
      </c>
      <c r="H6941" s="67" t="s">
        <v>5718</v>
      </c>
      <c r="I6941" s="67" t="s">
        <v>5730</v>
      </c>
      <c r="J6941" s="36">
        <v>-204.61</v>
      </c>
    </row>
    <row r="6942" spans="1:10" x14ac:dyDescent="0.25">
      <c r="A6942" s="67"/>
      <c r="B6942" s="67"/>
      <c r="C6942" s="67"/>
      <c r="D6942" s="67"/>
      <c r="E6942" s="67" t="s">
        <v>390</v>
      </c>
      <c r="F6942" s="68">
        <v>42960</v>
      </c>
      <c r="G6942" s="67" t="s">
        <v>5731</v>
      </c>
      <c r="H6942" s="67" t="s">
        <v>5718</v>
      </c>
      <c r="I6942" s="67" t="s">
        <v>5732</v>
      </c>
      <c r="J6942" s="36">
        <v>-162.46</v>
      </c>
    </row>
    <row r="6943" spans="1:10" x14ac:dyDescent="0.25">
      <c r="A6943" s="67"/>
      <c r="B6943" s="67"/>
      <c r="C6943" s="67"/>
      <c r="D6943" s="67"/>
      <c r="E6943" s="67" t="s">
        <v>390</v>
      </c>
      <c r="F6943" s="68">
        <v>42968</v>
      </c>
      <c r="G6943" s="67" t="s">
        <v>5733</v>
      </c>
      <c r="H6943" s="67" t="s">
        <v>5718</v>
      </c>
      <c r="I6943" s="67" t="s">
        <v>5734</v>
      </c>
      <c r="J6943" s="36">
        <v>-165.27</v>
      </c>
    </row>
    <row r="6944" spans="1:10" x14ac:dyDescent="0.25">
      <c r="A6944" s="67"/>
      <c r="B6944" s="67"/>
      <c r="C6944" s="67"/>
      <c r="D6944" s="67"/>
      <c r="E6944" s="67" t="s">
        <v>390</v>
      </c>
      <c r="F6944" s="68">
        <v>43028</v>
      </c>
      <c r="G6944" s="67" t="s">
        <v>5735</v>
      </c>
      <c r="H6944" s="67" t="s">
        <v>5718</v>
      </c>
      <c r="I6944" s="67" t="s">
        <v>5736</v>
      </c>
      <c r="J6944" s="36">
        <v>-178.32</v>
      </c>
    </row>
    <row r="6945" spans="1:10" x14ac:dyDescent="0.25">
      <c r="A6945" s="67"/>
      <c r="B6945" s="67"/>
      <c r="C6945" s="67"/>
      <c r="D6945" s="67"/>
      <c r="E6945" s="67" t="s">
        <v>390</v>
      </c>
      <c r="F6945" s="68">
        <v>43084</v>
      </c>
      <c r="G6945" s="67" t="s">
        <v>5737</v>
      </c>
      <c r="H6945" s="67" t="s">
        <v>675</v>
      </c>
      <c r="I6945" s="67" t="s">
        <v>5738</v>
      </c>
      <c r="J6945" s="36">
        <v>-255.58</v>
      </c>
    </row>
    <row r="6946" spans="1:10" x14ac:dyDescent="0.25">
      <c r="A6946" s="67"/>
      <c r="B6946" s="67"/>
      <c r="C6946" s="67"/>
      <c r="D6946" s="67"/>
      <c r="E6946" s="67" t="s">
        <v>423</v>
      </c>
      <c r="F6946" s="68">
        <v>43131</v>
      </c>
      <c r="G6946" s="67"/>
      <c r="H6946" s="67"/>
      <c r="I6946" s="67" t="s">
        <v>5739</v>
      </c>
      <c r="J6946" s="36">
        <v>1000</v>
      </c>
    </row>
    <row r="6947" spans="1:10" x14ac:dyDescent="0.25">
      <c r="A6947" s="67"/>
      <c r="B6947" s="67"/>
      <c r="C6947" s="67"/>
      <c r="D6947" s="67"/>
      <c r="E6947" s="67" t="s">
        <v>423</v>
      </c>
      <c r="F6947" s="68">
        <v>43131</v>
      </c>
      <c r="G6947" s="67"/>
      <c r="H6947" s="67"/>
      <c r="I6947" s="67" t="s">
        <v>5740</v>
      </c>
      <c r="J6947" s="36">
        <v>-37.299999999999997</v>
      </c>
    </row>
    <row r="6948" spans="1:10" x14ac:dyDescent="0.25">
      <c r="A6948" s="67"/>
      <c r="B6948" s="67"/>
      <c r="C6948" s="67"/>
      <c r="D6948" s="67"/>
      <c r="E6948" s="67" t="s">
        <v>390</v>
      </c>
      <c r="F6948" s="68">
        <v>43154</v>
      </c>
      <c r="G6948" s="67" t="s">
        <v>5741</v>
      </c>
      <c r="H6948" s="67" t="s">
        <v>5718</v>
      </c>
      <c r="I6948" s="67" t="s">
        <v>5742</v>
      </c>
      <c r="J6948" s="36">
        <v>-208.06</v>
      </c>
    </row>
    <row r="6949" spans="1:10" x14ac:dyDescent="0.25">
      <c r="A6949" s="67"/>
      <c r="B6949" s="67"/>
      <c r="C6949" s="67"/>
      <c r="D6949" s="67"/>
      <c r="E6949" s="67" t="s">
        <v>390</v>
      </c>
      <c r="F6949" s="68">
        <v>43167</v>
      </c>
      <c r="G6949" s="67" t="s">
        <v>5743</v>
      </c>
      <c r="H6949" s="67" t="s">
        <v>5718</v>
      </c>
      <c r="I6949" s="67" t="s">
        <v>5744</v>
      </c>
      <c r="J6949" s="36">
        <v>-158.38999999999999</v>
      </c>
    </row>
    <row r="6950" spans="1:10" x14ac:dyDescent="0.25">
      <c r="A6950" s="67"/>
      <c r="B6950" s="67"/>
      <c r="C6950" s="67"/>
      <c r="D6950" s="67"/>
      <c r="E6950" s="67" t="s">
        <v>390</v>
      </c>
      <c r="F6950" s="68">
        <v>43169</v>
      </c>
      <c r="G6950" s="67" t="s">
        <v>5745</v>
      </c>
      <c r="H6950" s="67" t="s">
        <v>5682</v>
      </c>
      <c r="I6950" s="67" t="s">
        <v>5746</v>
      </c>
      <c r="J6950" s="36">
        <v>-180.72</v>
      </c>
    </row>
    <row r="6951" spans="1:10" x14ac:dyDescent="0.25">
      <c r="A6951" s="67"/>
      <c r="B6951" s="67"/>
      <c r="C6951" s="67"/>
      <c r="D6951" s="67"/>
      <c r="E6951" s="67" t="s">
        <v>438</v>
      </c>
      <c r="F6951" s="68">
        <v>43182</v>
      </c>
      <c r="G6951" s="67" t="s">
        <v>2493</v>
      </c>
      <c r="H6951" s="67" t="s">
        <v>4466</v>
      </c>
      <c r="I6951" s="67" t="s">
        <v>5747</v>
      </c>
      <c r="J6951" s="36">
        <v>1000</v>
      </c>
    </row>
    <row r="6952" spans="1:10" x14ac:dyDescent="0.25">
      <c r="A6952" s="67"/>
      <c r="B6952" s="67"/>
      <c r="C6952" s="67"/>
      <c r="D6952" s="67"/>
      <c r="E6952" s="67" t="s">
        <v>383</v>
      </c>
      <c r="F6952" s="68">
        <v>43220</v>
      </c>
      <c r="G6952" s="67" t="s">
        <v>1400</v>
      </c>
      <c r="H6952" s="67"/>
      <c r="I6952" s="67" t="s">
        <v>5748</v>
      </c>
      <c r="J6952" s="36">
        <v>146</v>
      </c>
    </row>
    <row r="6953" spans="1:10" x14ac:dyDescent="0.25">
      <c r="A6953" s="67"/>
      <c r="B6953" s="67"/>
      <c r="C6953" s="67"/>
      <c r="D6953" s="67"/>
      <c r="E6953" s="67" t="s">
        <v>383</v>
      </c>
      <c r="F6953" s="68">
        <v>43281</v>
      </c>
      <c r="G6953" s="67" t="s">
        <v>1915</v>
      </c>
      <c r="H6953" s="67"/>
      <c r="I6953" s="67" t="s">
        <v>1916</v>
      </c>
      <c r="J6953" s="36">
        <v>20</v>
      </c>
    </row>
    <row r="6954" spans="1:10" x14ac:dyDescent="0.25">
      <c r="A6954" s="67"/>
      <c r="B6954" s="67"/>
      <c r="C6954" s="67"/>
      <c r="D6954" s="67"/>
      <c r="E6954" s="67" t="s">
        <v>390</v>
      </c>
      <c r="F6954" s="68">
        <v>43313</v>
      </c>
      <c r="G6954" s="67" t="s">
        <v>5749</v>
      </c>
      <c r="H6954" s="67" t="s">
        <v>369</v>
      </c>
      <c r="I6954" s="67" t="s">
        <v>5750</v>
      </c>
      <c r="J6954" s="36">
        <v>-198</v>
      </c>
    </row>
    <row r="6955" spans="1:10" x14ac:dyDescent="0.25">
      <c r="A6955" s="67"/>
      <c r="B6955" s="67"/>
      <c r="C6955" s="67"/>
      <c r="D6955" s="67"/>
      <c r="E6955" s="67" t="s">
        <v>390</v>
      </c>
      <c r="F6955" s="68">
        <v>43313</v>
      </c>
      <c r="G6955" s="67" t="s">
        <v>5751</v>
      </c>
      <c r="H6955" s="67" t="s">
        <v>369</v>
      </c>
      <c r="I6955" s="67" t="s">
        <v>5752</v>
      </c>
      <c r="J6955" s="36">
        <v>-105</v>
      </c>
    </row>
    <row r="6956" spans="1:10" x14ac:dyDescent="0.25">
      <c r="A6956" s="67"/>
      <c r="B6956" s="67"/>
      <c r="C6956" s="67"/>
      <c r="D6956" s="67"/>
      <c r="E6956" s="67" t="s">
        <v>423</v>
      </c>
      <c r="F6956" s="68">
        <v>43343</v>
      </c>
      <c r="G6956" s="67"/>
      <c r="H6956" s="67"/>
      <c r="I6956" s="67" t="s">
        <v>5753</v>
      </c>
      <c r="J6956" s="36">
        <v>1000</v>
      </c>
    </row>
    <row r="6957" spans="1:10" x14ac:dyDescent="0.25">
      <c r="A6957" s="67"/>
      <c r="B6957" s="67"/>
      <c r="C6957" s="67"/>
      <c r="D6957" s="67"/>
      <c r="E6957" s="67" t="s">
        <v>423</v>
      </c>
      <c r="F6957" s="68">
        <v>43343</v>
      </c>
      <c r="G6957" s="67"/>
      <c r="H6957" s="67"/>
      <c r="I6957" s="67" t="s">
        <v>5754</v>
      </c>
      <c r="J6957" s="36">
        <v>-37.299999999999997</v>
      </c>
    </row>
    <row r="6958" spans="1:10" x14ac:dyDescent="0.25">
      <c r="A6958" s="67"/>
      <c r="B6958" s="67"/>
      <c r="C6958" s="67"/>
      <c r="D6958" s="67"/>
      <c r="E6958" s="67" t="s">
        <v>383</v>
      </c>
      <c r="F6958" s="68">
        <v>43343</v>
      </c>
      <c r="G6958" s="67" t="s">
        <v>838</v>
      </c>
      <c r="H6958" s="67"/>
      <c r="I6958" s="67" t="s">
        <v>5755</v>
      </c>
      <c r="J6958" s="36">
        <v>-37.299999999999997</v>
      </c>
    </row>
    <row r="6959" spans="1:10" x14ac:dyDescent="0.25">
      <c r="A6959" s="67"/>
      <c r="B6959" s="67"/>
      <c r="C6959" s="67"/>
      <c r="D6959" s="67"/>
      <c r="E6959" s="67" t="s">
        <v>423</v>
      </c>
      <c r="F6959" s="68">
        <v>43373</v>
      </c>
      <c r="G6959" s="67"/>
      <c r="H6959" s="67"/>
      <c r="I6959" s="67" t="s">
        <v>5756</v>
      </c>
      <c r="J6959" s="36">
        <v>500</v>
      </c>
    </row>
    <row r="6960" spans="1:10" x14ac:dyDescent="0.25">
      <c r="A6960" s="67"/>
      <c r="B6960" s="67"/>
      <c r="C6960" s="67"/>
      <c r="D6960" s="67"/>
      <c r="E6960" s="67" t="s">
        <v>423</v>
      </c>
      <c r="F6960" s="68">
        <v>43373</v>
      </c>
      <c r="G6960" s="67"/>
      <c r="H6960" s="67"/>
      <c r="I6960" s="67" t="s">
        <v>5757</v>
      </c>
      <c r="J6960" s="36">
        <v>-17.5</v>
      </c>
    </row>
    <row r="6961" spans="1:10" x14ac:dyDescent="0.25">
      <c r="A6961" s="67"/>
      <c r="B6961" s="67"/>
      <c r="C6961" s="67"/>
      <c r="D6961" s="67"/>
      <c r="E6961" s="67" t="s">
        <v>390</v>
      </c>
      <c r="F6961" s="68">
        <v>43374</v>
      </c>
      <c r="G6961" s="67" t="s">
        <v>5758</v>
      </c>
      <c r="H6961" s="67" t="s">
        <v>5682</v>
      </c>
      <c r="I6961" s="67" t="s">
        <v>5759</v>
      </c>
      <c r="J6961" s="36">
        <v>-269.82</v>
      </c>
    </row>
    <row r="6962" spans="1:10" x14ac:dyDescent="0.25">
      <c r="A6962" s="67"/>
      <c r="B6962" s="67"/>
      <c r="C6962" s="67"/>
      <c r="D6962" s="67"/>
      <c r="E6962" s="67" t="s">
        <v>390</v>
      </c>
      <c r="F6962" s="68">
        <v>43402</v>
      </c>
      <c r="G6962" s="67" t="s">
        <v>5760</v>
      </c>
      <c r="H6962" s="67" t="s">
        <v>5761</v>
      </c>
      <c r="I6962" s="67" t="s">
        <v>5762</v>
      </c>
      <c r="J6962" s="36">
        <v>-199.95</v>
      </c>
    </row>
    <row r="6963" spans="1:10" x14ac:dyDescent="0.25">
      <c r="A6963" s="67"/>
      <c r="B6963" s="67"/>
      <c r="C6963" s="67"/>
      <c r="D6963" s="67"/>
      <c r="E6963" s="67" t="s">
        <v>390</v>
      </c>
      <c r="F6963" s="68">
        <v>43404</v>
      </c>
      <c r="G6963" s="67" t="s">
        <v>5763</v>
      </c>
      <c r="H6963" s="67" t="s">
        <v>5764</v>
      </c>
      <c r="I6963" s="67" t="s">
        <v>5765</v>
      </c>
      <c r="J6963" s="36">
        <v>-202.25</v>
      </c>
    </row>
    <row r="6964" spans="1:10" x14ac:dyDescent="0.25">
      <c r="A6964" s="67"/>
      <c r="B6964" s="67"/>
      <c r="C6964" s="67"/>
      <c r="D6964" s="67"/>
      <c r="E6964" s="67" t="s">
        <v>390</v>
      </c>
      <c r="F6964" s="68">
        <v>43419</v>
      </c>
      <c r="G6964" s="67" t="s">
        <v>5766</v>
      </c>
      <c r="H6964" s="67" t="s">
        <v>5767</v>
      </c>
      <c r="I6964" s="67" t="s">
        <v>5768</v>
      </c>
      <c r="J6964" s="36">
        <v>-223.44</v>
      </c>
    </row>
    <row r="6965" spans="1:10" x14ac:dyDescent="0.25">
      <c r="A6965" s="67"/>
      <c r="B6965" s="67"/>
      <c r="C6965" s="67"/>
      <c r="D6965" s="67"/>
      <c r="E6965" s="67" t="s">
        <v>390</v>
      </c>
      <c r="F6965" s="68">
        <v>43496</v>
      </c>
      <c r="G6965" s="67" t="s">
        <v>5769</v>
      </c>
      <c r="H6965" s="67" t="s">
        <v>5767</v>
      </c>
      <c r="I6965" s="67" t="s">
        <v>5768</v>
      </c>
      <c r="J6965" s="36">
        <v>-225.61</v>
      </c>
    </row>
    <row r="6966" spans="1:10" x14ac:dyDescent="0.25">
      <c r="A6966" s="67"/>
      <c r="B6966" s="67"/>
      <c r="C6966" s="67"/>
      <c r="D6966" s="67"/>
      <c r="E6966" s="67" t="s">
        <v>390</v>
      </c>
      <c r="F6966" s="68">
        <v>43518</v>
      </c>
      <c r="G6966" s="67" t="s">
        <v>5770</v>
      </c>
      <c r="H6966" s="67" t="s">
        <v>5682</v>
      </c>
      <c r="I6966" s="67" t="s">
        <v>5771</v>
      </c>
      <c r="J6966" s="36">
        <v>-226.36</v>
      </c>
    </row>
    <row r="6967" spans="1:10" x14ac:dyDescent="0.25">
      <c r="A6967" s="67"/>
      <c r="B6967" s="67"/>
      <c r="C6967" s="67"/>
      <c r="D6967" s="67"/>
      <c r="E6967" s="67" t="s">
        <v>390</v>
      </c>
      <c r="F6967" s="68">
        <v>43556</v>
      </c>
      <c r="G6967" s="67" t="s">
        <v>5772</v>
      </c>
      <c r="H6967" s="67" t="s">
        <v>5682</v>
      </c>
      <c r="I6967" s="67" t="s">
        <v>5773</v>
      </c>
      <c r="J6967" s="36">
        <v>-318.42</v>
      </c>
    </row>
    <row r="6968" spans="1:10" x14ac:dyDescent="0.25">
      <c r="A6968" s="67"/>
      <c r="B6968" s="67"/>
      <c r="C6968" s="67"/>
      <c r="D6968" s="67"/>
      <c r="E6968" s="67" t="s">
        <v>423</v>
      </c>
      <c r="F6968" s="68">
        <v>43615</v>
      </c>
      <c r="G6968" s="67"/>
      <c r="H6968" s="67"/>
      <c r="I6968" s="67" t="s">
        <v>5774</v>
      </c>
      <c r="J6968" s="36">
        <v>500</v>
      </c>
    </row>
    <row r="6969" spans="1:10" x14ac:dyDescent="0.25">
      <c r="A6969" s="67"/>
      <c r="B6969" s="67"/>
      <c r="C6969" s="67"/>
      <c r="D6969" s="67"/>
      <c r="E6969" s="67" t="s">
        <v>390</v>
      </c>
      <c r="F6969" s="68">
        <v>43654</v>
      </c>
      <c r="G6969" s="67" t="s">
        <v>5775</v>
      </c>
      <c r="H6969" s="67" t="s">
        <v>5767</v>
      </c>
      <c r="I6969" s="67" t="s">
        <v>5776</v>
      </c>
      <c r="J6969" s="36">
        <v>-767.61</v>
      </c>
    </row>
    <row r="6970" spans="1:10" x14ac:dyDescent="0.25">
      <c r="A6970" s="67"/>
      <c r="B6970" s="67"/>
      <c r="C6970" s="67"/>
      <c r="D6970" s="67"/>
      <c r="E6970" s="67" t="s">
        <v>390</v>
      </c>
      <c r="F6970" s="68">
        <v>43698</v>
      </c>
      <c r="G6970" s="67" t="s">
        <v>5777</v>
      </c>
      <c r="H6970" s="67" t="s">
        <v>5764</v>
      </c>
      <c r="I6970" s="67" t="s">
        <v>5778</v>
      </c>
      <c r="J6970" s="36">
        <v>-165.36</v>
      </c>
    </row>
    <row r="6971" spans="1:10" x14ac:dyDescent="0.25">
      <c r="A6971" s="67"/>
      <c r="B6971" s="67"/>
      <c r="C6971" s="67"/>
      <c r="D6971" s="67"/>
      <c r="E6971" s="67" t="s">
        <v>390</v>
      </c>
      <c r="F6971" s="68">
        <v>43774</v>
      </c>
      <c r="G6971" s="67" t="s">
        <v>6816</v>
      </c>
      <c r="H6971" s="67" t="s">
        <v>5764</v>
      </c>
      <c r="I6971" s="67" t="s">
        <v>6817</v>
      </c>
      <c r="J6971" s="36">
        <v>-241.64</v>
      </c>
    </row>
    <row r="6972" spans="1:10" x14ac:dyDescent="0.25">
      <c r="A6972" s="67"/>
      <c r="B6972" s="67"/>
      <c r="C6972" s="67"/>
      <c r="D6972" s="67"/>
      <c r="E6972" s="67" t="s">
        <v>390</v>
      </c>
      <c r="F6972" s="68">
        <v>43774</v>
      </c>
      <c r="G6972" s="67" t="s">
        <v>6818</v>
      </c>
      <c r="H6972" s="67" t="s">
        <v>5767</v>
      </c>
      <c r="I6972" s="67" t="s">
        <v>6819</v>
      </c>
      <c r="J6972" s="36">
        <v>-252.97</v>
      </c>
    </row>
    <row r="6973" spans="1:10" ht="15.75" thickBot="1" x14ac:dyDescent="0.3">
      <c r="A6973" s="67"/>
      <c r="B6973" s="67"/>
      <c r="C6973" s="67"/>
      <c r="D6973" s="67"/>
      <c r="E6973" s="67" t="s">
        <v>390</v>
      </c>
      <c r="F6973" s="68">
        <v>43781</v>
      </c>
      <c r="G6973" s="67" t="s">
        <v>6820</v>
      </c>
      <c r="H6973" s="67" t="s">
        <v>5764</v>
      </c>
      <c r="I6973" s="67" t="s">
        <v>6821</v>
      </c>
      <c r="J6973" s="37">
        <v>-327.73</v>
      </c>
    </row>
    <row r="6974" spans="1:10" x14ac:dyDescent="0.25">
      <c r="A6974" s="67"/>
      <c r="B6974" s="67"/>
      <c r="C6974" s="67" t="s">
        <v>5779</v>
      </c>
      <c r="D6974" s="67"/>
      <c r="E6974" s="67"/>
      <c r="F6974" s="68"/>
      <c r="G6974" s="67"/>
      <c r="H6974" s="67"/>
      <c r="I6974" s="67"/>
      <c r="J6974" s="36">
        <f>ROUND(SUM(J6822:J6973),5)</f>
        <v>809.63</v>
      </c>
    </row>
    <row r="6975" spans="1:10" x14ac:dyDescent="0.25">
      <c r="A6975" s="64"/>
      <c r="B6975" s="64"/>
      <c r="C6975" s="64" t="s">
        <v>5780</v>
      </c>
      <c r="D6975" s="64"/>
      <c r="E6975" s="64"/>
      <c r="F6975" s="65"/>
      <c r="G6975" s="64"/>
      <c r="H6975" s="64"/>
      <c r="I6975" s="64"/>
      <c r="J6975" s="57"/>
    </row>
    <row r="6976" spans="1:10" x14ac:dyDescent="0.25">
      <c r="A6976" s="67"/>
      <c r="B6976" s="67"/>
      <c r="C6976" s="67"/>
      <c r="D6976" s="67"/>
      <c r="E6976" s="67" t="s">
        <v>383</v>
      </c>
      <c r="F6976" s="68">
        <v>40877</v>
      </c>
      <c r="G6976" s="67" t="s">
        <v>2074</v>
      </c>
      <c r="H6976" s="67"/>
      <c r="I6976" s="67" t="s">
        <v>2075</v>
      </c>
      <c r="J6976" s="36">
        <v>4.5</v>
      </c>
    </row>
    <row r="6977" spans="1:10" ht="15.75" thickBot="1" x14ac:dyDescent="0.3">
      <c r="A6977" s="67"/>
      <c r="B6977" s="67"/>
      <c r="C6977" s="67"/>
      <c r="D6977" s="67"/>
      <c r="E6977" s="67" t="s">
        <v>383</v>
      </c>
      <c r="F6977" s="68">
        <v>43221</v>
      </c>
      <c r="G6977" s="67" t="s">
        <v>1510</v>
      </c>
      <c r="H6977" s="67"/>
      <c r="I6977" s="67"/>
      <c r="J6977" s="37">
        <v>-4.5</v>
      </c>
    </row>
    <row r="6978" spans="1:10" x14ac:dyDescent="0.25">
      <c r="A6978" s="67"/>
      <c r="B6978" s="67"/>
      <c r="C6978" s="67" t="s">
        <v>5781</v>
      </c>
      <c r="D6978" s="67"/>
      <c r="E6978" s="67"/>
      <c r="F6978" s="68"/>
      <c r="G6978" s="67"/>
      <c r="H6978" s="67"/>
      <c r="I6978" s="67"/>
      <c r="J6978" s="36">
        <f>ROUND(SUM(J6975:J6977),5)</f>
        <v>0</v>
      </c>
    </row>
    <row r="6979" spans="1:10" x14ac:dyDescent="0.25">
      <c r="A6979" s="64"/>
      <c r="B6979" s="64"/>
      <c r="C6979" s="64" t="s">
        <v>5782</v>
      </c>
      <c r="D6979" s="64"/>
      <c r="E6979" s="64"/>
      <c r="F6979" s="65"/>
      <c r="G6979" s="64"/>
      <c r="H6979" s="64"/>
      <c r="I6979" s="64"/>
      <c r="J6979" s="57"/>
    </row>
    <row r="6980" spans="1:10" ht="15.75" thickBot="1" x14ac:dyDescent="0.3">
      <c r="A6980" s="63"/>
      <c r="B6980" s="63"/>
      <c r="C6980" s="63"/>
      <c r="D6980" s="67"/>
      <c r="E6980" s="67" t="s">
        <v>383</v>
      </c>
      <c r="F6980" s="68">
        <v>42094</v>
      </c>
      <c r="G6980" s="67" t="s">
        <v>898</v>
      </c>
      <c r="H6980" s="67"/>
      <c r="I6980" s="67" t="s">
        <v>899</v>
      </c>
      <c r="J6980" s="37">
        <v>8</v>
      </c>
    </row>
    <row r="6981" spans="1:10" x14ac:dyDescent="0.25">
      <c r="A6981" s="67"/>
      <c r="B6981" s="67"/>
      <c r="C6981" s="67" t="s">
        <v>5783</v>
      </c>
      <c r="D6981" s="67"/>
      <c r="E6981" s="67"/>
      <c r="F6981" s="68"/>
      <c r="G6981" s="67"/>
      <c r="H6981" s="67"/>
      <c r="I6981" s="67"/>
      <c r="J6981" s="36">
        <f>ROUND(SUM(J6979:J6980),5)</f>
        <v>8</v>
      </c>
    </row>
    <row r="6982" spans="1:10" x14ac:dyDescent="0.25">
      <c r="A6982" s="64"/>
      <c r="B6982" s="64"/>
      <c r="C6982" s="64" t="s">
        <v>5784</v>
      </c>
      <c r="D6982" s="64"/>
      <c r="E6982" s="64"/>
      <c r="F6982" s="65"/>
      <c r="G6982" s="64"/>
      <c r="H6982" s="64"/>
      <c r="I6982" s="64"/>
      <c r="J6982" s="57"/>
    </row>
    <row r="6983" spans="1:10" ht="15.75" thickBot="1" x14ac:dyDescent="0.3">
      <c r="A6983" s="63"/>
      <c r="B6983" s="63"/>
      <c r="C6983" s="63"/>
      <c r="D6983" s="67"/>
      <c r="E6983" s="67" t="s">
        <v>383</v>
      </c>
      <c r="F6983" s="68">
        <v>42551</v>
      </c>
      <c r="G6983" s="67" t="s">
        <v>1669</v>
      </c>
      <c r="H6983" s="67"/>
      <c r="I6983" s="67" t="s">
        <v>1670</v>
      </c>
      <c r="J6983" s="37">
        <v>8</v>
      </c>
    </row>
    <row r="6984" spans="1:10" x14ac:dyDescent="0.25">
      <c r="A6984" s="67"/>
      <c r="B6984" s="67"/>
      <c r="C6984" s="67" t="s">
        <v>5785</v>
      </c>
      <c r="D6984" s="67"/>
      <c r="E6984" s="67"/>
      <c r="F6984" s="68"/>
      <c r="G6984" s="67"/>
      <c r="H6984" s="67"/>
      <c r="I6984" s="67"/>
      <c r="J6984" s="36">
        <f>ROUND(SUM(J6982:J6983),5)</f>
        <v>8</v>
      </c>
    </row>
    <row r="6985" spans="1:10" x14ac:dyDescent="0.25">
      <c r="A6985" s="64"/>
      <c r="B6985" s="64"/>
      <c r="C6985" s="64" t="s">
        <v>5786</v>
      </c>
      <c r="D6985" s="64"/>
      <c r="E6985" s="64"/>
      <c r="F6985" s="65"/>
      <c r="G6985" s="64"/>
      <c r="H6985" s="64"/>
      <c r="I6985" s="64"/>
      <c r="J6985" s="57"/>
    </row>
    <row r="6986" spans="1:10" x14ac:dyDescent="0.25">
      <c r="A6986" s="67"/>
      <c r="B6986" s="67"/>
      <c r="C6986" s="67"/>
      <c r="D6986" s="67"/>
      <c r="E6986" s="67" t="s">
        <v>383</v>
      </c>
      <c r="F6986" s="68">
        <v>40877</v>
      </c>
      <c r="G6986" s="67" t="s">
        <v>894</v>
      </c>
      <c r="H6986" s="67"/>
      <c r="I6986" s="67" t="s">
        <v>895</v>
      </c>
      <c r="J6986" s="36">
        <v>8</v>
      </c>
    </row>
    <row r="6987" spans="1:10" ht="15.75" thickBot="1" x14ac:dyDescent="0.3">
      <c r="A6987" s="67"/>
      <c r="B6987" s="67"/>
      <c r="C6987" s="67"/>
      <c r="D6987" s="67"/>
      <c r="E6987" s="67" t="s">
        <v>383</v>
      </c>
      <c r="F6987" s="68">
        <v>43221</v>
      </c>
      <c r="G6987" s="67" t="s">
        <v>1510</v>
      </c>
      <c r="H6987" s="67"/>
      <c r="I6987" s="67"/>
      <c r="J6987" s="37">
        <v>-8</v>
      </c>
    </row>
    <row r="6988" spans="1:10" x14ac:dyDescent="0.25">
      <c r="A6988" s="67"/>
      <c r="B6988" s="67"/>
      <c r="C6988" s="67" t="s">
        <v>5787</v>
      </c>
      <c r="D6988" s="67"/>
      <c r="E6988" s="67"/>
      <c r="F6988" s="68"/>
      <c r="G6988" s="67"/>
      <c r="H6988" s="67"/>
      <c r="I6988" s="67"/>
      <c r="J6988" s="36">
        <f>ROUND(SUM(J6985:J6987),5)</f>
        <v>0</v>
      </c>
    </row>
    <row r="6989" spans="1:10" x14ac:dyDescent="0.25">
      <c r="A6989" s="64"/>
      <c r="B6989" s="64"/>
      <c r="C6989" s="64" t="s">
        <v>5788</v>
      </c>
      <c r="D6989" s="64"/>
      <c r="E6989" s="64"/>
      <c r="F6989" s="65"/>
      <c r="G6989" s="64"/>
      <c r="H6989" s="64"/>
      <c r="I6989" s="64"/>
      <c r="J6989" s="57"/>
    </row>
    <row r="6990" spans="1:10" x14ac:dyDescent="0.25">
      <c r="A6990" s="67"/>
      <c r="B6990" s="67"/>
      <c r="C6990" s="67"/>
      <c r="D6990" s="67"/>
      <c r="E6990" s="67" t="s">
        <v>383</v>
      </c>
      <c r="F6990" s="68">
        <v>42004</v>
      </c>
      <c r="G6990" s="67" t="s">
        <v>1648</v>
      </c>
      <c r="H6990" s="67"/>
      <c r="I6990" s="67" t="s">
        <v>1649</v>
      </c>
      <c r="J6990" s="36">
        <v>8</v>
      </c>
    </row>
    <row r="6991" spans="1:10" ht="15.75" thickBot="1" x14ac:dyDescent="0.3">
      <c r="A6991" s="67"/>
      <c r="B6991" s="67"/>
      <c r="C6991" s="67"/>
      <c r="D6991" s="67"/>
      <c r="E6991" s="67" t="s">
        <v>383</v>
      </c>
      <c r="F6991" s="68">
        <v>42370</v>
      </c>
      <c r="G6991" s="67" t="s">
        <v>1462</v>
      </c>
      <c r="H6991" s="67"/>
      <c r="I6991" s="67" t="s">
        <v>1463</v>
      </c>
      <c r="J6991" s="37">
        <v>492</v>
      </c>
    </row>
    <row r="6992" spans="1:10" x14ac:dyDescent="0.25">
      <c r="A6992" s="67"/>
      <c r="B6992" s="67"/>
      <c r="C6992" s="67" t="s">
        <v>5789</v>
      </c>
      <c r="D6992" s="67"/>
      <c r="E6992" s="67"/>
      <c r="F6992" s="68"/>
      <c r="G6992" s="67"/>
      <c r="H6992" s="67"/>
      <c r="I6992" s="67"/>
      <c r="J6992" s="36">
        <f>ROUND(SUM(J6989:J6991),5)</f>
        <v>500</v>
      </c>
    </row>
    <row r="6993" spans="1:10" x14ac:dyDescent="0.25">
      <c r="A6993" s="64"/>
      <c r="B6993" s="64"/>
      <c r="C6993" s="64" t="s">
        <v>5790</v>
      </c>
      <c r="D6993" s="64"/>
      <c r="E6993" s="64"/>
      <c r="F6993" s="65"/>
      <c r="G6993" s="64"/>
      <c r="H6993" s="64"/>
      <c r="I6993" s="64"/>
      <c r="J6993" s="57"/>
    </row>
    <row r="6994" spans="1:10" x14ac:dyDescent="0.25">
      <c r="A6994" s="67"/>
      <c r="B6994" s="67"/>
      <c r="C6994" s="67"/>
      <c r="D6994" s="67"/>
      <c r="E6994" s="67" t="s">
        <v>383</v>
      </c>
      <c r="F6994" s="68">
        <v>40939</v>
      </c>
      <c r="G6994" s="67" t="s">
        <v>1539</v>
      </c>
      <c r="H6994" s="67"/>
      <c r="I6994" s="67" t="s">
        <v>1540</v>
      </c>
      <c r="J6994" s="36">
        <v>20</v>
      </c>
    </row>
    <row r="6995" spans="1:10" x14ac:dyDescent="0.25">
      <c r="A6995" s="67"/>
      <c r="B6995" s="67"/>
      <c r="C6995" s="67"/>
      <c r="D6995" s="67"/>
      <c r="E6995" s="67" t="s">
        <v>383</v>
      </c>
      <c r="F6995" s="68">
        <v>41152</v>
      </c>
      <c r="G6995" s="67" t="s">
        <v>1565</v>
      </c>
      <c r="H6995" s="67"/>
      <c r="I6995" s="67" t="s">
        <v>1566</v>
      </c>
      <c r="J6995" s="36">
        <v>20</v>
      </c>
    </row>
    <row r="6996" spans="1:10" ht="15.75" thickBot="1" x14ac:dyDescent="0.3">
      <c r="A6996" s="67"/>
      <c r="B6996" s="67"/>
      <c r="C6996" s="67"/>
      <c r="D6996" s="67"/>
      <c r="E6996" s="67" t="s">
        <v>383</v>
      </c>
      <c r="F6996" s="68">
        <v>41305</v>
      </c>
      <c r="G6996" s="67" t="s">
        <v>1488</v>
      </c>
      <c r="H6996" s="67"/>
      <c r="I6996" s="67" t="s">
        <v>1489</v>
      </c>
      <c r="J6996" s="37">
        <v>20</v>
      </c>
    </row>
    <row r="6997" spans="1:10" x14ac:dyDescent="0.25">
      <c r="A6997" s="67"/>
      <c r="B6997" s="67"/>
      <c r="C6997" s="67" t="s">
        <v>5791</v>
      </c>
      <c r="D6997" s="67"/>
      <c r="E6997" s="67"/>
      <c r="F6997" s="68"/>
      <c r="G6997" s="67"/>
      <c r="H6997" s="67"/>
      <c r="I6997" s="67"/>
      <c r="J6997" s="36">
        <f>ROUND(SUM(J6993:J6996),5)</f>
        <v>60</v>
      </c>
    </row>
    <row r="6998" spans="1:10" x14ac:dyDescent="0.25">
      <c r="A6998" s="64"/>
      <c r="B6998" s="64"/>
      <c r="C6998" s="64" t="s">
        <v>5792</v>
      </c>
      <c r="D6998" s="64"/>
      <c r="E6998" s="64"/>
      <c r="F6998" s="65"/>
      <c r="G6998" s="64"/>
      <c r="H6998" s="64"/>
      <c r="I6998" s="64"/>
      <c r="J6998" s="57"/>
    </row>
    <row r="6999" spans="1:10" x14ac:dyDescent="0.25">
      <c r="A6999" s="67"/>
      <c r="B6999" s="67"/>
      <c r="C6999" s="67"/>
      <c r="D6999" s="67"/>
      <c r="E6999" s="67" t="s">
        <v>383</v>
      </c>
      <c r="F6999" s="68">
        <v>40574</v>
      </c>
      <c r="G6999" s="67" t="s">
        <v>1500</v>
      </c>
      <c r="H6999" s="67"/>
      <c r="I6999" s="67" t="s">
        <v>1501</v>
      </c>
      <c r="J6999" s="36">
        <v>20</v>
      </c>
    </row>
    <row r="7000" spans="1:10" x14ac:dyDescent="0.25">
      <c r="A7000" s="67"/>
      <c r="B7000" s="67"/>
      <c r="C7000" s="67"/>
      <c r="D7000" s="67"/>
      <c r="E7000" s="67" t="s">
        <v>383</v>
      </c>
      <c r="F7000" s="68">
        <v>40724</v>
      </c>
      <c r="G7000" s="67" t="s">
        <v>1496</v>
      </c>
      <c r="H7000" s="67"/>
      <c r="I7000" s="67" t="s">
        <v>1497</v>
      </c>
      <c r="J7000" s="36">
        <v>20</v>
      </c>
    </row>
    <row r="7001" spans="1:10" x14ac:dyDescent="0.25">
      <c r="A7001" s="67"/>
      <c r="B7001" s="67"/>
      <c r="C7001" s="67"/>
      <c r="D7001" s="67"/>
      <c r="E7001" s="67" t="s">
        <v>383</v>
      </c>
      <c r="F7001" s="68">
        <v>41182</v>
      </c>
      <c r="G7001" s="67" t="s">
        <v>1506</v>
      </c>
      <c r="H7001" s="67"/>
      <c r="I7001" s="67" t="s">
        <v>1507</v>
      </c>
      <c r="J7001" s="36">
        <v>20</v>
      </c>
    </row>
    <row r="7002" spans="1:10" x14ac:dyDescent="0.25">
      <c r="A7002" s="67"/>
      <c r="B7002" s="67"/>
      <c r="C7002" s="67"/>
      <c r="D7002" s="67"/>
      <c r="E7002" s="67" t="s">
        <v>383</v>
      </c>
      <c r="F7002" s="68">
        <v>41425</v>
      </c>
      <c r="G7002" s="67" t="s">
        <v>1490</v>
      </c>
      <c r="H7002" s="67"/>
      <c r="I7002" s="67" t="s">
        <v>1491</v>
      </c>
      <c r="J7002" s="36">
        <v>20</v>
      </c>
    </row>
    <row r="7003" spans="1:10" x14ac:dyDescent="0.25">
      <c r="A7003" s="67"/>
      <c r="B7003" s="67"/>
      <c r="C7003" s="67"/>
      <c r="D7003" s="67"/>
      <c r="E7003" s="67" t="s">
        <v>383</v>
      </c>
      <c r="F7003" s="68">
        <v>41670</v>
      </c>
      <c r="G7003" s="67" t="s">
        <v>1573</v>
      </c>
      <c r="H7003" s="67"/>
      <c r="I7003" s="67" t="s">
        <v>1574</v>
      </c>
      <c r="J7003" s="36">
        <v>20</v>
      </c>
    </row>
    <row r="7004" spans="1:10" x14ac:dyDescent="0.25">
      <c r="A7004" s="67"/>
      <c r="B7004" s="67"/>
      <c r="C7004" s="67"/>
      <c r="D7004" s="67"/>
      <c r="E7004" s="67" t="s">
        <v>383</v>
      </c>
      <c r="F7004" s="68">
        <v>42185</v>
      </c>
      <c r="G7004" s="67" t="s">
        <v>900</v>
      </c>
      <c r="H7004" s="67"/>
      <c r="I7004" s="67" t="s">
        <v>901</v>
      </c>
      <c r="J7004" s="36">
        <v>38</v>
      </c>
    </row>
    <row r="7005" spans="1:10" x14ac:dyDescent="0.25">
      <c r="A7005" s="67"/>
      <c r="B7005" s="67"/>
      <c r="C7005" s="67"/>
      <c r="D7005" s="67"/>
      <c r="E7005" s="67" t="s">
        <v>383</v>
      </c>
      <c r="F7005" s="68">
        <v>42338</v>
      </c>
      <c r="G7005" s="67" t="s">
        <v>1525</v>
      </c>
      <c r="H7005" s="67"/>
      <c r="I7005" s="67" t="s">
        <v>1526</v>
      </c>
      <c r="J7005" s="36">
        <v>8</v>
      </c>
    </row>
    <row r="7006" spans="1:10" x14ac:dyDescent="0.25">
      <c r="A7006" s="67"/>
      <c r="B7006" s="67"/>
      <c r="C7006" s="67"/>
      <c r="D7006" s="67"/>
      <c r="E7006" s="67" t="s">
        <v>383</v>
      </c>
      <c r="F7006" s="68">
        <v>42370</v>
      </c>
      <c r="G7006" s="67" t="s">
        <v>1462</v>
      </c>
      <c r="H7006" s="67"/>
      <c r="I7006" s="67" t="s">
        <v>1463</v>
      </c>
      <c r="J7006" s="36">
        <v>354</v>
      </c>
    </row>
    <row r="7007" spans="1:10" x14ac:dyDescent="0.25">
      <c r="A7007" s="67"/>
      <c r="B7007" s="67"/>
      <c r="C7007" s="67"/>
      <c r="D7007" s="67"/>
      <c r="E7007" s="67" t="s">
        <v>383</v>
      </c>
      <c r="F7007" s="68">
        <v>42810</v>
      </c>
      <c r="G7007" s="67" t="s">
        <v>1472</v>
      </c>
      <c r="H7007" s="67"/>
      <c r="I7007" s="67" t="s">
        <v>1473</v>
      </c>
      <c r="J7007" s="36">
        <v>-500</v>
      </c>
    </row>
    <row r="7008" spans="1:10" x14ac:dyDescent="0.25">
      <c r="A7008" s="67"/>
      <c r="B7008" s="67"/>
      <c r="C7008" s="67"/>
      <c r="D7008" s="67"/>
      <c r="E7008" s="67" t="s">
        <v>383</v>
      </c>
      <c r="F7008" s="68">
        <v>43236</v>
      </c>
      <c r="G7008" s="67" t="s">
        <v>2221</v>
      </c>
      <c r="H7008" s="67"/>
      <c r="I7008" s="67" t="s">
        <v>5793</v>
      </c>
      <c r="J7008" s="36">
        <v>500</v>
      </c>
    </row>
    <row r="7009" spans="1:10" x14ac:dyDescent="0.25">
      <c r="A7009" s="67"/>
      <c r="B7009" s="67"/>
      <c r="C7009" s="67"/>
      <c r="D7009" s="67"/>
      <c r="E7009" s="67" t="s">
        <v>390</v>
      </c>
      <c r="F7009" s="68">
        <v>43388</v>
      </c>
      <c r="G7009" s="67" t="s">
        <v>3541</v>
      </c>
      <c r="H7009" s="67" t="s">
        <v>324</v>
      </c>
      <c r="I7009" s="67" t="s">
        <v>5794</v>
      </c>
      <c r="J7009" s="36">
        <v>-147.13</v>
      </c>
    </row>
    <row r="7010" spans="1:10" ht="15.75" thickBot="1" x14ac:dyDescent="0.3">
      <c r="A7010" s="67"/>
      <c r="B7010" s="67"/>
      <c r="C7010" s="67"/>
      <c r="D7010" s="67"/>
      <c r="E7010" s="67" t="s">
        <v>383</v>
      </c>
      <c r="F7010" s="68">
        <v>43389</v>
      </c>
      <c r="G7010" s="67" t="s">
        <v>5795</v>
      </c>
      <c r="H7010" s="67"/>
      <c r="I7010" s="67" t="s">
        <v>5796</v>
      </c>
      <c r="J7010" s="37">
        <v>-119</v>
      </c>
    </row>
    <row r="7011" spans="1:10" x14ac:dyDescent="0.25">
      <c r="A7011" s="67"/>
      <c r="B7011" s="67"/>
      <c r="C7011" s="67" t="s">
        <v>5797</v>
      </c>
      <c r="D7011" s="67"/>
      <c r="E7011" s="67"/>
      <c r="F7011" s="68"/>
      <c r="G7011" s="67"/>
      <c r="H7011" s="67"/>
      <c r="I7011" s="67"/>
      <c r="J7011" s="36">
        <f>ROUND(SUM(J6998:J7010),5)</f>
        <v>233.87</v>
      </c>
    </row>
    <row r="7012" spans="1:10" x14ac:dyDescent="0.25">
      <c r="A7012" s="64"/>
      <c r="B7012" s="64"/>
      <c r="C7012" s="64" t="s">
        <v>5798</v>
      </c>
      <c r="D7012" s="64"/>
      <c r="E7012" s="64"/>
      <c r="F7012" s="65"/>
      <c r="G7012" s="64"/>
      <c r="H7012" s="64"/>
      <c r="I7012" s="64"/>
      <c r="J7012" s="57"/>
    </row>
    <row r="7013" spans="1:10" x14ac:dyDescent="0.25">
      <c r="A7013" s="67"/>
      <c r="B7013" s="67"/>
      <c r="C7013" s="67"/>
      <c r="D7013" s="67"/>
      <c r="E7013" s="67" t="s">
        <v>383</v>
      </c>
      <c r="F7013" s="68">
        <v>40755</v>
      </c>
      <c r="G7013" s="67" t="s">
        <v>1563</v>
      </c>
      <c r="H7013" s="67"/>
      <c r="I7013" s="67" t="s">
        <v>1564</v>
      </c>
      <c r="J7013" s="36">
        <v>32</v>
      </c>
    </row>
    <row r="7014" spans="1:10" x14ac:dyDescent="0.25">
      <c r="A7014" s="67"/>
      <c r="B7014" s="67"/>
      <c r="C7014" s="67"/>
      <c r="D7014" s="67"/>
      <c r="E7014" s="67" t="s">
        <v>383</v>
      </c>
      <c r="F7014" s="68">
        <v>40877</v>
      </c>
      <c r="G7014" s="67" t="s">
        <v>894</v>
      </c>
      <c r="H7014" s="67"/>
      <c r="I7014" s="67" t="s">
        <v>895</v>
      </c>
      <c r="J7014" s="36">
        <v>108</v>
      </c>
    </row>
    <row r="7015" spans="1:10" x14ac:dyDescent="0.25">
      <c r="A7015" s="67"/>
      <c r="B7015" s="67"/>
      <c r="C7015" s="67"/>
      <c r="D7015" s="67"/>
      <c r="E7015" s="67" t="s">
        <v>383</v>
      </c>
      <c r="F7015" s="68">
        <v>41029</v>
      </c>
      <c r="G7015" s="67" t="s">
        <v>896</v>
      </c>
      <c r="H7015" s="67"/>
      <c r="I7015" s="67" t="s">
        <v>897</v>
      </c>
      <c r="J7015" s="36">
        <v>24</v>
      </c>
    </row>
    <row r="7016" spans="1:10" x14ac:dyDescent="0.25">
      <c r="A7016" s="67"/>
      <c r="B7016" s="67"/>
      <c r="C7016" s="67"/>
      <c r="D7016" s="67"/>
      <c r="E7016" s="67" t="s">
        <v>383</v>
      </c>
      <c r="F7016" s="68">
        <v>41060</v>
      </c>
      <c r="G7016" s="67" t="s">
        <v>1486</v>
      </c>
      <c r="H7016" s="67"/>
      <c r="I7016" s="67" t="s">
        <v>1487</v>
      </c>
      <c r="J7016" s="36">
        <v>8</v>
      </c>
    </row>
    <row r="7017" spans="1:10" x14ac:dyDescent="0.25">
      <c r="A7017" s="67"/>
      <c r="B7017" s="67"/>
      <c r="C7017" s="67"/>
      <c r="D7017" s="67"/>
      <c r="E7017" s="67" t="s">
        <v>383</v>
      </c>
      <c r="F7017" s="68">
        <v>41121</v>
      </c>
      <c r="G7017" s="67" t="s">
        <v>1513</v>
      </c>
      <c r="H7017" s="67"/>
      <c r="I7017" s="67" t="s">
        <v>1514</v>
      </c>
      <c r="J7017" s="36">
        <v>8</v>
      </c>
    </row>
    <row r="7018" spans="1:10" x14ac:dyDescent="0.25">
      <c r="A7018" s="67"/>
      <c r="B7018" s="67"/>
      <c r="C7018" s="67"/>
      <c r="D7018" s="67"/>
      <c r="E7018" s="67" t="s">
        <v>383</v>
      </c>
      <c r="F7018" s="68">
        <v>41152</v>
      </c>
      <c r="G7018" s="67" t="s">
        <v>1565</v>
      </c>
      <c r="H7018" s="67"/>
      <c r="I7018" s="67" t="s">
        <v>1566</v>
      </c>
      <c r="J7018" s="36">
        <v>8</v>
      </c>
    </row>
    <row r="7019" spans="1:10" x14ac:dyDescent="0.25">
      <c r="A7019" s="67"/>
      <c r="B7019" s="67"/>
      <c r="C7019" s="67"/>
      <c r="D7019" s="67"/>
      <c r="E7019" s="67" t="s">
        <v>383</v>
      </c>
      <c r="F7019" s="68">
        <v>41182</v>
      </c>
      <c r="G7019" s="67" t="s">
        <v>1506</v>
      </c>
      <c r="H7019" s="67"/>
      <c r="I7019" s="67" t="s">
        <v>1507</v>
      </c>
      <c r="J7019" s="36">
        <v>20</v>
      </c>
    </row>
    <row r="7020" spans="1:10" x14ac:dyDescent="0.25">
      <c r="A7020" s="67"/>
      <c r="B7020" s="67"/>
      <c r="C7020" s="67"/>
      <c r="D7020" s="67"/>
      <c r="E7020" s="67" t="s">
        <v>383</v>
      </c>
      <c r="F7020" s="68">
        <v>41364</v>
      </c>
      <c r="G7020" s="67" t="s">
        <v>1624</v>
      </c>
      <c r="H7020" s="67"/>
      <c r="I7020" s="67" t="s">
        <v>1625</v>
      </c>
      <c r="J7020" s="36">
        <v>192</v>
      </c>
    </row>
    <row r="7021" spans="1:10" x14ac:dyDescent="0.25">
      <c r="A7021" s="67"/>
      <c r="B7021" s="67"/>
      <c r="C7021" s="67"/>
      <c r="D7021" s="67"/>
      <c r="E7021" s="67" t="s">
        <v>383</v>
      </c>
      <c r="F7021" s="68">
        <v>41364</v>
      </c>
      <c r="G7021" s="67" t="s">
        <v>2030</v>
      </c>
      <c r="H7021" s="67"/>
      <c r="I7021" s="67"/>
      <c r="J7021" s="36">
        <v>8</v>
      </c>
    </row>
    <row r="7022" spans="1:10" x14ac:dyDescent="0.25">
      <c r="A7022" s="67"/>
      <c r="B7022" s="67"/>
      <c r="C7022" s="67"/>
      <c r="D7022" s="67"/>
      <c r="E7022" s="67" t="s">
        <v>383</v>
      </c>
      <c r="F7022" s="68">
        <v>41394</v>
      </c>
      <c r="G7022" s="67" t="s">
        <v>1515</v>
      </c>
      <c r="H7022" s="67"/>
      <c r="I7022" s="67" t="s">
        <v>1516</v>
      </c>
      <c r="J7022" s="36">
        <v>64</v>
      </c>
    </row>
    <row r="7023" spans="1:10" x14ac:dyDescent="0.25">
      <c r="A7023" s="67"/>
      <c r="B7023" s="67"/>
      <c r="C7023" s="67"/>
      <c r="D7023" s="67"/>
      <c r="E7023" s="67" t="s">
        <v>383</v>
      </c>
      <c r="F7023" s="68">
        <v>41517</v>
      </c>
      <c r="G7023" s="67" t="s">
        <v>1508</v>
      </c>
      <c r="H7023" s="67"/>
      <c r="I7023" s="67" t="s">
        <v>1509</v>
      </c>
      <c r="J7023" s="36">
        <v>8</v>
      </c>
    </row>
    <row r="7024" spans="1:10" x14ac:dyDescent="0.25">
      <c r="A7024" s="67"/>
      <c r="B7024" s="67"/>
      <c r="C7024" s="67"/>
      <c r="D7024" s="67"/>
      <c r="E7024" s="67" t="s">
        <v>383</v>
      </c>
      <c r="F7024" s="68">
        <v>41608</v>
      </c>
      <c r="G7024" s="67" t="s">
        <v>1519</v>
      </c>
      <c r="H7024" s="67"/>
      <c r="I7024" s="67" t="s">
        <v>1520</v>
      </c>
      <c r="J7024" s="36">
        <v>8</v>
      </c>
    </row>
    <row r="7025" spans="1:10" x14ac:dyDescent="0.25">
      <c r="A7025" s="67"/>
      <c r="B7025" s="67"/>
      <c r="C7025" s="67"/>
      <c r="D7025" s="67"/>
      <c r="E7025" s="67" t="s">
        <v>383</v>
      </c>
      <c r="F7025" s="68">
        <v>41729</v>
      </c>
      <c r="G7025" s="67" t="s">
        <v>1478</v>
      </c>
      <c r="H7025" s="67"/>
      <c r="I7025" s="67" t="s">
        <v>1479</v>
      </c>
      <c r="J7025" s="36">
        <v>40</v>
      </c>
    </row>
    <row r="7026" spans="1:10" x14ac:dyDescent="0.25">
      <c r="A7026" s="67"/>
      <c r="B7026" s="67"/>
      <c r="C7026" s="67"/>
      <c r="D7026" s="67"/>
      <c r="E7026" s="67" t="s">
        <v>383</v>
      </c>
      <c r="F7026" s="68">
        <v>41759</v>
      </c>
      <c r="G7026" s="67" t="s">
        <v>1521</v>
      </c>
      <c r="H7026" s="67"/>
      <c r="I7026" s="67" t="s">
        <v>1522</v>
      </c>
      <c r="J7026" s="36">
        <v>32</v>
      </c>
    </row>
    <row r="7027" spans="1:10" x14ac:dyDescent="0.25">
      <c r="A7027" s="67"/>
      <c r="B7027" s="67"/>
      <c r="C7027" s="67"/>
      <c r="D7027" s="67"/>
      <c r="E7027" s="67" t="s">
        <v>383</v>
      </c>
      <c r="F7027" s="68">
        <v>41790</v>
      </c>
      <c r="G7027" s="67" t="s">
        <v>1116</v>
      </c>
      <c r="H7027" s="67"/>
      <c r="I7027" s="67" t="s">
        <v>1117</v>
      </c>
      <c r="J7027" s="36">
        <v>8</v>
      </c>
    </row>
    <row r="7028" spans="1:10" x14ac:dyDescent="0.25">
      <c r="A7028" s="67"/>
      <c r="B7028" s="67"/>
      <c r="C7028" s="67"/>
      <c r="D7028" s="67"/>
      <c r="E7028" s="67" t="s">
        <v>383</v>
      </c>
      <c r="F7028" s="68">
        <v>41791</v>
      </c>
      <c r="G7028" s="67" t="s">
        <v>1577</v>
      </c>
      <c r="H7028" s="67"/>
      <c r="I7028" s="67"/>
      <c r="J7028" s="36">
        <v>351.37</v>
      </c>
    </row>
    <row r="7029" spans="1:10" x14ac:dyDescent="0.25">
      <c r="A7029" s="67"/>
      <c r="B7029" s="67"/>
      <c r="C7029" s="67"/>
      <c r="D7029" s="67"/>
      <c r="E7029" s="67" t="s">
        <v>383</v>
      </c>
      <c r="F7029" s="68">
        <v>41820</v>
      </c>
      <c r="G7029" s="67" t="s">
        <v>1638</v>
      </c>
      <c r="H7029" s="67"/>
      <c r="I7029" s="67" t="s">
        <v>1639</v>
      </c>
      <c r="J7029" s="36">
        <v>16</v>
      </c>
    </row>
    <row r="7030" spans="1:10" x14ac:dyDescent="0.25">
      <c r="A7030" s="67"/>
      <c r="B7030" s="67"/>
      <c r="C7030" s="67"/>
      <c r="D7030" s="67"/>
      <c r="E7030" s="67" t="s">
        <v>426</v>
      </c>
      <c r="F7030" s="68">
        <v>41831</v>
      </c>
      <c r="G7030" s="67" t="s">
        <v>570</v>
      </c>
      <c r="H7030" s="67" t="s">
        <v>5799</v>
      </c>
      <c r="I7030" s="67" t="s">
        <v>5800</v>
      </c>
      <c r="J7030" s="36">
        <v>-560</v>
      </c>
    </row>
    <row r="7031" spans="1:10" x14ac:dyDescent="0.25">
      <c r="A7031" s="67"/>
      <c r="B7031" s="67"/>
      <c r="C7031" s="67"/>
      <c r="D7031" s="67"/>
      <c r="E7031" s="67" t="s">
        <v>423</v>
      </c>
      <c r="F7031" s="68">
        <v>42109</v>
      </c>
      <c r="G7031" s="67"/>
      <c r="H7031" s="67"/>
      <c r="I7031" s="67" t="s">
        <v>5801</v>
      </c>
      <c r="J7031" s="36">
        <v>8</v>
      </c>
    </row>
    <row r="7032" spans="1:10" x14ac:dyDescent="0.25">
      <c r="A7032" s="67"/>
      <c r="B7032" s="67"/>
      <c r="C7032" s="67"/>
      <c r="D7032" s="67"/>
      <c r="E7032" s="67" t="s">
        <v>383</v>
      </c>
      <c r="F7032" s="68">
        <v>42124</v>
      </c>
      <c r="G7032" s="67" t="s">
        <v>1523</v>
      </c>
      <c r="H7032" s="67"/>
      <c r="I7032" s="67" t="s">
        <v>1524</v>
      </c>
      <c r="J7032" s="36">
        <v>104</v>
      </c>
    </row>
    <row r="7033" spans="1:10" x14ac:dyDescent="0.25">
      <c r="A7033" s="67"/>
      <c r="B7033" s="67"/>
      <c r="C7033" s="67"/>
      <c r="D7033" s="67"/>
      <c r="E7033" s="67" t="s">
        <v>383</v>
      </c>
      <c r="F7033" s="68">
        <v>42146</v>
      </c>
      <c r="G7033" s="67" t="s">
        <v>2975</v>
      </c>
      <c r="H7033" s="67"/>
      <c r="I7033" s="67" t="s">
        <v>2976</v>
      </c>
      <c r="J7033" s="36">
        <v>61.05</v>
      </c>
    </row>
    <row r="7034" spans="1:10" x14ac:dyDescent="0.25">
      <c r="A7034" s="67"/>
      <c r="B7034" s="67"/>
      <c r="C7034" s="67"/>
      <c r="D7034" s="67"/>
      <c r="E7034" s="67" t="s">
        <v>383</v>
      </c>
      <c r="F7034" s="68">
        <v>42155</v>
      </c>
      <c r="G7034" s="67" t="s">
        <v>1650</v>
      </c>
      <c r="H7034" s="67"/>
      <c r="I7034" s="67" t="s">
        <v>5802</v>
      </c>
      <c r="J7034" s="36">
        <v>60</v>
      </c>
    </row>
    <row r="7035" spans="1:10" x14ac:dyDescent="0.25">
      <c r="A7035" s="67"/>
      <c r="B7035" s="67"/>
      <c r="C7035" s="67"/>
      <c r="D7035" s="67"/>
      <c r="E7035" s="67" t="s">
        <v>383</v>
      </c>
      <c r="F7035" s="68">
        <v>42185</v>
      </c>
      <c r="G7035" s="67" t="s">
        <v>900</v>
      </c>
      <c r="H7035" s="67"/>
      <c r="I7035" s="67" t="s">
        <v>901</v>
      </c>
      <c r="J7035" s="36">
        <v>8</v>
      </c>
    </row>
    <row r="7036" spans="1:10" x14ac:dyDescent="0.25">
      <c r="A7036" s="67"/>
      <c r="B7036" s="67"/>
      <c r="C7036" s="67"/>
      <c r="D7036" s="67"/>
      <c r="E7036" s="67" t="s">
        <v>383</v>
      </c>
      <c r="F7036" s="68">
        <v>42216</v>
      </c>
      <c r="G7036" s="67" t="s">
        <v>1655</v>
      </c>
      <c r="H7036" s="67"/>
      <c r="I7036" s="67" t="s">
        <v>1656</v>
      </c>
      <c r="J7036" s="36">
        <v>8</v>
      </c>
    </row>
    <row r="7037" spans="1:10" x14ac:dyDescent="0.25">
      <c r="A7037" s="67"/>
      <c r="B7037" s="67"/>
      <c r="C7037" s="67"/>
      <c r="D7037" s="67"/>
      <c r="E7037" s="67" t="s">
        <v>390</v>
      </c>
      <c r="F7037" s="68">
        <v>42369</v>
      </c>
      <c r="G7037" s="67"/>
      <c r="H7037" s="67" t="s">
        <v>5803</v>
      </c>
      <c r="I7037" s="67" t="s">
        <v>5804</v>
      </c>
      <c r="J7037" s="36">
        <v>-624.41999999999996</v>
      </c>
    </row>
    <row r="7038" spans="1:10" x14ac:dyDescent="0.25">
      <c r="A7038" s="67"/>
      <c r="B7038" s="67"/>
      <c r="C7038" s="67"/>
      <c r="D7038" s="67"/>
      <c r="E7038" s="67" t="s">
        <v>383</v>
      </c>
      <c r="F7038" s="68">
        <v>42370</v>
      </c>
      <c r="G7038" s="67" t="s">
        <v>1462</v>
      </c>
      <c r="H7038" s="67"/>
      <c r="I7038" s="67" t="s">
        <v>1463</v>
      </c>
      <c r="J7038" s="36">
        <v>500</v>
      </c>
    </row>
    <row r="7039" spans="1:10" x14ac:dyDescent="0.25">
      <c r="A7039" s="67"/>
      <c r="B7039" s="67"/>
      <c r="C7039" s="67"/>
      <c r="D7039" s="67"/>
      <c r="E7039" s="67" t="s">
        <v>383</v>
      </c>
      <c r="F7039" s="68">
        <v>42460</v>
      </c>
      <c r="G7039" s="67" t="s">
        <v>1466</v>
      </c>
      <c r="H7039" s="67"/>
      <c r="I7039" s="67" t="s">
        <v>1467</v>
      </c>
      <c r="J7039" s="36">
        <v>16</v>
      </c>
    </row>
    <row r="7040" spans="1:10" x14ac:dyDescent="0.25">
      <c r="A7040" s="67"/>
      <c r="B7040" s="67"/>
      <c r="C7040" s="67"/>
      <c r="D7040" s="67"/>
      <c r="E7040" s="67" t="s">
        <v>383</v>
      </c>
      <c r="F7040" s="68">
        <v>42490</v>
      </c>
      <c r="G7040" s="67" t="s">
        <v>1666</v>
      </c>
      <c r="H7040" s="67"/>
      <c r="I7040" s="67" t="s">
        <v>1667</v>
      </c>
      <c r="J7040" s="36">
        <v>24</v>
      </c>
    </row>
    <row r="7041" spans="1:10" x14ac:dyDescent="0.25">
      <c r="A7041" s="67"/>
      <c r="B7041" s="67"/>
      <c r="C7041" s="67"/>
      <c r="D7041" s="67"/>
      <c r="E7041" s="67" t="s">
        <v>383</v>
      </c>
      <c r="F7041" s="68">
        <v>42521</v>
      </c>
      <c r="G7041" s="67" t="s">
        <v>1480</v>
      </c>
      <c r="H7041" s="67"/>
      <c r="I7041" s="67" t="s">
        <v>1481</v>
      </c>
      <c r="J7041" s="36">
        <v>16</v>
      </c>
    </row>
    <row r="7042" spans="1:10" x14ac:dyDescent="0.25">
      <c r="A7042" s="67"/>
      <c r="B7042" s="67"/>
      <c r="C7042" s="67"/>
      <c r="D7042" s="67"/>
      <c r="E7042" s="67" t="s">
        <v>426</v>
      </c>
      <c r="F7042" s="68">
        <v>42541</v>
      </c>
      <c r="G7042" s="67"/>
      <c r="H7042" s="67" t="s">
        <v>5799</v>
      </c>
      <c r="I7042" s="67" t="s">
        <v>5805</v>
      </c>
      <c r="J7042" s="36">
        <v>-520</v>
      </c>
    </row>
    <row r="7043" spans="1:10" x14ac:dyDescent="0.25">
      <c r="A7043" s="67"/>
      <c r="B7043" s="67"/>
      <c r="C7043" s="67"/>
      <c r="D7043" s="67"/>
      <c r="E7043" s="67" t="s">
        <v>383</v>
      </c>
      <c r="F7043" s="68">
        <v>42551</v>
      </c>
      <c r="G7043" s="67" t="s">
        <v>1669</v>
      </c>
      <c r="H7043" s="67"/>
      <c r="I7043" s="67" t="s">
        <v>1670</v>
      </c>
      <c r="J7043" s="36">
        <v>20</v>
      </c>
    </row>
    <row r="7044" spans="1:10" x14ac:dyDescent="0.25">
      <c r="A7044" s="67"/>
      <c r="B7044" s="67"/>
      <c r="C7044" s="67"/>
      <c r="D7044" s="67"/>
      <c r="E7044" s="67" t="s">
        <v>383</v>
      </c>
      <c r="F7044" s="68">
        <v>42613</v>
      </c>
      <c r="G7044" s="67" t="s">
        <v>1482</v>
      </c>
      <c r="H7044" s="67"/>
      <c r="I7044" s="67" t="s">
        <v>1483</v>
      </c>
      <c r="J7044" s="36">
        <v>8</v>
      </c>
    </row>
    <row r="7045" spans="1:10" x14ac:dyDescent="0.25">
      <c r="A7045" s="67"/>
      <c r="B7045" s="67"/>
      <c r="C7045" s="67"/>
      <c r="D7045" s="67"/>
      <c r="E7045" s="67" t="s">
        <v>383</v>
      </c>
      <c r="F7045" s="68">
        <v>42643</v>
      </c>
      <c r="G7045" s="67" t="s">
        <v>1581</v>
      </c>
      <c r="H7045" s="67"/>
      <c r="I7045" s="67" t="s">
        <v>1582</v>
      </c>
      <c r="J7045" s="36">
        <v>8</v>
      </c>
    </row>
    <row r="7046" spans="1:10" x14ac:dyDescent="0.25">
      <c r="A7046" s="67"/>
      <c r="B7046" s="67"/>
      <c r="C7046" s="67"/>
      <c r="D7046" s="67"/>
      <c r="E7046" s="67" t="s">
        <v>383</v>
      </c>
      <c r="F7046" s="68">
        <v>42675</v>
      </c>
      <c r="G7046" s="67" t="s">
        <v>1835</v>
      </c>
      <c r="H7046" s="67"/>
      <c r="I7046" s="67" t="s">
        <v>1836</v>
      </c>
      <c r="J7046" s="36">
        <v>8</v>
      </c>
    </row>
    <row r="7047" spans="1:10" x14ac:dyDescent="0.25">
      <c r="A7047" s="67"/>
      <c r="B7047" s="67"/>
      <c r="C7047" s="67"/>
      <c r="D7047" s="67"/>
      <c r="E7047" s="67" t="s">
        <v>383</v>
      </c>
      <c r="F7047" s="68">
        <v>42735</v>
      </c>
      <c r="G7047" s="67" t="s">
        <v>1470</v>
      </c>
      <c r="H7047" s="67"/>
      <c r="I7047" s="67" t="s">
        <v>1471</v>
      </c>
      <c r="J7047" s="36">
        <v>8</v>
      </c>
    </row>
    <row r="7048" spans="1:10" x14ac:dyDescent="0.25">
      <c r="A7048" s="67"/>
      <c r="B7048" s="67"/>
      <c r="C7048" s="67"/>
      <c r="D7048" s="67"/>
      <c r="E7048" s="67" t="s">
        <v>383</v>
      </c>
      <c r="F7048" s="68">
        <v>42855</v>
      </c>
      <c r="G7048" s="67" t="s">
        <v>1474</v>
      </c>
      <c r="H7048" s="67"/>
      <c r="I7048" s="67" t="s">
        <v>1475</v>
      </c>
      <c r="J7048" s="36">
        <v>32</v>
      </c>
    </row>
    <row r="7049" spans="1:10" ht="15.75" thickBot="1" x14ac:dyDescent="0.3">
      <c r="A7049" s="67"/>
      <c r="B7049" s="67"/>
      <c r="C7049" s="67"/>
      <c r="D7049" s="67"/>
      <c r="E7049" s="67" t="s">
        <v>383</v>
      </c>
      <c r="F7049" s="68">
        <v>42886</v>
      </c>
      <c r="G7049" s="67" t="s">
        <v>1545</v>
      </c>
      <c r="H7049" s="67"/>
      <c r="I7049" s="67" t="s">
        <v>1546</v>
      </c>
      <c r="J7049" s="37">
        <v>24</v>
      </c>
    </row>
    <row r="7050" spans="1:10" x14ac:dyDescent="0.25">
      <c r="A7050" s="67"/>
      <c r="B7050" s="67"/>
      <c r="C7050" s="67" t="s">
        <v>5806</v>
      </c>
      <c r="D7050" s="67"/>
      <c r="E7050" s="67"/>
      <c r="F7050" s="68"/>
      <c r="G7050" s="67"/>
      <c r="H7050" s="67"/>
      <c r="I7050" s="67"/>
      <c r="J7050" s="36">
        <f>ROUND(SUM(J7012:J7049),5)</f>
        <v>144</v>
      </c>
    </row>
    <row r="7051" spans="1:10" x14ac:dyDescent="0.25">
      <c r="A7051" s="64"/>
      <c r="B7051" s="64"/>
      <c r="C7051" s="64" t="s">
        <v>5807</v>
      </c>
      <c r="D7051" s="64"/>
      <c r="E7051" s="64"/>
      <c r="F7051" s="65"/>
      <c r="G7051" s="64"/>
      <c r="H7051" s="64"/>
      <c r="I7051" s="64"/>
      <c r="J7051" s="57"/>
    </row>
    <row r="7052" spans="1:10" x14ac:dyDescent="0.25">
      <c r="A7052" s="67"/>
      <c r="B7052" s="67"/>
      <c r="C7052" s="67"/>
      <c r="D7052" s="67"/>
      <c r="E7052" s="67" t="s">
        <v>383</v>
      </c>
      <c r="F7052" s="68">
        <v>40694</v>
      </c>
      <c r="G7052" s="67" t="s">
        <v>1614</v>
      </c>
      <c r="H7052" s="67"/>
      <c r="I7052" s="67" t="s">
        <v>1615</v>
      </c>
      <c r="J7052" s="36">
        <v>20</v>
      </c>
    </row>
    <row r="7053" spans="1:10" x14ac:dyDescent="0.25">
      <c r="A7053" s="67"/>
      <c r="B7053" s="67"/>
      <c r="C7053" s="67"/>
      <c r="D7053" s="67"/>
      <c r="E7053" s="67" t="s">
        <v>383</v>
      </c>
      <c r="F7053" s="68">
        <v>40724</v>
      </c>
      <c r="G7053" s="67" t="s">
        <v>1496</v>
      </c>
      <c r="H7053" s="67"/>
      <c r="I7053" s="67" t="s">
        <v>1497</v>
      </c>
      <c r="J7053" s="36">
        <v>40</v>
      </c>
    </row>
    <row r="7054" spans="1:10" x14ac:dyDescent="0.25">
      <c r="A7054" s="67"/>
      <c r="B7054" s="67"/>
      <c r="C7054" s="67"/>
      <c r="D7054" s="67"/>
      <c r="E7054" s="67" t="s">
        <v>383</v>
      </c>
      <c r="F7054" s="68">
        <v>40877</v>
      </c>
      <c r="G7054" s="67" t="s">
        <v>894</v>
      </c>
      <c r="H7054" s="67"/>
      <c r="I7054" s="67" t="s">
        <v>895</v>
      </c>
      <c r="J7054" s="36">
        <v>40</v>
      </c>
    </row>
    <row r="7055" spans="1:10" x14ac:dyDescent="0.25">
      <c r="A7055" s="67"/>
      <c r="B7055" s="67"/>
      <c r="C7055" s="67"/>
      <c r="D7055" s="67"/>
      <c r="E7055" s="67" t="s">
        <v>383</v>
      </c>
      <c r="F7055" s="68">
        <v>40908</v>
      </c>
      <c r="G7055" s="67" t="s">
        <v>1618</v>
      </c>
      <c r="H7055" s="67"/>
      <c r="I7055" s="67" t="s">
        <v>1619</v>
      </c>
      <c r="J7055" s="36">
        <v>40</v>
      </c>
    </row>
    <row r="7056" spans="1:10" x14ac:dyDescent="0.25">
      <c r="A7056" s="67"/>
      <c r="B7056" s="67"/>
      <c r="C7056" s="67"/>
      <c r="D7056" s="67"/>
      <c r="E7056" s="67" t="s">
        <v>383</v>
      </c>
      <c r="F7056" s="68">
        <v>40939</v>
      </c>
      <c r="G7056" s="67" t="s">
        <v>1539</v>
      </c>
      <c r="H7056" s="67"/>
      <c r="I7056" s="67" t="s">
        <v>1540</v>
      </c>
      <c r="J7056" s="36">
        <v>20</v>
      </c>
    </row>
    <row r="7057" spans="1:10" x14ac:dyDescent="0.25">
      <c r="A7057" s="67"/>
      <c r="B7057" s="67"/>
      <c r="C7057" s="67"/>
      <c r="D7057" s="67"/>
      <c r="E7057" s="67" t="s">
        <v>383</v>
      </c>
      <c r="F7057" s="68">
        <v>40999</v>
      </c>
      <c r="G7057" s="67" t="s">
        <v>702</v>
      </c>
      <c r="H7057" s="67"/>
      <c r="I7057" s="67" t="s">
        <v>703</v>
      </c>
      <c r="J7057" s="36">
        <v>20</v>
      </c>
    </row>
    <row r="7058" spans="1:10" x14ac:dyDescent="0.25">
      <c r="A7058" s="67"/>
      <c r="B7058" s="67"/>
      <c r="C7058" s="67"/>
      <c r="D7058" s="67"/>
      <c r="E7058" s="67" t="s">
        <v>383</v>
      </c>
      <c r="F7058" s="68">
        <v>41029</v>
      </c>
      <c r="G7058" s="67" t="s">
        <v>896</v>
      </c>
      <c r="H7058" s="67"/>
      <c r="I7058" s="67" t="s">
        <v>897</v>
      </c>
      <c r="J7058" s="36">
        <v>60</v>
      </c>
    </row>
    <row r="7059" spans="1:10" x14ac:dyDescent="0.25">
      <c r="A7059" s="67"/>
      <c r="B7059" s="67"/>
      <c r="C7059" s="67"/>
      <c r="D7059" s="67"/>
      <c r="E7059" s="67" t="s">
        <v>383</v>
      </c>
      <c r="F7059" s="68">
        <v>41060</v>
      </c>
      <c r="G7059" s="67" t="s">
        <v>1486</v>
      </c>
      <c r="H7059" s="67"/>
      <c r="I7059" s="67" t="s">
        <v>1487</v>
      </c>
      <c r="J7059" s="36">
        <v>60</v>
      </c>
    </row>
    <row r="7060" spans="1:10" x14ac:dyDescent="0.25">
      <c r="A7060" s="67"/>
      <c r="B7060" s="67"/>
      <c r="C7060" s="67"/>
      <c r="D7060" s="67"/>
      <c r="E7060" s="67" t="s">
        <v>383</v>
      </c>
      <c r="F7060" s="68">
        <v>41121</v>
      </c>
      <c r="G7060" s="67" t="s">
        <v>1513</v>
      </c>
      <c r="H7060" s="67"/>
      <c r="I7060" s="67" t="s">
        <v>1514</v>
      </c>
      <c r="J7060" s="36">
        <v>20</v>
      </c>
    </row>
    <row r="7061" spans="1:10" x14ac:dyDescent="0.25">
      <c r="A7061" s="67"/>
      <c r="B7061" s="67"/>
      <c r="C7061" s="67"/>
      <c r="D7061" s="67"/>
      <c r="E7061" s="67" t="s">
        <v>383</v>
      </c>
      <c r="F7061" s="68">
        <v>41121</v>
      </c>
      <c r="G7061" s="67" t="s">
        <v>1722</v>
      </c>
      <c r="H7061" s="67"/>
      <c r="I7061" s="67" t="s">
        <v>1723</v>
      </c>
      <c r="J7061" s="36">
        <v>-50</v>
      </c>
    </row>
    <row r="7062" spans="1:10" x14ac:dyDescent="0.25">
      <c r="A7062" s="67"/>
      <c r="B7062" s="67"/>
      <c r="C7062" s="67"/>
      <c r="D7062" s="67"/>
      <c r="E7062" s="67" t="s">
        <v>383</v>
      </c>
      <c r="F7062" s="68">
        <v>41152</v>
      </c>
      <c r="G7062" s="67" t="s">
        <v>1565</v>
      </c>
      <c r="H7062" s="67"/>
      <c r="I7062" s="67" t="s">
        <v>1566</v>
      </c>
      <c r="J7062" s="36">
        <v>20</v>
      </c>
    </row>
    <row r="7063" spans="1:10" x14ac:dyDescent="0.25">
      <c r="A7063" s="67"/>
      <c r="B7063" s="67"/>
      <c r="C7063" s="67"/>
      <c r="D7063" s="67"/>
      <c r="E7063" s="67" t="s">
        <v>383</v>
      </c>
      <c r="F7063" s="68">
        <v>41182</v>
      </c>
      <c r="G7063" s="67" t="s">
        <v>1506</v>
      </c>
      <c r="H7063" s="67"/>
      <c r="I7063" s="67" t="s">
        <v>1507</v>
      </c>
      <c r="J7063" s="36">
        <v>20</v>
      </c>
    </row>
    <row r="7064" spans="1:10" x14ac:dyDescent="0.25">
      <c r="A7064" s="67"/>
      <c r="B7064" s="67"/>
      <c r="C7064" s="67"/>
      <c r="D7064" s="67"/>
      <c r="E7064" s="67" t="s">
        <v>383</v>
      </c>
      <c r="F7064" s="68">
        <v>41243</v>
      </c>
      <c r="G7064" s="67" t="s">
        <v>1734</v>
      </c>
      <c r="H7064" s="67"/>
      <c r="I7064" s="67" t="s">
        <v>1735</v>
      </c>
      <c r="J7064" s="36">
        <v>20</v>
      </c>
    </row>
    <row r="7065" spans="1:10" x14ac:dyDescent="0.25">
      <c r="A7065" s="67"/>
      <c r="B7065" s="67"/>
      <c r="C7065" s="67"/>
      <c r="D7065" s="67"/>
      <c r="E7065" s="67" t="s">
        <v>383</v>
      </c>
      <c r="F7065" s="68">
        <v>41274</v>
      </c>
      <c r="G7065" s="67" t="s">
        <v>1541</v>
      </c>
      <c r="H7065" s="67"/>
      <c r="I7065" s="67" t="s">
        <v>1542</v>
      </c>
      <c r="J7065" s="36">
        <v>60</v>
      </c>
    </row>
    <row r="7066" spans="1:10" x14ac:dyDescent="0.25">
      <c r="A7066" s="67"/>
      <c r="B7066" s="67"/>
      <c r="C7066" s="67"/>
      <c r="D7066" s="67"/>
      <c r="E7066" s="67" t="s">
        <v>383</v>
      </c>
      <c r="F7066" s="68">
        <v>41305</v>
      </c>
      <c r="G7066" s="67" t="s">
        <v>1488</v>
      </c>
      <c r="H7066" s="67"/>
      <c r="I7066" s="67" t="s">
        <v>1489</v>
      </c>
      <c r="J7066" s="36">
        <v>20</v>
      </c>
    </row>
    <row r="7067" spans="1:10" x14ac:dyDescent="0.25">
      <c r="A7067" s="67"/>
      <c r="B7067" s="67"/>
      <c r="C7067" s="67"/>
      <c r="D7067" s="67"/>
      <c r="E7067" s="67" t="s">
        <v>383</v>
      </c>
      <c r="F7067" s="68">
        <v>41333</v>
      </c>
      <c r="G7067" s="67" t="s">
        <v>1571</v>
      </c>
      <c r="H7067" s="67"/>
      <c r="I7067" s="67" t="s">
        <v>1572</v>
      </c>
      <c r="J7067" s="36">
        <v>20</v>
      </c>
    </row>
    <row r="7068" spans="1:10" x14ac:dyDescent="0.25">
      <c r="A7068" s="67"/>
      <c r="B7068" s="67"/>
      <c r="C7068" s="67"/>
      <c r="D7068" s="67"/>
      <c r="E7068" s="67" t="s">
        <v>383</v>
      </c>
      <c r="F7068" s="68">
        <v>41364</v>
      </c>
      <c r="G7068" s="67" t="s">
        <v>1624</v>
      </c>
      <c r="H7068" s="67"/>
      <c r="I7068" s="67" t="s">
        <v>1625</v>
      </c>
      <c r="J7068" s="36">
        <v>20</v>
      </c>
    </row>
    <row r="7069" spans="1:10" x14ac:dyDescent="0.25">
      <c r="A7069" s="67"/>
      <c r="B7069" s="67"/>
      <c r="C7069" s="67"/>
      <c r="D7069" s="67"/>
      <c r="E7069" s="67" t="s">
        <v>383</v>
      </c>
      <c r="F7069" s="68">
        <v>41394</v>
      </c>
      <c r="G7069" s="67" t="s">
        <v>1515</v>
      </c>
      <c r="H7069" s="67"/>
      <c r="I7069" s="67" t="s">
        <v>1516</v>
      </c>
      <c r="J7069" s="36">
        <v>80</v>
      </c>
    </row>
    <row r="7070" spans="1:10" x14ac:dyDescent="0.25">
      <c r="A7070" s="67"/>
      <c r="B7070" s="67"/>
      <c r="C7070" s="67"/>
      <c r="D7070" s="67"/>
      <c r="E7070" s="67" t="s">
        <v>383</v>
      </c>
      <c r="F7070" s="68">
        <v>41486</v>
      </c>
      <c r="G7070" s="67" t="s">
        <v>1517</v>
      </c>
      <c r="H7070" s="67"/>
      <c r="I7070" s="67" t="s">
        <v>1518</v>
      </c>
      <c r="J7070" s="36">
        <v>20</v>
      </c>
    </row>
    <row r="7071" spans="1:10" x14ac:dyDescent="0.25">
      <c r="A7071" s="67"/>
      <c r="B7071" s="67"/>
      <c r="C7071" s="67"/>
      <c r="D7071" s="67"/>
      <c r="E7071" s="67" t="s">
        <v>383</v>
      </c>
      <c r="F7071" s="68">
        <v>41517</v>
      </c>
      <c r="G7071" s="67" t="s">
        <v>1508</v>
      </c>
      <c r="H7071" s="67"/>
      <c r="I7071" s="67" t="s">
        <v>1509</v>
      </c>
      <c r="J7071" s="36">
        <v>80</v>
      </c>
    </row>
    <row r="7072" spans="1:10" x14ac:dyDescent="0.25">
      <c r="A7072" s="67"/>
      <c r="B7072" s="67"/>
      <c r="C7072" s="67"/>
      <c r="D7072" s="67"/>
      <c r="E7072" s="67" t="s">
        <v>383</v>
      </c>
      <c r="F7072" s="68">
        <v>41517</v>
      </c>
      <c r="G7072" s="67" t="s">
        <v>1754</v>
      </c>
      <c r="H7072" s="67"/>
      <c r="I7072" s="67" t="s">
        <v>1755</v>
      </c>
      <c r="J7072" s="36">
        <v>2942.09</v>
      </c>
    </row>
    <row r="7073" spans="1:10" x14ac:dyDescent="0.25">
      <c r="A7073" s="67"/>
      <c r="B7073" s="67"/>
      <c r="C7073" s="67"/>
      <c r="D7073" s="67"/>
      <c r="E7073" s="67" t="s">
        <v>383</v>
      </c>
      <c r="F7073" s="68">
        <v>41547</v>
      </c>
      <c r="G7073" s="67" t="s">
        <v>1543</v>
      </c>
      <c r="H7073" s="67"/>
      <c r="I7073" s="67" t="s">
        <v>1544</v>
      </c>
      <c r="J7073" s="36">
        <v>78</v>
      </c>
    </row>
    <row r="7074" spans="1:10" x14ac:dyDescent="0.25">
      <c r="A7074" s="67"/>
      <c r="B7074" s="67"/>
      <c r="C7074" s="67"/>
      <c r="D7074" s="67"/>
      <c r="E7074" s="67" t="s">
        <v>383</v>
      </c>
      <c r="F7074" s="68">
        <v>41578</v>
      </c>
      <c r="G7074" s="67" t="s">
        <v>421</v>
      </c>
      <c r="H7074" s="67"/>
      <c r="I7074" s="67" t="s">
        <v>422</v>
      </c>
      <c r="J7074" s="36">
        <v>40</v>
      </c>
    </row>
    <row r="7075" spans="1:10" x14ac:dyDescent="0.25">
      <c r="A7075" s="67"/>
      <c r="B7075" s="67"/>
      <c r="C7075" s="67"/>
      <c r="D7075" s="67"/>
      <c r="E7075" s="67" t="s">
        <v>383</v>
      </c>
      <c r="F7075" s="68">
        <v>41608</v>
      </c>
      <c r="G7075" s="67" t="s">
        <v>1519</v>
      </c>
      <c r="H7075" s="67"/>
      <c r="I7075" s="67" t="s">
        <v>1520</v>
      </c>
      <c r="J7075" s="36">
        <v>20</v>
      </c>
    </row>
    <row r="7076" spans="1:10" x14ac:dyDescent="0.25">
      <c r="A7076" s="67"/>
      <c r="B7076" s="67"/>
      <c r="C7076" s="67"/>
      <c r="D7076" s="67"/>
      <c r="E7076" s="67" t="s">
        <v>383</v>
      </c>
      <c r="F7076" s="68">
        <v>41639</v>
      </c>
      <c r="G7076" s="67" t="s">
        <v>1628</v>
      </c>
      <c r="H7076" s="67"/>
      <c r="I7076" s="67" t="s">
        <v>1629</v>
      </c>
      <c r="J7076" s="36">
        <v>20</v>
      </c>
    </row>
    <row r="7077" spans="1:10" x14ac:dyDescent="0.25">
      <c r="A7077" s="67"/>
      <c r="B7077" s="67"/>
      <c r="C7077" s="67"/>
      <c r="D7077" s="67"/>
      <c r="E7077" s="67" t="s">
        <v>383</v>
      </c>
      <c r="F7077" s="68">
        <v>41729</v>
      </c>
      <c r="G7077" s="67" t="s">
        <v>1478</v>
      </c>
      <c r="H7077" s="67"/>
      <c r="I7077" s="67" t="s">
        <v>1479</v>
      </c>
      <c r="J7077" s="36">
        <v>78</v>
      </c>
    </row>
    <row r="7078" spans="1:10" x14ac:dyDescent="0.25">
      <c r="A7078" s="67"/>
      <c r="B7078" s="67"/>
      <c r="C7078" s="67"/>
      <c r="D7078" s="67"/>
      <c r="E7078" s="67" t="s">
        <v>383</v>
      </c>
      <c r="F7078" s="68">
        <v>41759</v>
      </c>
      <c r="G7078" s="67" t="s">
        <v>1521</v>
      </c>
      <c r="H7078" s="67"/>
      <c r="I7078" s="67" t="s">
        <v>1522</v>
      </c>
      <c r="J7078" s="36">
        <v>40</v>
      </c>
    </row>
    <row r="7079" spans="1:10" x14ac:dyDescent="0.25">
      <c r="A7079" s="67"/>
      <c r="B7079" s="67"/>
      <c r="C7079" s="67"/>
      <c r="D7079" s="67"/>
      <c r="E7079" s="67" t="s">
        <v>383</v>
      </c>
      <c r="F7079" s="68">
        <v>41790</v>
      </c>
      <c r="G7079" s="67" t="s">
        <v>1116</v>
      </c>
      <c r="H7079" s="67"/>
      <c r="I7079" s="67" t="s">
        <v>1117</v>
      </c>
      <c r="J7079" s="36">
        <v>20</v>
      </c>
    </row>
    <row r="7080" spans="1:10" x14ac:dyDescent="0.25">
      <c r="A7080" s="67"/>
      <c r="B7080" s="67"/>
      <c r="C7080" s="67"/>
      <c r="D7080" s="67"/>
      <c r="E7080" s="67" t="s">
        <v>383</v>
      </c>
      <c r="F7080" s="68">
        <v>41820</v>
      </c>
      <c r="G7080" s="67" t="s">
        <v>1638</v>
      </c>
      <c r="H7080" s="67"/>
      <c r="I7080" s="67" t="s">
        <v>1639</v>
      </c>
      <c r="J7080" s="36">
        <v>20</v>
      </c>
    </row>
    <row r="7081" spans="1:10" x14ac:dyDescent="0.25">
      <c r="A7081" s="67"/>
      <c r="B7081" s="67"/>
      <c r="C7081" s="67"/>
      <c r="D7081" s="67"/>
      <c r="E7081" s="67" t="s">
        <v>426</v>
      </c>
      <c r="F7081" s="68">
        <v>41911</v>
      </c>
      <c r="G7081" s="67"/>
      <c r="H7081" s="67" t="s">
        <v>5808</v>
      </c>
      <c r="I7081" s="67" t="s">
        <v>5809</v>
      </c>
      <c r="J7081" s="36">
        <v>-152.25</v>
      </c>
    </row>
    <row r="7082" spans="1:10" x14ac:dyDescent="0.25">
      <c r="A7082" s="67"/>
      <c r="B7082" s="67"/>
      <c r="C7082" s="67"/>
      <c r="D7082" s="67"/>
      <c r="E7082" s="67" t="s">
        <v>383</v>
      </c>
      <c r="F7082" s="68">
        <v>41943</v>
      </c>
      <c r="G7082" s="67" t="s">
        <v>1644</v>
      </c>
      <c r="H7082" s="67"/>
      <c r="I7082" s="67" t="s">
        <v>1645</v>
      </c>
      <c r="J7082" s="36">
        <v>238</v>
      </c>
    </row>
    <row r="7083" spans="1:10" x14ac:dyDescent="0.25">
      <c r="A7083" s="67"/>
      <c r="B7083" s="67"/>
      <c r="C7083" s="67"/>
      <c r="D7083" s="67"/>
      <c r="E7083" s="67" t="s">
        <v>383</v>
      </c>
      <c r="F7083" s="68">
        <v>41973</v>
      </c>
      <c r="G7083" s="67" t="s">
        <v>1646</v>
      </c>
      <c r="H7083" s="67"/>
      <c r="I7083" s="67" t="s">
        <v>1647</v>
      </c>
      <c r="J7083" s="36">
        <v>40</v>
      </c>
    </row>
    <row r="7084" spans="1:10" x14ac:dyDescent="0.25">
      <c r="A7084" s="67"/>
      <c r="B7084" s="67"/>
      <c r="C7084" s="67"/>
      <c r="D7084" s="67"/>
      <c r="E7084" s="67" t="s">
        <v>423</v>
      </c>
      <c r="F7084" s="68">
        <v>41997</v>
      </c>
      <c r="G7084" s="67"/>
      <c r="H7084" s="67"/>
      <c r="I7084" s="67" t="s">
        <v>430</v>
      </c>
      <c r="J7084" s="36">
        <v>24.26</v>
      </c>
    </row>
    <row r="7085" spans="1:10" x14ac:dyDescent="0.25">
      <c r="A7085" s="67"/>
      <c r="B7085" s="67"/>
      <c r="C7085" s="67"/>
      <c r="D7085" s="67"/>
      <c r="E7085" s="67" t="s">
        <v>383</v>
      </c>
      <c r="F7085" s="68">
        <v>42004</v>
      </c>
      <c r="G7085" s="67" t="s">
        <v>1648</v>
      </c>
      <c r="H7085" s="67"/>
      <c r="I7085" s="67" t="s">
        <v>1649</v>
      </c>
      <c r="J7085" s="36">
        <v>38</v>
      </c>
    </row>
    <row r="7086" spans="1:10" x14ac:dyDescent="0.25">
      <c r="A7086" s="67"/>
      <c r="B7086" s="67"/>
      <c r="C7086" s="67"/>
      <c r="D7086" s="67"/>
      <c r="E7086" s="67" t="s">
        <v>383</v>
      </c>
      <c r="F7086" s="68">
        <v>42004</v>
      </c>
      <c r="G7086" s="67" t="s">
        <v>5810</v>
      </c>
      <c r="H7086" s="67"/>
      <c r="I7086" s="67" t="s">
        <v>5811</v>
      </c>
      <c r="J7086" s="36">
        <v>-2942.09</v>
      </c>
    </row>
    <row r="7087" spans="1:10" x14ac:dyDescent="0.25">
      <c r="A7087" s="67"/>
      <c r="B7087" s="67"/>
      <c r="C7087" s="67"/>
      <c r="D7087" s="67"/>
      <c r="E7087" s="67" t="s">
        <v>383</v>
      </c>
      <c r="F7087" s="68">
        <v>42035</v>
      </c>
      <c r="G7087" s="67" t="s">
        <v>1579</v>
      </c>
      <c r="H7087" s="67"/>
      <c r="I7087" s="67" t="s">
        <v>1580</v>
      </c>
      <c r="J7087" s="36">
        <v>20</v>
      </c>
    </row>
    <row r="7088" spans="1:10" x14ac:dyDescent="0.25">
      <c r="A7088" s="67"/>
      <c r="B7088" s="67"/>
      <c r="C7088" s="67"/>
      <c r="D7088" s="67"/>
      <c r="E7088" s="67" t="s">
        <v>383</v>
      </c>
      <c r="F7088" s="68">
        <v>42094</v>
      </c>
      <c r="G7088" s="67" t="s">
        <v>898</v>
      </c>
      <c r="H7088" s="67"/>
      <c r="I7088" s="67" t="s">
        <v>899</v>
      </c>
      <c r="J7088" s="36">
        <v>60</v>
      </c>
    </row>
    <row r="7089" spans="1:10" x14ac:dyDescent="0.25">
      <c r="A7089" s="67"/>
      <c r="B7089" s="67"/>
      <c r="C7089" s="67"/>
      <c r="D7089" s="67"/>
      <c r="E7089" s="67" t="s">
        <v>383</v>
      </c>
      <c r="F7089" s="68">
        <v>42155</v>
      </c>
      <c r="G7089" s="67" t="s">
        <v>1650</v>
      </c>
      <c r="H7089" s="67"/>
      <c r="I7089" s="67" t="s">
        <v>1651</v>
      </c>
      <c r="J7089" s="36">
        <v>20</v>
      </c>
    </row>
    <row r="7090" spans="1:10" x14ac:dyDescent="0.25">
      <c r="A7090" s="67"/>
      <c r="B7090" s="67"/>
      <c r="C7090" s="67"/>
      <c r="D7090" s="67"/>
      <c r="E7090" s="67" t="s">
        <v>383</v>
      </c>
      <c r="F7090" s="68">
        <v>42185</v>
      </c>
      <c r="G7090" s="67" t="s">
        <v>900</v>
      </c>
      <c r="H7090" s="67"/>
      <c r="I7090" s="67" t="s">
        <v>901</v>
      </c>
      <c r="J7090" s="36">
        <v>40</v>
      </c>
    </row>
    <row r="7091" spans="1:10" x14ac:dyDescent="0.25">
      <c r="A7091" s="67"/>
      <c r="B7091" s="67"/>
      <c r="C7091" s="67"/>
      <c r="D7091" s="67"/>
      <c r="E7091" s="67" t="s">
        <v>383</v>
      </c>
      <c r="F7091" s="68">
        <v>42216</v>
      </c>
      <c r="G7091" s="67" t="s">
        <v>1655</v>
      </c>
      <c r="H7091" s="67"/>
      <c r="I7091" s="67" t="s">
        <v>1656</v>
      </c>
      <c r="J7091" s="36">
        <v>20</v>
      </c>
    </row>
    <row r="7092" spans="1:10" x14ac:dyDescent="0.25">
      <c r="A7092" s="67"/>
      <c r="B7092" s="67"/>
      <c r="C7092" s="67"/>
      <c r="D7092" s="67"/>
      <c r="E7092" s="67" t="s">
        <v>426</v>
      </c>
      <c r="F7092" s="68">
        <v>42226</v>
      </c>
      <c r="G7092" s="67"/>
      <c r="H7092" s="67" t="s">
        <v>5808</v>
      </c>
      <c r="I7092" s="67" t="s">
        <v>5809</v>
      </c>
      <c r="J7092" s="36">
        <v>-137.59</v>
      </c>
    </row>
    <row r="7093" spans="1:10" x14ac:dyDescent="0.25">
      <c r="A7093" s="67"/>
      <c r="B7093" s="67"/>
      <c r="C7093" s="67"/>
      <c r="D7093" s="67"/>
      <c r="E7093" s="67" t="s">
        <v>383</v>
      </c>
      <c r="F7093" s="68">
        <v>42247</v>
      </c>
      <c r="G7093" s="67" t="s">
        <v>1658</v>
      </c>
      <c r="H7093" s="67"/>
      <c r="I7093" s="67" t="s">
        <v>1659</v>
      </c>
      <c r="J7093" s="36">
        <v>40</v>
      </c>
    </row>
    <row r="7094" spans="1:10" x14ac:dyDescent="0.25">
      <c r="A7094" s="67"/>
      <c r="B7094" s="67"/>
      <c r="C7094" s="67"/>
      <c r="D7094" s="67"/>
      <c r="E7094" s="67" t="s">
        <v>383</v>
      </c>
      <c r="F7094" s="68">
        <v>42277</v>
      </c>
      <c r="G7094" s="67" t="s">
        <v>991</v>
      </c>
      <c r="H7094" s="67"/>
      <c r="I7094" s="67" t="s">
        <v>992</v>
      </c>
      <c r="J7094" s="36">
        <v>20</v>
      </c>
    </row>
    <row r="7095" spans="1:10" x14ac:dyDescent="0.25">
      <c r="A7095" s="67"/>
      <c r="B7095" s="67"/>
      <c r="C7095" s="67"/>
      <c r="D7095" s="67"/>
      <c r="E7095" s="67" t="s">
        <v>383</v>
      </c>
      <c r="F7095" s="68">
        <v>42338</v>
      </c>
      <c r="G7095" s="67" t="s">
        <v>1525</v>
      </c>
      <c r="H7095" s="67"/>
      <c r="I7095" s="67" t="s">
        <v>1526</v>
      </c>
      <c r="J7095" s="36">
        <v>20</v>
      </c>
    </row>
    <row r="7096" spans="1:10" x14ac:dyDescent="0.25">
      <c r="A7096" s="67"/>
      <c r="B7096" s="67"/>
      <c r="C7096" s="67"/>
      <c r="D7096" s="67"/>
      <c r="E7096" s="67" t="s">
        <v>426</v>
      </c>
      <c r="F7096" s="68">
        <v>42366</v>
      </c>
      <c r="G7096" s="67"/>
      <c r="H7096" s="67" t="s">
        <v>5808</v>
      </c>
      <c r="I7096" s="67" t="s">
        <v>5809</v>
      </c>
      <c r="J7096" s="36">
        <v>-205.52</v>
      </c>
    </row>
    <row r="7097" spans="1:10" x14ac:dyDescent="0.25">
      <c r="A7097" s="67"/>
      <c r="B7097" s="67"/>
      <c r="C7097" s="67"/>
      <c r="D7097" s="67"/>
      <c r="E7097" s="67" t="s">
        <v>383</v>
      </c>
      <c r="F7097" s="68">
        <v>42369</v>
      </c>
      <c r="G7097" s="67" t="s">
        <v>1663</v>
      </c>
      <c r="H7097" s="67"/>
      <c r="I7097" s="67" t="s">
        <v>1664</v>
      </c>
      <c r="J7097" s="36">
        <v>40</v>
      </c>
    </row>
    <row r="7098" spans="1:10" x14ac:dyDescent="0.25">
      <c r="A7098" s="67"/>
      <c r="B7098" s="67"/>
      <c r="C7098" s="67"/>
      <c r="D7098" s="67"/>
      <c r="E7098" s="67" t="s">
        <v>383</v>
      </c>
      <c r="F7098" s="68">
        <v>42429</v>
      </c>
      <c r="G7098" s="67" t="s">
        <v>1464</v>
      </c>
      <c r="H7098" s="67"/>
      <c r="I7098" s="67" t="s">
        <v>1465</v>
      </c>
      <c r="J7098" s="36">
        <v>20</v>
      </c>
    </row>
    <row r="7099" spans="1:10" x14ac:dyDescent="0.25">
      <c r="A7099" s="67"/>
      <c r="B7099" s="67"/>
      <c r="C7099" s="67"/>
      <c r="D7099" s="67"/>
      <c r="E7099" s="67" t="s">
        <v>426</v>
      </c>
      <c r="F7099" s="68">
        <v>42457</v>
      </c>
      <c r="G7099" s="67"/>
      <c r="H7099" s="67" t="s">
        <v>5808</v>
      </c>
      <c r="I7099" s="67" t="s">
        <v>5812</v>
      </c>
      <c r="J7099" s="36">
        <v>-137.81</v>
      </c>
    </row>
    <row r="7100" spans="1:10" x14ac:dyDescent="0.25">
      <c r="A7100" s="67"/>
      <c r="B7100" s="67"/>
      <c r="C7100" s="67"/>
      <c r="D7100" s="67"/>
      <c r="E7100" s="67" t="s">
        <v>426</v>
      </c>
      <c r="F7100" s="68">
        <v>42481</v>
      </c>
      <c r="G7100" s="67"/>
      <c r="H7100" s="67" t="s">
        <v>5808</v>
      </c>
      <c r="I7100" s="67" t="s">
        <v>1806</v>
      </c>
      <c r="J7100" s="36">
        <v>-115.44</v>
      </c>
    </row>
    <row r="7101" spans="1:10" x14ac:dyDescent="0.25">
      <c r="A7101" s="67"/>
      <c r="B7101" s="67"/>
      <c r="C7101" s="67"/>
      <c r="D7101" s="67"/>
      <c r="E7101" s="67" t="s">
        <v>383</v>
      </c>
      <c r="F7101" s="68">
        <v>42490</v>
      </c>
      <c r="G7101" s="67" t="s">
        <v>1666</v>
      </c>
      <c r="H7101" s="67"/>
      <c r="I7101" s="67" t="s">
        <v>1667</v>
      </c>
      <c r="J7101" s="36">
        <v>60</v>
      </c>
    </row>
    <row r="7102" spans="1:10" x14ac:dyDescent="0.25">
      <c r="A7102" s="67"/>
      <c r="B7102" s="67"/>
      <c r="C7102" s="67"/>
      <c r="D7102" s="67"/>
      <c r="E7102" s="67" t="s">
        <v>383</v>
      </c>
      <c r="F7102" s="68">
        <v>42521</v>
      </c>
      <c r="G7102" s="67" t="s">
        <v>1480</v>
      </c>
      <c r="H7102" s="67"/>
      <c r="I7102" s="67" t="s">
        <v>1481</v>
      </c>
      <c r="J7102" s="36">
        <v>78</v>
      </c>
    </row>
    <row r="7103" spans="1:10" x14ac:dyDescent="0.25">
      <c r="A7103" s="67"/>
      <c r="B7103" s="67"/>
      <c r="C7103" s="67"/>
      <c r="D7103" s="67"/>
      <c r="E7103" s="67" t="s">
        <v>383</v>
      </c>
      <c r="F7103" s="68">
        <v>42551</v>
      </c>
      <c r="G7103" s="67" t="s">
        <v>1669</v>
      </c>
      <c r="H7103" s="67"/>
      <c r="I7103" s="67" t="s">
        <v>1670</v>
      </c>
      <c r="J7103" s="36">
        <v>40</v>
      </c>
    </row>
    <row r="7104" spans="1:10" x14ac:dyDescent="0.25">
      <c r="A7104" s="67"/>
      <c r="B7104" s="67"/>
      <c r="C7104" s="67"/>
      <c r="D7104" s="67"/>
      <c r="E7104" s="67" t="s">
        <v>383</v>
      </c>
      <c r="F7104" s="68">
        <v>42582</v>
      </c>
      <c r="G7104" s="67" t="s">
        <v>1830</v>
      </c>
      <c r="H7104" s="67"/>
      <c r="I7104" s="67" t="s">
        <v>1831</v>
      </c>
      <c r="J7104" s="36">
        <v>60</v>
      </c>
    </row>
    <row r="7105" spans="1:10" x14ac:dyDescent="0.25">
      <c r="A7105" s="67"/>
      <c r="B7105" s="67"/>
      <c r="C7105" s="67"/>
      <c r="D7105" s="67"/>
      <c r="E7105" s="67" t="s">
        <v>383</v>
      </c>
      <c r="F7105" s="68">
        <v>42613</v>
      </c>
      <c r="G7105" s="67" t="s">
        <v>1482</v>
      </c>
      <c r="H7105" s="67"/>
      <c r="I7105" s="67" t="s">
        <v>1483</v>
      </c>
      <c r="J7105" s="36">
        <v>240</v>
      </c>
    </row>
    <row r="7106" spans="1:10" x14ac:dyDescent="0.25">
      <c r="A7106" s="67"/>
      <c r="B7106" s="67"/>
      <c r="C7106" s="67"/>
      <c r="D7106" s="67"/>
      <c r="E7106" s="67" t="s">
        <v>383</v>
      </c>
      <c r="F7106" s="68">
        <v>42643</v>
      </c>
      <c r="G7106" s="67" t="s">
        <v>1581</v>
      </c>
      <c r="H7106" s="67"/>
      <c r="I7106" s="67" t="s">
        <v>1582</v>
      </c>
      <c r="J7106" s="36">
        <v>60</v>
      </c>
    </row>
    <row r="7107" spans="1:10" x14ac:dyDescent="0.25">
      <c r="A7107" s="67"/>
      <c r="B7107" s="67"/>
      <c r="C7107" s="67"/>
      <c r="D7107" s="67"/>
      <c r="E7107" s="67" t="s">
        <v>423</v>
      </c>
      <c r="F7107" s="68">
        <v>42657</v>
      </c>
      <c r="G7107" s="67"/>
      <c r="H7107" s="67" t="s">
        <v>1637</v>
      </c>
      <c r="I7107" s="67" t="s">
        <v>1675</v>
      </c>
      <c r="J7107" s="36">
        <v>1000</v>
      </c>
    </row>
    <row r="7108" spans="1:10" x14ac:dyDescent="0.25">
      <c r="A7108" s="67"/>
      <c r="B7108" s="67"/>
      <c r="C7108" s="67"/>
      <c r="D7108" s="67"/>
      <c r="E7108" s="67" t="s">
        <v>423</v>
      </c>
      <c r="F7108" s="68">
        <v>42657</v>
      </c>
      <c r="G7108" s="67"/>
      <c r="H7108" s="67"/>
      <c r="I7108" s="67" t="s">
        <v>431</v>
      </c>
      <c r="J7108" s="36">
        <v>-25.38</v>
      </c>
    </row>
    <row r="7109" spans="1:10" x14ac:dyDescent="0.25">
      <c r="A7109" s="67"/>
      <c r="B7109" s="67"/>
      <c r="C7109" s="67"/>
      <c r="D7109" s="67"/>
      <c r="E7109" s="67" t="s">
        <v>383</v>
      </c>
      <c r="F7109" s="68">
        <v>42675</v>
      </c>
      <c r="G7109" s="67" t="s">
        <v>1835</v>
      </c>
      <c r="H7109" s="67"/>
      <c r="I7109" s="67" t="s">
        <v>1836</v>
      </c>
      <c r="J7109" s="36">
        <v>40</v>
      </c>
    </row>
    <row r="7110" spans="1:10" x14ac:dyDescent="0.25">
      <c r="A7110" s="67"/>
      <c r="B7110" s="67"/>
      <c r="C7110" s="67"/>
      <c r="D7110" s="67"/>
      <c r="E7110" s="67" t="s">
        <v>383</v>
      </c>
      <c r="F7110" s="68">
        <v>42704</v>
      </c>
      <c r="G7110" s="67" t="s">
        <v>1468</v>
      </c>
      <c r="H7110" s="67"/>
      <c r="I7110" s="67" t="s">
        <v>1469</v>
      </c>
      <c r="J7110" s="36">
        <v>20</v>
      </c>
    </row>
    <row r="7111" spans="1:10" x14ac:dyDescent="0.25">
      <c r="A7111" s="67"/>
      <c r="B7111" s="67"/>
      <c r="C7111" s="67"/>
      <c r="D7111" s="67"/>
      <c r="E7111" s="67" t="s">
        <v>426</v>
      </c>
      <c r="F7111" s="68">
        <v>42731</v>
      </c>
      <c r="G7111" s="67"/>
      <c r="H7111" s="67" t="s">
        <v>5808</v>
      </c>
      <c r="I7111" s="67" t="s">
        <v>5813</v>
      </c>
      <c r="J7111" s="36">
        <v>-123.28</v>
      </c>
    </row>
    <row r="7112" spans="1:10" x14ac:dyDescent="0.25">
      <c r="A7112" s="67"/>
      <c r="B7112" s="67"/>
      <c r="C7112" s="67"/>
      <c r="D7112" s="67"/>
      <c r="E7112" s="67" t="s">
        <v>383</v>
      </c>
      <c r="F7112" s="68">
        <v>42735</v>
      </c>
      <c r="G7112" s="67" t="s">
        <v>1470</v>
      </c>
      <c r="H7112" s="67"/>
      <c r="I7112" s="67" t="s">
        <v>1471</v>
      </c>
      <c r="J7112" s="36">
        <v>20</v>
      </c>
    </row>
    <row r="7113" spans="1:10" x14ac:dyDescent="0.25">
      <c r="A7113" s="67"/>
      <c r="B7113" s="67"/>
      <c r="C7113" s="67"/>
      <c r="D7113" s="67"/>
      <c r="E7113" s="67" t="s">
        <v>383</v>
      </c>
      <c r="F7113" s="68">
        <v>42794</v>
      </c>
      <c r="G7113" s="67" t="s">
        <v>1551</v>
      </c>
      <c r="H7113" s="67"/>
      <c r="I7113" s="67" t="s">
        <v>1465</v>
      </c>
      <c r="J7113" s="36">
        <v>40</v>
      </c>
    </row>
    <row r="7114" spans="1:10" x14ac:dyDescent="0.25">
      <c r="A7114" s="67"/>
      <c r="B7114" s="67"/>
      <c r="C7114" s="67"/>
      <c r="D7114" s="67"/>
      <c r="E7114" s="67" t="s">
        <v>383</v>
      </c>
      <c r="F7114" s="68">
        <v>42825</v>
      </c>
      <c r="G7114" s="67" t="s">
        <v>1588</v>
      </c>
      <c r="H7114" s="67"/>
      <c r="I7114" s="67" t="s">
        <v>1589</v>
      </c>
      <c r="J7114" s="36">
        <v>20</v>
      </c>
    </row>
    <row r="7115" spans="1:10" x14ac:dyDescent="0.25">
      <c r="A7115" s="67"/>
      <c r="B7115" s="67"/>
      <c r="C7115" s="67"/>
      <c r="D7115" s="67"/>
      <c r="E7115" s="67" t="s">
        <v>383</v>
      </c>
      <c r="F7115" s="68">
        <v>42838</v>
      </c>
      <c r="G7115" s="67" t="s">
        <v>2582</v>
      </c>
      <c r="H7115" s="67"/>
      <c r="I7115" s="67" t="s">
        <v>5814</v>
      </c>
      <c r="J7115" s="36">
        <v>-160</v>
      </c>
    </row>
    <row r="7116" spans="1:10" x14ac:dyDescent="0.25">
      <c r="A7116" s="67"/>
      <c r="B7116" s="67"/>
      <c r="C7116" s="67"/>
      <c r="D7116" s="67"/>
      <c r="E7116" s="67" t="s">
        <v>383</v>
      </c>
      <c r="F7116" s="68">
        <v>42855</v>
      </c>
      <c r="G7116" s="67" t="s">
        <v>1474</v>
      </c>
      <c r="H7116" s="67"/>
      <c r="I7116" s="67" t="s">
        <v>1475</v>
      </c>
      <c r="J7116" s="36">
        <v>20</v>
      </c>
    </row>
    <row r="7117" spans="1:10" x14ac:dyDescent="0.25">
      <c r="A7117" s="67"/>
      <c r="B7117" s="67"/>
      <c r="C7117" s="67"/>
      <c r="D7117" s="67"/>
      <c r="E7117" s="67" t="s">
        <v>383</v>
      </c>
      <c r="F7117" s="68">
        <v>42886</v>
      </c>
      <c r="G7117" s="67" t="s">
        <v>1545</v>
      </c>
      <c r="H7117" s="67"/>
      <c r="I7117" s="67" t="s">
        <v>1546</v>
      </c>
      <c r="J7117" s="36">
        <v>38</v>
      </c>
    </row>
    <row r="7118" spans="1:10" x14ac:dyDescent="0.25">
      <c r="A7118" s="67"/>
      <c r="B7118" s="67"/>
      <c r="C7118" s="67"/>
      <c r="D7118" s="67"/>
      <c r="E7118" s="67" t="s">
        <v>390</v>
      </c>
      <c r="F7118" s="68">
        <v>42968</v>
      </c>
      <c r="G7118" s="67" t="s">
        <v>5815</v>
      </c>
      <c r="H7118" s="67" t="s">
        <v>634</v>
      </c>
      <c r="I7118" s="67" t="s">
        <v>5816</v>
      </c>
      <c r="J7118" s="36">
        <v>-132.5</v>
      </c>
    </row>
    <row r="7119" spans="1:10" x14ac:dyDescent="0.25">
      <c r="A7119" s="67"/>
      <c r="B7119" s="67"/>
      <c r="C7119" s="67"/>
      <c r="D7119" s="67"/>
      <c r="E7119" s="67" t="s">
        <v>390</v>
      </c>
      <c r="F7119" s="68">
        <v>43225</v>
      </c>
      <c r="G7119" s="67" t="s">
        <v>5817</v>
      </c>
      <c r="H7119" s="67" t="s">
        <v>634</v>
      </c>
      <c r="I7119" s="67" t="s">
        <v>5818</v>
      </c>
      <c r="J7119" s="36">
        <v>-72.7</v>
      </c>
    </row>
    <row r="7120" spans="1:10" x14ac:dyDescent="0.25">
      <c r="A7120" s="67"/>
      <c r="B7120" s="67"/>
      <c r="C7120" s="67"/>
      <c r="D7120" s="67"/>
      <c r="E7120" s="67" t="s">
        <v>390</v>
      </c>
      <c r="F7120" s="68">
        <v>43250</v>
      </c>
      <c r="G7120" s="67" t="s">
        <v>5819</v>
      </c>
      <c r="H7120" s="67" t="s">
        <v>634</v>
      </c>
      <c r="I7120" s="67" t="s">
        <v>5820</v>
      </c>
      <c r="J7120" s="36">
        <v>-688.64</v>
      </c>
    </row>
    <row r="7121" spans="1:10" x14ac:dyDescent="0.25">
      <c r="A7121" s="67"/>
      <c r="B7121" s="67"/>
      <c r="C7121" s="67"/>
      <c r="D7121" s="67"/>
      <c r="E7121" s="67" t="s">
        <v>390</v>
      </c>
      <c r="F7121" s="68">
        <v>43405</v>
      </c>
      <c r="G7121" s="67" t="s">
        <v>5821</v>
      </c>
      <c r="H7121" s="67" t="s">
        <v>634</v>
      </c>
      <c r="I7121" s="67" t="s">
        <v>5822</v>
      </c>
      <c r="J7121" s="36">
        <v>-76.11</v>
      </c>
    </row>
    <row r="7122" spans="1:10" x14ac:dyDescent="0.25">
      <c r="A7122" s="67"/>
      <c r="B7122" s="67"/>
      <c r="C7122" s="67"/>
      <c r="D7122" s="67"/>
      <c r="E7122" s="67" t="s">
        <v>390</v>
      </c>
      <c r="F7122" s="68">
        <v>43440</v>
      </c>
      <c r="G7122" s="67" t="s">
        <v>5823</v>
      </c>
      <c r="H7122" s="67" t="s">
        <v>634</v>
      </c>
      <c r="I7122" s="67" t="s">
        <v>5824</v>
      </c>
      <c r="J7122" s="36">
        <v>-35</v>
      </c>
    </row>
    <row r="7123" spans="1:10" x14ac:dyDescent="0.25">
      <c r="A7123" s="67"/>
      <c r="B7123" s="67"/>
      <c r="C7123" s="67"/>
      <c r="D7123" s="67"/>
      <c r="E7123" s="67" t="s">
        <v>390</v>
      </c>
      <c r="F7123" s="68">
        <v>43585</v>
      </c>
      <c r="G7123" s="67" t="s">
        <v>5825</v>
      </c>
      <c r="H7123" s="67" t="s">
        <v>634</v>
      </c>
      <c r="I7123" s="67" t="s">
        <v>5826</v>
      </c>
      <c r="J7123" s="36">
        <v>-24</v>
      </c>
    </row>
    <row r="7124" spans="1:10" ht="15.75" thickBot="1" x14ac:dyDescent="0.3">
      <c r="A7124" s="67"/>
      <c r="B7124" s="67"/>
      <c r="C7124" s="67"/>
      <c r="D7124" s="67"/>
      <c r="E7124" s="67" t="s">
        <v>390</v>
      </c>
      <c r="F7124" s="68">
        <v>43722</v>
      </c>
      <c r="G7124" s="67" t="s">
        <v>1069</v>
      </c>
      <c r="H7124" s="67" t="s">
        <v>568</v>
      </c>
      <c r="I7124" s="67" t="s">
        <v>2893</v>
      </c>
      <c r="J7124" s="37">
        <v>-38.380000000000003</v>
      </c>
    </row>
    <row r="7125" spans="1:10" x14ac:dyDescent="0.25">
      <c r="A7125" s="67"/>
      <c r="B7125" s="67"/>
      <c r="C7125" s="67" t="s">
        <v>5827</v>
      </c>
      <c r="D7125" s="67"/>
      <c r="E7125" s="67"/>
      <c r="F7125" s="68"/>
      <c r="G7125" s="67"/>
      <c r="H7125" s="67"/>
      <c r="I7125" s="67"/>
      <c r="J7125" s="36">
        <f>ROUND(SUM(J7051:J7124),5)</f>
        <v>1197.6600000000001</v>
      </c>
    </row>
    <row r="7126" spans="1:10" x14ac:dyDescent="0.25">
      <c r="A7126" s="64"/>
      <c r="B7126" s="64"/>
      <c r="C7126" s="64" t="s">
        <v>5828</v>
      </c>
      <c r="D7126" s="64"/>
      <c r="E7126" s="64"/>
      <c r="F7126" s="65"/>
      <c r="G7126" s="64"/>
      <c r="H7126" s="64"/>
      <c r="I7126" s="64"/>
      <c r="J7126" s="57"/>
    </row>
    <row r="7127" spans="1:10" x14ac:dyDescent="0.25">
      <c r="A7127" s="67"/>
      <c r="B7127" s="67"/>
      <c r="C7127" s="67"/>
      <c r="D7127" s="67"/>
      <c r="E7127" s="67" t="s">
        <v>383</v>
      </c>
      <c r="F7127" s="68">
        <v>40574</v>
      </c>
      <c r="G7127" s="67" t="s">
        <v>1500</v>
      </c>
      <c r="H7127" s="67"/>
      <c r="I7127" s="67" t="s">
        <v>1501</v>
      </c>
      <c r="J7127" s="36">
        <v>240</v>
      </c>
    </row>
    <row r="7128" spans="1:10" x14ac:dyDescent="0.25">
      <c r="A7128" s="67"/>
      <c r="B7128" s="67"/>
      <c r="C7128" s="67"/>
      <c r="D7128" s="67"/>
      <c r="E7128" s="67" t="s">
        <v>383</v>
      </c>
      <c r="F7128" s="68">
        <v>40633</v>
      </c>
      <c r="G7128" s="67" t="s">
        <v>384</v>
      </c>
      <c r="H7128" s="67"/>
      <c r="I7128" s="67" t="s">
        <v>385</v>
      </c>
      <c r="J7128" s="36">
        <v>20</v>
      </c>
    </row>
    <row r="7129" spans="1:10" x14ac:dyDescent="0.25">
      <c r="A7129" s="67"/>
      <c r="B7129" s="67"/>
      <c r="C7129" s="67"/>
      <c r="D7129" s="67"/>
      <c r="E7129" s="67" t="s">
        <v>383</v>
      </c>
      <c r="F7129" s="68">
        <v>40663</v>
      </c>
      <c r="G7129" s="67" t="s">
        <v>1612</v>
      </c>
      <c r="H7129" s="67"/>
      <c r="I7129" s="67" t="s">
        <v>1613</v>
      </c>
      <c r="J7129" s="36">
        <v>40</v>
      </c>
    </row>
    <row r="7130" spans="1:10" x14ac:dyDescent="0.25">
      <c r="A7130" s="67"/>
      <c r="B7130" s="67"/>
      <c r="C7130" s="67"/>
      <c r="D7130" s="67"/>
      <c r="E7130" s="67" t="s">
        <v>383</v>
      </c>
      <c r="F7130" s="68">
        <v>40724</v>
      </c>
      <c r="G7130" s="67" t="s">
        <v>1496</v>
      </c>
      <c r="H7130" s="67"/>
      <c r="I7130" s="67" t="s">
        <v>1497</v>
      </c>
      <c r="J7130" s="36">
        <v>20</v>
      </c>
    </row>
    <row r="7131" spans="1:10" x14ac:dyDescent="0.25">
      <c r="A7131" s="67"/>
      <c r="B7131" s="67"/>
      <c r="C7131" s="67"/>
      <c r="D7131" s="67"/>
      <c r="E7131" s="67" t="s">
        <v>383</v>
      </c>
      <c r="F7131" s="68">
        <v>40755</v>
      </c>
      <c r="G7131" s="67" t="s">
        <v>1563</v>
      </c>
      <c r="H7131" s="67"/>
      <c r="I7131" s="67" t="s">
        <v>1564</v>
      </c>
      <c r="J7131" s="36">
        <v>20</v>
      </c>
    </row>
    <row r="7132" spans="1:10" x14ac:dyDescent="0.25">
      <c r="A7132" s="67"/>
      <c r="B7132" s="67"/>
      <c r="C7132" s="67"/>
      <c r="D7132" s="67"/>
      <c r="E7132" s="67" t="s">
        <v>383</v>
      </c>
      <c r="F7132" s="68">
        <v>40877</v>
      </c>
      <c r="G7132" s="67" t="s">
        <v>894</v>
      </c>
      <c r="H7132" s="67"/>
      <c r="I7132" s="67" t="s">
        <v>895</v>
      </c>
      <c r="J7132" s="36">
        <v>100</v>
      </c>
    </row>
    <row r="7133" spans="1:10" x14ac:dyDescent="0.25">
      <c r="A7133" s="67"/>
      <c r="B7133" s="67"/>
      <c r="C7133" s="67"/>
      <c r="D7133" s="67"/>
      <c r="E7133" s="67" t="s">
        <v>383</v>
      </c>
      <c r="F7133" s="68">
        <v>40908</v>
      </c>
      <c r="G7133" s="67" t="s">
        <v>1618</v>
      </c>
      <c r="H7133" s="67"/>
      <c r="I7133" s="67" t="s">
        <v>1619</v>
      </c>
      <c r="J7133" s="36">
        <v>40</v>
      </c>
    </row>
    <row r="7134" spans="1:10" x14ac:dyDescent="0.25">
      <c r="A7134" s="67"/>
      <c r="B7134" s="67"/>
      <c r="C7134" s="67"/>
      <c r="D7134" s="67"/>
      <c r="E7134" s="67" t="s">
        <v>383</v>
      </c>
      <c r="F7134" s="68">
        <v>40968</v>
      </c>
      <c r="G7134" s="67" t="s">
        <v>1622</v>
      </c>
      <c r="H7134" s="67"/>
      <c r="I7134" s="67" t="s">
        <v>1623</v>
      </c>
      <c r="J7134" s="36">
        <v>40</v>
      </c>
    </row>
    <row r="7135" spans="1:10" x14ac:dyDescent="0.25">
      <c r="A7135" s="67"/>
      <c r="B7135" s="67"/>
      <c r="C7135" s="67"/>
      <c r="D7135" s="67"/>
      <c r="E7135" s="67" t="s">
        <v>383</v>
      </c>
      <c r="F7135" s="68">
        <v>40999</v>
      </c>
      <c r="G7135" s="67" t="s">
        <v>702</v>
      </c>
      <c r="H7135" s="67"/>
      <c r="I7135" s="67" t="s">
        <v>703</v>
      </c>
      <c r="J7135" s="36">
        <v>20</v>
      </c>
    </row>
    <row r="7136" spans="1:10" x14ac:dyDescent="0.25">
      <c r="A7136" s="67"/>
      <c r="B7136" s="67"/>
      <c r="C7136" s="67"/>
      <c r="D7136" s="67"/>
      <c r="E7136" s="67" t="s">
        <v>383</v>
      </c>
      <c r="F7136" s="68">
        <v>41029</v>
      </c>
      <c r="G7136" s="67" t="s">
        <v>896</v>
      </c>
      <c r="H7136" s="67"/>
      <c r="I7136" s="67" t="s">
        <v>897</v>
      </c>
      <c r="J7136" s="36">
        <v>40</v>
      </c>
    </row>
    <row r="7137" spans="1:10" x14ac:dyDescent="0.25">
      <c r="A7137" s="67"/>
      <c r="B7137" s="67"/>
      <c r="C7137" s="67"/>
      <c r="D7137" s="67"/>
      <c r="E7137" s="67" t="s">
        <v>383</v>
      </c>
      <c r="F7137" s="68">
        <v>41121</v>
      </c>
      <c r="G7137" s="67" t="s">
        <v>1513</v>
      </c>
      <c r="H7137" s="67"/>
      <c r="I7137" s="67" t="s">
        <v>1514</v>
      </c>
      <c r="J7137" s="36">
        <v>60</v>
      </c>
    </row>
    <row r="7138" spans="1:10" x14ac:dyDescent="0.25">
      <c r="A7138" s="67"/>
      <c r="B7138" s="67"/>
      <c r="C7138" s="67"/>
      <c r="D7138" s="67"/>
      <c r="E7138" s="67" t="s">
        <v>383</v>
      </c>
      <c r="F7138" s="68">
        <v>41182</v>
      </c>
      <c r="G7138" s="67" t="s">
        <v>1506</v>
      </c>
      <c r="H7138" s="67"/>
      <c r="I7138" s="67" t="s">
        <v>1507</v>
      </c>
      <c r="J7138" s="36">
        <v>40</v>
      </c>
    </row>
    <row r="7139" spans="1:10" x14ac:dyDescent="0.25">
      <c r="A7139" s="67"/>
      <c r="B7139" s="67"/>
      <c r="C7139" s="67"/>
      <c r="D7139" s="67"/>
      <c r="E7139" s="67" t="s">
        <v>383</v>
      </c>
      <c r="F7139" s="68">
        <v>41213</v>
      </c>
      <c r="G7139" s="67" t="s">
        <v>1569</v>
      </c>
      <c r="H7139" s="67"/>
      <c r="I7139" s="67" t="s">
        <v>1570</v>
      </c>
      <c r="J7139" s="36">
        <v>20</v>
      </c>
    </row>
    <row r="7140" spans="1:10" x14ac:dyDescent="0.25">
      <c r="A7140" s="67"/>
      <c r="B7140" s="67"/>
      <c r="C7140" s="67"/>
      <c r="D7140" s="67"/>
      <c r="E7140" s="67" t="s">
        <v>383</v>
      </c>
      <c r="F7140" s="68">
        <v>41243</v>
      </c>
      <c r="G7140" s="67" t="s">
        <v>1734</v>
      </c>
      <c r="H7140" s="67"/>
      <c r="I7140" s="67" t="s">
        <v>1735</v>
      </c>
      <c r="J7140" s="36">
        <v>40</v>
      </c>
    </row>
    <row r="7141" spans="1:10" x14ac:dyDescent="0.25">
      <c r="A7141" s="67"/>
      <c r="B7141" s="67"/>
      <c r="C7141" s="67"/>
      <c r="D7141" s="67"/>
      <c r="E7141" s="67" t="s">
        <v>383</v>
      </c>
      <c r="F7141" s="68">
        <v>41274</v>
      </c>
      <c r="G7141" s="67" t="s">
        <v>1541</v>
      </c>
      <c r="H7141" s="67"/>
      <c r="I7141" s="67" t="s">
        <v>1542</v>
      </c>
      <c r="J7141" s="36">
        <v>40</v>
      </c>
    </row>
    <row r="7142" spans="1:10" x14ac:dyDescent="0.25">
      <c r="A7142" s="67"/>
      <c r="B7142" s="67"/>
      <c r="C7142" s="67"/>
      <c r="D7142" s="67"/>
      <c r="E7142" s="67" t="s">
        <v>383</v>
      </c>
      <c r="F7142" s="68">
        <v>41305</v>
      </c>
      <c r="G7142" s="67" t="s">
        <v>1488</v>
      </c>
      <c r="H7142" s="67"/>
      <c r="I7142" s="67" t="s">
        <v>1489</v>
      </c>
      <c r="J7142" s="36">
        <v>40</v>
      </c>
    </row>
    <row r="7143" spans="1:10" x14ac:dyDescent="0.25">
      <c r="A7143" s="67"/>
      <c r="B7143" s="67"/>
      <c r="C7143" s="67"/>
      <c r="D7143" s="67"/>
      <c r="E7143" s="67" t="s">
        <v>383</v>
      </c>
      <c r="F7143" s="68">
        <v>41364</v>
      </c>
      <c r="G7143" s="67" t="s">
        <v>1624</v>
      </c>
      <c r="H7143" s="67"/>
      <c r="I7143" s="67" t="s">
        <v>1625</v>
      </c>
      <c r="J7143" s="36">
        <v>20</v>
      </c>
    </row>
    <row r="7144" spans="1:10" x14ac:dyDescent="0.25">
      <c r="A7144" s="67"/>
      <c r="B7144" s="67"/>
      <c r="C7144" s="67"/>
      <c r="D7144" s="67"/>
      <c r="E7144" s="67" t="s">
        <v>383</v>
      </c>
      <c r="F7144" s="68">
        <v>41394</v>
      </c>
      <c r="G7144" s="67" t="s">
        <v>1515</v>
      </c>
      <c r="H7144" s="67"/>
      <c r="I7144" s="67" t="s">
        <v>1516</v>
      </c>
      <c r="J7144" s="36">
        <v>20</v>
      </c>
    </row>
    <row r="7145" spans="1:10" x14ac:dyDescent="0.25">
      <c r="A7145" s="67"/>
      <c r="B7145" s="67"/>
      <c r="C7145" s="67"/>
      <c r="D7145" s="67"/>
      <c r="E7145" s="67" t="s">
        <v>383</v>
      </c>
      <c r="F7145" s="68">
        <v>41425</v>
      </c>
      <c r="G7145" s="67" t="s">
        <v>1490</v>
      </c>
      <c r="H7145" s="67"/>
      <c r="I7145" s="67" t="s">
        <v>1491</v>
      </c>
      <c r="J7145" s="36">
        <v>40</v>
      </c>
    </row>
    <row r="7146" spans="1:10" x14ac:dyDescent="0.25">
      <c r="A7146" s="67"/>
      <c r="B7146" s="67"/>
      <c r="C7146" s="67"/>
      <c r="D7146" s="67"/>
      <c r="E7146" s="67" t="s">
        <v>383</v>
      </c>
      <c r="F7146" s="68">
        <v>41455</v>
      </c>
      <c r="G7146" s="67" t="s">
        <v>1750</v>
      </c>
      <c r="H7146" s="67"/>
      <c r="I7146" s="67" t="s">
        <v>1751</v>
      </c>
      <c r="J7146" s="36">
        <v>20</v>
      </c>
    </row>
    <row r="7147" spans="1:10" x14ac:dyDescent="0.25">
      <c r="A7147" s="67"/>
      <c r="B7147" s="67"/>
      <c r="C7147" s="67"/>
      <c r="D7147" s="67"/>
      <c r="E7147" s="67" t="s">
        <v>383</v>
      </c>
      <c r="F7147" s="68">
        <v>41486</v>
      </c>
      <c r="G7147" s="67" t="s">
        <v>1517</v>
      </c>
      <c r="H7147" s="67"/>
      <c r="I7147" s="67" t="s">
        <v>1518</v>
      </c>
      <c r="J7147" s="36">
        <v>58</v>
      </c>
    </row>
    <row r="7148" spans="1:10" x14ac:dyDescent="0.25">
      <c r="A7148" s="67"/>
      <c r="B7148" s="67"/>
      <c r="C7148" s="67"/>
      <c r="D7148" s="67"/>
      <c r="E7148" s="67" t="s">
        <v>383</v>
      </c>
      <c r="F7148" s="68">
        <v>41517</v>
      </c>
      <c r="G7148" s="67" t="s">
        <v>1508</v>
      </c>
      <c r="H7148" s="67"/>
      <c r="I7148" s="67" t="s">
        <v>1509</v>
      </c>
      <c r="J7148" s="36">
        <v>40</v>
      </c>
    </row>
    <row r="7149" spans="1:10" x14ac:dyDescent="0.25">
      <c r="A7149" s="67"/>
      <c r="B7149" s="67"/>
      <c r="C7149" s="67"/>
      <c r="D7149" s="67"/>
      <c r="E7149" s="67" t="s">
        <v>383</v>
      </c>
      <c r="F7149" s="68">
        <v>41547</v>
      </c>
      <c r="G7149" s="67" t="s">
        <v>1543</v>
      </c>
      <c r="H7149" s="67"/>
      <c r="I7149" s="67" t="s">
        <v>1544</v>
      </c>
      <c r="J7149" s="36">
        <v>38</v>
      </c>
    </row>
    <row r="7150" spans="1:10" x14ac:dyDescent="0.25">
      <c r="A7150" s="67"/>
      <c r="B7150" s="67"/>
      <c r="C7150" s="67"/>
      <c r="D7150" s="67"/>
      <c r="E7150" s="67" t="s">
        <v>383</v>
      </c>
      <c r="F7150" s="68">
        <v>41578</v>
      </c>
      <c r="G7150" s="67" t="s">
        <v>421</v>
      </c>
      <c r="H7150" s="67"/>
      <c r="I7150" s="67" t="s">
        <v>422</v>
      </c>
      <c r="J7150" s="36">
        <v>98</v>
      </c>
    </row>
    <row r="7151" spans="1:10" x14ac:dyDescent="0.25">
      <c r="A7151" s="67"/>
      <c r="B7151" s="67"/>
      <c r="C7151" s="67"/>
      <c r="D7151" s="67"/>
      <c r="E7151" s="67" t="s">
        <v>383</v>
      </c>
      <c r="F7151" s="68">
        <v>41578</v>
      </c>
      <c r="G7151" s="67" t="s">
        <v>1760</v>
      </c>
      <c r="H7151" s="67"/>
      <c r="I7151" s="67" t="s">
        <v>1761</v>
      </c>
      <c r="J7151" s="36">
        <v>-500</v>
      </c>
    </row>
    <row r="7152" spans="1:10" x14ac:dyDescent="0.25">
      <c r="A7152" s="67"/>
      <c r="B7152" s="67"/>
      <c r="C7152" s="67"/>
      <c r="D7152" s="67"/>
      <c r="E7152" s="67" t="s">
        <v>383</v>
      </c>
      <c r="F7152" s="68">
        <v>41608</v>
      </c>
      <c r="G7152" s="67" t="s">
        <v>1519</v>
      </c>
      <c r="H7152" s="67"/>
      <c r="I7152" s="67" t="s">
        <v>1520</v>
      </c>
      <c r="J7152" s="36">
        <v>20</v>
      </c>
    </row>
    <row r="7153" spans="1:10" x14ac:dyDescent="0.25">
      <c r="A7153" s="67"/>
      <c r="B7153" s="67"/>
      <c r="C7153" s="67"/>
      <c r="D7153" s="67"/>
      <c r="E7153" s="67" t="s">
        <v>383</v>
      </c>
      <c r="F7153" s="68">
        <v>41639</v>
      </c>
      <c r="G7153" s="67" t="s">
        <v>1628</v>
      </c>
      <c r="H7153" s="67"/>
      <c r="I7153" s="67" t="s">
        <v>1629</v>
      </c>
      <c r="J7153" s="36">
        <v>20</v>
      </c>
    </row>
    <row r="7154" spans="1:10" x14ac:dyDescent="0.25">
      <c r="A7154" s="67"/>
      <c r="B7154" s="67"/>
      <c r="C7154" s="67"/>
      <c r="D7154" s="67"/>
      <c r="E7154" s="67" t="s">
        <v>383</v>
      </c>
      <c r="F7154" s="68">
        <v>41670</v>
      </c>
      <c r="G7154" s="67" t="s">
        <v>1573</v>
      </c>
      <c r="H7154" s="67"/>
      <c r="I7154" s="67" t="s">
        <v>1574</v>
      </c>
      <c r="J7154" s="36">
        <v>40</v>
      </c>
    </row>
    <row r="7155" spans="1:10" x14ac:dyDescent="0.25">
      <c r="A7155" s="67"/>
      <c r="B7155" s="67"/>
      <c r="C7155" s="67"/>
      <c r="D7155" s="67"/>
      <c r="E7155" s="67" t="s">
        <v>383</v>
      </c>
      <c r="F7155" s="68">
        <v>41759</v>
      </c>
      <c r="G7155" s="67" t="s">
        <v>1521</v>
      </c>
      <c r="H7155" s="67"/>
      <c r="I7155" s="67" t="s">
        <v>1522</v>
      </c>
      <c r="J7155" s="36">
        <v>20</v>
      </c>
    </row>
    <row r="7156" spans="1:10" x14ac:dyDescent="0.25">
      <c r="A7156" s="67"/>
      <c r="B7156" s="67"/>
      <c r="C7156" s="67"/>
      <c r="D7156" s="67"/>
      <c r="E7156" s="67" t="s">
        <v>383</v>
      </c>
      <c r="F7156" s="68">
        <v>41790</v>
      </c>
      <c r="G7156" s="67" t="s">
        <v>1116</v>
      </c>
      <c r="H7156" s="67"/>
      <c r="I7156" s="67" t="s">
        <v>1117</v>
      </c>
      <c r="J7156" s="36">
        <v>20</v>
      </c>
    </row>
    <row r="7157" spans="1:10" x14ac:dyDescent="0.25">
      <c r="A7157" s="67"/>
      <c r="B7157" s="67"/>
      <c r="C7157" s="67"/>
      <c r="D7157" s="67"/>
      <c r="E7157" s="67" t="s">
        <v>383</v>
      </c>
      <c r="F7157" s="68">
        <v>41820</v>
      </c>
      <c r="G7157" s="67" t="s">
        <v>1638</v>
      </c>
      <c r="H7157" s="67"/>
      <c r="I7157" s="67" t="s">
        <v>1639</v>
      </c>
      <c r="J7157" s="36">
        <v>40</v>
      </c>
    </row>
    <row r="7158" spans="1:10" x14ac:dyDescent="0.25">
      <c r="A7158" s="67"/>
      <c r="B7158" s="67"/>
      <c r="C7158" s="67"/>
      <c r="D7158" s="67"/>
      <c r="E7158" s="67" t="s">
        <v>383</v>
      </c>
      <c r="F7158" s="68">
        <v>41851</v>
      </c>
      <c r="G7158" s="67" t="s">
        <v>1780</v>
      </c>
      <c r="H7158" s="67"/>
      <c r="I7158" s="67" t="s">
        <v>1781</v>
      </c>
      <c r="J7158" s="36">
        <v>20</v>
      </c>
    </row>
    <row r="7159" spans="1:10" x14ac:dyDescent="0.25">
      <c r="A7159" s="67"/>
      <c r="B7159" s="67"/>
      <c r="C7159" s="67"/>
      <c r="D7159" s="67"/>
      <c r="E7159" s="67" t="s">
        <v>383</v>
      </c>
      <c r="F7159" s="68">
        <v>41882</v>
      </c>
      <c r="G7159" s="67" t="s">
        <v>1492</v>
      </c>
      <c r="H7159" s="67"/>
      <c r="I7159" s="67" t="s">
        <v>1493</v>
      </c>
      <c r="J7159" s="36">
        <v>20</v>
      </c>
    </row>
    <row r="7160" spans="1:10" x14ac:dyDescent="0.25">
      <c r="A7160" s="67"/>
      <c r="B7160" s="67"/>
      <c r="C7160" s="67"/>
      <c r="D7160" s="67"/>
      <c r="E7160" s="67" t="s">
        <v>383</v>
      </c>
      <c r="F7160" s="68">
        <v>41912</v>
      </c>
      <c r="G7160" s="67" t="s">
        <v>1642</v>
      </c>
      <c r="H7160" s="67"/>
      <c r="I7160" s="67" t="s">
        <v>1643</v>
      </c>
      <c r="J7160" s="36">
        <v>60</v>
      </c>
    </row>
    <row r="7161" spans="1:10" x14ac:dyDescent="0.25">
      <c r="A7161" s="67"/>
      <c r="B7161" s="67"/>
      <c r="C7161" s="67"/>
      <c r="D7161" s="67"/>
      <c r="E7161" s="67" t="s">
        <v>383</v>
      </c>
      <c r="F7161" s="68">
        <v>41943</v>
      </c>
      <c r="G7161" s="67" t="s">
        <v>1644</v>
      </c>
      <c r="H7161" s="67"/>
      <c r="I7161" s="67" t="s">
        <v>1645</v>
      </c>
      <c r="J7161" s="36">
        <v>20</v>
      </c>
    </row>
    <row r="7162" spans="1:10" x14ac:dyDescent="0.25">
      <c r="A7162" s="67"/>
      <c r="B7162" s="67"/>
      <c r="C7162" s="67"/>
      <c r="D7162" s="67"/>
      <c r="E7162" s="67" t="s">
        <v>383</v>
      </c>
      <c r="F7162" s="68">
        <v>41973</v>
      </c>
      <c r="G7162" s="67" t="s">
        <v>1646</v>
      </c>
      <c r="H7162" s="67"/>
      <c r="I7162" s="67" t="s">
        <v>1647</v>
      </c>
      <c r="J7162" s="36">
        <v>20</v>
      </c>
    </row>
    <row r="7163" spans="1:10" x14ac:dyDescent="0.25">
      <c r="A7163" s="67"/>
      <c r="B7163" s="67"/>
      <c r="C7163" s="67"/>
      <c r="D7163" s="67"/>
      <c r="E7163" s="67" t="s">
        <v>383</v>
      </c>
      <c r="F7163" s="68">
        <v>42004</v>
      </c>
      <c r="G7163" s="67" t="s">
        <v>1648</v>
      </c>
      <c r="H7163" s="67"/>
      <c r="I7163" s="67" t="s">
        <v>1649</v>
      </c>
      <c r="J7163" s="36">
        <v>40</v>
      </c>
    </row>
    <row r="7164" spans="1:10" x14ac:dyDescent="0.25">
      <c r="A7164" s="67"/>
      <c r="B7164" s="67"/>
      <c r="C7164" s="67"/>
      <c r="D7164" s="67"/>
      <c r="E7164" s="67" t="s">
        <v>383</v>
      </c>
      <c r="F7164" s="68">
        <v>42035</v>
      </c>
      <c r="G7164" s="67" t="s">
        <v>1579</v>
      </c>
      <c r="H7164" s="67"/>
      <c r="I7164" s="67" t="s">
        <v>1580</v>
      </c>
      <c r="J7164" s="36">
        <v>40</v>
      </c>
    </row>
    <row r="7165" spans="1:10" x14ac:dyDescent="0.25">
      <c r="A7165" s="67"/>
      <c r="B7165" s="67"/>
      <c r="C7165" s="67"/>
      <c r="D7165" s="67"/>
      <c r="E7165" s="67" t="s">
        <v>383</v>
      </c>
      <c r="F7165" s="68">
        <v>42063</v>
      </c>
      <c r="G7165" s="67" t="s">
        <v>1549</v>
      </c>
      <c r="H7165" s="67"/>
      <c r="I7165" s="67" t="s">
        <v>1550</v>
      </c>
      <c r="J7165" s="36">
        <v>38</v>
      </c>
    </row>
    <row r="7166" spans="1:10" x14ac:dyDescent="0.25">
      <c r="A7166" s="67"/>
      <c r="B7166" s="67"/>
      <c r="C7166" s="67"/>
      <c r="D7166" s="67"/>
      <c r="E7166" s="67" t="s">
        <v>383</v>
      </c>
      <c r="F7166" s="68">
        <v>42094</v>
      </c>
      <c r="G7166" s="67" t="s">
        <v>898</v>
      </c>
      <c r="H7166" s="67"/>
      <c r="I7166" s="67" t="s">
        <v>899</v>
      </c>
      <c r="J7166" s="36">
        <v>20</v>
      </c>
    </row>
    <row r="7167" spans="1:10" x14ac:dyDescent="0.25">
      <c r="A7167" s="67"/>
      <c r="B7167" s="67"/>
      <c r="C7167" s="67"/>
      <c r="D7167" s="67"/>
      <c r="E7167" s="67" t="s">
        <v>383</v>
      </c>
      <c r="F7167" s="68">
        <v>42124</v>
      </c>
      <c r="G7167" s="67" t="s">
        <v>1523</v>
      </c>
      <c r="H7167" s="67"/>
      <c r="I7167" s="67" t="s">
        <v>1524</v>
      </c>
      <c r="J7167" s="36">
        <v>40</v>
      </c>
    </row>
    <row r="7168" spans="1:10" x14ac:dyDescent="0.25">
      <c r="A7168" s="67"/>
      <c r="B7168" s="67"/>
      <c r="C7168" s="67"/>
      <c r="D7168" s="67"/>
      <c r="E7168" s="67" t="s">
        <v>383</v>
      </c>
      <c r="F7168" s="68">
        <v>42155</v>
      </c>
      <c r="G7168" s="67" t="s">
        <v>1650</v>
      </c>
      <c r="H7168" s="67"/>
      <c r="I7168" s="67" t="s">
        <v>1651</v>
      </c>
      <c r="J7168" s="36">
        <v>96</v>
      </c>
    </row>
    <row r="7169" spans="1:10" x14ac:dyDescent="0.25">
      <c r="A7169" s="67"/>
      <c r="B7169" s="67"/>
      <c r="C7169" s="67"/>
      <c r="D7169" s="67"/>
      <c r="E7169" s="67" t="s">
        <v>383</v>
      </c>
      <c r="F7169" s="68">
        <v>42185</v>
      </c>
      <c r="G7169" s="67" t="s">
        <v>900</v>
      </c>
      <c r="H7169" s="67"/>
      <c r="I7169" s="67" t="s">
        <v>901</v>
      </c>
      <c r="J7169" s="36">
        <v>78</v>
      </c>
    </row>
    <row r="7170" spans="1:10" x14ac:dyDescent="0.25">
      <c r="A7170" s="67"/>
      <c r="B7170" s="67"/>
      <c r="C7170" s="67"/>
      <c r="D7170" s="67"/>
      <c r="E7170" s="67" t="s">
        <v>383</v>
      </c>
      <c r="F7170" s="68">
        <v>42216</v>
      </c>
      <c r="G7170" s="67" t="s">
        <v>1655</v>
      </c>
      <c r="H7170" s="67"/>
      <c r="I7170" s="67" t="s">
        <v>1656</v>
      </c>
      <c r="J7170" s="36">
        <v>154</v>
      </c>
    </row>
    <row r="7171" spans="1:10" x14ac:dyDescent="0.25">
      <c r="A7171" s="67"/>
      <c r="B7171" s="67"/>
      <c r="C7171" s="67"/>
      <c r="D7171" s="67"/>
      <c r="E7171" s="67" t="s">
        <v>383</v>
      </c>
      <c r="F7171" s="68">
        <v>42247</v>
      </c>
      <c r="G7171" s="67" t="s">
        <v>1658</v>
      </c>
      <c r="H7171" s="67"/>
      <c r="I7171" s="67" t="s">
        <v>1659</v>
      </c>
      <c r="J7171" s="36">
        <v>40</v>
      </c>
    </row>
    <row r="7172" spans="1:10" x14ac:dyDescent="0.25">
      <c r="A7172" s="67"/>
      <c r="B7172" s="67"/>
      <c r="C7172" s="67"/>
      <c r="D7172" s="67"/>
      <c r="E7172" s="67" t="s">
        <v>383</v>
      </c>
      <c r="F7172" s="68">
        <v>42277</v>
      </c>
      <c r="G7172" s="67" t="s">
        <v>991</v>
      </c>
      <c r="H7172" s="67"/>
      <c r="I7172" s="67" t="s">
        <v>992</v>
      </c>
      <c r="J7172" s="36">
        <v>20</v>
      </c>
    </row>
    <row r="7173" spans="1:10" x14ac:dyDescent="0.25">
      <c r="A7173" s="67"/>
      <c r="B7173" s="67"/>
      <c r="C7173" s="67"/>
      <c r="D7173" s="67"/>
      <c r="E7173" s="67" t="s">
        <v>383</v>
      </c>
      <c r="F7173" s="68">
        <v>42338</v>
      </c>
      <c r="G7173" s="67" t="s">
        <v>1525</v>
      </c>
      <c r="H7173" s="67"/>
      <c r="I7173" s="67" t="s">
        <v>1526</v>
      </c>
      <c r="J7173" s="36">
        <v>40</v>
      </c>
    </row>
    <row r="7174" spans="1:10" x14ac:dyDescent="0.25">
      <c r="A7174" s="67"/>
      <c r="B7174" s="67"/>
      <c r="C7174" s="67"/>
      <c r="D7174" s="67"/>
      <c r="E7174" s="67" t="s">
        <v>383</v>
      </c>
      <c r="F7174" s="68">
        <v>42369</v>
      </c>
      <c r="G7174" s="67" t="s">
        <v>1663</v>
      </c>
      <c r="H7174" s="67"/>
      <c r="I7174" s="67" t="s">
        <v>1664</v>
      </c>
      <c r="J7174" s="36">
        <v>40</v>
      </c>
    </row>
    <row r="7175" spans="1:10" x14ac:dyDescent="0.25">
      <c r="A7175" s="67"/>
      <c r="B7175" s="67"/>
      <c r="C7175" s="67"/>
      <c r="D7175" s="67"/>
      <c r="E7175" s="67" t="s">
        <v>383</v>
      </c>
      <c r="F7175" s="68">
        <v>42429</v>
      </c>
      <c r="G7175" s="67" t="s">
        <v>1464</v>
      </c>
      <c r="H7175" s="67"/>
      <c r="I7175" s="67" t="s">
        <v>1465</v>
      </c>
      <c r="J7175" s="36">
        <v>60</v>
      </c>
    </row>
    <row r="7176" spans="1:10" x14ac:dyDescent="0.25">
      <c r="A7176" s="67"/>
      <c r="B7176" s="67"/>
      <c r="C7176" s="67"/>
      <c r="D7176" s="67"/>
      <c r="E7176" s="67" t="s">
        <v>383</v>
      </c>
      <c r="F7176" s="68">
        <v>42460</v>
      </c>
      <c r="G7176" s="67" t="s">
        <v>1466</v>
      </c>
      <c r="H7176" s="67"/>
      <c r="I7176" s="67" t="s">
        <v>1467</v>
      </c>
      <c r="J7176" s="36">
        <v>60</v>
      </c>
    </row>
    <row r="7177" spans="1:10" x14ac:dyDescent="0.25">
      <c r="A7177" s="67"/>
      <c r="B7177" s="67"/>
      <c r="C7177" s="67"/>
      <c r="D7177" s="67"/>
      <c r="E7177" s="67" t="s">
        <v>383</v>
      </c>
      <c r="F7177" s="68">
        <v>42521</v>
      </c>
      <c r="G7177" s="67" t="s">
        <v>1480</v>
      </c>
      <c r="H7177" s="67"/>
      <c r="I7177" s="67" t="s">
        <v>1481</v>
      </c>
      <c r="J7177" s="36">
        <v>98</v>
      </c>
    </row>
    <row r="7178" spans="1:10" x14ac:dyDescent="0.25">
      <c r="A7178" s="67"/>
      <c r="B7178" s="67"/>
      <c r="C7178" s="67"/>
      <c r="D7178" s="67"/>
      <c r="E7178" s="67" t="s">
        <v>383</v>
      </c>
      <c r="F7178" s="68">
        <v>42613</v>
      </c>
      <c r="G7178" s="67" t="s">
        <v>1482</v>
      </c>
      <c r="H7178" s="67"/>
      <c r="I7178" s="67" t="s">
        <v>1483</v>
      </c>
      <c r="J7178" s="36">
        <v>78</v>
      </c>
    </row>
    <row r="7179" spans="1:10" x14ac:dyDescent="0.25">
      <c r="A7179" s="67"/>
      <c r="B7179" s="67"/>
      <c r="C7179" s="67"/>
      <c r="D7179" s="67"/>
      <c r="E7179" s="67" t="s">
        <v>383</v>
      </c>
      <c r="F7179" s="68">
        <v>42643</v>
      </c>
      <c r="G7179" s="67" t="s">
        <v>1581</v>
      </c>
      <c r="H7179" s="67"/>
      <c r="I7179" s="67" t="s">
        <v>1582</v>
      </c>
      <c r="J7179" s="36">
        <v>20</v>
      </c>
    </row>
    <row r="7180" spans="1:10" x14ac:dyDescent="0.25">
      <c r="A7180" s="67"/>
      <c r="B7180" s="67"/>
      <c r="C7180" s="67"/>
      <c r="D7180" s="67"/>
      <c r="E7180" s="67" t="s">
        <v>383</v>
      </c>
      <c r="F7180" s="68">
        <v>42675</v>
      </c>
      <c r="G7180" s="67" t="s">
        <v>1835</v>
      </c>
      <c r="H7180" s="67"/>
      <c r="I7180" s="67" t="s">
        <v>1836</v>
      </c>
      <c r="J7180" s="36">
        <v>20</v>
      </c>
    </row>
    <row r="7181" spans="1:10" x14ac:dyDescent="0.25">
      <c r="A7181" s="67"/>
      <c r="B7181" s="67"/>
      <c r="C7181" s="67"/>
      <c r="D7181" s="67"/>
      <c r="E7181" s="67" t="s">
        <v>383</v>
      </c>
      <c r="F7181" s="68">
        <v>42735</v>
      </c>
      <c r="G7181" s="67" t="s">
        <v>1470</v>
      </c>
      <c r="H7181" s="67"/>
      <c r="I7181" s="67" t="s">
        <v>1471</v>
      </c>
      <c r="J7181" s="36">
        <v>20</v>
      </c>
    </row>
    <row r="7182" spans="1:10" x14ac:dyDescent="0.25">
      <c r="A7182" s="67"/>
      <c r="B7182" s="67"/>
      <c r="C7182" s="67"/>
      <c r="D7182" s="67"/>
      <c r="E7182" s="67" t="s">
        <v>383</v>
      </c>
      <c r="F7182" s="68">
        <v>42766</v>
      </c>
      <c r="G7182" s="67" t="s">
        <v>1586</v>
      </c>
      <c r="H7182" s="67"/>
      <c r="I7182" s="67" t="s">
        <v>1587</v>
      </c>
      <c r="J7182" s="36">
        <v>20</v>
      </c>
    </row>
    <row r="7183" spans="1:10" x14ac:dyDescent="0.25">
      <c r="A7183" s="67"/>
      <c r="B7183" s="67"/>
      <c r="C7183" s="67"/>
      <c r="D7183" s="67"/>
      <c r="E7183" s="67" t="s">
        <v>383</v>
      </c>
      <c r="F7183" s="68">
        <v>42794</v>
      </c>
      <c r="G7183" s="67" t="s">
        <v>1551</v>
      </c>
      <c r="H7183" s="67"/>
      <c r="I7183" s="67" t="s">
        <v>1465</v>
      </c>
      <c r="J7183" s="36">
        <v>20</v>
      </c>
    </row>
    <row r="7184" spans="1:10" x14ac:dyDescent="0.25">
      <c r="A7184" s="67"/>
      <c r="B7184" s="67"/>
      <c r="C7184" s="67"/>
      <c r="D7184" s="67"/>
      <c r="E7184" s="67" t="s">
        <v>383</v>
      </c>
      <c r="F7184" s="68">
        <v>42825</v>
      </c>
      <c r="G7184" s="67" t="s">
        <v>1588</v>
      </c>
      <c r="H7184" s="67"/>
      <c r="I7184" s="67" t="s">
        <v>1589</v>
      </c>
      <c r="J7184" s="36">
        <v>116</v>
      </c>
    </row>
    <row r="7185" spans="1:10" x14ac:dyDescent="0.25">
      <c r="A7185" s="67"/>
      <c r="B7185" s="67"/>
      <c r="C7185" s="67"/>
      <c r="D7185" s="67"/>
      <c r="E7185" s="67" t="s">
        <v>383</v>
      </c>
      <c r="F7185" s="68">
        <v>42886</v>
      </c>
      <c r="G7185" s="67" t="s">
        <v>1545</v>
      </c>
      <c r="H7185" s="67"/>
      <c r="I7185" s="67" t="s">
        <v>1546</v>
      </c>
      <c r="J7185" s="36">
        <v>60</v>
      </c>
    </row>
    <row r="7186" spans="1:10" x14ac:dyDescent="0.25">
      <c r="A7186" s="67"/>
      <c r="B7186" s="67"/>
      <c r="C7186" s="67"/>
      <c r="D7186" s="67"/>
      <c r="E7186" s="67" t="s">
        <v>383</v>
      </c>
      <c r="F7186" s="68">
        <v>43281</v>
      </c>
      <c r="G7186" s="67" t="s">
        <v>1915</v>
      </c>
      <c r="H7186" s="67"/>
      <c r="I7186" s="67" t="s">
        <v>1916</v>
      </c>
      <c r="J7186" s="36">
        <v>20</v>
      </c>
    </row>
    <row r="7187" spans="1:10" x14ac:dyDescent="0.25">
      <c r="A7187" s="67"/>
      <c r="B7187" s="67"/>
      <c r="C7187" s="67"/>
      <c r="D7187" s="67"/>
      <c r="E7187" s="67" t="s">
        <v>423</v>
      </c>
      <c r="F7187" s="68">
        <v>43496</v>
      </c>
      <c r="G7187" s="67"/>
      <c r="H7187" s="67"/>
      <c r="I7187" s="67" t="s">
        <v>5829</v>
      </c>
      <c r="J7187" s="36">
        <v>50</v>
      </c>
    </row>
    <row r="7188" spans="1:10" ht="15.75" thickBot="1" x14ac:dyDescent="0.3">
      <c r="A7188" s="67"/>
      <c r="B7188" s="67"/>
      <c r="C7188" s="67"/>
      <c r="D7188" s="67"/>
      <c r="E7188" s="67" t="s">
        <v>423</v>
      </c>
      <c r="F7188" s="68">
        <v>43496</v>
      </c>
      <c r="G7188" s="67"/>
      <c r="H7188" s="67"/>
      <c r="I7188" s="67" t="s">
        <v>5830</v>
      </c>
      <c r="J7188" s="37">
        <v>-1.4</v>
      </c>
    </row>
    <row r="7189" spans="1:10" x14ac:dyDescent="0.25">
      <c r="A7189" s="67"/>
      <c r="B7189" s="67"/>
      <c r="C7189" s="67" t="s">
        <v>5831</v>
      </c>
      <c r="D7189" s="67"/>
      <c r="E7189" s="67"/>
      <c r="F7189" s="68"/>
      <c r="G7189" s="67"/>
      <c r="H7189" s="67"/>
      <c r="I7189" s="67"/>
      <c r="J7189" s="36">
        <f>ROUND(SUM(J7126:J7188),5)</f>
        <v>2240.6</v>
      </c>
    </row>
    <row r="7190" spans="1:10" x14ac:dyDescent="0.25">
      <c r="A7190" s="64"/>
      <c r="B7190" s="64"/>
      <c r="C7190" s="64" t="s">
        <v>5832</v>
      </c>
      <c r="D7190" s="64"/>
      <c r="E7190" s="64"/>
      <c r="F7190" s="65"/>
      <c r="G7190" s="64"/>
      <c r="H7190" s="64"/>
      <c r="I7190" s="64"/>
      <c r="J7190" s="57"/>
    </row>
    <row r="7191" spans="1:10" x14ac:dyDescent="0.25">
      <c r="A7191" s="67"/>
      <c r="B7191" s="67"/>
      <c r="C7191" s="67"/>
      <c r="D7191" s="67"/>
      <c r="E7191" s="67" t="s">
        <v>383</v>
      </c>
      <c r="F7191" s="68">
        <v>40724</v>
      </c>
      <c r="G7191" s="67" t="s">
        <v>1496</v>
      </c>
      <c r="H7191" s="67"/>
      <c r="I7191" s="67" t="s">
        <v>1497</v>
      </c>
      <c r="J7191" s="36">
        <v>20</v>
      </c>
    </row>
    <row r="7192" spans="1:10" x14ac:dyDescent="0.25">
      <c r="A7192" s="67"/>
      <c r="B7192" s="67"/>
      <c r="C7192" s="67"/>
      <c r="D7192" s="67"/>
      <c r="E7192" s="67" t="s">
        <v>383</v>
      </c>
      <c r="F7192" s="68">
        <v>40755</v>
      </c>
      <c r="G7192" s="67" t="s">
        <v>1563</v>
      </c>
      <c r="H7192" s="67"/>
      <c r="I7192" s="67" t="s">
        <v>1564</v>
      </c>
      <c r="J7192" s="36">
        <v>20</v>
      </c>
    </row>
    <row r="7193" spans="1:10" x14ac:dyDescent="0.25">
      <c r="A7193" s="67"/>
      <c r="B7193" s="67"/>
      <c r="C7193" s="67"/>
      <c r="D7193" s="67"/>
      <c r="E7193" s="67" t="s">
        <v>383</v>
      </c>
      <c r="F7193" s="68">
        <v>41394</v>
      </c>
      <c r="G7193" s="67" t="s">
        <v>1515</v>
      </c>
      <c r="H7193" s="67"/>
      <c r="I7193" s="67" t="s">
        <v>1516</v>
      </c>
      <c r="J7193" s="36">
        <v>60</v>
      </c>
    </row>
    <row r="7194" spans="1:10" x14ac:dyDescent="0.25">
      <c r="A7194" s="67"/>
      <c r="B7194" s="67"/>
      <c r="C7194" s="67"/>
      <c r="D7194" s="67"/>
      <c r="E7194" s="67" t="s">
        <v>383</v>
      </c>
      <c r="F7194" s="68">
        <v>41425</v>
      </c>
      <c r="G7194" s="67" t="s">
        <v>1490</v>
      </c>
      <c r="H7194" s="67"/>
      <c r="I7194" s="67" t="s">
        <v>1491</v>
      </c>
      <c r="J7194" s="36">
        <v>20</v>
      </c>
    </row>
    <row r="7195" spans="1:10" x14ac:dyDescent="0.25">
      <c r="A7195" s="67"/>
      <c r="B7195" s="67"/>
      <c r="C7195" s="67"/>
      <c r="D7195" s="67"/>
      <c r="E7195" s="67" t="s">
        <v>383</v>
      </c>
      <c r="F7195" s="68">
        <v>41455</v>
      </c>
      <c r="G7195" s="67" t="s">
        <v>1750</v>
      </c>
      <c r="H7195" s="67"/>
      <c r="I7195" s="67" t="s">
        <v>1751</v>
      </c>
      <c r="J7195" s="36">
        <v>20</v>
      </c>
    </row>
    <row r="7196" spans="1:10" x14ac:dyDescent="0.25">
      <c r="A7196" s="67"/>
      <c r="B7196" s="67"/>
      <c r="C7196" s="67"/>
      <c r="D7196" s="67"/>
      <c r="E7196" s="67" t="s">
        <v>383</v>
      </c>
      <c r="F7196" s="68">
        <v>41517</v>
      </c>
      <c r="G7196" s="67" t="s">
        <v>1508</v>
      </c>
      <c r="H7196" s="67"/>
      <c r="I7196" s="67" t="s">
        <v>1509</v>
      </c>
      <c r="J7196" s="36">
        <v>58</v>
      </c>
    </row>
    <row r="7197" spans="1:10" x14ac:dyDescent="0.25">
      <c r="A7197" s="67"/>
      <c r="B7197" s="67"/>
      <c r="C7197" s="67"/>
      <c r="D7197" s="67"/>
      <c r="E7197" s="67" t="s">
        <v>383</v>
      </c>
      <c r="F7197" s="68">
        <v>41517</v>
      </c>
      <c r="G7197" s="67" t="s">
        <v>1752</v>
      </c>
      <c r="H7197" s="67"/>
      <c r="I7197" s="67" t="s">
        <v>1753</v>
      </c>
      <c r="J7197" s="36">
        <v>-52.06</v>
      </c>
    </row>
    <row r="7198" spans="1:10" x14ac:dyDescent="0.25">
      <c r="A7198" s="67"/>
      <c r="B7198" s="67"/>
      <c r="C7198" s="67"/>
      <c r="D7198" s="67"/>
      <c r="E7198" s="67" t="s">
        <v>383</v>
      </c>
      <c r="F7198" s="68">
        <v>41547</v>
      </c>
      <c r="G7198" s="67" t="s">
        <v>1543</v>
      </c>
      <c r="H7198" s="67"/>
      <c r="I7198" s="67" t="s">
        <v>1544</v>
      </c>
      <c r="J7198" s="36">
        <v>38</v>
      </c>
    </row>
    <row r="7199" spans="1:10" x14ac:dyDescent="0.25">
      <c r="A7199" s="67"/>
      <c r="B7199" s="67"/>
      <c r="C7199" s="67"/>
      <c r="D7199" s="67"/>
      <c r="E7199" s="67" t="s">
        <v>383</v>
      </c>
      <c r="F7199" s="68">
        <v>41547</v>
      </c>
      <c r="G7199" s="67" t="s">
        <v>1756</v>
      </c>
      <c r="H7199" s="67"/>
      <c r="I7199" s="67" t="s">
        <v>1757</v>
      </c>
      <c r="J7199" s="36">
        <v>-48.01</v>
      </c>
    </row>
    <row r="7200" spans="1:10" x14ac:dyDescent="0.25">
      <c r="A7200" s="67"/>
      <c r="B7200" s="67"/>
      <c r="C7200" s="67"/>
      <c r="D7200" s="67"/>
      <c r="E7200" s="67" t="s">
        <v>383</v>
      </c>
      <c r="F7200" s="68">
        <v>41652</v>
      </c>
      <c r="G7200" s="67" t="s">
        <v>5833</v>
      </c>
      <c r="H7200" s="67"/>
      <c r="I7200" s="67" t="s">
        <v>5834</v>
      </c>
      <c r="J7200" s="36">
        <v>-113.87</v>
      </c>
    </row>
    <row r="7201" spans="1:10" x14ac:dyDescent="0.25">
      <c r="A7201" s="67"/>
      <c r="B7201" s="67"/>
      <c r="C7201" s="67"/>
      <c r="D7201" s="67"/>
      <c r="E7201" s="67" t="s">
        <v>383</v>
      </c>
      <c r="F7201" s="68">
        <v>41670</v>
      </c>
      <c r="G7201" s="67" t="s">
        <v>1573</v>
      </c>
      <c r="H7201" s="67"/>
      <c r="I7201" s="67" t="s">
        <v>1574</v>
      </c>
      <c r="J7201" s="36">
        <v>20</v>
      </c>
    </row>
    <row r="7202" spans="1:10" x14ac:dyDescent="0.25">
      <c r="A7202" s="67"/>
      <c r="B7202" s="67"/>
      <c r="C7202" s="67"/>
      <c r="D7202" s="67"/>
      <c r="E7202" s="67" t="s">
        <v>383</v>
      </c>
      <c r="F7202" s="68">
        <v>41759</v>
      </c>
      <c r="G7202" s="67" t="s">
        <v>1521</v>
      </c>
      <c r="H7202" s="67"/>
      <c r="I7202" s="67" t="s">
        <v>1522</v>
      </c>
      <c r="J7202" s="36">
        <v>40</v>
      </c>
    </row>
    <row r="7203" spans="1:10" x14ac:dyDescent="0.25">
      <c r="A7203" s="67"/>
      <c r="B7203" s="67"/>
      <c r="C7203" s="67"/>
      <c r="D7203" s="67"/>
      <c r="E7203" s="67" t="s">
        <v>426</v>
      </c>
      <c r="F7203" s="68">
        <v>41771</v>
      </c>
      <c r="G7203" s="67"/>
      <c r="H7203" s="67" t="s">
        <v>5835</v>
      </c>
      <c r="I7203" s="67" t="s">
        <v>5836</v>
      </c>
      <c r="J7203" s="36">
        <v>-144.51</v>
      </c>
    </row>
    <row r="7204" spans="1:10" x14ac:dyDescent="0.25">
      <c r="A7204" s="67"/>
      <c r="B7204" s="67"/>
      <c r="C7204" s="67"/>
      <c r="D7204" s="67"/>
      <c r="E7204" s="67" t="s">
        <v>383</v>
      </c>
      <c r="F7204" s="68">
        <v>41790</v>
      </c>
      <c r="G7204" s="67" t="s">
        <v>1116</v>
      </c>
      <c r="H7204" s="67"/>
      <c r="I7204" s="67" t="s">
        <v>1117</v>
      </c>
      <c r="J7204" s="36">
        <v>20</v>
      </c>
    </row>
    <row r="7205" spans="1:10" x14ac:dyDescent="0.25">
      <c r="A7205" s="67"/>
      <c r="B7205" s="67"/>
      <c r="C7205" s="67"/>
      <c r="D7205" s="67"/>
      <c r="E7205" s="67" t="s">
        <v>383</v>
      </c>
      <c r="F7205" s="68">
        <v>41851</v>
      </c>
      <c r="G7205" s="67" t="s">
        <v>1780</v>
      </c>
      <c r="H7205" s="67"/>
      <c r="I7205" s="67" t="s">
        <v>1781</v>
      </c>
      <c r="J7205" s="36">
        <v>20</v>
      </c>
    </row>
    <row r="7206" spans="1:10" x14ac:dyDescent="0.25">
      <c r="A7206" s="67"/>
      <c r="B7206" s="67"/>
      <c r="C7206" s="67"/>
      <c r="D7206" s="67"/>
      <c r="E7206" s="67" t="s">
        <v>426</v>
      </c>
      <c r="F7206" s="68">
        <v>41911</v>
      </c>
      <c r="G7206" s="67"/>
      <c r="H7206" s="67" t="s">
        <v>5835</v>
      </c>
      <c r="I7206" s="67" t="s">
        <v>5836</v>
      </c>
      <c r="J7206" s="36">
        <v>-254.84</v>
      </c>
    </row>
    <row r="7207" spans="1:10" x14ac:dyDescent="0.25">
      <c r="A7207" s="67"/>
      <c r="B7207" s="67"/>
      <c r="C7207" s="67"/>
      <c r="D7207" s="67"/>
      <c r="E7207" s="67" t="s">
        <v>383</v>
      </c>
      <c r="F7207" s="68">
        <v>41912</v>
      </c>
      <c r="G7207" s="67" t="s">
        <v>1642</v>
      </c>
      <c r="H7207" s="67"/>
      <c r="I7207" s="67" t="s">
        <v>1643</v>
      </c>
      <c r="J7207" s="36">
        <v>20</v>
      </c>
    </row>
    <row r="7208" spans="1:10" x14ac:dyDescent="0.25">
      <c r="A7208" s="67"/>
      <c r="B7208" s="67"/>
      <c r="C7208" s="67"/>
      <c r="D7208" s="67"/>
      <c r="E7208" s="67" t="s">
        <v>383</v>
      </c>
      <c r="F7208" s="68">
        <v>42004</v>
      </c>
      <c r="G7208" s="67" t="s">
        <v>5810</v>
      </c>
      <c r="H7208" s="67"/>
      <c r="I7208" s="67" t="s">
        <v>5811</v>
      </c>
      <c r="J7208" s="36">
        <v>2942.09</v>
      </c>
    </row>
    <row r="7209" spans="1:10" x14ac:dyDescent="0.25">
      <c r="A7209" s="67"/>
      <c r="B7209" s="67"/>
      <c r="C7209" s="67"/>
      <c r="D7209" s="67"/>
      <c r="E7209" s="67" t="s">
        <v>426</v>
      </c>
      <c r="F7209" s="68">
        <v>42093</v>
      </c>
      <c r="G7209" s="67"/>
      <c r="H7209" s="67" t="s">
        <v>5835</v>
      </c>
      <c r="I7209" s="67" t="s">
        <v>5837</v>
      </c>
      <c r="J7209" s="36">
        <v>-186.39</v>
      </c>
    </row>
    <row r="7210" spans="1:10" x14ac:dyDescent="0.25">
      <c r="A7210" s="67"/>
      <c r="B7210" s="67"/>
      <c r="C7210" s="67"/>
      <c r="D7210" s="67"/>
      <c r="E7210" s="67" t="s">
        <v>426</v>
      </c>
      <c r="F7210" s="68">
        <v>42093</v>
      </c>
      <c r="G7210" s="67"/>
      <c r="H7210" s="67" t="s">
        <v>5835</v>
      </c>
      <c r="I7210" s="67" t="s">
        <v>5456</v>
      </c>
      <c r="J7210" s="36">
        <v>-89.94</v>
      </c>
    </row>
    <row r="7211" spans="1:10" x14ac:dyDescent="0.25">
      <c r="A7211" s="67"/>
      <c r="B7211" s="67"/>
      <c r="C7211" s="67"/>
      <c r="D7211" s="67"/>
      <c r="E7211" s="67" t="s">
        <v>383</v>
      </c>
      <c r="F7211" s="68">
        <v>42094</v>
      </c>
      <c r="G7211" s="67" t="s">
        <v>898</v>
      </c>
      <c r="H7211" s="67"/>
      <c r="I7211" s="67" t="s">
        <v>899</v>
      </c>
      <c r="J7211" s="36">
        <v>20</v>
      </c>
    </row>
    <row r="7212" spans="1:10" x14ac:dyDescent="0.25">
      <c r="A7212" s="67"/>
      <c r="B7212" s="67"/>
      <c r="C7212" s="67"/>
      <c r="D7212" s="67"/>
      <c r="E7212" s="67" t="s">
        <v>383</v>
      </c>
      <c r="F7212" s="68">
        <v>42124</v>
      </c>
      <c r="G7212" s="67" t="s">
        <v>1523</v>
      </c>
      <c r="H7212" s="67"/>
      <c r="I7212" s="67" t="s">
        <v>1524</v>
      </c>
      <c r="J7212" s="36">
        <v>20</v>
      </c>
    </row>
    <row r="7213" spans="1:10" x14ac:dyDescent="0.25">
      <c r="A7213" s="67"/>
      <c r="B7213" s="67"/>
      <c r="C7213" s="67"/>
      <c r="D7213" s="67"/>
      <c r="E7213" s="67" t="s">
        <v>383</v>
      </c>
      <c r="F7213" s="68">
        <v>42155</v>
      </c>
      <c r="G7213" s="67" t="s">
        <v>1650</v>
      </c>
      <c r="H7213" s="67"/>
      <c r="I7213" s="67" t="s">
        <v>1651</v>
      </c>
      <c r="J7213" s="36">
        <v>38</v>
      </c>
    </row>
    <row r="7214" spans="1:10" x14ac:dyDescent="0.25">
      <c r="A7214" s="67"/>
      <c r="B7214" s="67"/>
      <c r="C7214" s="67"/>
      <c r="D7214" s="67"/>
      <c r="E7214" s="67" t="s">
        <v>426</v>
      </c>
      <c r="F7214" s="68">
        <v>42163</v>
      </c>
      <c r="G7214" s="67"/>
      <c r="H7214" s="67" t="s">
        <v>5838</v>
      </c>
      <c r="I7214" s="67" t="s">
        <v>5839</v>
      </c>
      <c r="J7214" s="36">
        <v>-129.47</v>
      </c>
    </row>
    <row r="7215" spans="1:10" x14ac:dyDescent="0.25">
      <c r="A7215" s="67"/>
      <c r="B7215" s="67"/>
      <c r="C7215" s="67"/>
      <c r="D7215" s="67"/>
      <c r="E7215" s="67" t="s">
        <v>383</v>
      </c>
      <c r="F7215" s="68">
        <v>42216</v>
      </c>
      <c r="G7215" s="67" t="s">
        <v>1655</v>
      </c>
      <c r="H7215" s="67"/>
      <c r="I7215" s="67" t="s">
        <v>1656</v>
      </c>
      <c r="J7215" s="36">
        <v>38</v>
      </c>
    </row>
    <row r="7216" spans="1:10" x14ac:dyDescent="0.25">
      <c r="A7216" s="67"/>
      <c r="B7216" s="67"/>
      <c r="C7216" s="67"/>
      <c r="D7216" s="67"/>
      <c r="E7216" s="67" t="s">
        <v>383</v>
      </c>
      <c r="F7216" s="68">
        <v>42247</v>
      </c>
      <c r="G7216" s="67" t="s">
        <v>1658</v>
      </c>
      <c r="H7216" s="67"/>
      <c r="I7216" s="67" t="s">
        <v>1659</v>
      </c>
      <c r="J7216" s="36">
        <v>20</v>
      </c>
    </row>
    <row r="7217" spans="1:10" x14ac:dyDescent="0.25">
      <c r="A7217" s="67"/>
      <c r="B7217" s="67"/>
      <c r="C7217" s="67"/>
      <c r="D7217" s="67"/>
      <c r="E7217" s="67" t="s">
        <v>426</v>
      </c>
      <c r="F7217" s="68">
        <v>42306</v>
      </c>
      <c r="G7217" s="67"/>
      <c r="H7217" s="67" t="s">
        <v>5835</v>
      </c>
      <c r="I7217" s="67" t="s">
        <v>5449</v>
      </c>
      <c r="J7217" s="36">
        <v>-89.94</v>
      </c>
    </row>
    <row r="7218" spans="1:10" x14ac:dyDescent="0.25">
      <c r="A7218" s="67"/>
      <c r="B7218" s="67"/>
      <c r="C7218" s="67"/>
      <c r="D7218" s="67"/>
      <c r="E7218" s="67" t="s">
        <v>383</v>
      </c>
      <c r="F7218" s="68">
        <v>42369</v>
      </c>
      <c r="G7218" s="67" t="s">
        <v>1663</v>
      </c>
      <c r="H7218" s="67"/>
      <c r="I7218" s="67" t="s">
        <v>1664</v>
      </c>
      <c r="J7218" s="36">
        <v>40</v>
      </c>
    </row>
    <row r="7219" spans="1:10" x14ac:dyDescent="0.25">
      <c r="A7219" s="67"/>
      <c r="B7219" s="67"/>
      <c r="C7219" s="67"/>
      <c r="D7219" s="67"/>
      <c r="E7219" s="67" t="s">
        <v>383</v>
      </c>
      <c r="F7219" s="68">
        <v>42429</v>
      </c>
      <c r="G7219" s="67" t="s">
        <v>1464</v>
      </c>
      <c r="H7219" s="67"/>
      <c r="I7219" s="67" t="s">
        <v>1465</v>
      </c>
      <c r="J7219" s="36">
        <v>20</v>
      </c>
    </row>
    <row r="7220" spans="1:10" x14ac:dyDescent="0.25">
      <c r="A7220" s="67"/>
      <c r="B7220" s="67"/>
      <c r="C7220" s="67"/>
      <c r="D7220" s="67"/>
      <c r="E7220" s="67" t="s">
        <v>426</v>
      </c>
      <c r="F7220" s="68">
        <v>42495</v>
      </c>
      <c r="G7220" s="67"/>
      <c r="H7220" s="67" t="s">
        <v>5835</v>
      </c>
      <c r="I7220" s="67" t="s">
        <v>5449</v>
      </c>
      <c r="J7220" s="36">
        <v>-89.94</v>
      </c>
    </row>
    <row r="7221" spans="1:10" x14ac:dyDescent="0.25">
      <c r="A7221" s="67"/>
      <c r="B7221" s="67"/>
      <c r="C7221" s="67"/>
      <c r="D7221" s="67"/>
      <c r="E7221" s="67" t="s">
        <v>383</v>
      </c>
      <c r="F7221" s="68">
        <v>42551</v>
      </c>
      <c r="G7221" s="67" t="s">
        <v>1669</v>
      </c>
      <c r="H7221" s="67"/>
      <c r="I7221" s="67" t="s">
        <v>1670</v>
      </c>
      <c r="J7221" s="36">
        <v>40</v>
      </c>
    </row>
    <row r="7222" spans="1:10" x14ac:dyDescent="0.25">
      <c r="A7222" s="67"/>
      <c r="B7222" s="67"/>
      <c r="C7222" s="67"/>
      <c r="D7222" s="67"/>
      <c r="E7222" s="67" t="s">
        <v>383</v>
      </c>
      <c r="F7222" s="68">
        <v>42613</v>
      </c>
      <c r="G7222" s="67" t="s">
        <v>1482</v>
      </c>
      <c r="H7222" s="67"/>
      <c r="I7222" s="67" t="s">
        <v>1483</v>
      </c>
      <c r="J7222" s="36">
        <v>40</v>
      </c>
    </row>
    <row r="7223" spans="1:10" x14ac:dyDescent="0.25">
      <c r="A7223" s="67"/>
      <c r="B7223" s="67"/>
      <c r="C7223" s="67"/>
      <c r="D7223" s="67"/>
      <c r="E7223" s="67" t="s">
        <v>383</v>
      </c>
      <c r="F7223" s="68">
        <v>42667</v>
      </c>
      <c r="G7223" s="67" t="s">
        <v>2825</v>
      </c>
      <c r="H7223" s="67"/>
      <c r="I7223" s="67" t="s">
        <v>5840</v>
      </c>
      <c r="J7223" s="36">
        <v>-170</v>
      </c>
    </row>
    <row r="7224" spans="1:10" x14ac:dyDescent="0.25">
      <c r="A7224" s="67"/>
      <c r="B7224" s="67"/>
      <c r="C7224" s="67"/>
      <c r="D7224" s="67"/>
      <c r="E7224" s="67" t="s">
        <v>383</v>
      </c>
      <c r="F7224" s="68">
        <v>42675</v>
      </c>
      <c r="G7224" s="67" t="s">
        <v>1835</v>
      </c>
      <c r="H7224" s="67"/>
      <c r="I7224" s="67" t="s">
        <v>1836</v>
      </c>
      <c r="J7224" s="36">
        <v>20</v>
      </c>
    </row>
    <row r="7225" spans="1:10" x14ac:dyDescent="0.25">
      <c r="A7225" s="67"/>
      <c r="B7225" s="67"/>
      <c r="C7225" s="67"/>
      <c r="D7225" s="67"/>
      <c r="E7225" s="67" t="s">
        <v>383</v>
      </c>
      <c r="F7225" s="68">
        <v>42704</v>
      </c>
      <c r="G7225" s="67" t="s">
        <v>1468</v>
      </c>
      <c r="H7225" s="67"/>
      <c r="I7225" s="67" t="s">
        <v>1469</v>
      </c>
      <c r="J7225" s="36">
        <v>48</v>
      </c>
    </row>
    <row r="7226" spans="1:10" x14ac:dyDescent="0.25">
      <c r="A7226" s="67"/>
      <c r="B7226" s="67"/>
      <c r="C7226" s="67"/>
      <c r="D7226" s="67"/>
      <c r="E7226" s="67" t="s">
        <v>383</v>
      </c>
      <c r="F7226" s="68">
        <v>42855</v>
      </c>
      <c r="G7226" s="67" t="s">
        <v>1474</v>
      </c>
      <c r="H7226" s="67"/>
      <c r="I7226" s="67" t="s">
        <v>1475</v>
      </c>
      <c r="J7226" s="36">
        <v>40</v>
      </c>
    </row>
    <row r="7227" spans="1:10" x14ac:dyDescent="0.25">
      <c r="A7227" s="67"/>
      <c r="B7227" s="67"/>
      <c r="C7227" s="67"/>
      <c r="D7227" s="67"/>
      <c r="E7227" s="67" t="s">
        <v>390</v>
      </c>
      <c r="F7227" s="68">
        <v>43012</v>
      </c>
      <c r="G7227" s="67" t="s">
        <v>5841</v>
      </c>
      <c r="H7227" s="67" t="s">
        <v>5842</v>
      </c>
      <c r="I7227" s="67" t="s">
        <v>2529</v>
      </c>
      <c r="J7227" s="36">
        <v>-89.94</v>
      </c>
    </row>
    <row r="7228" spans="1:10" x14ac:dyDescent="0.25">
      <c r="A7228" s="67"/>
      <c r="B7228" s="67"/>
      <c r="C7228" s="67"/>
      <c r="D7228" s="67"/>
      <c r="E7228" s="67" t="s">
        <v>423</v>
      </c>
      <c r="F7228" s="68">
        <v>43465</v>
      </c>
      <c r="G7228" s="67"/>
      <c r="H7228" s="67"/>
      <c r="I7228" s="67" t="s">
        <v>5843</v>
      </c>
      <c r="J7228" s="36">
        <v>500</v>
      </c>
    </row>
    <row r="7229" spans="1:10" ht="15.75" thickBot="1" x14ac:dyDescent="0.3">
      <c r="A7229" s="67"/>
      <c r="B7229" s="67"/>
      <c r="C7229" s="67"/>
      <c r="D7229" s="67"/>
      <c r="E7229" s="67" t="s">
        <v>423</v>
      </c>
      <c r="F7229" s="68">
        <v>43465</v>
      </c>
      <c r="G7229" s="67"/>
      <c r="H7229" s="67"/>
      <c r="I7229" s="67" t="s">
        <v>5844</v>
      </c>
      <c r="J7229" s="37">
        <v>-11.3</v>
      </c>
    </row>
    <row r="7230" spans="1:10" x14ac:dyDescent="0.25">
      <c r="A7230" s="67"/>
      <c r="B7230" s="67"/>
      <c r="C7230" s="67" t="s">
        <v>5845</v>
      </c>
      <c r="D7230" s="67"/>
      <c r="E7230" s="67"/>
      <c r="F7230" s="68"/>
      <c r="G7230" s="67"/>
      <c r="H7230" s="67"/>
      <c r="I7230" s="67"/>
      <c r="J7230" s="36">
        <f>ROUND(SUM(J7190:J7229),5)</f>
        <v>2711.88</v>
      </c>
    </row>
    <row r="7231" spans="1:10" x14ac:dyDescent="0.25">
      <c r="A7231" s="64"/>
      <c r="B7231" s="64"/>
      <c r="C7231" s="64" t="s">
        <v>5846</v>
      </c>
      <c r="D7231" s="64"/>
      <c r="E7231" s="64"/>
      <c r="F7231" s="65"/>
      <c r="G7231" s="64"/>
      <c r="H7231" s="64"/>
      <c r="I7231" s="64"/>
      <c r="J7231" s="57"/>
    </row>
    <row r="7232" spans="1:10" x14ac:dyDescent="0.25">
      <c r="A7232" s="67"/>
      <c r="B7232" s="67"/>
      <c r="C7232" s="67"/>
      <c r="D7232" s="67"/>
      <c r="E7232" s="67" t="s">
        <v>383</v>
      </c>
      <c r="F7232" s="68">
        <v>40574</v>
      </c>
      <c r="G7232" s="67" t="s">
        <v>1606</v>
      </c>
      <c r="H7232" s="67"/>
      <c r="I7232" s="67" t="s">
        <v>1607</v>
      </c>
      <c r="J7232" s="36">
        <v>40</v>
      </c>
    </row>
    <row r="7233" spans="1:10" x14ac:dyDescent="0.25">
      <c r="A7233" s="67"/>
      <c r="B7233" s="67"/>
      <c r="C7233" s="67"/>
      <c r="D7233" s="67"/>
      <c r="E7233" s="67" t="s">
        <v>383</v>
      </c>
      <c r="F7233" s="68">
        <v>40574</v>
      </c>
      <c r="G7233" s="67" t="s">
        <v>1500</v>
      </c>
      <c r="H7233" s="67"/>
      <c r="I7233" s="67" t="s">
        <v>1501</v>
      </c>
      <c r="J7233" s="36">
        <v>200</v>
      </c>
    </row>
    <row r="7234" spans="1:10" x14ac:dyDescent="0.25">
      <c r="A7234" s="67"/>
      <c r="B7234" s="67"/>
      <c r="C7234" s="67"/>
      <c r="D7234" s="67"/>
      <c r="E7234" s="67" t="s">
        <v>383</v>
      </c>
      <c r="F7234" s="68">
        <v>40574</v>
      </c>
      <c r="G7234" s="67" t="s">
        <v>1561</v>
      </c>
      <c r="H7234" s="67"/>
      <c r="I7234" s="67" t="s">
        <v>1562</v>
      </c>
      <c r="J7234" s="36">
        <v>-100</v>
      </c>
    </row>
    <row r="7235" spans="1:10" x14ac:dyDescent="0.25">
      <c r="A7235" s="67"/>
      <c r="B7235" s="67"/>
      <c r="C7235" s="67"/>
      <c r="D7235" s="67"/>
      <c r="E7235" s="67" t="s">
        <v>383</v>
      </c>
      <c r="F7235" s="68">
        <v>40724</v>
      </c>
      <c r="G7235" s="67" t="s">
        <v>1496</v>
      </c>
      <c r="H7235" s="67"/>
      <c r="I7235" s="67" t="s">
        <v>1497</v>
      </c>
      <c r="J7235" s="36">
        <v>20</v>
      </c>
    </row>
    <row r="7236" spans="1:10" x14ac:dyDescent="0.25">
      <c r="A7236" s="67"/>
      <c r="B7236" s="67"/>
      <c r="C7236" s="67"/>
      <c r="D7236" s="67"/>
      <c r="E7236" s="67" t="s">
        <v>383</v>
      </c>
      <c r="F7236" s="68">
        <v>40877</v>
      </c>
      <c r="G7236" s="67" t="s">
        <v>894</v>
      </c>
      <c r="H7236" s="67"/>
      <c r="I7236" s="67" t="s">
        <v>895</v>
      </c>
      <c r="J7236" s="36">
        <v>20</v>
      </c>
    </row>
    <row r="7237" spans="1:10" x14ac:dyDescent="0.25">
      <c r="A7237" s="67"/>
      <c r="B7237" s="67"/>
      <c r="C7237" s="67"/>
      <c r="D7237" s="67"/>
      <c r="E7237" s="67" t="s">
        <v>383</v>
      </c>
      <c r="F7237" s="68">
        <v>40939</v>
      </c>
      <c r="G7237" s="67" t="s">
        <v>1539</v>
      </c>
      <c r="H7237" s="67"/>
      <c r="I7237" s="67" t="s">
        <v>1540</v>
      </c>
      <c r="J7237" s="36">
        <v>40</v>
      </c>
    </row>
    <row r="7238" spans="1:10" x14ac:dyDescent="0.25">
      <c r="A7238" s="67"/>
      <c r="B7238" s="67"/>
      <c r="C7238" s="67"/>
      <c r="D7238" s="67"/>
      <c r="E7238" s="67" t="s">
        <v>383</v>
      </c>
      <c r="F7238" s="68">
        <v>40939</v>
      </c>
      <c r="G7238" s="67" t="s">
        <v>1620</v>
      </c>
      <c r="H7238" s="67"/>
      <c r="I7238" s="67" t="s">
        <v>1621</v>
      </c>
      <c r="J7238" s="36">
        <v>1000</v>
      </c>
    </row>
    <row r="7239" spans="1:10" x14ac:dyDescent="0.25">
      <c r="A7239" s="67"/>
      <c r="B7239" s="67"/>
      <c r="C7239" s="67"/>
      <c r="D7239" s="67"/>
      <c r="E7239" s="67" t="s">
        <v>383</v>
      </c>
      <c r="F7239" s="68">
        <v>40968</v>
      </c>
      <c r="G7239" s="67" t="s">
        <v>1622</v>
      </c>
      <c r="H7239" s="67"/>
      <c r="I7239" s="67" t="s">
        <v>1623</v>
      </c>
      <c r="J7239" s="36">
        <v>20</v>
      </c>
    </row>
    <row r="7240" spans="1:10" x14ac:dyDescent="0.25">
      <c r="A7240" s="67"/>
      <c r="B7240" s="67"/>
      <c r="C7240" s="67"/>
      <c r="D7240" s="67"/>
      <c r="E7240" s="67" t="s">
        <v>383</v>
      </c>
      <c r="F7240" s="68">
        <v>40968</v>
      </c>
      <c r="G7240" s="67" t="s">
        <v>1714</v>
      </c>
      <c r="H7240" s="67"/>
      <c r="I7240" s="67" t="s">
        <v>1715</v>
      </c>
      <c r="J7240" s="36">
        <v>-157.19999999999999</v>
      </c>
    </row>
    <row r="7241" spans="1:10" x14ac:dyDescent="0.25">
      <c r="A7241" s="67"/>
      <c r="B7241" s="67"/>
      <c r="C7241" s="67"/>
      <c r="D7241" s="67"/>
      <c r="E7241" s="67" t="s">
        <v>383</v>
      </c>
      <c r="F7241" s="68">
        <v>40999</v>
      </c>
      <c r="G7241" s="67" t="s">
        <v>702</v>
      </c>
      <c r="H7241" s="67"/>
      <c r="I7241" s="67" t="s">
        <v>703</v>
      </c>
      <c r="J7241" s="36">
        <v>60</v>
      </c>
    </row>
    <row r="7242" spans="1:10" x14ac:dyDescent="0.25">
      <c r="A7242" s="67"/>
      <c r="B7242" s="67"/>
      <c r="C7242" s="67"/>
      <c r="D7242" s="67"/>
      <c r="E7242" s="67" t="s">
        <v>383</v>
      </c>
      <c r="F7242" s="68">
        <v>40999</v>
      </c>
      <c r="G7242" s="67" t="s">
        <v>1718</v>
      </c>
      <c r="H7242" s="67"/>
      <c r="I7242" s="67" t="s">
        <v>1719</v>
      </c>
      <c r="J7242" s="36">
        <v>-1000</v>
      </c>
    </row>
    <row r="7243" spans="1:10" x14ac:dyDescent="0.25">
      <c r="A7243" s="67"/>
      <c r="B7243" s="67"/>
      <c r="C7243" s="67"/>
      <c r="D7243" s="67"/>
      <c r="E7243" s="67" t="s">
        <v>383</v>
      </c>
      <c r="F7243" s="68">
        <v>41060</v>
      </c>
      <c r="G7243" s="67" t="s">
        <v>1486</v>
      </c>
      <c r="H7243" s="67"/>
      <c r="I7243" s="67" t="s">
        <v>1487</v>
      </c>
      <c r="J7243" s="36">
        <v>40</v>
      </c>
    </row>
    <row r="7244" spans="1:10" x14ac:dyDescent="0.25">
      <c r="A7244" s="67"/>
      <c r="B7244" s="67"/>
      <c r="C7244" s="67"/>
      <c r="D7244" s="67"/>
      <c r="E7244" s="67" t="s">
        <v>383</v>
      </c>
      <c r="F7244" s="68">
        <v>41121</v>
      </c>
      <c r="G7244" s="67" t="s">
        <v>1513</v>
      </c>
      <c r="H7244" s="67"/>
      <c r="I7244" s="67" t="s">
        <v>1514</v>
      </c>
      <c r="J7244" s="36">
        <v>40</v>
      </c>
    </row>
    <row r="7245" spans="1:10" x14ac:dyDescent="0.25">
      <c r="A7245" s="67"/>
      <c r="B7245" s="67"/>
      <c r="C7245" s="67"/>
      <c r="D7245" s="67"/>
      <c r="E7245" s="67" t="s">
        <v>383</v>
      </c>
      <c r="F7245" s="68">
        <v>41121</v>
      </c>
      <c r="G7245" s="67" t="s">
        <v>1722</v>
      </c>
      <c r="H7245" s="67"/>
      <c r="I7245" s="67" t="s">
        <v>1723</v>
      </c>
      <c r="J7245" s="36">
        <v>-237</v>
      </c>
    </row>
    <row r="7246" spans="1:10" x14ac:dyDescent="0.25">
      <c r="A7246" s="67"/>
      <c r="B7246" s="67"/>
      <c r="C7246" s="67"/>
      <c r="D7246" s="67"/>
      <c r="E7246" s="67" t="s">
        <v>383</v>
      </c>
      <c r="F7246" s="68">
        <v>41182</v>
      </c>
      <c r="G7246" s="67" t="s">
        <v>1506</v>
      </c>
      <c r="H7246" s="67"/>
      <c r="I7246" s="67" t="s">
        <v>1507</v>
      </c>
      <c r="J7246" s="36">
        <v>60</v>
      </c>
    </row>
    <row r="7247" spans="1:10" x14ac:dyDescent="0.25">
      <c r="A7247" s="67"/>
      <c r="B7247" s="67"/>
      <c r="C7247" s="67"/>
      <c r="D7247" s="67"/>
      <c r="E7247" s="67" t="s">
        <v>383</v>
      </c>
      <c r="F7247" s="68">
        <v>41243</v>
      </c>
      <c r="G7247" s="67" t="s">
        <v>1736</v>
      </c>
      <c r="H7247" s="67"/>
      <c r="I7247" s="67" t="s">
        <v>1737</v>
      </c>
      <c r="J7247" s="36">
        <v>-171.7</v>
      </c>
    </row>
    <row r="7248" spans="1:10" x14ac:dyDescent="0.25">
      <c r="A7248" s="67"/>
      <c r="B7248" s="67"/>
      <c r="C7248" s="67"/>
      <c r="D7248" s="67"/>
      <c r="E7248" s="67" t="s">
        <v>383</v>
      </c>
      <c r="F7248" s="68">
        <v>41274</v>
      </c>
      <c r="G7248" s="67" t="s">
        <v>1541</v>
      </c>
      <c r="H7248" s="67"/>
      <c r="I7248" s="67" t="s">
        <v>1542</v>
      </c>
      <c r="J7248" s="36">
        <v>20</v>
      </c>
    </row>
    <row r="7249" spans="1:10" x14ac:dyDescent="0.25">
      <c r="A7249" s="67"/>
      <c r="B7249" s="67"/>
      <c r="C7249" s="67"/>
      <c r="D7249" s="67"/>
      <c r="E7249" s="67" t="s">
        <v>383</v>
      </c>
      <c r="F7249" s="68">
        <v>41305</v>
      </c>
      <c r="G7249" s="67" t="s">
        <v>1488</v>
      </c>
      <c r="H7249" s="67"/>
      <c r="I7249" s="67" t="s">
        <v>1489</v>
      </c>
      <c r="J7249" s="36">
        <v>40</v>
      </c>
    </row>
    <row r="7250" spans="1:10" x14ac:dyDescent="0.25">
      <c r="A7250" s="67"/>
      <c r="B7250" s="67"/>
      <c r="C7250" s="67"/>
      <c r="D7250" s="67"/>
      <c r="E7250" s="67" t="s">
        <v>383</v>
      </c>
      <c r="F7250" s="68">
        <v>41305</v>
      </c>
      <c r="G7250" s="67" t="s">
        <v>1742</v>
      </c>
      <c r="H7250" s="67"/>
      <c r="I7250" s="67" t="s">
        <v>1743</v>
      </c>
      <c r="J7250" s="36">
        <v>-247.45</v>
      </c>
    </row>
    <row r="7251" spans="1:10" x14ac:dyDescent="0.25">
      <c r="A7251" s="67"/>
      <c r="B7251" s="67"/>
      <c r="C7251" s="67"/>
      <c r="D7251" s="67"/>
      <c r="E7251" s="67" t="s">
        <v>383</v>
      </c>
      <c r="F7251" s="68">
        <v>41333</v>
      </c>
      <c r="G7251" s="67" t="s">
        <v>1571</v>
      </c>
      <c r="H7251" s="67"/>
      <c r="I7251" s="67" t="s">
        <v>1572</v>
      </c>
      <c r="J7251" s="36">
        <v>40</v>
      </c>
    </row>
    <row r="7252" spans="1:10" x14ac:dyDescent="0.25">
      <c r="A7252" s="67"/>
      <c r="B7252" s="67"/>
      <c r="C7252" s="67"/>
      <c r="D7252" s="67"/>
      <c r="E7252" s="67" t="s">
        <v>383</v>
      </c>
      <c r="F7252" s="68">
        <v>41364</v>
      </c>
      <c r="G7252" s="67" t="s">
        <v>1624</v>
      </c>
      <c r="H7252" s="67"/>
      <c r="I7252" s="67" t="s">
        <v>1625</v>
      </c>
      <c r="J7252" s="36">
        <v>20</v>
      </c>
    </row>
    <row r="7253" spans="1:10" x14ac:dyDescent="0.25">
      <c r="A7253" s="67"/>
      <c r="B7253" s="67"/>
      <c r="C7253" s="67"/>
      <c r="D7253" s="67"/>
      <c r="E7253" s="67" t="s">
        <v>383</v>
      </c>
      <c r="F7253" s="68">
        <v>41517</v>
      </c>
      <c r="G7253" s="67" t="s">
        <v>1508</v>
      </c>
      <c r="H7253" s="67"/>
      <c r="I7253" s="67" t="s">
        <v>1509</v>
      </c>
      <c r="J7253" s="36">
        <v>20</v>
      </c>
    </row>
    <row r="7254" spans="1:10" x14ac:dyDescent="0.25">
      <c r="A7254" s="67"/>
      <c r="B7254" s="67"/>
      <c r="C7254" s="67"/>
      <c r="D7254" s="67"/>
      <c r="E7254" s="67" t="s">
        <v>383</v>
      </c>
      <c r="F7254" s="68">
        <v>41547</v>
      </c>
      <c r="G7254" s="67" t="s">
        <v>1543</v>
      </c>
      <c r="H7254" s="67"/>
      <c r="I7254" s="67" t="s">
        <v>1544</v>
      </c>
      <c r="J7254" s="36">
        <v>20</v>
      </c>
    </row>
    <row r="7255" spans="1:10" x14ac:dyDescent="0.25">
      <c r="A7255" s="67"/>
      <c r="B7255" s="67"/>
      <c r="C7255" s="67"/>
      <c r="D7255" s="67"/>
      <c r="E7255" s="67" t="s">
        <v>383</v>
      </c>
      <c r="F7255" s="68">
        <v>41578</v>
      </c>
      <c r="G7255" s="67" t="s">
        <v>1760</v>
      </c>
      <c r="H7255" s="67"/>
      <c r="I7255" s="67" t="s">
        <v>1761</v>
      </c>
      <c r="J7255" s="36">
        <v>-1067.2</v>
      </c>
    </row>
    <row r="7256" spans="1:10" x14ac:dyDescent="0.25">
      <c r="A7256" s="67"/>
      <c r="B7256" s="67"/>
      <c r="C7256" s="67"/>
      <c r="D7256" s="67"/>
      <c r="E7256" s="67" t="s">
        <v>383</v>
      </c>
      <c r="F7256" s="68">
        <v>41608</v>
      </c>
      <c r="G7256" s="67" t="s">
        <v>1519</v>
      </c>
      <c r="H7256" s="67"/>
      <c r="I7256" s="67" t="s">
        <v>1520</v>
      </c>
      <c r="J7256" s="36">
        <v>20</v>
      </c>
    </row>
    <row r="7257" spans="1:10" x14ac:dyDescent="0.25">
      <c r="A7257" s="67"/>
      <c r="B7257" s="67"/>
      <c r="C7257" s="67"/>
      <c r="D7257" s="67"/>
      <c r="E7257" s="67" t="s">
        <v>383</v>
      </c>
      <c r="F7257" s="68">
        <v>41608</v>
      </c>
      <c r="G7257" s="67" t="s">
        <v>3515</v>
      </c>
      <c r="H7257" s="67"/>
      <c r="I7257" s="67" t="s">
        <v>3516</v>
      </c>
      <c r="J7257" s="36">
        <v>-310.43</v>
      </c>
    </row>
    <row r="7258" spans="1:10" x14ac:dyDescent="0.25">
      <c r="A7258" s="67"/>
      <c r="B7258" s="67"/>
      <c r="C7258" s="67"/>
      <c r="D7258" s="67"/>
      <c r="E7258" s="67" t="s">
        <v>383</v>
      </c>
      <c r="F7258" s="68">
        <v>41639</v>
      </c>
      <c r="G7258" s="67" t="s">
        <v>1628</v>
      </c>
      <c r="H7258" s="67"/>
      <c r="I7258" s="67" t="s">
        <v>1629</v>
      </c>
      <c r="J7258" s="36">
        <v>20</v>
      </c>
    </row>
    <row r="7259" spans="1:10" x14ac:dyDescent="0.25">
      <c r="A7259" s="67"/>
      <c r="B7259" s="67"/>
      <c r="C7259" s="67"/>
      <c r="D7259" s="67"/>
      <c r="E7259" s="67" t="s">
        <v>383</v>
      </c>
      <c r="F7259" s="68">
        <v>41639</v>
      </c>
      <c r="G7259" s="67" t="s">
        <v>1762</v>
      </c>
      <c r="H7259" s="67"/>
      <c r="I7259" s="67" t="s">
        <v>2865</v>
      </c>
      <c r="J7259" s="36">
        <v>-179.78</v>
      </c>
    </row>
    <row r="7260" spans="1:10" x14ac:dyDescent="0.25">
      <c r="A7260" s="67"/>
      <c r="B7260" s="67"/>
      <c r="C7260" s="67"/>
      <c r="D7260" s="67"/>
      <c r="E7260" s="67" t="s">
        <v>383</v>
      </c>
      <c r="F7260" s="68">
        <v>41649</v>
      </c>
      <c r="G7260" s="67" t="s">
        <v>2401</v>
      </c>
      <c r="H7260" s="67"/>
      <c r="I7260" s="67" t="s">
        <v>2736</v>
      </c>
      <c r="J7260" s="36">
        <v>232.65</v>
      </c>
    </row>
    <row r="7261" spans="1:10" x14ac:dyDescent="0.25">
      <c r="A7261" s="67"/>
      <c r="B7261" s="67"/>
      <c r="C7261" s="67"/>
      <c r="D7261" s="67"/>
      <c r="E7261" s="67" t="s">
        <v>383</v>
      </c>
      <c r="F7261" s="68">
        <v>41670</v>
      </c>
      <c r="G7261" s="67" t="s">
        <v>1573</v>
      </c>
      <c r="H7261" s="67"/>
      <c r="I7261" s="67" t="s">
        <v>1574</v>
      </c>
      <c r="J7261" s="36">
        <v>20</v>
      </c>
    </row>
    <row r="7262" spans="1:10" x14ac:dyDescent="0.25">
      <c r="A7262" s="67"/>
      <c r="B7262" s="67"/>
      <c r="C7262" s="67"/>
      <c r="D7262" s="67"/>
      <c r="E7262" s="67" t="s">
        <v>383</v>
      </c>
      <c r="F7262" s="68">
        <v>41689</v>
      </c>
      <c r="G7262" s="67" t="s">
        <v>2033</v>
      </c>
      <c r="H7262" s="67"/>
      <c r="I7262" s="67"/>
      <c r="J7262" s="36">
        <v>-230</v>
      </c>
    </row>
    <row r="7263" spans="1:10" x14ac:dyDescent="0.25">
      <c r="A7263" s="67"/>
      <c r="B7263" s="67"/>
      <c r="C7263" s="67"/>
      <c r="D7263" s="67"/>
      <c r="E7263" s="67" t="s">
        <v>383</v>
      </c>
      <c r="F7263" s="68">
        <v>41790</v>
      </c>
      <c r="G7263" s="67" t="s">
        <v>1116</v>
      </c>
      <c r="H7263" s="67"/>
      <c r="I7263" s="67" t="s">
        <v>1117</v>
      </c>
      <c r="J7263" s="36">
        <v>20</v>
      </c>
    </row>
    <row r="7264" spans="1:10" x14ac:dyDescent="0.25">
      <c r="A7264" s="67"/>
      <c r="B7264" s="67"/>
      <c r="C7264" s="67"/>
      <c r="D7264" s="67"/>
      <c r="E7264" s="67" t="s">
        <v>423</v>
      </c>
      <c r="F7264" s="68">
        <v>41837</v>
      </c>
      <c r="G7264" s="67"/>
      <c r="H7264" s="67"/>
      <c r="I7264" s="67" t="s">
        <v>5847</v>
      </c>
      <c r="J7264" s="36">
        <v>871.53</v>
      </c>
    </row>
    <row r="7265" spans="1:10" x14ac:dyDescent="0.25">
      <c r="A7265" s="67"/>
      <c r="B7265" s="67"/>
      <c r="C7265" s="67"/>
      <c r="D7265" s="67"/>
      <c r="E7265" s="67" t="s">
        <v>383</v>
      </c>
      <c r="F7265" s="68">
        <v>41943</v>
      </c>
      <c r="G7265" s="67" t="s">
        <v>1644</v>
      </c>
      <c r="H7265" s="67"/>
      <c r="I7265" s="67" t="s">
        <v>1645</v>
      </c>
      <c r="J7265" s="36">
        <v>20</v>
      </c>
    </row>
    <row r="7266" spans="1:10" x14ac:dyDescent="0.25">
      <c r="A7266" s="67"/>
      <c r="B7266" s="67"/>
      <c r="C7266" s="67"/>
      <c r="D7266" s="67"/>
      <c r="E7266" s="67" t="s">
        <v>383</v>
      </c>
      <c r="F7266" s="68">
        <v>42035</v>
      </c>
      <c r="G7266" s="67" t="s">
        <v>1579</v>
      </c>
      <c r="H7266" s="67"/>
      <c r="I7266" s="67" t="s">
        <v>1580</v>
      </c>
      <c r="J7266" s="36">
        <v>20</v>
      </c>
    </row>
    <row r="7267" spans="1:10" x14ac:dyDescent="0.25">
      <c r="A7267" s="67"/>
      <c r="B7267" s="67"/>
      <c r="C7267" s="67"/>
      <c r="D7267" s="67"/>
      <c r="E7267" s="67" t="s">
        <v>383</v>
      </c>
      <c r="F7267" s="68">
        <v>42094</v>
      </c>
      <c r="G7267" s="67" t="s">
        <v>898</v>
      </c>
      <c r="H7267" s="67"/>
      <c r="I7267" s="67" t="s">
        <v>899</v>
      </c>
      <c r="J7267" s="36">
        <v>58</v>
      </c>
    </row>
    <row r="7268" spans="1:10" x14ac:dyDescent="0.25">
      <c r="A7268" s="67"/>
      <c r="B7268" s="67"/>
      <c r="C7268" s="67"/>
      <c r="D7268" s="67"/>
      <c r="E7268" s="67" t="s">
        <v>383</v>
      </c>
      <c r="F7268" s="68">
        <v>42185</v>
      </c>
      <c r="G7268" s="67" t="s">
        <v>900</v>
      </c>
      <c r="H7268" s="67"/>
      <c r="I7268" s="67" t="s">
        <v>901</v>
      </c>
      <c r="J7268" s="36">
        <v>20</v>
      </c>
    </row>
    <row r="7269" spans="1:10" x14ac:dyDescent="0.25">
      <c r="A7269" s="67"/>
      <c r="B7269" s="67"/>
      <c r="C7269" s="67"/>
      <c r="D7269" s="67"/>
      <c r="E7269" s="67" t="s">
        <v>426</v>
      </c>
      <c r="F7269" s="68">
        <v>42255</v>
      </c>
      <c r="G7269" s="67"/>
      <c r="H7269" s="67" t="s">
        <v>5848</v>
      </c>
      <c r="I7269" s="67" t="s">
        <v>3629</v>
      </c>
      <c r="J7269" s="36">
        <v>-29.94</v>
      </c>
    </row>
    <row r="7270" spans="1:10" x14ac:dyDescent="0.25">
      <c r="A7270" s="67"/>
      <c r="B7270" s="67"/>
      <c r="C7270" s="67"/>
      <c r="D7270" s="67"/>
      <c r="E7270" s="67" t="s">
        <v>426</v>
      </c>
      <c r="F7270" s="68">
        <v>42293</v>
      </c>
      <c r="G7270" s="67" t="s">
        <v>570</v>
      </c>
      <c r="H7270" s="67" t="s">
        <v>5849</v>
      </c>
      <c r="I7270" s="67" t="s">
        <v>5850</v>
      </c>
      <c r="J7270" s="36">
        <v>-283.5</v>
      </c>
    </row>
    <row r="7271" spans="1:10" x14ac:dyDescent="0.25">
      <c r="A7271" s="67"/>
      <c r="B7271" s="67"/>
      <c r="C7271" s="67"/>
      <c r="D7271" s="67"/>
      <c r="E7271" s="67" t="s">
        <v>383</v>
      </c>
      <c r="F7271" s="68">
        <v>42308</v>
      </c>
      <c r="G7271" s="67" t="s">
        <v>1460</v>
      </c>
      <c r="H7271" s="67"/>
      <c r="I7271" s="67" t="s">
        <v>1461</v>
      </c>
      <c r="J7271" s="36">
        <v>20</v>
      </c>
    </row>
    <row r="7272" spans="1:10" x14ac:dyDescent="0.25">
      <c r="A7272" s="67"/>
      <c r="B7272" s="67"/>
      <c r="C7272" s="67"/>
      <c r="D7272" s="67"/>
      <c r="E7272" s="67" t="s">
        <v>383</v>
      </c>
      <c r="F7272" s="68">
        <v>42338</v>
      </c>
      <c r="G7272" s="67" t="s">
        <v>1525</v>
      </c>
      <c r="H7272" s="67"/>
      <c r="I7272" s="67" t="s">
        <v>1526</v>
      </c>
      <c r="J7272" s="36">
        <v>20</v>
      </c>
    </row>
    <row r="7273" spans="1:10" x14ac:dyDescent="0.25">
      <c r="A7273" s="67"/>
      <c r="B7273" s="67"/>
      <c r="C7273" s="67"/>
      <c r="D7273" s="67"/>
      <c r="E7273" s="67" t="s">
        <v>383</v>
      </c>
      <c r="F7273" s="68">
        <v>42369</v>
      </c>
      <c r="G7273" s="67" t="s">
        <v>2662</v>
      </c>
      <c r="H7273" s="67"/>
      <c r="I7273" s="67" t="s">
        <v>2663</v>
      </c>
      <c r="J7273" s="36">
        <v>257.67</v>
      </c>
    </row>
    <row r="7274" spans="1:10" x14ac:dyDescent="0.25">
      <c r="A7274" s="67"/>
      <c r="B7274" s="67"/>
      <c r="C7274" s="67"/>
      <c r="D7274" s="67"/>
      <c r="E7274" s="67" t="s">
        <v>423</v>
      </c>
      <c r="F7274" s="68">
        <v>42376</v>
      </c>
      <c r="G7274" s="67"/>
      <c r="H7274" s="67" t="s">
        <v>1442</v>
      </c>
      <c r="I7274" s="67" t="s">
        <v>2358</v>
      </c>
      <c r="J7274" s="36">
        <v>450</v>
      </c>
    </row>
    <row r="7275" spans="1:10" x14ac:dyDescent="0.25">
      <c r="A7275" s="67"/>
      <c r="B7275" s="67"/>
      <c r="C7275" s="67"/>
      <c r="D7275" s="67"/>
      <c r="E7275" s="67" t="s">
        <v>423</v>
      </c>
      <c r="F7275" s="68">
        <v>42376</v>
      </c>
      <c r="G7275" s="67"/>
      <c r="H7275" s="67"/>
      <c r="I7275" s="67" t="s">
        <v>431</v>
      </c>
      <c r="J7275" s="36">
        <v>-13.82</v>
      </c>
    </row>
    <row r="7276" spans="1:10" x14ac:dyDescent="0.25">
      <c r="A7276" s="67"/>
      <c r="B7276" s="67"/>
      <c r="C7276" s="67"/>
      <c r="D7276" s="67"/>
      <c r="E7276" s="67" t="s">
        <v>383</v>
      </c>
      <c r="F7276" s="68">
        <v>42460</v>
      </c>
      <c r="G7276" s="67" t="s">
        <v>1466</v>
      </c>
      <c r="H7276" s="67"/>
      <c r="I7276" s="67" t="s">
        <v>1467</v>
      </c>
      <c r="J7276" s="36">
        <v>260</v>
      </c>
    </row>
    <row r="7277" spans="1:10" x14ac:dyDescent="0.25">
      <c r="A7277" s="67"/>
      <c r="B7277" s="67"/>
      <c r="C7277" s="67"/>
      <c r="D7277" s="67"/>
      <c r="E7277" s="67" t="s">
        <v>383</v>
      </c>
      <c r="F7277" s="68">
        <v>42641</v>
      </c>
      <c r="G7277" s="67" t="s">
        <v>5851</v>
      </c>
      <c r="H7277" s="67" t="s">
        <v>1635</v>
      </c>
      <c r="I7277" s="67" t="s">
        <v>1006</v>
      </c>
      <c r="J7277" s="36">
        <v>2000</v>
      </c>
    </row>
    <row r="7278" spans="1:10" x14ac:dyDescent="0.25">
      <c r="A7278" s="67"/>
      <c r="B7278" s="67"/>
      <c r="C7278" s="67"/>
      <c r="D7278" s="67"/>
      <c r="E7278" s="67" t="s">
        <v>383</v>
      </c>
      <c r="F7278" s="68">
        <v>42675</v>
      </c>
      <c r="G7278" s="67" t="s">
        <v>1835</v>
      </c>
      <c r="H7278" s="67"/>
      <c r="I7278" s="67" t="s">
        <v>1836</v>
      </c>
      <c r="J7278" s="36">
        <v>38</v>
      </c>
    </row>
    <row r="7279" spans="1:10" x14ac:dyDescent="0.25">
      <c r="A7279" s="67"/>
      <c r="B7279" s="67"/>
      <c r="C7279" s="67"/>
      <c r="D7279" s="67"/>
      <c r="E7279" s="67" t="s">
        <v>426</v>
      </c>
      <c r="F7279" s="68">
        <v>42695</v>
      </c>
      <c r="G7279" s="67"/>
      <c r="H7279" s="67" t="s">
        <v>5848</v>
      </c>
      <c r="I7279" s="67" t="s">
        <v>3629</v>
      </c>
      <c r="J7279" s="36">
        <v>-30.24</v>
      </c>
    </row>
    <row r="7280" spans="1:10" x14ac:dyDescent="0.25">
      <c r="A7280" s="67"/>
      <c r="B7280" s="67"/>
      <c r="C7280" s="67"/>
      <c r="D7280" s="67"/>
      <c r="E7280" s="67" t="s">
        <v>383</v>
      </c>
      <c r="F7280" s="68">
        <v>42735</v>
      </c>
      <c r="G7280" s="67" t="s">
        <v>1470</v>
      </c>
      <c r="H7280" s="67"/>
      <c r="I7280" s="67" t="s">
        <v>1471</v>
      </c>
      <c r="J7280" s="36">
        <v>20</v>
      </c>
    </row>
    <row r="7281" spans="1:10" x14ac:dyDescent="0.25">
      <c r="A7281" s="67"/>
      <c r="B7281" s="67"/>
      <c r="C7281" s="67"/>
      <c r="D7281" s="67"/>
      <c r="E7281" s="67" t="s">
        <v>383</v>
      </c>
      <c r="F7281" s="68">
        <v>42766</v>
      </c>
      <c r="G7281" s="67" t="s">
        <v>1586</v>
      </c>
      <c r="H7281" s="67"/>
      <c r="I7281" s="67" t="s">
        <v>1587</v>
      </c>
      <c r="J7281" s="36">
        <v>20</v>
      </c>
    </row>
    <row r="7282" spans="1:10" x14ac:dyDescent="0.25">
      <c r="A7282" s="67"/>
      <c r="B7282" s="67"/>
      <c r="C7282" s="67"/>
      <c r="D7282" s="67"/>
      <c r="E7282" s="67" t="s">
        <v>383</v>
      </c>
      <c r="F7282" s="68">
        <v>42825</v>
      </c>
      <c r="G7282" s="67" t="s">
        <v>1588</v>
      </c>
      <c r="H7282" s="67"/>
      <c r="I7282" s="67" t="s">
        <v>1589</v>
      </c>
      <c r="J7282" s="36">
        <v>60</v>
      </c>
    </row>
    <row r="7283" spans="1:10" x14ac:dyDescent="0.25">
      <c r="A7283" s="67"/>
      <c r="B7283" s="67"/>
      <c r="C7283" s="67"/>
      <c r="D7283" s="67"/>
      <c r="E7283" s="67" t="s">
        <v>383</v>
      </c>
      <c r="F7283" s="68">
        <v>42855</v>
      </c>
      <c r="G7283" s="67" t="s">
        <v>1474</v>
      </c>
      <c r="H7283" s="67"/>
      <c r="I7283" s="67" t="s">
        <v>1475</v>
      </c>
      <c r="J7283" s="36">
        <v>20</v>
      </c>
    </row>
    <row r="7284" spans="1:10" x14ac:dyDescent="0.25">
      <c r="A7284" s="67"/>
      <c r="B7284" s="67"/>
      <c r="C7284" s="67"/>
      <c r="D7284" s="67"/>
      <c r="E7284" s="67" t="s">
        <v>383</v>
      </c>
      <c r="F7284" s="68">
        <v>42886</v>
      </c>
      <c r="G7284" s="67" t="s">
        <v>1545</v>
      </c>
      <c r="H7284" s="67"/>
      <c r="I7284" s="67" t="s">
        <v>1546</v>
      </c>
      <c r="J7284" s="36">
        <v>20</v>
      </c>
    </row>
    <row r="7285" spans="1:10" x14ac:dyDescent="0.25">
      <c r="A7285" s="67"/>
      <c r="B7285" s="67"/>
      <c r="C7285" s="67"/>
      <c r="D7285" s="67"/>
      <c r="E7285" s="67" t="s">
        <v>390</v>
      </c>
      <c r="F7285" s="68">
        <v>42919</v>
      </c>
      <c r="G7285" s="67" t="s">
        <v>5852</v>
      </c>
      <c r="H7285" s="67" t="s">
        <v>5853</v>
      </c>
      <c r="I7285" s="67" t="s">
        <v>5854</v>
      </c>
      <c r="J7285" s="36">
        <v>-391.71</v>
      </c>
    </row>
    <row r="7286" spans="1:10" x14ac:dyDescent="0.25">
      <c r="A7286" s="67"/>
      <c r="B7286" s="67"/>
      <c r="C7286" s="67"/>
      <c r="D7286" s="67"/>
      <c r="E7286" s="67" t="s">
        <v>438</v>
      </c>
      <c r="F7286" s="68">
        <v>43006</v>
      </c>
      <c r="G7286" s="67" t="s">
        <v>5855</v>
      </c>
      <c r="H7286" s="67" t="s">
        <v>5856</v>
      </c>
      <c r="I7286" s="67" t="s">
        <v>5857</v>
      </c>
      <c r="J7286" s="36">
        <v>1000</v>
      </c>
    </row>
    <row r="7287" spans="1:10" x14ac:dyDescent="0.25">
      <c r="A7287" s="67"/>
      <c r="B7287" s="67"/>
      <c r="C7287" s="67"/>
      <c r="D7287" s="67"/>
      <c r="E7287" s="67" t="s">
        <v>390</v>
      </c>
      <c r="F7287" s="68">
        <v>43011</v>
      </c>
      <c r="G7287" s="67" t="s">
        <v>5858</v>
      </c>
      <c r="H7287" s="67" t="s">
        <v>5859</v>
      </c>
      <c r="I7287" s="67" t="s">
        <v>2142</v>
      </c>
      <c r="J7287" s="36">
        <v>-76</v>
      </c>
    </row>
    <row r="7288" spans="1:10" x14ac:dyDescent="0.25">
      <c r="A7288" s="67"/>
      <c r="B7288" s="67"/>
      <c r="C7288" s="67"/>
      <c r="D7288" s="67"/>
      <c r="E7288" s="67" t="s">
        <v>390</v>
      </c>
      <c r="F7288" s="68">
        <v>43011</v>
      </c>
      <c r="G7288" s="67" t="s">
        <v>5858</v>
      </c>
      <c r="H7288" s="67" t="s">
        <v>5859</v>
      </c>
      <c r="I7288" s="67" t="s">
        <v>603</v>
      </c>
      <c r="J7288" s="36">
        <v>-0.77</v>
      </c>
    </row>
    <row r="7289" spans="1:10" x14ac:dyDescent="0.25">
      <c r="A7289" s="67"/>
      <c r="B7289" s="67"/>
      <c r="C7289" s="67"/>
      <c r="D7289" s="67"/>
      <c r="E7289" s="67" t="s">
        <v>390</v>
      </c>
      <c r="F7289" s="68">
        <v>43026</v>
      </c>
      <c r="G7289" s="67" t="s">
        <v>5860</v>
      </c>
      <c r="H7289" s="67" t="s">
        <v>5861</v>
      </c>
      <c r="I7289" s="67" t="s">
        <v>5862</v>
      </c>
      <c r="J7289" s="36">
        <v>-29.94</v>
      </c>
    </row>
    <row r="7290" spans="1:10" x14ac:dyDescent="0.25">
      <c r="A7290" s="67"/>
      <c r="B7290" s="67"/>
      <c r="C7290" s="67"/>
      <c r="D7290" s="67"/>
      <c r="E7290" s="67" t="s">
        <v>390</v>
      </c>
      <c r="F7290" s="68">
        <v>43026</v>
      </c>
      <c r="G7290" s="67" t="s">
        <v>5863</v>
      </c>
      <c r="H7290" s="67" t="s">
        <v>5861</v>
      </c>
      <c r="I7290" s="67" t="s">
        <v>5864</v>
      </c>
      <c r="J7290" s="36">
        <v>-76.739999999999995</v>
      </c>
    </row>
    <row r="7291" spans="1:10" x14ac:dyDescent="0.25">
      <c r="A7291" s="67"/>
      <c r="B7291" s="67"/>
      <c r="C7291" s="67"/>
      <c r="D7291" s="67"/>
      <c r="E7291" s="67" t="s">
        <v>390</v>
      </c>
      <c r="F7291" s="68">
        <v>43026</v>
      </c>
      <c r="G7291" s="67" t="s">
        <v>5860</v>
      </c>
      <c r="H7291" s="67" t="s">
        <v>5861</v>
      </c>
      <c r="I7291" s="67" t="s">
        <v>499</v>
      </c>
      <c r="J7291" s="36">
        <v>-0.3</v>
      </c>
    </row>
    <row r="7292" spans="1:10" x14ac:dyDescent="0.25">
      <c r="A7292" s="67"/>
      <c r="B7292" s="67"/>
      <c r="C7292" s="67"/>
      <c r="D7292" s="67"/>
      <c r="E7292" s="67" t="s">
        <v>390</v>
      </c>
      <c r="F7292" s="68">
        <v>43026</v>
      </c>
      <c r="G7292" s="67" t="s">
        <v>5863</v>
      </c>
      <c r="H7292" s="67" t="s">
        <v>5861</v>
      </c>
      <c r="I7292" s="67" t="s">
        <v>499</v>
      </c>
      <c r="J7292" s="36">
        <v>-0.77</v>
      </c>
    </row>
    <row r="7293" spans="1:10" x14ac:dyDescent="0.25">
      <c r="A7293" s="67"/>
      <c r="B7293" s="67"/>
      <c r="C7293" s="67"/>
      <c r="D7293" s="67"/>
      <c r="E7293" s="67" t="s">
        <v>423</v>
      </c>
      <c r="F7293" s="68">
        <v>43039</v>
      </c>
      <c r="G7293" s="67"/>
      <c r="H7293" s="67"/>
      <c r="I7293" s="67" t="s">
        <v>5865</v>
      </c>
      <c r="J7293" s="36">
        <v>372.59</v>
      </c>
    </row>
    <row r="7294" spans="1:10" x14ac:dyDescent="0.25">
      <c r="A7294" s="67"/>
      <c r="B7294" s="67"/>
      <c r="C7294" s="67"/>
      <c r="D7294" s="67"/>
      <c r="E7294" s="67" t="s">
        <v>390</v>
      </c>
      <c r="F7294" s="68">
        <v>43326</v>
      </c>
      <c r="G7294" s="67" t="s">
        <v>5866</v>
      </c>
      <c r="H7294" s="67" t="s">
        <v>5867</v>
      </c>
      <c r="I7294" s="67" t="s">
        <v>5868</v>
      </c>
      <c r="J7294" s="36">
        <v>-306.92</v>
      </c>
    </row>
    <row r="7295" spans="1:10" x14ac:dyDescent="0.25">
      <c r="A7295" s="67"/>
      <c r="B7295" s="67"/>
      <c r="C7295" s="67"/>
      <c r="D7295" s="67"/>
      <c r="E7295" s="67" t="s">
        <v>390</v>
      </c>
      <c r="F7295" s="68">
        <v>43367</v>
      </c>
      <c r="G7295" s="67" t="s">
        <v>5869</v>
      </c>
      <c r="H7295" s="67" t="s">
        <v>5870</v>
      </c>
      <c r="I7295" s="67" t="s">
        <v>5871</v>
      </c>
      <c r="J7295" s="36">
        <v>-476.56</v>
      </c>
    </row>
    <row r="7296" spans="1:10" x14ac:dyDescent="0.25">
      <c r="A7296" s="67"/>
      <c r="B7296" s="67"/>
      <c r="C7296" s="67"/>
      <c r="D7296" s="67"/>
      <c r="E7296" s="67" t="s">
        <v>390</v>
      </c>
      <c r="F7296" s="68">
        <v>43404</v>
      </c>
      <c r="G7296" s="67" t="s">
        <v>5872</v>
      </c>
      <c r="H7296" s="67" t="s">
        <v>5873</v>
      </c>
      <c r="I7296" s="67" t="s">
        <v>5874</v>
      </c>
      <c r="J7296" s="36">
        <v>-298.76</v>
      </c>
    </row>
    <row r="7297" spans="1:10" x14ac:dyDescent="0.25">
      <c r="A7297" s="67"/>
      <c r="B7297" s="67"/>
      <c r="C7297" s="67"/>
      <c r="D7297" s="67"/>
      <c r="E7297" s="67" t="s">
        <v>390</v>
      </c>
      <c r="F7297" s="68">
        <v>43419</v>
      </c>
      <c r="G7297" s="67" t="s">
        <v>5875</v>
      </c>
      <c r="H7297" s="67" t="s">
        <v>5876</v>
      </c>
      <c r="I7297" s="67" t="s">
        <v>5877</v>
      </c>
      <c r="J7297" s="36">
        <v>-47.94</v>
      </c>
    </row>
    <row r="7298" spans="1:10" x14ac:dyDescent="0.25">
      <c r="A7298" s="67"/>
      <c r="B7298" s="67"/>
      <c r="C7298" s="67"/>
      <c r="D7298" s="67"/>
      <c r="E7298" s="67" t="s">
        <v>390</v>
      </c>
      <c r="F7298" s="68">
        <v>43420</v>
      </c>
      <c r="G7298" s="67" t="s">
        <v>5878</v>
      </c>
      <c r="H7298" s="67" t="s">
        <v>5879</v>
      </c>
      <c r="I7298" s="67" t="s">
        <v>5880</v>
      </c>
      <c r="J7298" s="36">
        <v>-445.68</v>
      </c>
    </row>
    <row r="7299" spans="1:10" x14ac:dyDescent="0.25">
      <c r="A7299" s="67"/>
      <c r="B7299" s="67"/>
      <c r="C7299" s="67"/>
      <c r="D7299" s="67"/>
      <c r="E7299" s="67" t="s">
        <v>390</v>
      </c>
      <c r="F7299" s="68">
        <v>43420</v>
      </c>
      <c r="G7299" s="67" t="s">
        <v>5881</v>
      </c>
      <c r="H7299" s="67" t="s">
        <v>3504</v>
      </c>
      <c r="I7299" s="67" t="s">
        <v>5882</v>
      </c>
      <c r="J7299" s="36">
        <v>-590.92999999999995</v>
      </c>
    </row>
    <row r="7300" spans="1:10" x14ac:dyDescent="0.25">
      <c r="A7300" s="67"/>
      <c r="B7300" s="67"/>
      <c r="C7300" s="67"/>
      <c r="D7300" s="67"/>
      <c r="E7300" s="67" t="s">
        <v>390</v>
      </c>
      <c r="F7300" s="68">
        <v>43455</v>
      </c>
      <c r="G7300" s="67" t="s">
        <v>5883</v>
      </c>
      <c r="H7300" s="67" t="s">
        <v>5873</v>
      </c>
      <c r="I7300" s="67" t="s">
        <v>5884</v>
      </c>
      <c r="J7300" s="36">
        <v>-535.1</v>
      </c>
    </row>
    <row r="7301" spans="1:10" x14ac:dyDescent="0.25">
      <c r="A7301" s="67"/>
      <c r="B7301" s="67"/>
      <c r="C7301" s="67"/>
      <c r="D7301" s="67"/>
      <c r="E7301" s="67" t="s">
        <v>390</v>
      </c>
      <c r="F7301" s="68">
        <v>43616</v>
      </c>
      <c r="G7301" s="67" t="s">
        <v>5885</v>
      </c>
      <c r="H7301" s="67" t="s">
        <v>5876</v>
      </c>
      <c r="I7301" s="67" t="s">
        <v>5877</v>
      </c>
      <c r="J7301" s="36">
        <v>-58.97</v>
      </c>
    </row>
    <row r="7302" spans="1:10" x14ac:dyDescent="0.25">
      <c r="A7302" s="67"/>
      <c r="B7302" s="67"/>
      <c r="C7302" s="67"/>
      <c r="D7302" s="67"/>
      <c r="E7302" s="67" t="s">
        <v>390</v>
      </c>
      <c r="F7302" s="68">
        <v>43755</v>
      </c>
      <c r="G7302" s="67" t="s">
        <v>5886</v>
      </c>
      <c r="H7302" s="67" t="s">
        <v>332</v>
      </c>
      <c r="I7302" s="67" t="s">
        <v>5887</v>
      </c>
      <c r="J7302" s="36">
        <v>-104.33</v>
      </c>
    </row>
    <row r="7303" spans="1:10" x14ac:dyDescent="0.25">
      <c r="A7303" s="67"/>
      <c r="B7303" s="67"/>
      <c r="C7303" s="67"/>
      <c r="D7303" s="67"/>
      <c r="E7303" s="67" t="s">
        <v>390</v>
      </c>
      <c r="F7303" s="68">
        <v>43755</v>
      </c>
      <c r="G7303" s="67" t="s">
        <v>5888</v>
      </c>
      <c r="H7303" s="67" t="s">
        <v>351</v>
      </c>
      <c r="I7303" s="67" t="s">
        <v>5889</v>
      </c>
      <c r="J7303" s="36">
        <v>-200</v>
      </c>
    </row>
    <row r="7304" spans="1:10" x14ac:dyDescent="0.25">
      <c r="A7304" s="67"/>
      <c r="B7304" s="67"/>
      <c r="C7304" s="67"/>
      <c r="D7304" s="67"/>
      <c r="E7304" s="67" t="s">
        <v>390</v>
      </c>
      <c r="F7304" s="68">
        <v>43755</v>
      </c>
      <c r="G7304" s="67" t="s">
        <v>5890</v>
      </c>
      <c r="H7304" s="67" t="s">
        <v>351</v>
      </c>
      <c r="I7304" s="67" t="s">
        <v>5889</v>
      </c>
      <c r="J7304" s="36">
        <v>-100</v>
      </c>
    </row>
    <row r="7305" spans="1:10" x14ac:dyDescent="0.25">
      <c r="A7305" s="67"/>
      <c r="B7305" s="67"/>
      <c r="C7305" s="67"/>
      <c r="D7305" s="67"/>
      <c r="E7305" s="67" t="s">
        <v>390</v>
      </c>
      <c r="F7305" s="68">
        <v>43757</v>
      </c>
      <c r="G7305" s="67" t="s">
        <v>5891</v>
      </c>
      <c r="H7305" s="67" t="s">
        <v>343</v>
      </c>
      <c r="I7305" s="67" t="s">
        <v>5892</v>
      </c>
      <c r="J7305" s="36">
        <v>-91.22</v>
      </c>
    </row>
    <row r="7306" spans="1:10" x14ac:dyDescent="0.25">
      <c r="A7306" s="67"/>
      <c r="B7306" s="67"/>
      <c r="C7306" s="67"/>
      <c r="D7306" s="67"/>
      <c r="E7306" s="67" t="s">
        <v>390</v>
      </c>
      <c r="F7306" s="68">
        <v>43766</v>
      </c>
      <c r="G7306" s="67" t="s">
        <v>5893</v>
      </c>
      <c r="H7306" s="67" t="s">
        <v>322</v>
      </c>
      <c r="I7306" s="67" t="s">
        <v>5894</v>
      </c>
      <c r="J7306" s="36">
        <v>-88.79</v>
      </c>
    </row>
    <row r="7307" spans="1:10" x14ac:dyDescent="0.25">
      <c r="A7307" s="67"/>
      <c r="B7307" s="67"/>
      <c r="C7307" s="67"/>
      <c r="D7307" s="67"/>
      <c r="E7307" s="67" t="s">
        <v>390</v>
      </c>
      <c r="F7307" s="68">
        <v>43770</v>
      </c>
      <c r="G7307" s="67" t="s">
        <v>6822</v>
      </c>
      <c r="H7307" s="67" t="s">
        <v>4089</v>
      </c>
      <c r="I7307" s="67" t="s">
        <v>6823</v>
      </c>
      <c r="J7307" s="36">
        <v>-242.71</v>
      </c>
    </row>
    <row r="7308" spans="1:10" x14ac:dyDescent="0.25">
      <c r="A7308" s="67"/>
      <c r="B7308" s="67"/>
      <c r="C7308" s="67"/>
      <c r="D7308" s="67"/>
      <c r="E7308" s="67" t="s">
        <v>390</v>
      </c>
      <c r="F7308" s="68">
        <v>43774</v>
      </c>
      <c r="G7308" s="67" t="s">
        <v>6824</v>
      </c>
      <c r="H7308" s="67" t="s">
        <v>6825</v>
      </c>
      <c r="I7308" s="67" t="s">
        <v>6826</v>
      </c>
      <c r="J7308" s="36">
        <v>-200</v>
      </c>
    </row>
    <row r="7309" spans="1:10" ht="15.75" thickBot="1" x14ac:dyDescent="0.3">
      <c r="A7309" s="67"/>
      <c r="B7309" s="67"/>
      <c r="C7309" s="67"/>
      <c r="D7309" s="67"/>
      <c r="E7309" s="67" t="s">
        <v>390</v>
      </c>
      <c r="F7309" s="68">
        <v>43775</v>
      </c>
      <c r="G7309" s="67" t="s">
        <v>6827</v>
      </c>
      <c r="H7309" s="67" t="s">
        <v>6828</v>
      </c>
      <c r="I7309" s="67" t="s">
        <v>6829</v>
      </c>
      <c r="J7309" s="37">
        <v>-63.34</v>
      </c>
    </row>
    <row r="7310" spans="1:10" x14ac:dyDescent="0.25">
      <c r="A7310" s="67"/>
      <c r="B7310" s="67"/>
      <c r="C7310" s="67" t="s">
        <v>5895</v>
      </c>
      <c r="D7310" s="67"/>
      <c r="E7310" s="67"/>
      <c r="F7310" s="68"/>
      <c r="G7310" s="67"/>
      <c r="H7310" s="67"/>
      <c r="I7310" s="67"/>
      <c r="J7310" s="36">
        <f>ROUND(SUM(J7231:J7309),5)</f>
        <v>-925.3</v>
      </c>
    </row>
    <row r="7311" spans="1:10" x14ac:dyDescent="0.25">
      <c r="A7311" s="64"/>
      <c r="B7311" s="64"/>
      <c r="C7311" s="64" t="s">
        <v>5896</v>
      </c>
      <c r="D7311" s="64"/>
      <c r="E7311" s="64"/>
      <c r="F7311" s="65"/>
      <c r="G7311" s="64"/>
      <c r="H7311" s="64"/>
      <c r="I7311" s="64"/>
      <c r="J7311" s="57"/>
    </row>
    <row r="7312" spans="1:10" x14ac:dyDescent="0.25">
      <c r="A7312" s="67"/>
      <c r="B7312" s="67"/>
      <c r="C7312" s="67"/>
      <c r="D7312" s="67"/>
      <c r="E7312" s="67" t="s">
        <v>383</v>
      </c>
      <c r="F7312" s="68">
        <v>40877</v>
      </c>
      <c r="G7312" s="67" t="s">
        <v>894</v>
      </c>
      <c r="H7312" s="67"/>
      <c r="I7312" s="67" t="s">
        <v>895</v>
      </c>
      <c r="J7312" s="36">
        <v>20</v>
      </c>
    </row>
    <row r="7313" spans="1:10" x14ac:dyDescent="0.25">
      <c r="A7313" s="67"/>
      <c r="B7313" s="67"/>
      <c r="C7313" s="67"/>
      <c r="D7313" s="67"/>
      <c r="E7313" s="67" t="s">
        <v>383</v>
      </c>
      <c r="F7313" s="68">
        <v>41152</v>
      </c>
      <c r="G7313" s="67" t="s">
        <v>1565</v>
      </c>
      <c r="H7313" s="67"/>
      <c r="I7313" s="67" t="s">
        <v>1566</v>
      </c>
      <c r="J7313" s="36">
        <v>40</v>
      </c>
    </row>
    <row r="7314" spans="1:10" x14ac:dyDescent="0.25">
      <c r="A7314" s="67"/>
      <c r="B7314" s="67"/>
      <c r="C7314" s="67"/>
      <c r="D7314" s="67"/>
      <c r="E7314" s="67" t="s">
        <v>383</v>
      </c>
      <c r="F7314" s="68">
        <v>41243</v>
      </c>
      <c r="G7314" s="67" t="s">
        <v>1734</v>
      </c>
      <c r="H7314" s="67"/>
      <c r="I7314" s="67" t="s">
        <v>1735</v>
      </c>
      <c r="J7314" s="36">
        <v>20</v>
      </c>
    </row>
    <row r="7315" spans="1:10" x14ac:dyDescent="0.25">
      <c r="A7315" s="67"/>
      <c r="B7315" s="67"/>
      <c r="C7315" s="67"/>
      <c r="D7315" s="67"/>
      <c r="E7315" s="67" t="s">
        <v>383</v>
      </c>
      <c r="F7315" s="68">
        <v>41274</v>
      </c>
      <c r="G7315" s="67" t="s">
        <v>1541</v>
      </c>
      <c r="H7315" s="67"/>
      <c r="I7315" s="67" t="s">
        <v>1542</v>
      </c>
      <c r="J7315" s="36">
        <v>20</v>
      </c>
    </row>
    <row r="7316" spans="1:10" x14ac:dyDescent="0.25">
      <c r="A7316" s="67"/>
      <c r="B7316" s="67"/>
      <c r="C7316" s="67"/>
      <c r="D7316" s="67"/>
      <c r="E7316" s="67" t="s">
        <v>383</v>
      </c>
      <c r="F7316" s="68">
        <v>41305</v>
      </c>
      <c r="G7316" s="67" t="s">
        <v>1742</v>
      </c>
      <c r="H7316" s="67"/>
      <c r="I7316" s="67" t="s">
        <v>1743</v>
      </c>
      <c r="J7316" s="36">
        <v>-35</v>
      </c>
    </row>
    <row r="7317" spans="1:10" x14ac:dyDescent="0.25">
      <c r="A7317" s="67"/>
      <c r="B7317" s="67"/>
      <c r="C7317" s="67"/>
      <c r="D7317" s="67"/>
      <c r="E7317" s="67" t="s">
        <v>383</v>
      </c>
      <c r="F7317" s="68">
        <v>41333</v>
      </c>
      <c r="G7317" s="67" t="s">
        <v>1571</v>
      </c>
      <c r="H7317" s="67"/>
      <c r="I7317" s="67" t="s">
        <v>1572</v>
      </c>
      <c r="J7317" s="36">
        <v>20</v>
      </c>
    </row>
    <row r="7318" spans="1:10" x14ac:dyDescent="0.25">
      <c r="A7318" s="67"/>
      <c r="B7318" s="67"/>
      <c r="C7318" s="67"/>
      <c r="D7318" s="67"/>
      <c r="E7318" s="67" t="s">
        <v>383</v>
      </c>
      <c r="F7318" s="68">
        <v>41333</v>
      </c>
      <c r="G7318" s="67" t="s">
        <v>1744</v>
      </c>
      <c r="H7318" s="67"/>
      <c r="I7318" s="67" t="s">
        <v>1745</v>
      </c>
      <c r="J7318" s="36">
        <v>-65</v>
      </c>
    </row>
    <row r="7319" spans="1:10" x14ac:dyDescent="0.25">
      <c r="A7319" s="67"/>
      <c r="B7319" s="67"/>
      <c r="C7319" s="67"/>
      <c r="D7319" s="67"/>
      <c r="E7319" s="67" t="s">
        <v>383</v>
      </c>
      <c r="F7319" s="68">
        <v>41425</v>
      </c>
      <c r="G7319" s="67" t="s">
        <v>1490</v>
      </c>
      <c r="H7319" s="67"/>
      <c r="I7319" s="67" t="s">
        <v>1491</v>
      </c>
      <c r="J7319" s="36">
        <v>20</v>
      </c>
    </row>
    <row r="7320" spans="1:10" x14ac:dyDescent="0.25">
      <c r="A7320" s="67"/>
      <c r="B7320" s="67"/>
      <c r="C7320" s="67"/>
      <c r="D7320" s="67"/>
      <c r="E7320" s="67" t="s">
        <v>383</v>
      </c>
      <c r="F7320" s="68">
        <v>41517</v>
      </c>
      <c r="G7320" s="67" t="s">
        <v>1508</v>
      </c>
      <c r="H7320" s="67"/>
      <c r="I7320" s="67" t="s">
        <v>1509</v>
      </c>
      <c r="J7320" s="36">
        <v>20</v>
      </c>
    </row>
    <row r="7321" spans="1:10" x14ac:dyDescent="0.25">
      <c r="A7321" s="67"/>
      <c r="B7321" s="67"/>
      <c r="C7321" s="67"/>
      <c r="D7321" s="67"/>
      <c r="E7321" s="67" t="s">
        <v>383</v>
      </c>
      <c r="F7321" s="68">
        <v>41517</v>
      </c>
      <c r="G7321" s="67" t="s">
        <v>1752</v>
      </c>
      <c r="H7321" s="67"/>
      <c r="I7321" s="67" t="s">
        <v>1753</v>
      </c>
      <c r="J7321" s="36">
        <v>-40</v>
      </c>
    </row>
    <row r="7322" spans="1:10" x14ac:dyDescent="0.25">
      <c r="A7322" s="67"/>
      <c r="B7322" s="67"/>
      <c r="C7322" s="67"/>
      <c r="D7322" s="67"/>
      <c r="E7322" s="67" t="s">
        <v>383</v>
      </c>
      <c r="F7322" s="68">
        <v>41547</v>
      </c>
      <c r="G7322" s="67" t="s">
        <v>1543</v>
      </c>
      <c r="H7322" s="67"/>
      <c r="I7322" s="67" t="s">
        <v>1544</v>
      </c>
      <c r="J7322" s="36">
        <v>40</v>
      </c>
    </row>
    <row r="7323" spans="1:10" x14ac:dyDescent="0.25">
      <c r="A7323" s="67"/>
      <c r="B7323" s="67"/>
      <c r="C7323" s="67"/>
      <c r="D7323" s="67"/>
      <c r="E7323" s="67" t="s">
        <v>383</v>
      </c>
      <c r="F7323" s="68">
        <v>41547</v>
      </c>
      <c r="G7323" s="67" t="s">
        <v>1758</v>
      </c>
      <c r="H7323" s="67"/>
      <c r="I7323" s="67" t="s">
        <v>1759</v>
      </c>
      <c r="J7323" s="36">
        <v>194.16</v>
      </c>
    </row>
    <row r="7324" spans="1:10" x14ac:dyDescent="0.25">
      <c r="A7324" s="67"/>
      <c r="B7324" s="67"/>
      <c r="C7324" s="67"/>
      <c r="D7324" s="67"/>
      <c r="E7324" s="67" t="s">
        <v>383</v>
      </c>
      <c r="F7324" s="68">
        <v>41578</v>
      </c>
      <c r="G7324" s="67" t="s">
        <v>421</v>
      </c>
      <c r="H7324" s="67"/>
      <c r="I7324" s="67" t="s">
        <v>422</v>
      </c>
      <c r="J7324" s="36">
        <v>20</v>
      </c>
    </row>
    <row r="7325" spans="1:10" x14ac:dyDescent="0.25">
      <c r="A7325" s="67"/>
      <c r="B7325" s="67"/>
      <c r="C7325" s="67"/>
      <c r="D7325" s="67"/>
      <c r="E7325" s="67" t="s">
        <v>383</v>
      </c>
      <c r="F7325" s="68">
        <v>41608</v>
      </c>
      <c r="G7325" s="67" t="s">
        <v>1519</v>
      </c>
      <c r="H7325" s="67"/>
      <c r="I7325" s="67" t="s">
        <v>1520</v>
      </c>
      <c r="J7325" s="36">
        <v>58</v>
      </c>
    </row>
    <row r="7326" spans="1:10" x14ac:dyDescent="0.25">
      <c r="A7326" s="67"/>
      <c r="B7326" s="67"/>
      <c r="C7326" s="67"/>
      <c r="D7326" s="67"/>
      <c r="E7326" s="67" t="s">
        <v>383</v>
      </c>
      <c r="F7326" s="68">
        <v>41639</v>
      </c>
      <c r="G7326" s="67" t="s">
        <v>1628</v>
      </c>
      <c r="H7326" s="67"/>
      <c r="I7326" s="67" t="s">
        <v>1629</v>
      </c>
      <c r="J7326" s="36">
        <v>20</v>
      </c>
    </row>
    <row r="7327" spans="1:10" x14ac:dyDescent="0.25">
      <c r="A7327" s="67"/>
      <c r="B7327" s="67"/>
      <c r="C7327" s="67"/>
      <c r="D7327" s="67"/>
      <c r="E7327" s="67" t="s">
        <v>383</v>
      </c>
      <c r="F7327" s="68">
        <v>41759</v>
      </c>
      <c r="G7327" s="67" t="s">
        <v>1521</v>
      </c>
      <c r="H7327" s="67"/>
      <c r="I7327" s="67" t="s">
        <v>1522</v>
      </c>
      <c r="J7327" s="36">
        <v>20</v>
      </c>
    </row>
    <row r="7328" spans="1:10" x14ac:dyDescent="0.25">
      <c r="A7328" s="67"/>
      <c r="B7328" s="67"/>
      <c r="C7328" s="67"/>
      <c r="D7328" s="67"/>
      <c r="E7328" s="67" t="s">
        <v>383</v>
      </c>
      <c r="F7328" s="68">
        <v>41790</v>
      </c>
      <c r="G7328" s="67" t="s">
        <v>1116</v>
      </c>
      <c r="H7328" s="67"/>
      <c r="I7328" s="67" t="s">
        <v>1117</v>
      </c>
      <c r="J7328" s="36">
        <v>20</v>
      </c>
    </row>
    <row r="7329" spans="1:10" x14ac:dyDescent="0.25">
      <c r="A7329" s="67"/>
      <c r="B7329" s="67"/>
      <c r="C7329" s="67"/>
      <c r="D7329" s="67"/>
      <c r="E7329" s="67" t="s">
        <v>383</v>
      </c>
      <c r="F7329" s="68">
        <v>41882</v>
      </c>
      <c r="G7329" s="67" t="s">
        <v>1492</v>
      </c>
      <c r="H7329" s="67"/>
      <c r="I7329" s="67" t="s">
        <v>1493</v>
      </c>
      <c r="J7329" s="36">
        <v>20</v>
      </c>
    </row>
    <row r="7330" spans="1:10" x14ac:dyDescent="0.25">
      <c r="A7330" s="67"/>
      <c r="B7330" s="67"/>
      <c r="C7330" s="67"/>
      <c r="D7330" s="67"/>
      <c r="E7330" s="67" t="s">
        <v>383</v>
      </c>
      <c r="F7330" s="68">
        <v>41882</v>
      </c>
      <c r="G7330" s="67" t="s">
        <v>1492</v>
      </c>
      <c r="H7330" s="67"/>
      <c r="I7330" s="67" t="s">
        <v>1493</v>
      </c>
      <c r="J7330" s="36">
        <v>40</v>
      </c>
    </row>
    <row r="7331" spans="1:10" x14ac:dyDescent="0.25">
      <c r="A7331" s="67"/>
      <c r="B7331" s="67"/>
      <c r="C7331" s="67"/>
      <c r="D7331" s="67"/>
      <c r="E7331" s="67" t="s">
        <v>383</v>
      </c>
      <c r="F7331" s="68">
        <v>41943</v>
      </c>
      <c r="G7331" s="67" t="s">
        <v>1644</v>
      </c>
      <c r="H7331" s="67"/>
      <c r="I7331" s="67" t="s">
        <v>1645</v>
      </c>
      <c r="J7331" s="36">
        <v>220</v>
      </c>
    </row>
    <row r="7332" spans="1:10" x14ac:dyDescent="0.25">
      <c r="A7332" s="67"/>
      <c r="B7332" s="67"/>
      <c r="C7332" s="67"/>
      <c r="D7332" s="67"/>
      <c r="E7332" s="67" t="s">
        <v>383</v>
      </c>
      <c r="F7332" s="68">
        <v>41973</v>
      </c>
      <c r="G7332" s="67" t="s">
        <v>1646</v>
      </c>
      <c r="H7332" s="67"/>
      <c r="I7332" s="67" t="s">
        <v>1647</v>
      </c>
      <c r="J7332" s="36">
        <v>58</v>
      </c>
    </row>
    <row r="7333" spans="1:10" x14ac:dyDescent="0.25">
      <c r="A7333" s="67"/>
      <c r="B7333" s="67"/>
      <c r="C7333" s="67"/>
      <c r="D7333" s="67"/>
      <c r="E7333" s="67" t="s">
        <v>383</v>
      </c>
      <c r="F7333" s="68">
        <v>42004</v>
      </c>
      <c r="G7333" s="67" t="s">
        <v>1648</v>
      </c>
      <c r="H7333" s="67"/>
      <c r="I7333" s="67" t="s">
        <v>1649</v>
      </c>
      <c r="J7333" s="36">
        <v>20</v>
      </c>
    </row>
    <row r="7334" spans="1:10" x14ac:dyDescent="0.25">
      <c r="A7334" s="67"/>
      <c r="B7334" s="67"/>
      <c r="C7334" s="67"/>
      <c r="D7334" s="67"/>
      <c r="E7334" s="67" t="s">
        <v>383</v>
      </c>
      <c r="F7334" s="68">
        <v>42094</v>
      </c>
      <c r="G7334" s="67" t="s">
        <v>898</v>
      </c>
      <c r="H7334" s="67"/>
      <c r="I7334" s="67" t="s">
        <v>899</v>
      </c>
      <c r="J7334" s="36">
        <v>20</v>
      </c>
    </row>
    <row r="7335" spans="1:10" x14ac:dyDescent="0.25">
      <c r="A7335" s="67"/>
      <c r="B7335" s="67"/>
      <c r="C7335" s="67"/>
      <c r="D7335" s="67"/>
      <c r="E7335" s="67" t="s">
        <v>383</v>
      </c>
      <c r="F7335" s="68">
        <v>42185</v>
      </c>
      <c r="G7335" s="67" t="s">
        <v>900</v>
      </c>
      <c r="H7335" s="67"/>
      <c r="I7335" s="67" t="s">
        <v>901</v>
      </c>
      <c r="J7335" s="36">
        <v>60</v>
      </c>
    </row>
    <row r="7336" spans="1:10" x14ac:dyDescent="0.25">
      <c r="A7336" s="67"/>
      <c r="B7336" s="67"/>
      <c r="C7336" s="67"/>
      <c r="D7336" s="67"/>
      <c r="E7336" s="67" t="s">
        <v>383</v>
      </c>
      <c r="F7336" s="68">
        <v>42216</v>
      </c>
      <c r="G7336" s="67" t="s">
        <v>1655</v>
      </c>
      <c r="H7336" s="67"/>
      <c r="I7336" s="67" t="s">
        <v>1656</v>
      </c>
      <c r="J7336" s="36">
        <v>20</v>
      </c>
    </row>
    <row r="7337" spans="1:10" x14ac:dyDescent="0.25">
      <c r="A7337" s="67"/>
      <c r="B7337" s="67"/>
      <c r="C7337" s="67"/>
      <c r="D7337" s="67"/>
      <c r="E7337" s="67" t="s">
        <v>383</v>
      </c>
      <c r="F7337" s="68">
        <v>42247</v>
      </c>
      <c r="G7337" s="67" t="s">
        <v>1658</v>
      </c>
      <c r="H7337" s="67"/>
      <c r="I7337" s="67" t="s">
        <v>1659</v>
      </c>
      <c r="J7337" s="36">
        <v>68</v>
      </c>
    </row>
    <row r="7338" spans="1:10" x14ac:dyDescent="0.25">
      <c r="A7338" s="67"/>
      <c r="B7338" s="67"/>
      <c r="C7338" s="67"/>
      <c r="D7338" s="67"/>
      <c r="E7338" s="67" t="s">
        <v>383</v>
      </c>
      <c r="F7338" s="68">
        <v>42308</v>
      </c>
      <c r="G7338" s="67" t="s">
        <v>1460</v>
      </c>
      <c r="H7338" s="67"/>
      <c r="I7338" s="67" t="s">
        <v>1461</v>
      </c>
      <c r="J7338" s="36">
        <v>20</v>
      </c>
    </row>
    <row r="7339" spans="1:10" x14ac:dyDescent="0.25">
      <c r="A7339" s="67"/>
      <c r="B7339" s="67"/>
      <c r="C7339" s="67"/>
      <c r="D7339" s="67"/>
      <c r="E7339" s="67" t="s">
        <v>383</v>
      </c>
      <c r="F7339" s="68">
        <v>42338</v>
      </c>
      <c r="G7339" s="67" t="s">
        <v>1525</v>
      </c>
      <c r="H7339" s="67"/>
      <c r="I7339" s="67" t="s">
        <v>1526</v>
      </c>
      <c r="J7339" s="36">
        <v>20</v>
      </c>
    </row>
    <row r="7340" spans="1:10" x14ac:dyDescent="0.25">
      <c r="A7340" s="67"/>
      <c r="B7340" s="67"/>
      <c r="C7340" s="67"/>
      <c r="D7340" s="67"/>
      <c r="E7340" s="67" t="s">
        <v>423</v>
      </c>
      <c r="F7340" s="68">
        <v>42352</v>
      </c>
      <c r="G7340" s="67"/>
      <c r="H7340" s="67" t="s">
        <v>5897</v>
      </c>
      <c r="I7340" s="67" t="s">
        <v>1652</v>
      </c>
      <c r="J7340" s="36">
        <v>150</v>
      </c>
    </row>
    <row r="7341" spans="1:10" x14ac:dyDescent="0.25">
      <c r="A7341" s="67"/>
      <c r="B7341" s="67"/>
      <c r="C7341" s="67"/>
      <c r="D7341" s="67"/>
      <c r="E7341" s="67" t="s">
        <v>423</v>
      </c>
      <c r="F7341" s="68">
        <v>42352</v>
      </c>
      <c r="G7341" s="67"/>
      <c r="H7341" s="67"/>
      <c r="I7341" s="67" t="s">
        <v>431</v>
      </c>
      <c r="J7341" s="36">
        <v>-5.16</v>
      </c>
    </row>
    <row r="7342" spans="1:10" x14ac:dyDescent="0.25">
      <c r="A7342" s="67"/>
      <c r="B7342" s="67"/>
      <c r="C7342" s="67"/>
      <c r="D7342" s="67"/>
      <c r="E7342" s="67" t="s">
        <v>383</v>
      </c>
      <c r="F7342" s="68">
        <v>42369</v>
      </c>
      <c r="G7342" s="67" t="s">
        <v>1663</v>
      </c>
      <c r="H7342" s="67"/>
      <c r="I7342" s="67" t="s">
        <v>1664</v>
      </c>
      <c r="J7342" s="36">
        <v>20</v>
      </c>
    </row>
    <row r="7343" spans="1:10" x14ac:dyDescent="0.25">
      <c r="A7343" s="67"/>
      <c r="B7343" s="67"/>
      <c r="C7343" s="67"/>
      <c r="D7343" s="67"/>
      <c r="E7343" s="67" t="s">
        <v>423</v>
      </c>
      <c r="F7343" s="68">
        <v>42397</v>
      </c>
      <c r="G7343" s="67"/>
      <c r="H7343" s="67" t="s">
        <v>5898</v>
      </c>
      <c r="I7343" s="67" t="s">
        <v>2358</v>
      </c>
      <c r="J7343" s="36">
        <v>300</v>
      </c>
    </row>
    <row r="7344" spans="1:10" x14ac:dyDescent="0.25">
      <c r="A7344" s="67"/>
      <c r="B7344" s="67"/>
      <c r="C7344" s="67"/>
      <c r="D7344" s="67"/>
      <c r="E7344" s="67" t="s">
        <v>423</v>
      </c>
      <c r="F7344" s="68">
        <v>42397</v>
      </c>
      <c r="G7344" s="67"/>
      <c r="H7344" s="67"/>
      <c r="I7344" s="67" t="s">
        <v>2358</v>
      </c>
      <c r="J7344" s="36">
        <v>-9.84</v>
      </c>
    </row>
    <row r="7345" spans="1:10" x14ac:dyDescent="0.25">
      <c r="A7345" s="67"/>
      <c r="B7345" s="67"/>
      <c r="C7345" s="67"/>
      <c r="D7345" s="67"/>
      <c r="E7345" s="67" t="s">
        <v>383</v>
      </c>
      <c r="F7345" s="68">
        <v>42460</v>
      </c>
      <c r="G7345" s="67" t="s">
        <v>1466</v>
      </c>
      <c r="H7345" s="67"/>
      <c r="I7345" s="67" t="s">
        <v>1467</v>
      </c>
      <c r="J7345" s="36">
        <v>20</v>
      </c>
    </row>
    <row r="7346" spans="1:10" x14ac:dyDescent="0.25">
      <c r="A7346" s="67"/>
      <c r="B7346" s="67"/>
      <c r="C7346" s="67"/>
      <c r="D7346" s="67"/>
      <c r="E7346" s="67" t="s">
        <v>383</v>
      </c>
      <c r="F7346" s="68">
        <v>42490</v>
      </c>
      <c r="G7346" s="67" t="s">
        <v>1666</v>
      </c>
      <c r="H7346" s="67"/>
      <c r="I7346" s="67" t="s">
        <v>1667</v>
      </c>
      <c r="J7346" s="36">
        <v>20</v>
      </c>
    </row>
    <row r="7347" spans="1:10" x14ac:dyDescent="0.25">
      <c r="A7347" s="67"/>
      <c r="B7347" s="67"/>
      <c r="C7347" s="67"/>
      <c r="D7347" s="67"/>
      <c r="E7347" s="67" t="s">
        <v>383</v>
      </c>
      <c r="F7347" s="68">
        <v>42521</v>
      </c>
      <c r="G7347" s="67" t="s">
        <v>1480</v>
      </c>
      <c r="H7347" s="67"/>
      <c r="I7347" s="67" t="s">
        <v>1481</v>
      </c>
      <c r="J7347" s="36">
        <v>20</v>
      </c>
    </row>
    <row r="7348" spans="1:10" x14ac:dyDescent="0.25">
      <c r="A7348" s="67"/>
      <c r="B7348" s="67"/>
      <c r="C7348" s="67"/>
      <c r="D7348" s="67"/>
      <c r="E7348" s="67" t="s">
        <v>383</v>
      </c>
      <c r="F7348" s="68">
        <v>42551</v>
      </c>
      <c r="G7348" s="67" t="s">
        <v>1669</v>
      </c>
      <c r="H7348" s="67"/>
      <c r="I7348" s="67" t="s">
        <v>1670</v>
      </c>
      <c r="J7348" s="36">
        <v>20</v>
      </c>
    </row>
    <row r="7349" spans="1:10" x14ac:dyDescent="0.25">
      <c r="A7349" s="67"/>
      <c r="B7349" s="67"/>
      <c r="C7349" s="67"/>
      <c r="D7349" s="67"/>
      <c r="E7349" s="67" t="s">
        <v>383</v>
      </c>
      <c r="F7349" s="68">
        <v>42582</v>
      </c>
      <c r="G7349" s="67" t="s">
        <v>1830</v>
      </c>
      <c r="H7349" s="67"/>
      <c r="I7349" s="67" t="s">
        <v>1831</v>
      </c>
      <c r="J7349" s="36">
        <v>20</v>
      </c>
    </row>
    <row r="7350" spans="1:10" x14ac:dyDescent="0.25">
      <c r="A7350" s="67"/>
      <c r="B7350" s="67"/>
      <c r="C7350" s="67"/>
      <c r="D7350" s="67"/>
      <c r="E7350" s="67" t="s">
        <v>383</v>
      </c>
      <c r="F7350" s="68">
        <v>42613</v>
      </c>
      <c r="G7350" s="67" t="s">
        <v>1482</v>
      </c>
      <c r="H7350" s="67"/>
      <c r="I7350" s="67" t="s">
        <v>1483</v>
      </c>
      <c r="J7350" s="36">
        <v>96</v>
      </c>
    </row>
    <row r="7351" spans="1:10" x14ac:dyDescent="0.25">
      <c r="A7351" s="67"/>
      <c r="B7351" s="67"/>
      <c r="C7351" s="67"/>
      <c r="D7351" s="67"/>
      <c r="E7351" s="67" t="s">
        <v>383</v>
      </c>
      <c r="F7351" s="68">
        <v>42643</v>
      </c>
      <c r="G7351" s="67" t="s">
        <v>1581</v>
      </c>
      <c r="H7351" s="67"/>
      <c r="I7351" s="67" t="s">
        <v>1582</v>
      </c>
      <c r="J7351" s="36">
        <v>20</v>
      </c>
    </row>
    <row r="7352" spans="1:10" x14ac:dyDescent="0.25">
      <c r="A7352" s="67"/>
      <c r="B7352" s="67"/>
      <c r="C7352" s="67"/>
      <c r="D7352" s="67"/>
      <c r="E7352" s="67" t="s">
        <v>383</v>
      </c>
      <c r="F7352" s="68">
        <v>42675</v>
      </c>
      <c r="G7352" s="67" t="s">
        <v>1835</v>
      </c>
      <c r="H7352" s="67"/>
      <c r="I7352" s="67" t="s">
        <v>1836</v>
      </c>
      <c r="J7352" s="36">
        <v>20</v>
      </c>
    </row>
    <row r="7353" spans="1:10" x14ac:dyDescent="0.25">
      <c r="A7353" s="67"/>
      <c r="B7353" s="67"/>
      <c r="C7353" s="67"/>
      <c r="D7353" s="67"/>
      <c r="E7353" s="67" t="s">
        <v>383</v>
      </c>
      <c r="F7353" s="68">
        <v>42704</v>
      </c>
      <c r="G7353" s="67" t="s">
        <v>1468</v>
      </c>
      <c r="H7353" s="67"/>
      <c r="I7353" s="67" t="s">
        <v>1469</v>
      </c>
      <c r="J7353" s="36">
        <v>58</v>
      </c>
    </row>
    <row r="7354" spans="1:10" x14ac:dyDescent="0.25">
      <c r="A7354" s="67"/>
      <c r="B7354" s="67"/>
      <c r="C7354" s="67"/>
      <c r="D7354" s="67"/>
      <c r="E7354" s="67" t="s">
        <v>383</v>
      </c>
      <c r="F7354" s="68">
        <v>42735</v>
      </c>
      <c r="G7354" s="67" t="s">
        <v>1470</v>
      </c>
      <c r="H7354" s="67"/>
      <c r="I7354" s="67" t="s">
        <v>1471</v>
      </c>
      <c r="J7354" s="36">
        <v>38</v>
      </c>
    </row>
    <row r="7355" spans="1:10" x14ac:dyDescent="0.25">
      <c r="A7355" s="67"/>
      <c r="B7355" s="67"/>
      <c r="C7355" s="67"/>
      <c r="D7355" s="67"/>
      <c r="E7355" s="67" t="s">
        <v>383</v>
      </c>
      <c r="F7355" s="68">
        <v>42735</v>
      </c>
      <c r="G7355" s="67" t="s">
        <v>1840</v>
      </c>
      <c r="H7355" s="67"/>
      <c r="I7355" s="67" t="s">
        <v>5899</v>
      </c>
      <c r="J7355" s="36">
        <v>1881</v>
      </c>
    </row>
    <row r="7356" spans="1:10" x14ac:dyDescent="0.25">
      <c r="A7356" s="67"/>
      <c r="B7356" s="67"/>
      <c r="C7356" s="67"/>
      <c r="D7356" s="67"/>
      <c r="E7356" s="67" t="s">
        <v>423</v>
      </c>
      <c r="F7356" s="68">
        <v>42762</v>
      </c>
      <c r="G7356" s="67"/>
      <c r="H7356" s="67" t="s">
        <v>5898</v>
      </c>
      <c r="I7356" s="67" t="s">
        <v>123</v>
      </c>
      <c r="J7356" s="36">
        <v>300</v>
      </c>
    </row>
    <row r="7357" spans="1:10" x14ac:dyDescent="0.25">
      <c r="A7357" s="67"/>
      <c r="B7357" s="67"/>
      <c r="C7357" s="67"/>
      <c r="D7357" s="67"/>
      <c r="E7357" s="67" t="s">
        <v>423</v>
      </c>
      <c r="F7357" s="68">
        <v>42762</v>
      </c>
      <c r="G7357" s="67"/>
      <c r="H7357" s="67"/>
      <c r="I7357" s="67" t="s">
        <v>431</v>
      </c>
      <c r="J7357" s="36">
        <v>-8.2200000000000006</v>
      </c>
    </row>
    <row r="7358" spans="1:10" x14ac:dyDescent="0.25">
      <c r="A7358" s="67"/>
      <c r="B7358" s="67"/>
      <c r="C7358" s="67"/>
      <c r="D7358" s="67"/>
      <c r="E7358" s="67" t="s">
        <v>383</v>
      </c>
      <c r="F7358" s="68">
        <v>42765</v>
      </c>
      <c r="G7358" s="67" t="s">
        <v>3641</v>
      </c>
      <c r="H7358" s="67" t="s">
        <v>3642</v>
      </c>
      <c r="I7358" s="67" t="s">
        <v>3643</v>
      </c>
      <c r="J7358" s="36">
        <v>1000</v>
      </c>
    </row>
    <row r="7359" spans="1:10" x14ac:dyDescent="0.25">
      <c r="A7359" s="67"/>
      <c r="B7359" s="67"/>
      <c r="C7359" s="67"/>
      <c r="D7359" s="67"/>
      <c r="E7359" s="67" t="s">
        <v>383</v>
      </c>
      <c r="F7359" s="68">
        <v>42794</v>
      </c>
      <c r="G7359" s="67" t="s">
        <v>1551</v>
      </c>
      <c r="H7359" s="67"/>
      <c r="I7359" s="67" t="s">
        <v>1465</v>
      </c>
      <c r="J7359" s="36">
        <v>40</v>
      </c>
    </row>
    <row r="7360" spans="1:10" x14ac:dyDescent="0.25">
      <c r="A7360" s="67"/>
      <c r="B7360" s="67"/>
      <c r="C7360" s="67"/>
      <c r="D7360" s="67"/>
      <c r="E7360" s="67" t="s">
        <v>383</v>
      </c>
      <c r="F7360" s="68">
        <v>42855</v>
      </c>
      <c r="G7360" s="67" t="s">
        <v>1474</v>
      </c>
      <c r="H7360" s="67"/>
      <c r="I7360" s="67" t="s">
        <v>1475</v>
      </c>
      <c r="J7360" s="36">
        <v>40</v>
      </c>
    </row>
    <row r="7361" spans="1:10" x14ac:dyDescent="0.25">
      <c r="A7361" s="67"/>
      <c r="B7361" s="67"/>
      <c r="C7361" s="67"/>
      <c r="D7361" s="67"/>
      <c r="E7361" s="67" t="s">
        <v>438</v>
      </c>
      <c r="F7361" s="68">
        <v>43082</v>
      </c>
      <c r="G7361" s="67" t="s">
        <v>3657</v>
      </c>
      <c r="H7361" s="67" t="s">
        <v>3642</v>
      </c>
      <c r="I7361" s="67" t="s">
        <v>5900</v>
      </c>
      <c r="J7361" s="36">
        <v>1000</v>
      </c>
    </row>
    <row r="7362" spans="1:10" x14ac:dyDescent="0.25">
      <c r="A7362" s="67"/>
      <c r="B7362" s="67"/>
      <c r="C7362" s="67"/>
      <c r="D7362" s="67"/>
      <c r="E7362" s="67" t="s">
        <v>390</v>
      </c>
      <c r="F7362" s="68">
        <v>43216</v>
      </c>
      <c r="G7362" s="67" t="s">
        <v>5901</v>
      </c>
      <c r="H7362" s="67" t="s">
        <v>5902</v>
      </c>
      <c r="I7362" s="67" t="s">
        <v>5903</v>
      </c>
      <c r="J7362" s="36">
        <v>-202</v>
      </c>
    </row>
    <row r="7363" spans="1:10" x14ac:dyDescent="0.25">
      <c r="A7363" s="67"/>
      <c r="B7363" s="67"/>
      <c r="C7363" s="67"/>
      <c r="D7363" s="67"/>
      <c r="E7363" s="67" t="s">
        <v>390</v>
      </c>
      <c r="F7363" s="68">
        <v>43312</v>
      </c>
      <c r="G7363" s="67" t="s">
        <v>5904</v>
      </c>
      <c r="H7363" s="67" t="s">
        <v>5902</v>
      </c>
      <c r="I7363" s="67" t="s">
        <v>5905</v>
      </c>
      <c r="J7363" s="36">
        <v>-253.5</v>
      </c>
    </row>
    <row r="7364" spans="1:10" x14ac:dyDescent="0.25">
      <c r="A7364" s="67"/>
      <c r="B7364" s="67"/>
      <c r="C7364" s="67"/>
      <c r="D7364" s="67"/>
      <c r="E7364" s="67" t="s">
        <v>390</v>
      </c>
      <c r="F7364" s="68">
        <v>43388</v>
      </c>
      <c r="G7364" s="67" t="s">
        <v>5906</v>
      </c>
      <c r="H7364" s="67" t="s">
        <v>331</v>
      </c>
      <c r="I7364" s="67" t="s">
        <v>5907</v>
      </c>
      <c r="J7364" s="36">
        <v>-345</v>
      </c>
    </row>
    <row r="7365" spans="1:10" x14ac:dyDescent="0.25">
      <c r="A7365" s="67"/>
      <c r="B7365" s="67"/>
      <c r="C7365" s="67"/>
      <c r="D7365" s="67"/>
      <c r="E7365" s="67" t="s">
        <v>390</v>
      </c>
      <c r="F7365" s="68">
        <v>43402</v>
      </c>
      <c r="G7365" s="67" t="s">
        <v>5908</v>
      </c>
      <c r="H7365" s="67" t="s">
        <v>5902</v>
      </c>
      <c r="I7365" s="67" t="s">
        <v>5909</v>
      </c>
      <c r="J7365" s="36">
        <v>-2788.58</v>
      </c>
    </row>
    <row r="7366" spans="1:10" x14ac:dyDescent="0.25">
      <c r="A7366" s="67"/>
      <c r="B7366" s="67"/>
      <c r="C7366" s="67"/>
      <c r="D7366" s="67"/>
      <c r="E7366" s="67" t="s">
        <v>390</v>
      </c>
      <c r="F7366" s="68">
        <v>43402</v>
      </c>
      <c r="G7366" s="67" t="s">
        <v>5910</v>
      </c>
      <c r="H7366" s="67" t="s">
        <v>5902</v>
      </c>
      <c r="I7366" s="67" t="s">
        <v>5911</v>
      </c>
      <c r="J7366" s="36">
        <v>-1719.78</v>
      </c>
    </row>
    <row r="7367" spans="1:10" x14ac:dyDescent="0.25">
      <c r="A7367" s="67"/>
      <c r="B7367" s="67"/>
      <c r="C7367" s="67"/>
      <c r="D7367" s="67"/>
      <c r="E7367" s="67" t="s">
        <v>390</v>
      </c>
      <c r="F7367" s="68">
        <v>43402</v>
      </c>
      <c r="G7367" s="67" t="s">
        <v>5912</v>
      </c>
      <c r="H7367" s="67" t="s">
        <v>5902</v>
      </c>
      <c r="I7367" s="67" t="s">
        <v>5913</v>
      </c>
      <c r="J7367" s="36">
        <v>-28</v>
      </c>
    </row>
    <row r="7368" spans="1:10" x14ac:dyDescent="0.25">
      <c r="A7368" s="67"/>
      <c r="B7368" s="67"/>
      <c r="C7368" s="67"/>
      <c r="D7368" s="67"/>
      <c r="E7368" s="67" t="s">
        <v>390</v>
      </c>
      <c r="F7368" s="68">
        <v>43402</v>
      </c>
      <c r="G7368" s="67" t="s">
        <v>5914</v>
      </c>
      <c r="H7368" s="67" t="s">
        <v>331</v>
      </c>
      <c r="I7368" s="67" t="s">
        <v>5915</v>
      </c>
      <c r="J7368" s="36">
        <v>-255.88</v>
      </c>
    </row>
    <row r="7369" spans="1:10" x14ac:dyDescent="0.25">
      <c r="A7369" s="67"/>
      <c r="B7369" s="67"/>
      <c r="C7369" s="67"/>
      <c r="D7369" s="67"/>
      <c r="E7369" s="67" t="s">
        <v>390</v>
      </c>
      <c r="F7369" s="68">
        <v>43405</v>
      </c>
      <c r="G7369" s="67" t="s">
        <v>5916</v>
      </c>
      <c r="H7369" s="67" t="s">
        <v>331</v>
      </c>
      <c r="I7369" s="67" t="s">
        <v>5917</v>
      </c>
      <c r="J7369" s="36">
        <v>-157</v>
      </c>
    </row>
    <row r="7370" spans="1:10" x14ac:dyDescent="0.25">
      <c r="A7370" s="67"/>
      <c r="B7370" s="67"/>
      <c r="C7370" s="67"/>
      <c r="D7370" s="67"/>
      <c r="E7370" s="67" t="s">
        <v>438</v>
      </c>
      <c r="F7370" s="68">
        <v>43473</v>
      </c>
      <c r="G7370" s="67" t="s">
        <v>2130</v>
      </c>
      <c r="H7370" s="67" t="s">
        <v>3642</v>
      </c>
      <c r="I7370" s="67" t="s">
        <v>5918</v>
      </c>
      <c r="J7370" s="36">
        <v>1000</v>
      </c>
    </row>
    <row r="7371" spans="1:10" x14ac:dyDescent="0.25">
      <c r="A7371" s="67"/>
      <c r="B7371" s="67"/>
      <c r="C7371" s="67"/>
      <c r="D7371" s="67"/>
      <c r="E7371" s="67" t="s">
        <v>390</v>
      </c>
      <c r="F7371" s="68">
        <v>43552</v>
      </c>
      <c r="G7371" s="67" t="s">
        <v>5919</v>
      </c>
      <c r="H7371" s="67" t="s">
        <v>331</v>
      </c>
      <c r="I7371" s="67" t="s">
        <v>5920</v>
      </c>
      <c r="J7371" s="36">
        <v>-625</v>
      </c>
    </row>
    <row r="7372" spans="1:10" x14ac:dyDescent="0.25">
      <c r="A7372" s="67"/>
      <c r="B7372" s="67"/>
      <c r="C7372" s="67"/>
      <c r="D7372" s="67"/>
      <c r="E7372" s="67" t="s">
        <v>383</v>
      </c>
      <c r="F7372" s="68">
        <v>43556</v>
      </c>
      <c r="G7372" s="67" t="s">
        <v>5921</v>
      </c>
      <c r="H7372" s="67"/>
      <c r="I7372" s="67" t="s">
        <v>5922</v>
      </c>
      <c r="J7372" s="36">
        <v>7107.72</v>
      </c>
    </row>
    <row r="7373" spans="1:10" x14ac:dyDescent="0.25">
      <c r="A7373" s="67"/>
      <c r="B7373" s="67"/>
      <c r="C7373" s="67"/>
      <c r="D7373" s="67"/>
      <c r="E7373" s="67" t="s">
        <v>390</v>
      </c>
      <c r="F7373" s="68">
        <v>43677</v>
      </c>
      <c r="G7373" s="67" t="s">
        <v>5923</v>
      </c>
      <c r="H7373" s="67" t="s">
        <v>5924</v>
      </c>
      <c r="I7373" s="67" t="s">
        <v>5925</v>
      </c>
      <c r="J7373" s="36">
        <v>-73.3</v>
      </c>
    </row>
    <row r="7374" spans="1:10" x14ac:dyDescent="0.25">
      <c r="A7374" s="67"/>
      <c r="B7374" s="67"/>
      <c r="C7374" s="67"/>
      <c r="D7374" s="67"/>
      <c r="E7374" s="67" t="s">
        <v>390</v>
      </c>
      <c r="F7374" s="68">
        <v>43677</v>
      </c>
      <c r="G7374" s="67" t="s">
        <v>5926</v>
      </c>
      <c r="H7374" s="67" t="s">
        <v>5924</v>
      </c>
      <c r="I7374" s="67" t="s">
        <v>5927</v>
      </c>
      <c r="J7374" s="36">
        <v>-97.9</v>
      </c>
    </row>
    <row r="7375" spans="1:10" x14ac:dyDescent="0.25">
      <c r="A7375" s="67"/>
      <c r="B7375" s="67"/>
      <c r="C7375" s="67"/>
      <c r="D7375" s="67"/>
      <c r="E7375" s="67" t="s">
        <v>390</v>
      </c>
      <c r="F7375" s="68">
        <v>43677</v>
      </c>
      <c r="G7375" s="67" t="s">
        <v>5928</v>
      </c>
      <c r="H7375" s="67" t="s">
        <v>5924</v>
      </c>
      <c r="I7375" s="67" t="s">
        <v>5929</v>
      </c>
      <c r="J7375" s="36">
        <v>-165.8</v>
      </c>
    </row>
    <row r="7376" spans="1:10" x14ac:dyDescent="0.25">
      <c r="A7376" s="67"/>
      <c r="B7376" s="67"/>
      <c r="C7376" s="67"/>
      <c r="D7376" s="67"/>
      <c r="E7376" s="67" t="s">
        <v>390</v>
      </c>
      <c r="F7376" s="68">
        <v>43677</v>
      </c>
      <c r="G7376" s="67" t="s">
        <v>5930</v>
      </c>
      <c r="H7376" s="67" t="s">
        <v>5924</v>
      </c>
      <c r="I7376" s="67" t="s">
        <v>5931</v>
      </c>
      <c r="J7376" s="36">
        <v>-23.16</v>
      </c>
    </row>
    <row r="7377" spans="1:10" x14ac:dyDescent="0.25">
      <c r="A7377" s="67"/>
      <c r="B7377" s="67"/>
      <c r="C7377" s="67"/>
      <c r="D7377" s="67"/>
      <c r="E7377" s="67" t="s">
        <v>390</v>
      </c>
      <c r="F7377" s="68">
        <v>43677</v>
      </c>
      <c r="G7377" s="67" t="s">
        <v>5932</v>
      </c>
      <c r="H7377" s="67" t="s">
        <v>5924</v>
      </c>
      <c r="I7377" s="67" t="s">
        <v>5933</v>
      </c>
      <c r="J7377" s="36">
        <v>-28.5</v>
      </c>
    </row>
    <row r="7378" spans="1:10" x14ac:dyDescent="0.25">
      <c r="A7378" s="67"/>
      <c r="B7378" s="67"/>
      <c r="C7378" s="67"/>
      <c r="D7378" s="67"/>
      <c r="E7378" s="67" t="s">
        <v>390</v>
      </c>
      <c r="F7378" s="68">
        <v>43677</v>
      </c>
      <c r="G7378" s="67" t="s">
        <v>5934</v>
      </c>
      <c r="H7378" s="67" t="s">
        <v>5924</v>
      </c>
      <c r="I7378" s="67" t="s">
        <v>5935</v>
      </c>
      <c r="J7378" s="36">
        <v>-103.03</v>
      </c>
    </row>
    <row r="7379" spans="1:10" x14ac:dyDescent="0.25">
      <c r="A7379" s="67"/>
      <c r="B7379" s="67"/>
      <c r="C7379" s="67"/>
      <c r="D7379" s="67"/>
      <c r="E7379" s="67" t="s">
        <v>383</v>
      </c>
      <c r="F7379" s="68">
        <v>43692</v>
      </c>
      <c r="G7379" s="67" t="s">
        <v>5936</v>
      </c>
      <c r="H7379" s="67"/>
      <c r="I7379" s="67" t="s">
        <v>5937</v>
      </c>
      <c r="J7379" s="36">
        <v>-203.1</v>
      </c>
    </row>
    <row r="7380" spans="1:10" x14ac:dyDescent="0.25">
      <c r="A7380" s="67"/>
      <c r="B7380" s="67"/>
      <c r="C7380" s="67"/>
      <c r="D7380" s="67"/>
      <c r="E7380" s="67" t="s">
        <v>390</v>
      </c>
      <c r="F7380" s="68">
        <v>43708</v>
      </c>
      <c r="G7380" s="67" t="s">
        <v>5938</v>
      </c>
      <c r="H7380" s="67" t="s">
        <v>331</v>
      </c>
      <c r="I7380" s="67" t="s">
        <v>5939</v>
      </c>
      <c r="J7380" s="36">
        <v>-614</v>
      </c>
    </row>
    <row r="7381" spans="1:10" x14ac:dyDescent="0.25">
      <c r="A7381" s="67"/>
      <c r="B7381" s="67"/>
      <c r="C7381" s="67"/>
      <c r="D7381" s="67"/>
      <c r="E7381" s="67" t="s">
        <v>390</v>
      </c>
      <c r="F7381" s="68">
        <v>43708</v>
      </c>
      <c r="G7381" s="67" t="s">
        <v>5940</v>
      </c>
      <c r="H7381" s="67" t="s">
        <v>331</v>
      </c>
      <c r="I7381" s="67" t="s">
        <v>5941</v>
      </c>
      <c r="J7381" s="36">
        <v>-758.98</v>
      </c>
    </row>
    <row r="7382" spans="1:10" x14ac:dyDescent="0.25">
      <c r="A7382" s="67"/>
      <c r="B7382" s="67"/>
      <c r="C7382" s="67"/>
      <c r="D7382" s="67"/>
      <c r="E7382" s="67" t="s">
        <v>390</v>
      </c>
      <c r="F7382" s="68">
        <v>43708</v>
      </c>
      <c r="G7382" s="67" t="s">
        <v>5942</v>
      </c>
      <c r="H7382" s="67" t="s">
        <v>331</v>
      </c>
      <c r="I7382" s="67" t="s">
        <v>5943</v>
      </c>
      <c r="J7382" s="36">
        <v>-823</v>
      </c>
    </row>
    <row r="7383" spans="1:10" x14ac:dyDescent="0.25">
      <c r="A7383" s="67"/>
      <c r="B7383" s="67"/>
      <c r="C7383" s="67"/>
      <c r="D7383" s="67"/>
      <c r="E7383" s="67" t="s">
        <v>390</v>
      </c>
      <c r="F7383" s="68">
        <v>43708</v>
      </c>
      <c r="G7383" s="67" t="s">
        <v>5944</v>
      </c>
      <c r="H7383" s="67" t="s">
        <v>331</v>
      </c>
      <c r="I7383" s="67" t="s">
        <v>5945</v>
      </c>
      <c r="J7383" s="36">
        <v>-1034.6600000000001</v>
      </c>
    </row>
    <row r="7384" spans="1:10" x14ac:dyDescent="0.25">
      <c r="A7384" s="67"/>
      <c r="B7384" s="67"/>
      <c r="C7384" s="67"/>
      <c r="D7384" s="67"/>
      <c r="E7384" s="67" t="s">
        <v>390</v>
      </c>
      <c r="F7384" s="68">
        <v>43741</v>
      </c>
      <c r="G7384" s="67" t="s">
        <v>5946</v>
      </c>
      <c r="H7384" s="67" t="s">
        <v>331</v>
      </c>
      <c r="I7384" s="67" t="s">
        <v>5947</v>
      </c>
      <c r="J7384" s="36">
        <v>-500</v>
      </c>
    </row>
    <row r="7385" spans="1:10" x14ac:dyDescent="0.25">
      <c r="A7385" s="67"/>
      <c r="B7385" s="67"/>
      <c r="C7385" s="67"/>
      <c r="D7385" s="67"/>
      <c r="E7385" s="67" t="s">
        <v>390</v>
      </c>
      <c r="F7385" s="68">
        <v>43741</v>
      </c>
      <c r="G7385" s="67" t="s">
        <v>5948</v>
      </c>
      <c r="H7385" s="67" t="s">
        <v>331</v>
      </c>
      <c r="I7385" s="67" t="s">
        <v>5949</v>
      </c>
      <c r="J7385" s="36">
        <v>-3156.6</v>
      </c>
    </row>
    <row r="7386" spans="1:10" x14ac:dyDescent="0.25">
      <c r="A7386" s="67"/>
      <c r="B7386" s="67"/>
      <c r="C7386" s="67"/>
      <c r="D7386" s="67"/>
      <c r="E7386" s="67" t="s">
        <v>390</v>
      </c>
      <c r="F7386" s="68">
        <v>43742</v>
      </c>
      <c r="G7386" s="67" t="s">
        <v>5950</v>
      </c>
      <c r="H7386" s="67" t="s">
        <v>331</v>
      </c>
      <c r="I7386" s="67" t="s">
        <v>5947</v>
      </c>
      <c r="J7386" s="36">
        <v>-1241.68</v>
      </c>
    </row>
    <row r="7387" spans="1:10" x14ac:dyDescent="0.25">
      <c r="A7387" s="67"/>
      <c r="B7387" s="67"/>
      <c r="C7387" s="67"/>
      <c r="D7387" s="67"/>
      <c r="E7387" s="67" t="s">
        <v>390</v>
      </c>
      <c r="F7387" s="68">
        <v>43742</v>
      </c>
      <c r="G7387" s="67" t="s">
        <v>5951</v>
      </c>
      <c r="H7387" s="67" t="s">
        <v>331</v>
      </c>
      <c r="I7387" s="67" t="s">
        <v>5952</v>
      </c>
      <c r="J7387" s="36">
        <v>-547.66999999999996</v>
      </c>
    </row>
    <row r="7388" spans="1:10" x14ac:dyDescent="0.25">
      <c r="A7388" s="67"/>
      <c r="B7388" s="67"/>
      <c r="C7388" s="67"/>
      <c r="D7388" s="67"/>
      <c r="E7388" s="67" t="s">
        <v>390</v>
      </c>
      <c r="F7388" s="68">
        <v>43745</v>
      </c>
      <c r="G7388" s="67" t="s">
        <v>5953</v>
      </c>
      <c r="H7388" s="67" t="s">
        <v>356</v>
      </c>
      <c r="I7388" s="67" t="s">
        <v>5954</v>
      </c>
      <c r="J7388" s="36">
        <v>-1934.2</v>
      </c>
    </row>
    <row r="7389" spans="1:10" x14ac:dyDescent="0.25">
      <c r="A7389" s="67"/>
      <c r="B7389" s="67"/>
      <c r="C7389" s="67"/>
      <c r="D7389" s="67"/>
      <c r="E7389" s="67" t="s">
        <v>390</v>
      </c>
      <c r="F7389" s="68">
        <v>43758</v>
      </c>
      <c r="G7389" s="67" t="s">
        <v>5955</v>
      </c>
      <c r="H7389" s="67" t="s">
        <v>337</v>
      </c>
      <c r="I7389" s="67" t="s">
        <v>5956</v>
      </c>
      <c r="J7389" s="36">
        <v>-137.32</v>
      </c>
    </row>
    <row r="7390" spans="1:10" x14ac:dyDescent="0.25">
      <c r="A7390" s="67"/>
      <c r="B7390" s="67"/>
      <c r="C7390" s="67"/>
      <c r="D7390" s="67"/>
      <c r="E7390" s="67" t="s">
        <v>390</v>
      </c>
      <c r="F7390" s="68">
        <v>43758</v>
      </c>
      <c r="G7390" s="67" t="s">
        <v>5957</v>
      </c>
      <c r="H7390" s="67" t="s">
        <v>337</v>
      </c>
      <c r="I7390" s="67" t="s">
        <v>5958</v>
      </c>
      <c r="J7390" s="36">
        <v>-17.579999999999998</v>
      </c>
    </row>
    <row r="7391" spans="1:10" ht="15.75" thickBot="1" x14ac:dyDescent="0.3">
      <c r="A7391" s="67"/>
      <c r="B7391" s="67"/>
      <c r="C7391" s="67"/>
      <c r="D7391" s="67"/>
      <c r="E7391" s="67" t="s">
        <v>390</v>
      </c>
      <c r="F7391" s="68">
        <v>43758</v>
      </c>
      <c r="G7391" s="67" t="s">
        <v>5959</v>
      </c>
      <c r="H7391" s="67" t="s">
        <v>337</v>
      </c>
      <c r="I7391" s="67" t="s">
        <v>5960</v>
      </c>
      <c r="J7391" s="37">
        <v>-139.06</v>
      </c>
    </row>
    <row r="7392" spans="1:10" x14ac:dyDescent="0.25">
      <c r="A7392" s="67"/>
      <c r="B7392" s="67"/>
      <c r="C7392" s="67" t="s">
        <v>5961</v>
      </c>
      <c r="D7392" s="67"/>
      <c r="E7392" s="67"/>
      <c r="F7392" s="68"/>
      <c r="G7392" s="67"/>
      <c r="H7392" s="67"/>
      <c r="I7392" s="67"/>
      <c r="J7392" s="36">
        <f>ROUND(SUM(J7311:J7391),5)</f>
        <v>-3868.62</v>
      </c>
    </row>
    <row r="7393" spans="1:10" x14ac:dyDescent="0.25">
      <c r="A7393" s="64"/>
      <c r="B7393" s="64"/>
      <c r="C7393" s="64" t="s">
        <v>5962</v>
      </c>
      <c r="D7393" s="64"/>
      <c r="E7393" s="64"/>
      <c r="F7393" s="65"/>
      <c r="G7393" s="64"/>
      <c r="H7393" s="64"/>
      <c r="I7393" s="64"/>
      <c r="J7393" s="57"/>
    </row>
    <row r="7394" spans="1:10" x14ac:dyDescent="0.25">
      <c r="A7394" s="67"/>
      <c r="B7394" s="67"/>
      <c r="C7394" s="67"/>
      <c r="D7394" s="67"/>
      <c r="E7394" s="67" t="s">
        <v>383</v>
      </c>
      <c r="F7394" s="68">
        <v>40574</v>
      </c>
      <c r="G7394" s="67" t="s">
        <v>1606</v>
      </c>
      <c r="H7394" s="67"/>
      <c r="I7394" s="67" t="s">
        <v>1607</v>
      </c>
      <c r="J7394" s="36">
        <v>60</v>
      </c>
    </row>
    <row r="7395" spans="1:10" x14ac:dyDescent="0.25">
      <c r="A7395" s="67"/>
      <c r="B7395" s="67"/>
      <c r="C7395" s="67"/>
      <c r="D7395" s="67"/>
      <c r="E7395" s="67" t="s">
        <v>383</v>
      </c>
      <c r="F7395" s="68">
        <v>40877</v>
      </c>
      <c r="G7395" s="67" t="s">
        <v>894</v>
      </c>
      <c r="H7395" s="67"/>
      <c r="I7395" s="67" t="s">
        <v>895</v>
      </c>
      <c r="J7395" s="36">
        <v>20</v>
      </c>
    </row>
    <row r="7396" spans="1:10" x14ac:dyDescent="0.25">
      <c r="A7396" s="67"/>
      <c r="B7396" s="67"/>
      <c r="C7396" s="67"/>
      <c r="D7396" s="67"/>
      <c r="E7396" s="67" t="s">
        <v>383</v>
      </c>
      <c r="F7396" s="68">
        <v>40939</v>
      </c>
      <c r="G7396" s="67" t="s">
        <v>1539</v>
      </c>
      <c r="H7396" s="67"/>
      <c r="I7396" s="67" t="s">
        <v>1540</v>
      </c>
      <c r="J7396" s="36">
        <v>60</v>
      </c>
    </row>
    <row r="7397" spans="1:10" x14ac:dyDescent="0.25">
      <c r="A7397" s="67"/>
      <c r="B7397" s="67"/>
      <c r="C7397" s="67"/>
      <c r="D7397" s="67"/>
      <c r="E7397" s="67" t="s">
        <v>383</v>
      </c>
      <c r="F7397" s="68">
        <v>41121</v>
      </c>
      <c r="G7397" s="67" t="s">
        <v>1513</v>
      </c>
      <c r="H7397" s="67"/>
      <c r="I7397" s="67" t="s">
        <v>1514</v>
      </c>
      <c r="J7397" s="36">
        <v>20</v>
      </c>
    </row>
    <row r="7398" spans="1:10" x14ac:dyDescent="0.25">
      <c r="A7398" s="67"/>
      <c r="B7398" s="67"/>
      <c r="C7398" s="67"/>
      <c r="D7398" s="67"/>
      <c r="E7398" s="67" t="s">
        <v>383</v>
      </c>
      <c r="F7398" s="68">
        <v>41182</v>
      </c>
      <c r="G7398" s="67" t="s">
        <v>1506</v>
      </c>
      <c r="H7398" s="67"/>
      <c r="I7398" s="67" t="s">
        <v>1507</v>
      </c>
      <c r="J7398" s="36">
        <v>16</v>
      </c>
    </row>
    <row r="7399" spans="1:10" x14ac:dyDescent="0.25">
      <c r="A7399" s="67"/>
      <c r="B7399" s="67"/>
      <c r="C7399" s="67"/>
      <c r="D7399" s="67"/>
      <c r="E7399" s="67" t="s">
        <v>383</v>
      </c>
      <c r="F7399" s="68">
        <v>41274</v>
      </c>
      <c r="G7399" s="67" t="s">
        <v>1541</v>
      </c>
      <c r="H7399" s="67"/>
      <c r="I7399" s="67" t="s">
        <v>1542</v>
      </c>
      <c r="J7399" s="36">
        <v>20</v>
      </c>
    </row>
    <row r="7400" spans="1:10" x14ac:dyDescent="0.25">
      <c r="A7400" s="67"/>
      <c r="B7400" s="67"/>
      <c r="C7400" s="67"/>
      <c r="D7400" s="67"/>
      <c r="E7400" s="67" t="s">
        <v>383</v>
      </c>
      <c r="F7400" s="68">
        <v>41455</v>
      </c>
      <c r="G7400" s="67" t="s">
        <v>1750</v>
      </c>
      <c r="H7400" s="67"/>
      <c r="I7400" s="67" t="s">
        <v>1751</v>
      </c>
      <c r="J7400" s="36">
        <v>8</v>
      </c>
    </row>
    <row r="7401" spans="1:10" x14ac:dyDescent="0.25">
      <c r="A7401" s="67"/>
      <c r="B7401" s="67"/>
      <c r="C7401" s="67"/>
      <c r="D7401" s="67"/>
      <c r="E7401" s="67" t="s">
        <v>383</v>
      </c>
      <c r="F7401" s="68">
        <v>41517</v>
      </c>
      <c r="G7401" s="67" t="s">
        <v>1508</v>
      </c>
      <c r="H7401" s="67"/>
      <c r="I7401" s="67" t="s">
        <v>1509</v>
      </c>
      <c r="J7401" s="36">
        <v>8</v>
      </c>
    </row>
    <row r="7402" spans="1:10" x14ac:dyDescent="0.25">
      <c r="A7402" s="67"/>
      <c r="B7402" s="67"/>
      <c r="C7402" s="67"/>
      <c r="D7402" s="67"/>
      <c r="E7402" s="67" t="s">
        <v>383</v>
      </c>
      <c r="F7402" s="68">
        <v>41639</v>
      </c>
      <c r="G7402" s="67" t="s">
        <v>1628</v>
      </c>
      <c r="H7402" s="67"/>
      <c r="I7402" s="67" t="s">
        <v>1629</v>
      </c>
      <c r="J7402" s="36">
        <v>8</v>
      </c>
    </row>
    <row r="7403" spans="1:10" x14ac:dyDescent="0.25">
      <c r="A7403" s="67"/>
      <c r="B7403" s="67"/>
      <c r="C7403" s="67"/>
      <c r="D7403" s="67"/>
      <c r="E7403" s="67" t="s">
        <v>383</v>
      </c>
      <c r="F7403" s="68">
        <v>41670</v>
      </c>
      <c r="G7403" s="67" t="s">
        <v>1573</v>
      </c>
      <c r="H7403" s="67"/>
      <c r="I7403" s="67" t="s">
        <v>1574</v>
      </c>
      <c r="J7403" s="36">
        <v>20</v>
      </c>
    </row>
    <row r="7404" spans="1:10" x14ac:dyDescent="0.25">
      <c r="A7404" s="67"/>
      <c r="B7404" s="67"/>
      <c r="C7404" s="67"/>
      <c r="D7404" s="67"/>
      <c r="E7404" s="67" t="s">
        <v>383</v>
      </c>
      <c r="F7404" s="68">
        <v>41820</v>
      </c>
      <c r="G7404" s="67" t="s">
        <v>1638</v>
      </c>
      <c r="H7404" s="67"/>
      <c r="I7404" s="67" t="s">
        <v>1639</v>
      </c>
      <c r="J7404" s="36">
        <v>8</v>
      </c>
    </row>
    <row r="7405" spans="1:10" x14ac:dyDescent="0.25">
      <c r="A7405" s="67"/>
      <c r="B7405" s="67"/>
      <c r="C7405" s="67"/>
      <c r="D7405" s="67"/>
      <c r="E7405" s="67" t="s">
        <v>383</v>
      </c>
      <c r="F7405" s="68">
        <v>42004</v>
      </c>
      <c r="G7405" s="67" t="s">
        <v>1648</v>
      </c>
      <c r="H7405" s="67"/>
      <c r="I7405" s="67" t="s">
        <v>1649</v>
      </c>
      <c r="J7405" s="36">
        <v>20</v>
      </c>
    </row>
    <row r="7406" spans="1:10" x14ac:dyDescent="0.25">
      <c r="A7406" s="67"/>
      <c r="B7406" s="67"/>
      <c r="C7406" s="67"/>
      <c r="D7406" s="67"/>
      <c r="E7406" s="67" t="s">
        <v>383</v>
      </c>
      <c r="F7406" s="68">
        <v>42155</v>
      </c>
      <c r="G7406" s="67" t="s">
        <v>1650</v>
      </c>
      <c r="H7406" s="67"/>
      <c r="I7406" s="67" t="s">
        <v>1651</v>
      </c>
      <c r="J7406" s="36">
        <v>8</v>
      </c>
    </row>
    <row r="7407" spans="1:10" x14ac:dyDescent="0.25">
      <c r="A7407" s="67"/>
      <c r="B7407" s="67"/>
      <c r="C7407" s="67"/>
      <c r="D7407" s="67"/>
      <c r="E7407" s="67" t="s">
        <v>383</v>
      </c>
      <c r="F7407" s="68">
        <v>42369</v>
      </c>
      <c r="G7407" s="67" t="s">
        <v>1663</v>
      </c>
      <c r="H7407" s="67"/>
      <c r="I7407" s="67" t="s">
        <v>1664</v>
      </c>
      <c r="J7407" s="36">
        <v>8</v>
      </c>
    </row>
    <row r="7408" spans="1:10" x14ac:dyDescent="0.25">
      <c r="A7408" s="67"/>
      <c r="B7408" s="67"/>
      <c r="C7408" s="67"/>
      <c r="D7408" s="67"/>
      <c r="E7408" s="67" t="s">
        <v>383</v>
      </c>
      <c r="F7408" s="68">
        <v>42704</v>
      </c>
      <c r="G7408" s="67" t="s">
        <v>1468</v>
      </c>
      <c r="H7408" s="67"/>
      <c r="I7408" s="67" t="s">
        <v>1469</v>
      </c>
      <c r="J7408" s="36">
        <v>8</v>
      </c>
    </row>
    <row r="7409" spans="1:10" x14ac:dyDescent="0.25">
      <c r="A7409" s="67"/>
      <c r="B7409" s="67"/>
      <c r="C7409" s="67"/>
      <c r="D7409" s="67"/>
      <c r="E7409" s="67" t="s">
        <v>383</v>
      </c>
      <c r="F7409" s="68">
        <v>42767</v>
      </c>
      <c r="G7409" s="67" t="s">
        <v>1009</v>
      </c>
      <c r="H7409" s="67"/>
      <c r="I7409" s="67" t="s">
        <v>1556</v>
      </c>
      <c r="J7409" s="36">
        <v>-284</v>
      </c>
    </row>
    <row r="7410" spans="1:10" ht="15.75" thickBot="1" x14ac:dyDescent="0.3">
      <c r="A7410" s="67"/>
      <c r="B7410" s="67"/>
      <c r="C7410" s="67"/>
      <c r="D7410" s="67"/>
      <c r="E7410" s="67" t="s">
        <v>383</v>
      </c>
      <c r="F7410" s="68">
        <v>43221</v>
      </c>
      <c r="G7410" s="67" t="s">
        <v>1510</v>
      </c>
      <c r="H7410" s="67"/>
      <c r="I7410" s="67"/>
      <c r="J7410" s="37">
        <v>-8</v>
      </c>
    </row>
    <row r="7411" spans="1:10" x14ac:dyDescent="0.25">
      <c r="A7411" s="67"/>
      <c r="B7411" s="67"/>
      <c r="C7411" s="67" t="s">
        <v>5963</v>
      </c>
      <c r="D7411" s="67"/>
      <c r="E7411" s="67"/>
      <c r="F7411" s="68"/>
      <c r="G7411" s="67"/>
      <c r="H7411" s="67"/>
      <c r="I7411" s="67"/>
      <c r="J7411" s="36">
        <f>ROUND(SUM(J7393:J7410),5)</f>
        <v>0</v>
      </c>
    </row>
    <row r="7412" spans="1:10" x14ac:dyDescent="0.25">
      <c r="A7412" s="64"/>
      <c r="B7412" s="64"/>
      <c r="C7412" s="64" t="s">
        <v>5964</v>
      </c>
      <c r="D7412" s="64"/>
      <c r="E7412" s="64"/>
      <c r="F7412" s="65"/>
      <c r="G7412" s="64"/>
      <c r="H7412" s="64"/>
      <c r="I7412" s="64"/>
      <c r="J7412" s="57"/>
    </row>
    <row r="7413" spans="1:10" x14ac:dyDescent="0.25">
      <c r="A7413" s="67"/>
      <c r="B7413" s="67"/>
      <c r="C7413" s="67"/>
      <c r="D7413" s="67"/>
      <c r="E7413" s="67" t="s">
        <v>383</v>
      </c>
      <c r="F7413" s="68">
        <v>40574</v>
      </c>
      <c r="G7413" s="67" t="s">
        <v>1606</v>
      </c>
      <c r="H7413" s="67"/>
      <c r="I7413" s="67" t="s">
        <v>1607</v>
      </c>
      <c r="J7413" s="36">
        <v>20</v>
      </c>
    </row>
    <row r="7414" spans="1:10" x14ac:dyDescent="0.25">
      <c r="A7414" s="67"/>
      <c r="B7414" s="67"/>
      <c r="C7414" s="67"/>
      <c r="D7414" s="67"/>
      <c r="E7414" s="67" t="s">
        <v>383</v>
      </c>
      <c r="F7414" s="68">
        <v>40574</v>
      </c>
      <c r="G7414" s="67" t="s">
        <v>1500</v>
      </c>
      <c r="H7414" s="67"/>
      <c r="I7414" s="67" t="s">
        <v>1501</v>
      </c>
      <c r="J7414" s="36">
        <v>300</v>
      </c>
    </row>
    <row r="7415" spans="1:10" x14ac:dyDescent="0.25">
      <c r="A7415" s="67"/>
      <c r="B7415" s="67"/>
      <c r="C7415" s="67"/>
      <c r="D7415" s="67"/>
      <c r="E7415" s="67" t="s">
        <v>383</v>
      </c>
      <c r="F7415" s="68">
        <v>40574</v>
      </c>
      <c r="G7415" s="67" t="s">
        <v>1561</v>
      </c>
      <c r="H7415" s="67"/>
      <c r="I7415" s="67" t="s">
        <v>1562</v>
      </c>
      <c r="J7415" s="36">
        <v>-30</v>
      </c>
    </row>
    <row r="7416" spans="1:10" x14ac:dyDescent="0.25">
      <c r="A7416" s="67"/>
      <c r="B7416" s="67"/>
      <c r="C7416" s="67"/>
      <c r="D7416" s="67"/>
      <c r="E7416" s="67" t="s">
        <v>383</v>
      </c>
      <c r="F7416" s="68">
        <v>40663</v>
      </c>
      <c r="G7416" s="67" t="s">
        <v>1612</v>
      </c>
      <c r="H7416" s="67"/>
      <c r="I7416" s="67" t="s">
        <v>1613</v>
      </c>
      <c r="J7416" s="36">
        <v>20</v>
      </c>
    </row>
    <row r="7417" spans="1:10" x14ac:dyDescent="0.25">
      <c r="A7417" s="67"/>
      <c r="B7417" s="67"/>
      <c r="C7417" s="67"/>
      <c r="D7417" s="67"/>
      <c r="E7417" s="67" t="s">
        <v>383</v>
      </c>
      <c r="F7417" s="68">
        <v>40908</v>
      </c>
      <c r="G7417" s="67" t="s">
        <v>1618</v>
      </c>
      <c r="H7417" s="67"/>
      <c r="I7417" s="67" t="s">
        <v>1619</v>
      </c>
      <c r="J7417" s="36">
        <v>20</v>
      </c>
    </row>
    <row r="7418" spans="1:10" x14ac:dyDescent="0.25">
      <c r="A7418" s="67"/>
      <c r="B7418" s="67"/>
      <c r="C7418" s="67"/>
      <c r="D7418" s="67"/>
      <c r="E7418" s="67" t="s">
        <v>383</v>
      </c>
      <c r="F7418" s="68">
        <v>41060</v>
      </c>
      <c r="G7418" s="67" t="s">
        <v>1486</v>
      </c>
      <c r="H7418" s="67"/>
      <c r="I7418" s="67" t="s">
        <v>1487</v>
      </c>
      <c r="J7418" s="36">
        <v>20</v>
      </c>
    </row>
    <row r="7419" spans="1:10" x14ac:dyDescent="0.25">
      <c r="A7419" s="67"/>
      <c r="B7419" s="67"/>
      <c r="C7419" s="67"/>
      <c r="D7419" s="67"/>
      <c r="E7419" s="67" t="s">
        <v>383</v>
      </c>
      <c r="F7419" s="68">
        <v>41121</v>
      </c>
      <c r="G7419" s="67" t="s">
        <v>1513</v>
      </c>
      <c r="H7419" s="67"/>
      <c r="I7419" s="67" t="s">
        <v>1514</v>
      </c>
      <c r="J7419" s="36">
        <v>20</v>
      </c>
    </row>
    <row r="7420" spans="1:10" x14ac:dyDescent="0.25">
      <c r="A7420" s="67"/>
      <c r="B7420" s="67"/>
      <c r="C7420" s="67"/>
      <c r="D7420" s="67"/>
      <c r="E7420" s="67" t="s">
        <v>383</v>
      </c>
      <c r="F7420" s="68">
        <v>41121</v>
      </c>
      <c r="G7420" s="67" t="s">
        <v>1722</v>
      </c>
      <c r="H7420" s="67"/>
      <c r="I7420" s="67" t="s">
        <v>1723</v>
      </c>
      <c r="J7420" s="36">
        <v>-33</v>
      </c>
    </row>
    <row r="7421" spans="1:10" x14ac:dyDescent="0.25">
      <c r="A7421" s="67"/>
      <c r="B7421" s="67"/>
      <c r="C7421" s="67"/>
      <c r="D7421" s="67"/>
      <c r="E7421" s="67" t="s">
        <v>383</v>
      </c>
      <c r="F7421" s="68">
        <v>41274</v>
      </c>
      <c r="G7421" s="67" t="s">
        <v>1541</v>
      </c>
      <c r="H7421" s="67"/>
      <c r="I7421" s="67" t="s">
        <v>1542</v>
      </c>
      <c r="J7421" s="36">
        <v>40</v>
      </c>
    </row>
    <row r="7422" spans="1:10" x14ac:dyDescent="0.25">
      <c r="A7422" s="67"/>
      <c r="B7422" s="67"/>
      <c r="C7422" s="67"/>
      <c r="D7422" s="67"/>
      <c r="E7422" s="67" t="s">
        <v>383</v>
      </c>
      <c r="F7422" s="68">
        <v>41364</v>
      </c>
      <c r="G7422" s="67" t="s">
        <v>1624</v>
      </c>
      <c r="H7422" s="67"/>
      <c r="I7422" s="67" t="s">
        <v>1625</v>
      </c>
      <c r="J7422" s="36">
        <v>20</v>
      </c>
    </row>
    <row r="7423" spans="1:10" x14ac:dyDescent="0.25">
      <c r="A7423" s="67"/>
      <c r="B7423" s="67"/>
      <c r="C7423" s="67"/>
      <c r="D7423" s="67"/>
      <c r="E7423" s="67" t="s">
        <v>383</v>
      </c>
      <c r="F7423" s="68">
        <v>41639</v>
      </c>
      <c r="G7423" s="67" t="s">
        <v>1628</v>
      </c>
      <c r="H7423" s="67"/>
      <c r="I7423" s="67" t="s">
        <v>1629</v>
      </c>
      <c r="J7423" s="36">
        <v>20</v>
      </c>
    </row>
    <row r="7424" spans="1:10" x14ac:dyDescent="0.25">
      <c r="A7424" s="67"/>
      <c r="B7424" s="67"/>
      <c r="C7424" s="67"/>
      <c r="D7424" s="67"/>
      <c r="E7424" s="67" t="s">
        <v>383</v>
      </c>
      <c r="F7424" s="68">
        <v>41820</v>
      </c>
      <c r="G7424" s="67" t="s">
        <v>1638</v>
      </c>
      <c r="H7424" s="67"/>
      <c r="I7424" s="67" t="s">
        <v>1639</v>
      </c>
      <c r="J7424" s="36">
        <v>40</v>
      </c>
    </row>
    <row r="7425" spans="1:10" x14ac:dyDescent="0.25">
      <c r="A7425" s="67"/>
      <c r="B7425" s="67"/>
      <c r="C7425" s="67"/>
      <c r="D7425" s="67"/>
      <c r="E7425" s="67" t="s">
        <v>383</v>
      </c>
      <c r="F7425" s="68">
        <v>42004</v>
      </c>
      <c r="G7425" s="67" t="s">
        <v>1648</v>
      </c>
      <c r="H7425" s="67"/>
      <c r="I7425" s="67" t="s">
        <v>1649</v>
      </c>
      <c r="J7425" s="36">
        <v>40</v>
      </c>
    </row>
    <row r="7426" spans="1:10" x14ac:dyDescent="0.25">
      <c r="A7426" s="67"/>
      <c r="B7426" s="67"/>
      <c r="C7426" s="67"/>
      <c r="D7426" s="67"/>
      <c r="E7426" s="67" t="s">
        <v>383</v>
      </c>
      <c r="F7426" s="68">
        <v>42063</v>
      </c>
      <c r="G7426" s="67" t="s">
        <v>1549</v>
      </c>
      <c r="H7426" s="67"/>
      <c r="I7426" s="67" t="s">
        <v>1550</v>
      </c>
      <c r="J7426" s="36">
        <v>20</v>
      </c>
    </row>
    <row r="7427" spans="1:10" x14ac:dyDescent="0.25">
      <c r="A7427" s="67"/>
      <c r="B7427" s="67"/>
      <c r="C7427" s="67"/>
      <c r="D7427" s="67"/>
      <c r="E7427" s="67" t="s">
        <v>383</v>
      </c>
      <c r="F7427" s="68">
        <v>42155</v>
      </c>
      <c r="G7427" s="67" t="s">
        <v>1650</v>
      </c>
      <c r="H7427" s="67"/>
      <c r="I7427" s="67" t="s">
        <v>1651</v>
      </c>
      <c r="J7427" s="36">
        <v>20</v>
      </c>
    </row>
    <row r="7428" spans="1:10" x14ac:dyDescent="0.25">
      <c r="A7428" s="67"/>
      <c r="B7428" s="67"/>
      <c r="C7428" s="67"/>
      <c r="D7428" s="67"/>
      <c r="E7428" s="67" t="s">
        <v>383</v>
      </c>
      <c r="F7428" s="68">
        <v>42424</v>
      </c>
      <c r="G7428" s="67" t="s">
        <v>902</v>
      </c>
      <c r="H7428" s="67" t="s">
        <v>481</v>
      </c>
      <c r="I7428" s="67" t="s">
        <v>903</v>
      </c>
      <c r="J7428" s="36">
        <v>1000</v>
      </c>
    </row>
    <row r="7429" spans="1:10" x14ac:dyDescent="0.25">
      <c r="A7429" s="67"/>
      <c r="B7429" s="67"/>
      <c r="C7429" s="67"/>
      <c r="D7429" s="67"/>
      <c r="E7429" s="67" t="s">
        <v>383</v>
      </c>
      <c r="F7429" s="68">
        <v>42795</v>
      </c>
      <c r="G7429" s="67" t="s">
        <v>480</v>
      </c>
      <c r="H7429" s="67" t="s">
        <v>481</v>
      </c>
      <c r="I7429" s="67" t="s">
        <v>482</v>
      </c>
      <c r="J7429" s="36">
        <v>1000</v>
      </c>
    </row>
    <row r="7430" spans="1:10" x14ac:dyDescent="0.25">
      <c r="A7430" s="67"/>
      <c r="B7430" s="67"/>
      <c r="C7430" s="67"/>
      <c r="D7430" s="67"/>
      <c r="E7430" s="67" t="s">
        <v>383</v>
      </c>
      <c r="F7430" s="68">
        <v>42886</v>
      </c>
      <c r="G7430" s="67" t="s">
        <v>1545</v>
      </c>
      <c r="H7430" s="67"/>
      <c r="I7430" s="67" t="s">
        <v>1546</v>
      </c>
      <c r="J7430" s="36">
        <v>20</v>
      </c>
    </row>
    <row r="7431" spans="1:10" x14ac:dyDescent="0.25">
      <c r="A7431" s="67"/>
      <c r="B7431" s="67"/>
      <c r="C7431" s="67"/>
      <c r="D7431" s="67"/>
      <c r="E7431" s="67" t="s">
        <v>438</v>
      </c>
      <c r="F7431" s="68">
        <v>43040</v>
      </c>
      <c r="G7431" s="67" t="s">
        <v>5965</v>
      </c>
      <c r="H7431" s="67" t="s">
        <v>5715</v>
      </c>
      <c r="I7431" s="67" t="s">
        <v>5966</v>
      </c>
      <c r="J7431" s="36">
        <v>1000</v>
      </c>
    </row>
    <row r="7432" spans="1:10" x14ac:dyDescent="0.25">
      <c r="A7432" s="67"/>
      <c r="B7432" s="67"/>
      <c r="C7432" s="67"/>
      <c r="D7432" s="67"/>
      <c r="E7432" s="67" t="s">
        <v>390</v>
      </c>
      <c r="F7432" s="68">
        <v>43523</v>
      </c>
      <c r="G7432" s="67" t="s">
        <v>5967</v>
      </c>
      <c r="H7432" s="67" t="s">
        <v>314</v>
      </c>
      <c r="I7432" s="67" t="s">
        <v>5968</v>
      </c>
      <c r="J7432" s="36">
        <v>-503.62</v>
      </c>
    </row>
    <row r="7433" spans="1:10" ht="15.75" thickBot="1" x14ac:dyDescent="0.3">
      <c r="A7433" s="67"/>
      <c r="B7433" s="67"/>
      <c r="C7433" s="67"/>
      <c r="D7433" s="67"/>
      <c r="E7433" s="67" t="s">
        <v>438</v>
      </c>
      <c r="F7433" s="68">
        <v>43530</v>
      </c>
      <c r="G7433" s="67" t="s">
        <v>3756</v>
      </c>
      <c r="H7433" s="67" t="s">
        <v>1635</v>
      </c>
      <c r="I7433" s="67" t="s">
        <v>5969</v>
      </c>
      <c r="J7433" s="37">
        <v>1000</v>
      </c>
    </row>
    <row r="7434" spans="1:10" x14ac:dyDescent="0.25">
      <c r="A7434" s="67"/>
      <c r="B7434" s="67"/>
      <c r="C7434" s="67" t="s">
        <v>5970</v>
      </c>
      <c r="D7434" s="67"/>
      <c r="E7434" s="67"/>
      <c r="F7434" s="68"/>
      <c r="G7434" s="67"/>
      <c r="H7434" s="67"/>
      <c r="I7434" s="67"/>
      <c r="J7434" s="36">
        <f>ROUND(SUM(J7412:J7433),5)</f>
        <v>4053.38</v>
      </c>
    </row>
    <row r="7435" spans="1:10" x14ac:dyDescent="0.25">
      <c r="A7435" s="64"/>
      <c r="B7435" s="64"/>
      <c r="C7435" s="64" t="s">
        <v>5971</v>
      </c>
      <c r="D7435" s="64"/>
      <c r="E7435" s="64"/>
      <c r="F7435" s="65"/>
      <c r="G7435" s="64"/>
      <c r="H7435" s="64"/>
      <c r="I7435" s="64"/>
      <c r="J7435" s="57"/>
    </row>
    <row r="7436" spans="1:10" x14ac:dyDescent="0.25">
      <c r="A7436" s="67"/>
      <c r="B7436" s="67"/>
      <c r="C7436" s="67"/>
      <c r="D7436" s="67"/>
      <c r="E7436" s="67" t="s">
        <v>383</v>
      </c>
      <c r="F7436" s="68">
        <v>40724</v>
      </c>
      <c r="G7436" s="67" t="s">
        <v>1496</v>
      </c>
      <c r="H7436" s="67"/>
      <c r="I7436" s="67" t="s">
        <v>1497</v>
      </c>
      <c r="J7436" s="36">
        <v>20</v>
      </c>
    </row>
    <row r="7437" spans="1:10" ht="15.75" thickBot="1" x14ac:dyDescent="0.3">
      <c r="A7437" s="67"/>
      <c r="B7437" s="67"/>
      <c r="C7437" s="67"/>
      <c r="D7437" s="67"/>
      <c r="E7437" s="67" t="s">
        <v>383</v>
      </c>
      <c r="F7437" s="68">
        <v>42767</v>
      </c>
      <c r="G7437" s="67" t="s">
        <v>1009</v>
      </c>
      <c r="H7437" s="67"/>
      <c r="I7437" s="67" t="s">
        <v>1556</v>
      </c>
      <c r="J7437" s="37">
        <v>-20</v>
      </c>
    </row>
    <row r="7438" spans="1:10" x14ac:dyDescent="0.25">
      <c r="A7438" s="67"/>
      <c r="B7438" s="67"/>
      <c r="C7438" s="67" t="s">
        <v>5972</v>
      </c>
      <c r="D7438" s="67"/>
      <c r="E7438" s="67"/>
      <c r="F7438" s="68"/>
      <c r="G7438" s="67"/>
      <c r="H7438" s="67"/>
      <c r="I7438" s="67"/>
      <c r="J7438" s="36">
        <f>ROUND(SUM(J7435:J7437),5)</f>
        <v>0</v>
      </c>
    </row>
    <row r="7439" spans="1:10" x14ac:dyDescent="0.25">
      <c r="A7439" s="64"/>
      <c r="B7439" s="64"/>
      <c r="C7439" s="64" t="s">
        <v>5973</v>
      </c>
      <c r="D7439" s="64"/>
      <c r="E7439" s="64"/>
      <c r="F7439" s="65"/>
      <c r="G7439" s="64"/>
      <c r="H7439" s="64"/>
      <c r="I7439" s="64"/>
      <c r="J7439" s="57"/>
    </row>
    <row r="7440" spans="1:10" x14ac:dyDescent="0.25">
      <c r="A7440" s="67"/>
      <c r="B7440" s="67"/>
      <c r="C7440" s="67"/>
      <c r="D7440" s="67"/>
      <c r="E7440" s="67" t="s">
        <v>383</v>
      </c>
      <c r="F7440" s="68">
        <v>41425</v>
      </c>
      <c r="G7440" s="67" t="s">
        <v>1490</v>
      </c>
      <c r="H7440" s="67"/>
      <c r="I7440" s="67" t="s">
        <v>1491</v>
      </c>
      <c r="J7440" s="36">
        <v>8</v>
      </c>
    </row>
    <row r="7441" spans="1:10" x14ac:dyDescent="0.25">
      <c r="A7441" s="67"/>
      <c r="B7441" s="67"/>
      <c r="C7441" s="67"/>
      <c r="D7441" s="67"/>
      <c r="E7441" s="67" t="s">
        <v>383</v>
      </c>
      <c r="F7441" s="68">
        <v>42035</v>
      </c>
      <c r="G7441" s="67" t="s">
        <v>1579</v>
      </c>
      <c r="H7441" s="67"/>
      <c r="I7441" s="67" t="s">
        <v>1580</v>
      </c>
      <c r="J7441" s="36">
        <v>8</v>
      </c>
    </row>
    <row r="7442" spans="1:10" x14ac:dyDescent="0.25">
      <c r="A7442" s="67"/>
      <c r="B7442" s="67"/>
      <c r="C7442" s="67"/>
      <c r="D7442" s="67"/>
      <c r="E7442" s="67" t="s">
        <v>383</v>
      </c>
      <c r="F7442" s="68">
        <v>42439</v>
      </c>
      <c r="G7442" s="67" t="s">
        <v>4063</v>
      </c>
      <c r="H7442" s="67" t="s">
        <v>4024</v>
      </c>
      <c r="I7442" s="67" t="s">
        <v>4064</v>
      </c>
      <c r="J7442" s="36">
        <v>1000</v>
      </c>
    </row>
    <row r="7443" spans="1:10" x14ac:dyDescent="0.25">
      <c r="A7443" s="67"/>
      <c r="B7443" s="67"/>
      <c r="C7443" s="67"/>
      <c r="D7443" s="67"/>
      <c r="E7443" s="67" t="s">
        <v>383</v>
      </c>
      <c r="F7443" s="68">
        <v>42704</v>
      </c>
      <c r="G7443" s="67" t="s">
        <v>1468</v>
      </c>
      <c r="H7443" s="67"/>
      <c r="I7443" s="67" t="s">
        <v>1469</v>
      </c>
      <c r="J7443" s="36">
        <v>8</v>
      </c>
    </row>
    <row r="7444" spans="1:10" ht="15.75" thickBot="1" x14ac:dyDescent="0.3">
      <c r="A7444" s="67"/>
      <c r="B7444" s="67"/>
      <c r="C7444" s="67"/>
      <c r="D7444" s="67"/>
      <c r="E7444" s="67" t="s">
        <v>383</v>
      </c>
      <c r="F7444" s="68">
        <v>43221</v>
      </c>
      <c r="G7444" s="67" t="s">
        <v>1510</v>
      </c>
      <c r="H7444" s="67"/>
      <c r="I7444" s="67"/>
      <c r="J7444" s="37">
        <v>-1024</v>
      </c>
    </row>
    <row r="7445" spans="1:10" x14ac:dyDescent="0.25">
      <c r="A7445" s="67"/>
      <c r="B7445" s="67"/>
      <c r="C7445" s="67" t="s">
        <v>5974</v>
      </c>
      <c r="D7445" s="67"/>
      <c r="E7445" s="67"/>
      <c r="F7445" s="68"/>
      <c r="G7445" s="67"/>
      <c r="H7445" s="67"/>
      <c r="I7445" s="67"/>
      <c r="J7445" s="36">
        <f>ROUND(SUM(J7439:J7444),5)</f>
        <v>0</v>
      </c>
    </row>
    <row r="7446" spans="1:10" x14ac:dyDescent="0.25">
      <c r="A7446" s="64"/>
      <c r="B7446" s="64"/>
      <c r="C7446" s="64" t="s">
        <v>5975</v>
      </c>
      <c r="D7446" s="64"/>
      <c r="E7446" s="64"/>
      <c r="F7446" s="65"/>
      <c r="G7446" s="64"/>
      <c r="H7446" s="64"/>
      <c r="I7446" s="64"/>
      <c r="J7446" s="57"/>
    </row>
    <row r="7447" spans="1:10" x14ac:dyDescent="0.25">
      <c r="A7447" s="67"/>
      <c r="B7447" s="67"/>
      <c r="C7447" s="67"/>
      <c r="D7447" s="67"/>
      <c r="E7447" s="67" t="s">
        <v>383</v>
      </c>
      <c r="F7447" s="68">
        <v>42094</v>
      </c>
      <c r="G7447" s="67" t="s">
        <v>898</v>
      </c>
      <c r="H7447" s="67"/>
      <c r="I7447" s="67" t="s">
        <v>899</v>
      </c>
      <c r="J7447" s="36">
        <v>20</v>
      </c>
    </row>
    <row r="7448" spans="1:10" x14ac:dyDescent="0.25">
      <c r="A7448" s="67"/>
      <c r="B7448" s="67"/>
      <c r="C7448" s="67"/>
      <c r="D7448" s="67"/>
      <c r="E7448" s="67" t="s">
        <v>383</v>
      </c>
      <c r="F7448" s="68">
        <v>42370</v>
      </c>
      <c r="G7448" s="67" t="s">
        <v>1462</v>
      </c>
      <c r="H7448" s="67"/>
      <c r="I7448" s="67" t="s">
        <v>1463</v>
      </c>
      <c r="J7448" s="36">
        <v>480</v>
      </c>
    </row>
    <row r="7449" spans="1:10" ht="15.75" thickBot="1" x14ac:dyDescent="0.3">
      <c r="A7449" s="67"/>
      <c r="B7449" s="67"/>
      <c r="C7449" s="67"/>
      <c r="D7449" s="67"/>
      <c r="E7449" s="67" t="s">
        <v>383</v>
      </c>
      <c r="F7449" s="68">
        <v>42490</v>
      </c>
      <c r="G7449" s="67" t="s">
        <v>1666</v>
      </c>
      <c r="H7449" s="67"/>
      <c r="I7449" s="67" t="s">
        <v>1667</v>
      </c>
      <c r="J7449" s="37">
        <v>20</v>
      </c>
    </row>
    <row r="7450" spans="1:10" x14ac:dyDescent="0.25">
      <c r="A7450" s="67"/>
      <c r="B7450" s="67"/>
      <c r="C7450" s="67" t="s">
        <v>5976</v>
      </c>
      <c r="D7450" s="67"/>
      <c r="E7450" s="67"/>
      <c r="F7450" s="68"/>
      <c r="G7450" s="67"/>
      <c r="H7450" s="67"/>
      <c r="I7450" s="67"/>
      <c r="J7450" s="36">
        <f>ROUND(SUM(J7446:J7449),5)</f>
        <v>520</v>
      </c>
    </row>
    <row r="7451" spans="1:10" x14ac:dyDescent="0.25">
      <c r="A7451" s="64"/>
      <c r="B7451" s="64"/>
      <c r="C7451" s="64" t="s">
        <v>5977</v>
      </c>
      <c r="D7451" s="64"/>
      <c r="E7451" s="64"/>
      <c r="F7451" s="65"/>
      <c r="G7451" s="64"/>
      <c r="H7451" s="64"/>
      <c r="I7451" s="64"/>
      <c r="J7451" s="57"/>
    </row>
    <row r="7452" spans="1:10" x14ac:dyDescent="0.25">
      <c r="A7452" s="67"/>
      <c r="B7452" s="67"/>
      <c r="C7452" s="67"/>
      <c r="D7452" s="67"/>
      <c r="E7452" s="67" t="s">
        <v>383</v>
      </c>
      <c r="F7452" s="68">
        <v>40633</v>
      </c>
      <c r="G7452" s="67" t="s">
        <v>384</v>
      </c>
      <c r="H7452" s="67"/>
      <c r="I7452" s="67" t="s">
        <v>385</v>
      </c>
      <c r="J7452" s="36">
        <v>20</v>
      </c>
    </row>
    <row r="7453" spans="1:10" x14ac:dyDescent="0.25">
      <c r="A7453" s="67"/>
      <c r="B7453" s="67"/>
      <c r="C7453" s="67"/>
      <c r="D7453" s="67"/>
      <c r="E7453" s="67" t="s">
        <v>383</v>
      </c>
      <c r="F7453" s="68">
        <v>40968</v>
      </c>
      <c r="G7453" s="67" t="s">
        <v>1622</v>
      </c>
      <c r="H7453" s="67"/>
      <c r="I7453" s="67" t="s">
        <v>1623</v>
      </c>
      <c r="J7453" s="36">
        <v>40</v>
      </c>
    </row>
    <row r="7454" spans="1:10" x14ac:dyDescent="0.25">
      <c r="A7454" s="67"/>
      <c r="B7454" s="67"/>
      <c r="C7454" s="67"/>
      <c r="D7454" s="67"/>
      <c r="E7454" s="67" t="s">
        <v>383</v>
      </c>
      <c r="F7454" s="68">
        <v>41305</v>
      </c>
      <c r="G7454" s="67" t="s">
        <v>1488</v>
      </c>
      <c r="H7454" s="67"/>
      <c r="I7454" s="67" t="s">
        <v>1489</v>
      </c>
      <c r="J7454" s="36">
        <v>20</v>
      </c>
    </row>
    <row r="7455" spans="1:10" x14ac:dyDescent="0.25">
      <c r="A7455" s="67"/>
      <c r="B7455" s="67"/>
      <c r="C7455" s="67"/>
      <c r="D7455" s="67"/>
      <c r="E7455" s="67" t="s">
        <v>383</v>
      </c>
      <c r="F7455" s="68">
        <v>41333</v>
      </c>
      <c r="G7455" s="67" t="s">
        <v>1571</v>
      </c>
      <c r="H7455" s="67"/>
      <c r="I7455" s="67" t="s">
        <v>1572</v>
      </c>
      <c r="J7455" s="36">
        <v>20</v>
      </c>
    </row>
    <row r="7456" spans="1:10" x14ac:dyDescent="0.25">
      <c r="A7456" s="67"/>
      <c r="B7456" s="67"/>
      <c r="C7456" s="67"/>
      <c r="D7456" s="67"/>
      <c r="E7456" s="67" t="s">
        <v>383</v>
      </c>
      <c r="F7456" s="68">
        <v>41364</v>
      </c>
      <c r="G7456" s="67" t="s">
        <v>1624</v>
      </c>
      <c r="H7456" s="67"/>
      <c r="I7456" s="67" t="s">
        <v>1625</v>
      </c>
      <c r="J7456" s="36">
        <v>20</v>
      </c>
    </row>
    <row r="7457" spans="1:10" x14ac:dyDescent="0.25">
      <c r="A7457" s="67"/>
      <c r="B7457" s="67"/>
      <c r="C7457" s="67"/>
      <c r="D7457" s="67"/>
      <c r="E7457" s="67" t="s">
        <v>383</v>
      </c>
      <c r="F7457" s="68">
        <v>41425</v>
      </c>
      <c r="G7457" s="67" t="s">
        <v>1490</v>
      </c>
      <c r="H7457" s="67"/>
      <c r="I7457" s="67" t="s">
        <v>1491</v>
      </c>
      <c r="J7457" s="36">
        <v>20</v>
      </c>
    </row>
    <row r="7458" spans="1:10" x14ac:dyDescent="0.25">
      <c r="A7458" s="67"/>
      <c r="B7458" s="67"/>
      <c r="C7458" s="67"/>
      <c r="D7458" s="67"/>
      <c r="E7458" s="67" t="s">
        <v>383</v>
      </c>
      <c r="F7458" s="68">
        <v>41578</v>
      </c>
      <c r="G7458" s="67" t="s">
        <v>421</v>
      </c>
      <c r="H7458" s="67"/>
      <c r="I7458" s="67" t="s">
        <v>422</v>
      </c>
      <c r="J7458" s="36">
        <v>20</v>
      </c>
    </row>
    <row r="7459" spans="1:10" x14ac:dyDescent="0.25">
      <c r="A7459" s="67"/>
      <c r="B7459" s="67"/>
      <c r="C7459" s="67"/>
      <c r="D7459" s="67"/>
      <c r="E7459" s="67" t="s">
        <v>383</v>
      </c>
      <c r="F7459" s="68">
        <v>41698</v>
      </c>
      <c r="G7459" s="67" t="s">
        <v>1575</v>
      </c>
      <c r="H7459" s="67"/>
      <c r="I7459" s="67" t="s">
        <v>1576</v>
      </c>
      <c r="J7459" s="36">
        <v>58</v>
      </c>
    </row>
    <row r="7460" spans="1:10" x14ac:dyDescent="0.25">
      <c r="A7460" s="67"/>
      <c r="B7460" s="67"/>
      <c r="C7460" s="67"/>
      <c r="D7460" s="67"/>
      <c r="E7460" s="67" t="s">
        <v>383</v>
      </c>
      <c r="F7460" s="68">
        <v>41729</v>
      </c>
      <c r="G7460" s="67" t="s">
        <v>1478</v>
      </c>
      <c r="H7460" s="67"/>
      <c r="I7460" s="67" t="s">
        <v>1479</v>
      </c>
      <c r="J7460" s="36">
        <v>20</v>
      </c>
    </row>
    <row r="7461" spans="1:10" x14ac:dyDescent="0.25">
      <c r="A7461" s="67"/>
      <c r="B7461" s="67"/>
      <c r="C7461" s="67"/>
      <c r="D7461" s="67"/>
      <c r="E7461" s="67" t="s">
        <v>383</v>
      </c>
      <c r="F7461" s="68">
        <v>41790</v>
      </c>
      <c r="G7461" s="67" t="s">
        <v>1116</v>
      </c>
      <c r="H7461" s="67"/>
      <c r="I7461" s="67" t="s">
        <v>1117</v>
      </c>
      <c r="J7461" s="36">
        <v>40</v>
      </c>
    </row>
    <row r="7462" spans="1:10" x14ac:dyDescent="0.25">
      <c r="A7462" s="67"/>
      <c r="B7462" s="67"/>
      <c r="C7462" s="67"/>
      <c r="D7462" s="67"/>
      <c r="E7462" s="67" t="s">
        <v>383</v>
      </c>
      <c r="F7462" s="68">
        <v>41851</v>
      </c>
      <c r="G7462" s="67" t="s">
        <v>1780</v>
      </c>
      <c r="H7462" s="67"/>
      <c r="I7462" s="67" t="s">
        <v>1781</v>
      </c>
      <c r="J7462" s="36">
        <v>20</v>
      </c>
    </row>
    <row r="7463" spans="1:10" x14ac:dyDescent="0.25">
      <c r="A7463" s="67"/>
      <c r="B7463" s="67"/>
      <c r="C7463" s="67"/>
      <c r="D7463" s="67"/>
      <c r="E7463" s="67" t="s">
        <v>426</v>
      </c>
      <c r="F7463" s="68">
        <v>41953</v>
      </c>
      <c r="G7463" s="67"/>
      <c r="H7463" s="67" t="s">
        <v>568</v>
      </c>
      <c r="I7463" s="67" t="s">
        <v>5978</v>
      </c>
      <c r="J7463" s="36">
        <v>-93.32</v>
      </c>
    </row>
    <row r="7464" spans="1:10" x14ac:dyDescent="0.25">
      <c r="A7464" s="67"/>
      <c r="B7464" s="67"/>
      <c r="C7464" s="67"/>
      <c r="D7464" s="67"/>
      <c r="E7464" s="67" t="s">
        <v>383</v>
      </c>
      <c r="F7464" s="68">
        <v>42094</v>
      </c>
      <c r="G7464" s="67" t="s">
        <v>898</v>
      </c>
      <c r="H7464" s="67"/>
      <c r="I7464" s="67" t="s">
        <v>899</v>
      </c>
      <c r="J7464" s="36">
        <v>60</v>
      </c>
    </row>
    <row r="7465" spans="1:10" x14ac:dyDescent="0.25">
      <c r="A7465" s="67"/>
      <c r="B7465" s="67"/>
      <c r="C7465" s="67"/>
      <c r="D7465" s="67"/>
      <c r="E7465" s="67" t="s">
        <v>383</v>
      </c>
      <c r="F7465" s="68">
        <v>42216</v>
      </c>
      <c r="G7465" s="67" t="s">
        <v>1655</v>
      </c>
      <c r="H7465" s="67"/>
      <c r="I7465" s="67" t="s">
        <v>1656</v>
      </c>
      <c r="J7465" s="36">
        <v>40</v>
      </c>
    </row>
    <row r="7466" spans="1:10" x14ac:dyDescent="0.25">
      <c r="A7466" s="67"/>
      <c r="B7466" s="67"/>
      <c r="C7466" s="67"/>
      <c r="D7466" s="67"/>
      <c r="E7466" s="67" t="s">
        <v>426</v>
      </c>
      <c r="F7466" s="68">
        <v>42310</v>
      </c>
      <c r="G7466" s="67" t="s">
        <v>570</v>
      </c>
      <c r="H7466" s="67" t="s">
        <v>5979</v>
      </c>
      <c r="I7466" s="67" t="s">
        <v>5980</v>
      </c>
      <c r="J7466" s="36">
        <v>-200</v>
      </c>
    </row>
    <row r="7467" spans="1:10" x14ac:dyDescent="0.25">
      <c r="A7467" s="67"/>
      <c r="B7467" s="67"/>
      <c r="C7467" s="67"/>
      <c r="D7467" s="67"/>
      <c r="E7467" s="67" t="s">
        <v>426</v>
      </c>
      <c r="F7467" s="68">
        <v>42348</v>
      </c>
      <c r="G7467" s="67"/>
      <c r="H7467" s="67" t="s">
        <v>324</v>
      </c>
      <c r="I7467" s="67" t="s">
        <v>5981</v>
      </c>
      <c r="J7467" s="36">
        <v>-13.39</v>
      </c>
    </row>
    <row r="7468" spans="1:10" x14ac:dyDescent="0.25">
      <c r="A7468" s="67"/>
      <c r="B7468" s="67"/>
      <c r="C7468" s="67"/>
      <c r="D7468" s="67"/>
      <c r="E7468" s="67" t="s">
        <v>383</v>
      </c>
      <c r="F7468" s="68">
        <v>42370</v>
      </c>
      <c r="G7468" s="67" t="s">
        <v>1462</v>
      </c>
      <c r="H7468" s="67"/>
      <c r="I7468" s="67" t="s">
        <v>1463</v>
      </c>
      <c r="J7468" s="36">
        <v>408.71</v>
      </c>
    </row>
    <row r="7469" spans="1:10" x14ac:dyDescent="0.25">
      <c r="A7469" s="67"/>
      <c r="B7469" s="67"/>
      <c r="C7469" s="67"/>
      <c r="D7469" s="67"/>
      <c r="E7469" s="67" t="s">
        <v>383</v>
      </c>
      <c r="F7469" s="68">
        <v>42429</v>
      </c>
      <c r="G7469" s="67" t="s">
        <v>1464</v>
      </c>
      <c r="H7469" s="67"/>
      <c r="I7469" s="67" t="s">
        <v>1465</v>
      </c>
      <c r="J7469" s="36">
        <v>58</v>
      </c>
    </row>
    <row r="7470" spans="1:10" x14ac:dyDescent="0.25">
      <c r="A7470" s="67"/>
      <c r="B7470" s="67"/>
      <c r="C7470" s="67"/>
      <c r="D7470" s="67"/>
      <c r="E7470" s="67" t="s">
        <v>383</v>
      </c>
      <c r="F7470" s="68">
        <v>42460</v>
      </c>
      <c r="G7470" s="67" t="s">
        <v>1466</v>
      </c>
      <c r="H7470" s="67"/>
      <c r="I7470" s="67" t="s">
        <v>1467</v>
      </c>
      <c r="J7470" s="36">
        <v>40</v>
      </c>
    </row>
    <row r="7471" spans="1:10" x14ac:dyDescent="0.25">
      <c r="A7471" s="67"/>
      <c r="B7471" s="67"/>
      <c r="C7471" s="67"/>
      <c r="D7471" s="67"/>
      <c r="E7471" s="67" t="s">
        <v>383</v>
      </c>
      <c r="F7471" s="68">
        <v>42521</v>
      </c>
      <c r="G7471" s="67" t="s">
        <v>1480</v>
      </c>
      <c r="H7471" s="67"/>
      <c r="I7471" s="67" t="s">
        <v>1481</v>
      </c>
      <c r="J7471" s="36">
        <v>20</v>
      </c>
    </row>
    <row r="7472" spans="1:10" x14ac:dyDescent="0.25">
      <c r="A7472" s="67"/>
      <c r="B7472" s="67"/>
      <c r="C7472" s="67"/>
      <c r="D7472" s="67"/>
      <c r="E7472" s="67" t="s">
        <v>383</v>
      </c>
      <c r="F7472" s="68">
        <v>42582</v>
      </c>
      <c r="G7472" s="67" t="s">
        <v>1830</v>
      </c>
      <c r="H7472" s="67"/>
      <c r="I7472" s="67" t="s">
        <v>1831</v>
      </c>
      <c r="J7472" s="36">
        <v>60</v>
      </c>
    </row>
    <row r="7473" spans="1:10" x14ac:dyDescent="0.25">
      <c r="A7473" s="67"/>
      <c r="B7473" s="67"/>
      <c r="C7473" s="67"/>
      <c r="D7473" s="67"/>
      <c r="E7473" s="67" t="s">
        <v>383</v>
      </c>
      <c r="F7473" s="68">
        <v>42704</v>
      </c>
      <c r="G7473" s="67" t="s">
        <v>1468</v>
      </c>
      <c r="H7473" s="67"/>
      <c r="I7473" s="67" t="s">
        <v>1469</v>
      </c>
      <c r="J7473" s="36">
        <v>20</v>
      </c>
    </row>
    <row r="7474" spans="1:10" x14ac:dyDescent="0.25">
      <c r="A7474" s="67"/>
      <c r="B7474" s="67"/>
      <c r="C7474" s="67"/>
      <c r="D7474" s="67"/>
      <c r="E7474" s="67" t="s">
        <v>383</v>
      </c>
      <c r="F7474" s="68">
        <v>42825</v>
      </c>
      <c r="G7474" s="67" t="s">
        <v>1588</v>
      </c>
      <c r="H7474" s="67"/>
      <c r="I7474" s="67" t="s">
        <v>1589</v>
      </c>
      <c r="J7474" s="36">
        <v>40</v>
      </c>
    </row>
    <row r="7475" spans="1:10" x14ac:dyDescent="0.25">
      <c r="A7475" s="67"/>
      <c r="B7475" s="67"/>
      <c r="C7475" s="67"/>
      <c r="D7475" s="67"/>
      <c r="E7475" s="67" t="s">
        <v>390</v>
      </c>
      <c r="F7475" s="68">
        <v>43019</v>
      </c>
      <c r="G7475" s="67" t="s">
        <v>5982</v>
      </c>
      <c r="H7475" s="67" t="s">
        <v>5983</v>
      </c>
      <c r="I7475" s="67" t="s">
        <v>5984</v>
      </c>
      <c r="J7475" s="36">
        <v>-186.38</v>
      </c>
    </row>
    <row r="7476" spans="1:10" x14ac:dyDescent="0.25">
      <c r="A7476" s="67"/>
      <c r="B7476" s="67"/>
      <c r="C7476" s="67"/>
      <c r="D7476" s="67"/>
      <c r="E7476" s="67" t="s">
        <v>390</v>
      </c>
      <c r="F7476" s="68">
        <v>43019</v>
      </c>
      <c r="G7476" s="67" t="s">
        <v>5982</v>
      </c>
      <c r="H7476" s="67" t="s">
        <v>5983</v>
      </c>
      <c r="I7476" s="67" t="s">
        <v>5984</v>
      </c>
      <c r="J7476" s="36">
        <v>-186.37</v>
      </c>
    </row>
    <row r="7477" spans="1:10" x14ac:dyDescent="0.25">
      <c r="A7477" s="67"/>
      <c r="B7477" s="67"/>
      <c r="C7477" s="67"/>
      <c r="D7477" s="67"/>
      <c r="E7477" s="67" t="s">
        <v>390</v>
      </c>
      <c r="F7477" s="68">
        <v>43088</v>
      </c>
      <c r="G7477" s="67" t="s">
        <v>5985</v>
      </c>
      <c r="H7477" s="67" t="s">
        <v>5986</v>
      </c>
      <c r="I7477" s="67" t="s">
        <v>5987</v>
      </c>
      <c r="J7477" s="36">
        <v>-184.02</v>
      </c>
    </row>
    <row r="7478" spans="1:10" x14ac:dyDescent="0.25">
      <c r="A7478" s="67"/>
      <c r="B7478" s="67"/>
      <c r="C7478" s="67"/>
      <c r="D7478" s="67"/>
      <c r="E7478" s="67" t="s">
        <v>423</v>
      </c>
      <c r="F7478" s="68">
        <v>43131</v>
      </c>
      <c r="G7478" s="67"/>
      <c r="H7478" s="67"/>
      <c r="I7478" s="67" t="s">
        <v>5988</v>
      </c>
      <c r="J7478" s="36">
        <v>1000</v>
      </c>
    </row>
    <row r="7479" spans="1:10" x14ac:dyDescent="0.25">
      <c r="A7479" s="67"/>
      <c r="B7479" s="67"/>
      <c r="C7479" s="67"/>
      <c r="D7479" s="67"/>
      <c r="E7479" s="67" t="s">
        <v>423</v>
      </c>
      <c r="F7479" s="68">
        <v>43131</v>
      </c>
      <c r="G7479" s="67"/>
      <c r="H7479" s="67"/>
      <c r="I7479" s="67" t="s">
        <v>5989</v>
      </c>
      <c r="J7479" s="36">
        <v>-37.299999999999997</v>
      </c>
    </row>
    <row r="7480" spans="1:10" x14ac:dyDescent="0.25">
      <c r="A7480" s="67"/>
      <c r="B7480" s="67"/>
      <c r="C7480" s="67"/>
      <c r="D7480" s="67"/>
      <c r="E7480" s="67" t="s">
        <v>423</v>
      </c>
      <c r="F7480" s="68">
        <v>43159</v>
      </c>
      <c r="G7480" s="67"/>
      <c r="H7480" s="67"/>
      <c r="I7480" s="67" t="s">
        <v>5990</v>
      </c>
      <c r="J7480" s="36">
        <v>1000</v>
      </c>
    </row>
    <row r="7481" spans="1:10" x14ac:dyDescent="0.25">
      <c r="A7481" s="67"/>
      <c r="B7481" s="67"/>
      <c r="C7481" s="67"/>
      <c r="D7481" s="67"/>
      <c r="E7481" s="67" t="s">
        <v>423</v>
      </c>
      <c r="F7481" s="68">
        <v>43159</v>
      </c>
      <c r="G7481" s="67"/>
      <c r="H7481" s="67"/>
      <c r="I7481" s="67" t="s">
        <v>5991</v>
      </c>
      <c r="J7481" s="36">
        <v>-37.299999999999997</v>
      </c>
    </row>
    <row r="7482" spans="1:10" x14ac:dyDescent="0.25">
      <c r="A7482" s="67"/>
      <c r="B7482" s="67"/>
      <c r="C7482" s="67"/>
      <c r="D7482" s="67"/>
      <c r="E7482" s="67" t="s">
        <v>390</v>
      </c>
      <c r="F7482" s="68">
        <v>43435</v>
      </c>
      <c r="G7482" s="67" t="s">
        <v>5992</v>
      </c>
      <c r="H7482" s="67" t="s">
        <v>5986</v>
      </c>
      <c r="I7482" s="67" t="s">
        <v>5993</v>
      </c>
      <c r="J7482" s="36">
        <v>-20.309999999999999</v>
      </c>
    </row>
    <row r="7483" spans="1:10" x14ac:dyDescent="0.25">
      <c r="A7483" s="67"/>
      <c r="B7483" s="67"/>
      <c r="C7483" s="67"/>
      <c r="D7483" s="67"/>
      <c r="E7483" s="67" t="s">
        <v>390</v>
      </c>
      <c r="F7483" s="68">
        <v>43435</v>
      </c>
      <c r="G7483" s="67" t="s">
        <v>5992</v>
      </c>
      <c r="H7483" s="67" t="s">
        <v>5986</v>
      </c>
      <c r="I7483" s="67" t="s">
        <v>5994</v>
      </c>
      <c r="J7483" s="36">
        <v>-29.98</v>
      </c>
    </row>
    <row r="7484" spans="1:10" x14ac:dyDescent="0.25">
      <c r="A7484" s="67"/>
      <c r="B7484" s="67"/>
      <c r="C7484" s="67"/>
      <c r="D7484" s="67"/>
      <c r="E7484" s="67" t="s">
        <v>390</v>
      </c>
      <c r="F7484" s="68">
        <v>43435</v>
      </c>
      <c r="G7484" s="67" t="s">
        <v>5992</v>
      </c>
      <c r="H7484" s="67" t="s">
        <v>5986</v>
      </c>
      <c r="I7484" s="67" t="s">
        <v>5995</v>
      </c>
      <c r="J7484" s="36">
        <v>-46.38</v>
      </c>
    </row>
    <row r="7485" spans="1:10" x14ac:dyDescent="0.25">
      <c r="A7485" s="67"/>
      <c r="B7485" s="67"/>
      <c r="C7485" s="67"/>
      <c r="D7485" s="67"/>
      <c r="E7485" s="67" t="s">
        <v>390</v>
      </c>
      <c r="F7485" s="68">
        <v>43435</v>
      </c>
      <c r="G7485" s="67" t="s">
        <v>5992</v>
      </c>
      <c r="H7485" s="67" t="s">
        <v>5986</v>
      </c>
      <c r="I7485" s="67" t="s">
        <v>5996</v>
      </c>
      <c r="J7485" s="36">
        <v>-8.98</v>
      </c>
    </row>
    <row r="7486" spans="1:10" x14ac:dyDescent="0.25">
      <c r="A7486" s="67"/>
      <c r="B7486" s="67"/>
      <c r="C7486" s="67"/>
      <c r="D7486" s="67"/>
      <c r="E7486" s="67" t="s">
        <v>390</v>
      </c>
      <c r="F7486" s="68">
        <v>43435</v>
      </c>
      <c r="G7486" s="67" t="s">
        <v>5992</v>
      </c>
      <c r="H7486" s="67" t="s">
        <v>5986</v>
      </c>
      <c r="I7486" s="67" t="s">
        <v>5994</v>
      </c>
      <c r="J7486" s="36">
        <v>-22.22</v>
      </c>
    </row>
    <row r="7487" spans="1:10" x14ac:dyDescent="0.25">
      <c r="A7487" s="67"/>
      <c r="B7487" s="67"/>
      <c r="C7487" s="67"/>
      <c r="D7487" s="67"/>
      <c r="E7487" s="67" t="s">
        <v>390</v>
      </c>
      <c r="F7487" s="68">
        <v>43435</v>
      </c>
      <c r="G7487" s="67" t="s">
        <v>5992</v>
      </c>
      <c r="H7487" s="67" t="s">
        <v>5986</v>
      </c>
      <c r="I7487" s="67" t="s">
        <v>5997</v>
      </c>
      <c r="J7487" s="36">
        <v>-45.73</v>
      </c>
    </row>
    <row r="7488" spans="1:10" x14ac:dyDescent="0.25">
      <c r="A7488" s="67"/>
      <c r="B7488" s="67"/>
      <c r="C7488" s="67"/>
      <c r="D7488" s="67"/>
      <c r="E7488" s="67" t="s">
        <v>390</v>
      </c>
      <c r="F7488" s="68">
        <v>43435</v>
      </c>
      <c r="G7488" s="67" t="s">
        <v>5992</v>
      </c>
      <c r="H7488" s="67" t="s">
        <v>5986</v>
      </c>
      <c r="I7488" s="67" t="s">
        <v>5994</v>
      </c>
      <c r="J7488" s="36">
        <v>-27.93</v>
      </c>
    </row>
    <row r="7489" spans="1:10" x14ac:dyDescent="0.25">
      <c r="A7489" s="67"/>
      <c r="B7489" s="67"/>
      <c r="C7489" s="67"/>
      <c r="D7489" s="67"/>
      <c r="E7489" s="67" t="s">
        <v>390</v>
      </c>
      <c r="F7489" s="68">
        <v>43435</v>
      </c>
      <c r="G7489" s="67" t="s">
        <v>5992</v>
      </c>
      <c r="H7489" s="67" t="s">
        <v>5986</v>
      </c>
      <c r="I7489" s="67" t="s">
        <v>5998</v>
      </c>
      <c r="J7489" s="36">
        <v>-50.85</v>
      </c>
    </row>
    <row r="7490" spans="1:10" x14ac:dyDescent="0.25">
      <c r="A7490" s="67"/>
      <c r="B7490" s="67"/>
      <c r="C7490" s="67"/>
      <c r="D7490" s="67"/>
      <c r="E7490" s="67" t="s">
        <v>390</v>
      </c>
      <c r="F7490" s="68">
        <v>43435</v>
      </c>
      <c r="G7490" s="67" t="s">
        <v>5992</v>
      </c>
      <c r="H7490" s="67" t="s">
        <v>5986</v>
      </c>
      <c r="I7490" s="67" t="s">
        <v>5999</v>
      </c>
      <c r="J7490" s="36">
        <v>-17.940000000000001</v>
      </c>
    </row>
    <row r="7491" spans="1:10" x14ac:dyDescent="0.25">
      <c r="A7491" s="67"/>
      <c r="B7491" s="67"/>
      <c r="C7491" s="67"/>
      <c r="D7491" s="67"/>
      <c r="E7491" s="67" t="s">
        <v>390</v>
      </c>
      <c r="F7491" s="68">
        <v>43435</v>
      </c>
      <c r="G7491" s="67" t="s">
        <v>5992</v>
      </c>
      <c r="H7491" s="67" t="s">
        <v>5986</v>
      </c>
      <c r="I7491" s="67" t="s">
        <v>6000</v>
      </c>
      <c r="J7491" s="36">
        <v>-15.17</v>
      </c>
    </row>
    <row r="7492" spans="1:10" x14ac:dyDescent="0.25">
      <c r="A7492" s="67"/>
      <c r="B7492" s="67"/>
      <c r="C7492" s="67"/>
      <c r="D7492" s="67"/>
      <c r="E7492" s="67" t="s">
        <v>390</v>
      </c>
      <c r="F7492" s="68">
        <v>43435</v>
      </c>
      <c r="G7492" s="67" t="s">
        <v>5992</v>
      </c>
      <c r="H7492" s="67" t="s">
        <v>5986</v>
      </c>
      <c r="I7492" s="67" t="s">
        <v>6001</v>
      </c>
      <c r="J7492" s="36">
        <v>-23.66</v>
      </c>
    </row>
    <row r="7493" spans="1:10" x14ac:dyDescent="0.25">
      <c r="A7493" s="67"/>
      <c r="B7493" s="67"/>
      <c r="C7493" s="67"/>
      <c r="D7493" s="67"/>
      <c r="E7493" s="67" t="s">
        <v>390</v>
      </c>
      <c r="F7493" s="68">
        <v>43435</v>
      </c>
      <c r="G7493" s="67" t="s">
        <v>5992</v>
      </c>
      <c r="H7493" s="67" t="s">
        <v>5986</v>
      </c>
      <c r="I7493" s="67" t="s">
        <v>5998</v>
      </c>
      <c r="J7493" s="36">
        <v>-63.4</v>
      </c>
    </row>
    <row r="7494" spans="1:10" x14ac:dyDescent="0.25">
      <c r="A7494" s="67"/>
      <c r="B7494" s="67"/>
      <c r="C7494" s="67"/>
      <c r="D7494" s="67"/>
      <c r="E7494" s="67" t="s">
        <v>423</v>
      </c>
      <c r="F7494" s="68">
        <v>43555</v>
      </c>
      <c r="G7494" s="67"/>
      <c r="H7494" s="67"/>
      <c r="I7494" s="67" t="s">
        <v>6002</v>
      </c>
      <c r="J7494" s="36">
        <v>1000</v>
      </c>
    </row>
    <row r="7495" spans="1:10" x14ac:dyDescent="0.25">
      <c r="A7495" s="67"/>
      <c r="B7495" s="67"/>
      <c r="C7495" s="67"/>
      <c r="D7495" s="67"/>
      <c r="E7495" s="67" t="s">
        <v>423</v>
      </c>
      <c r="F7495" s="68">
        <v>43555</v>
      </c>
      <c r="G7495" s="67"/>
      <c r="H7495" s="67"/>
      <c r="I7495" s="67" t="s">
        <v>6003</v>
      </c>
      <c r="J7495" s="36">
        <v>-37.299999999999997</v>
      </c>
    </row>
    <row r="7496" spans="1:10" x14ac:dyDescent="0.25">
      <c r="A7496" s="67"/>
      <c r="B7496" s="67"/>
      <c r="C7496" s="67"/>
      <c r="D7496" s="67"/>
      <c r="E7496" s="67" t="s">
        <v>423</v>
      </c>
      <c r="F7496" s="68">
        <v>43567</v>
      </c>
      <c r="G7496" s="67"/>
      <c r="H7496" s="67"/>
      <c r="I7496" s="67" t="s">
        <v>6004</v>
      </c>
      <c r="J7496" s="36">
        <v>1000</v>
      </c>
    </row>
    <row r="7497" spans="1:10" ht="15.75" thickBot="1" x14ac:dyDescent="0.3">
      <c r="A7497" s="67"/>
      <c r="B7497" s="67"/>
      <c r="C7497" s="67"/>
      <c r="D7497" s="67"/>
      <c r="E7497" s="67" t="s">
        <v>423</v>
      </c>
      <c r="F7497" s="68">
        <v>43567</v>
      </c>
      <c r="G7497" s="67"/>
      <c r="H7497" s="67"/>
      <c r="I7497" s="67" t="s">
        <v>6005</v>
      </c>
      <c r="J7497" s="37">
        <v>-37.299999999999997</v>
      </c>
    </row>
    <row r="7498" spans="1:10" x14ac:dyDescent="0.25">
      <c r="A7498" s="67"/>
      <c r="B7498" s="67"/>
      <c r="C7498" s="67" t="s">
        <v>6006</v>
      </c>
      <c r="D7498" s="67"/>
      <c r="E7498" s="67"/>
      <c r="F7498" s="68"/>
      <c r="G7498" s="67"/>
      <c r="H7498" s="67"/>
      <c r="I7498" s="67"/>
      <c r="J7498" s="36">
        <f>ROUND(SUM(J7451:J7497),5)</f>
        <v>3659.48</v>
      </c>
    </row>
    <row r="7499" spans="1:10" x14ac:dyDescent="0.25">
      <c r="A7499" s="64"/>
      <c r="B7499" s="64"/>
      <c r="C7499" s="64" t="s">
        <v>6007</v>
      </c>
      <c r="D7499" s="64"/>
      <c r="E7499" s="64"/>
      <c r="F7499" s="65"/>
      <c r="G7499" s="64"/>
      <c r="H7499" s="64"/>
      <c r="I7499" s="64"/>
      <c r="J7499" s="57"/>
    </row>
    <row r="7500" spans="1:10" x14ac:dyDescent="0.25">
      <c r="A7500" s="67"/>
      <c r="B7500" s="67"/>
      <c r="C7500" s="67"/>
      <c r="D7500" s="67"/>
      <c r="E7500" s="67" t="s">
        <v>383</v>
      </c>
      <c r="F7500" s="68">
        <v>40939</v>
      </c>
      <c r="G7500" s="67" t="s">
        <v>1539</v>
      </c>
      <c r="H7500" s="67"/>
      <c r="I7500" s="67" t="s">
        <v>1540</v>
      </c>
      <c r="J7500" s="36">
        <v>20</v>
      </c>
    </row>
    <row r="7501" spans="1:10" x14ac:dyDescent="0.25">
      <c r="A7501" s="67"/>
      <c r="B7501" s="67"/>
      <c r="C7501" s="67"/>
      <c r="D7501" s="67"/>
      <c r="E7501" s="67" t="s">
        <v>383</v>
      </c>
      <c r="F7501" s="68">
        <v>41274</v>
      </c>
      <c r="G7501" s="67" t="s">
        <v>1541</v>
      </c>
      <c r="H7501" s="67"/>
      <c r="I7501" s="67" t="s">
        <v>1542</v>
      </c>
      <c r="J7501" s="36">
        <v>8</v>
      </c>
    </row>
    <row r="7502" spans="1:10" x14ac:dyDescent="0.25">
      <c r="A7502" s="67"/>
      <c r="B7502" s="67"/>
      <c r="C7502" s="67"/>
      <c r="D7502" s="67"/>
      <c r="E7502" s="67" t="s">
        <v>383</v>
      </c>
      <c r="F7502" s="68">
        <v>41305</v>
      </c>
      <c r="G7502" s="67" t="s">
        <v>1488</v>
      </c>
      <c r="H7502" s="67"/>
      <c r="I7502" s="67" t="s">
        <v>1489</v>
      </c>
      <c r="J7502" s="36">
        <v>8</v>
      </c>
    </row>
    <row r="7503" spans="1:10" x14ac:dyDescent="0.25">
      <c r="A7503" s="67"/>
      <c r="B7503" s="67"/>
      <c r="C7503" s="67"/>
      <c r="D7503" s="67"/>
      <c r="E7503" s="67" t="s">
        <v>383</v>
      </c>
      <c r="F7503" s="68">
        <v>41608</v>
      </c>
      <c r="G7503" s="67" t="s">
        <v>1519</v>
      </c>
      <c r="H7503" s="67"/>
      <c r="I7503" s="67" t="s">
        <v>1520</v>
      </c>
      <c r="J7503" s="36">
        <v>8</v>
      </c>
    </row>
    <row r="7504" spans="1:10" x14ac:dyDescent="0.25">
      <c r="A7504" s="67"/>
      <c r="B7504" s="67"/>
      <c r="C7504" s="67"/>
      <c r="D7504" s="67"/>
      <c r="E7504" s="67" t="s">
        <v>383</v>
      </c>
      <c r="F7504" s="68">
        <v>41670</v>
      </c>
      <c r="G7504" s="67" t="s">
        <v>1573</v>
      </c>
      <c r="H7504" s="67"/>
      <c r="I7504" s="67" t="s">
        <v>1574</v>
      </c>
      <c r="J7504" s="36">
        <v>8</v>
      </c>
    </row>
    <row r="7505" spans="1:10" x14ac:dyDescent="0.25">
      <c r="A7505" s="67"/>
      <c r="B7505" s="67"/>
      <c r="C7505" s="67"/>
      <c r="D7505" s="67"/>
      <c r="E7505" s="67" t="s">
        <v>426</v>
      </c>
      <c r="F7505" s="68">
        <v>41814</v>
      </c>
      <c r="G7505" s="67"/>
      <c r="H7505" s="67" t="s">
        <v>6008</v>
      </c>
      <c r="I7505" s="67" t="s">
        <v>6009</v>
      </c>
      <c r="J7505" s="36">
        <v>-79.39</v>
      </c>
    </row>
    <row r="7506" spans="1:10" x14ac:dyDescent="0.25">
      <c r="A7506" s="67"/>
      <c r="B7506" s="67"/>
      <c r="C7506" s="67"/>
      <c r="D7506" s="67"/>
      <c r="E7506" s="67" t="s">
        <v>383</v>
      </c>
      <c r="F7506" s="68">
        <v>41814</v>
      </c>
      <c r="G7506" s="67" t="s">
        <v>6010</v>
      </c>
      <c r="H7506" s="67"/>
      <c r="I7506" s="67" t="s">
        <v>6011</v>
      </c>
      <c r="J7506" s="36">
        <v>-50</v>
      </c>
    </row>
    <row r="7507" spans="1:10" x14ac:dyDescent="0.25">
      <c r="A7507" s="67"/>
      <c r="B7507" s="67"/>
      <c r="C7507" s="67"/>
      <c r="D7507" s="67"/>
      <c r="E7507" s="67" t="s">
        <v>383</v>
      </c>
      <c r="F7507" s="68">
        <v>41814</v>
      </c>
      <c r="G7507" s="67" t="s">
        <v>6010</v>
      </c>
      <c r="H7507" s="67"/>
      <c r="I7507" s="67" t="s">
        <v>6011</v>
      </c>
      <c r="J7507" s="36">
        <v>20</v>
      </c>
    </row>
    <row r="7508" spans="1:10" x14ac:dyDescent="0.25">
      <c r="A7508" s="67"/>
      <c r="B7508" s="67"/>
      <c r="C7508" s="67"/>
      <c r="D7508" s="67"/>
      <c r="E7508" s="67" t="s">
        <v>383</v>
      </c>
      <c r="F7508" s="68">
        <v>41882</v>
      </c>
      <c r="G7508" s="67" t="s">
        <v>1492</v>
      </c>
      <c r="H7508" s="67"/>
      <c r="I7508" s="67" t="s">
        <v>1493</v>
      </c>
      <c r="J7508" s="36">
        <v>28</v>
      </c>
    </row>
    <row r="7509" spans="1:10" x14ac:dyDescent="0.25">
      <c r="A7509" s="67"/>
      <c r="B7509" s="67"/>
      <c r="C7509" s="67"/>
      <c r="D7509" s="67"/>
      <c r="E7509" s="67" t="s">
        <v>383</v>
      </c>
      <c r="F7509" s="68">
        <v>42247</v>
      </c>
      <c r="G7509" s="67" t="s">
        <v>1658</v>
      </c>
      <c r="H7509" s="67"/>
      <c r="I7509" s="67" t="s">
        <v>1659</v>
      </c>
      <c r="J7509" s="36">
        <v>20</v>
      </c>
    </row>
    <row r="7510" spans="1:10" x14ac:dyDescent="0.25">
      <c r="A7510" s="67"/>
      <c r="B7510" s="67"/>
      <c r="C7510" s="67"/>
      <c r="D7510" s="67"/>
      <c r="E7510" s="67" t="s">
        <v>383</v>
      </c>
      <c r="F7510" s="68">
        <v>42370</v>
      </c>
      <c r="G7510" s="67" t="s">
        <v>1462</v>
      </c>
      <c r="H7510" s="67"/>
      <c r="I7510" s="67" t="s">
        <v>6012</v>
      </c>
      <c r="J7510" s="36">
        <v>9.39</v>
      </c>
    </row>
    <row r="7511" spans="1:10" ht="15.75" thickBot="1" x14ac:dyDescent="0.3">
      <c r="A7511" s="67"/>
      <c r="B7511" s="67"/>
      <c r="C7511" s="67"/>
      <c r="D7511" s="67"/>
      <c r="E7511" s="67" t="s">
        <v>383</v>
      </c>
      <c r="F7511" s="68">
        <v>42613</v>
      </c>
      <c r="G7511" s="67" t="s">
        <v>1482</v>
      </c>
      <c r="H7511" s="67"/>
      <c r="I7511" s="67" t="s">
        <v>1483</v>
      </c>
      <c r="J7511" s="37">
        <v>20</v>
      </c>
    </row>
    <row r="7512" spans="1:10" x14ac:dyDescent="0.25">
      <c r="A7512" s="67"/>
      <c r="B7512" s="67"/>
      <c r="C7512" s="67" t="s">
        <v>6013</v>
      </c>
      <c r="D7512" s="67"/>
      <c r="E7512" s="67"/>
      <c r="F7512" s="68"/>
      <c r="G7512" s="67"/>
      <c r="H7512" s="67"/>
      <c r="I7512" s="67"/>
      <c r="J7512" s="36">
        <f>ROUND(SUM(J7499:J7511),5)</f>
        <v>20</v>
      </c>
    </row>
    <row r="7513" spans="1:10" x14ac:dyDescent="0.25">
      <c r="A7513" s="64"/>
      <c r="B7513" s="64"/>
      <c r="C7513" s="64" t="s">
        <v>6014</v>
      </c>
      <c r="D7513" s="64"/>
      <c r="E7513" s="64"/>
      <c r="F7513" s="65"/>
      <c r="G7513" s="64"/>
      <c r="H7513" s="64"/>
      <c r="I7513" s="64"/>
      <c r="J7513" s="57"/>
    </row>
    <row r="7514" spans="1:10" x14ac:dyDescent="0.25">
      <c r="A7514" s="67"/>
      <c r="B7514" s="67"/>
      <c r="C7514" s="67"/>
      <c r="D7514" s="67"/>
      <c r="E7514" s="67" t="s">
        <v>383</v>
      </c>
      <c r="F7514" s="68">
        <v>41243</v>
      </c>
      <c r="G7514" s="67" t="s">
        <v>1734</v>
      </c>
      <c r="H7514" s="67"/>
      <c r="I7514" s="67" t="s">
        <v>1735</v>
      </c>
      <c r="J7514" s="36">
        <v>20</v>
      </c>
    </row>
    <row r="7515" spans="1:10" x14ac:dyDescent="0.25">
      <c r="A7515" s="67"/>
      <c r="B7515" s="67"/>
      <c r="C7515" s="67"/>
      <c r="D7515" s="67"/>
      <c r="E7515" s="67" t="s">
        <v>383</v>
      </c>
      <c r="F7515" s="68">
        <v>41364</v>
      </c>
      <c r="G7515" s="67" t="s">
        <v>2030</v>
      </c>
      <c r="H7515" s="67"/>
      <c r="I7515" s="67"/>
      <c r="J7515" s="36">
        <v>23.7</v>
      </c>
    </row>
    <row r="7516" spans="1:10" x14ac:dyDescent="0.25">
      <c r="A7516" s="67"/>
      <c r="B7516" s="67"/>
      <c r="C7516" s="67"/>
      <c r="D7516" s="67"/>
      <c r="E7516" s="67" t="s">
        <v>383</v>
      </c>
      <c r="F7516" s="68">
        <v>41455</v>
      </c>
      <c r="G7516" s="67" t="s">
        <v>1750</v>
      </c>
      <c r="H7516" s="67"/>
      <c r="I7516" s="67" t="s">
        <v>1751</v>
      </c>
      <c r="J7516" s="36">
        <v>20</v>
      </c>
    </row>
    <row r="7517" spans="1:10" x14ac:dyDescent="0.25">
      <c r="A7517" s="67"/>
      <c r="B7517" s="67"/>
      <c r="C7517" s="67"/>
      <c r="D7517" s="67"/>
      <c r="E7517" s="67" t="s">
        <v>383</v>
      </c>
      <c r="F7517" s="68">
        <v>41517</v>
      </c>
      <c r="G7517" s="67" t="s">
        <v>1508</v>
      </c>
      <c r="H7517" s="67"/>
      <c r="I7517" s="67" t="s">
        <v>1509</v>
      </c>
      <c r="J7517" s="36">
        <v>20</v>
      </c>
    </row>
    <row r="7518" spans="1:10" x14ac:dyDescent="0.25">
      <c r="A7518" s="67"/>
      <c r="B7518" s="67"/>
      <c r="C7518" s="67"/>
      <c r="D7518" s="67"/>
      <c r="E7518" s="67" t="s">
        <v>383</v>
      </c>
      <c r="F7518" s="68">
        <v>41578</v>
      </c>
      <c r="G7518" s="67" t="s">
        <v>421</v>
      </c>
      <c r="H7518" s="67"/>
      <c r="I7518" s="67" t="s">
        <v>422</v>
      </c>
      <c r="J7518" s="36">
        <v>38</v>
      </c>
    </row>
    <row r="7519" spans="1:10" x14ac:dyDescent="0.25">
      <c r="A7519" s="67"/>
      <c r="B7519" s="67"/>
      <c r="C7519" s="67"/>
      <c r="D7519" s="67"/>
      <c r="E7519" s="67" t="s">
        <v>383</v>
      </c>
      <c r="F7519" s="68">
        <v>41759</v>
      </c>
      <c r="G7519" s="67" t="s">
        <v>1521</v>
      </c>
      <c r="H7519" s="67"/>
      <c r="I7519" s="67" t="s">
        <v>1522</v>
      </c>
      <c r="J7519" s="36">
        <v>38</v>
      </c>
    </row>
    <row r="7520" spans="1:10" x14ac:dyDescent="0.25">
      <c r="A7520" s="67"/>
      <c r="B7520" s="67"/>
      <c r="C7520" s="67"/>
      <c r="D7520" s="67"/>
      <c r="E7520" s="67" t="s">
        <v>426</v>
      </c>
      <c r="F7520" s="68">
        <v>41792</v>
      </c>
      <c r="G7520" s="67"/>
      <c r="H7520" s="67" t="s">
        <v>568</v>
      </c>
      <c r="I7520" s="67" t="s">
        <v>6015</v>
      </c>
      <c r="J7520" s="36">
        <v>-20.45</v>
      </c>
    </row>
    <row r="7521" spans="1:10" x14ac:dyDescent="0.25">
      <c r="A7521" s="67"/>
      <c r="B7521" s="67"/>
      <c r="C7521" s="67"/>
      <c r="D7521" s="67"/>
      <c r="E7521" s="67" t="s">
        <v>383</v>
      </c>
      <c r="F7521" s="68">
        <v>41820</v>
      </c>
      <c r="G7521" s="67" t="s">
        <v>2085</v>
      </c>
      <c r="H7521" s="67"/>
      <c r="I7521" s="67" t="s">
        <v>2086</v>
      </c>
      <c r="J7521" s="36">
        <v>-51.55</v>
      </c>
    </row>
    <row r="7522" spans="1:10" x14ac:dyDescent="0.25">
      <c r="A7522" s="67"/>
      <c r="B7522" s="67"/>
      <c r="C7522" s="67"/>
      <c r="D7522" s="67"/>
      <c r="E7522" s="67" t="s">
        <v>383</v>
      </c>
      <c r="F7522" s="68">
        <v>41943</v>
      </c>
      <c r="G7522" s="67" t="s">
        <v>1644</v>
      </c>
      <c r="H7522" s="67"/>
      <c r="I7522" s="67" t="s">
        <v>1645</v>
      </c>
      <c r="J7522" s="36">
        <v>40</v>
      </c>
    </row>
    <row r="7523" spans="1:10" x14ac:dyDescent="0.25">
      <c r="A7523" s="67"/>
      <c r="B7523" s="67"/>
      <c r="C7523" s="67"/>
      <c r="D7523" s="67"/>
      <c r="E7523" s="67" t="s">
        <v>383</v>
      </c>
      <c r="F7523" s="68">
        <v>41973</v>
      </c>
      <c r="G7523" s="67" t="s">
        <v>1646</v>
      </c>
      <c r="H7523" s="67"/>
      <c r="I7523" s="67" t="s">
        <v>1647</v>
      </c>
      <c r="J7523" s="36">
        <v>20</v>
      </c>
    </row>
    <row r="7524" spans="1:10" x14ac:dyDescent="0.25">
      <c r="A7524" s="67"/>
      <c r="B7524" s="67"/>
      <c r="C7524" s="67"/>
      <c r="D7524" s="67"/>
      <c r="E7524" s="67" t="s">
        <v>383</v>
      </c>
      <c r="F7524" s="68">
        <v>42124</v>
      </c>
      <c r="G7524" s="67" t="s">
        <v>1523</v>
      </c>
      <c r="H7524" s="67"/>
      <c r="I7524" s="67" t="s">
        <v>1524</v>
      </c>
      <c r="J7524" s="36">
        <v>38</v>
      </c>
    </row>
    <row r="7525" spans="1:10" x14ac:dyDescent="0.25">
      <c r="A7525" s="67"/>
      <c r="B7525" s="67"/>
      <c r="C7525" s="67"/>
      <c r="D7525" s="67"/>
      <c r="E7525" s="67" t="s">
        <v>383</v>
      </c>
      <c r="F7525" s="68">
        <v>42308</v>
      </c>
      <c r="G7525" s="67" t="s">
        <v>1460</v>
      </c>
      <c r="H7525" s="67"/>
      <c r="I7525" s="67" t="s">
        <v>1461</v>
      </c>
      <c r="J7525" s="36">
        <v>20</v>
      </c>
    </row>
    <row r="7526" spans="1:10" x14ac:dyDescent="0.25">
      <c r="A7526" s="67"/>
      <c r="B7526" s="67"/>
      <c r="C7526" s="67"/>
      <c r="D7526" s="67"/>
      <c r="E7526" s="67" t="s">
        <v>383</v>
      </c>
      <c r="F7526" s="68">
        <v>42338</v>
      </c>
      <c r="G7526" s="67" t="s">
        <v>1525</v>
      </c>
      <c r="H7526" s="67"/>
      <c r="I7526" s="67" t="s">
        <v>1526</v>
      </c>
      <c r="J7526" s="36">
        <v>20</v>
      </c>
    </row>
    <row r="7527" spans="1:10" x14ac:dyDescent="0.25">
      <c r="A7527" s="67"/>
      <c r="B7527" s="67"/>
      <c r="C7527" s="67"/>
      <c r="D7527" s="67"/>
      <c r="E7527" s="67" t="s">
        <v>383</v>
      </c>
      <c r="F7527" s="68">
        <v>42460</v>
      </c>
      <c r="G7527" s="67" t="s">
        <v>1466</v>
      </c>
      <c r="H7527" s="67"/>
      <c r="I7527" s="67" t="s">
        <v>1467</v>
      </c>
      <c r="J7527" s="36">
        <v>78</v>
      </c>
    </row>
    <row r="7528" spans="1:10" x14ac:dyDescent="0.25">
      <c r="A7528" s="67"/>
      <c r="B7528" s="67"/>
      <c r="C7528" s="67"/>
      <c r="D7528" s="67"/>
      <c r="E7528" s="67" t="s">
        <v>383</v>
      </c>
      <c r="F7528" s="68">
        <v>42521</v>
      </c>
      <c r="G7528" s="67" t="s">
        <v>1480</v>
      </c>
      <c r="H7528" s="67"/>
      <c r="I7528" s="67" t="s">
        <v>1481</v>
      </c>
      <c r="J7528" s="36">
        <v>20</v>
      </c>
    </row>
    <row r="7529" spans="1:10" x14ac:dyDescent="0.25">
      <c r="A7529" s="67"/>
      <c r="B7529" s="67"/>
      <c r="C7529" s="67"/>
      <c r="D7529" s="67"/>
      <c r="E7529" s="67" t="s">
        <v>383</v>
      </c>
      <c r="F7529" s="68">
        <v>42667</v>
      </c>
      <c r="G7529" s="67" t="s">
        <v>2825</v>
      </c>
      <c r="H7529" s="67"/>
      <c r="I7529" s="67" t="s">
        <v>6016</v>
      </c>
      <c r="J7529" s="36">
        <v>-258.95999999999998</v>
      </c>
    </row>
    <row r="7530" spans="1:10" x14ac:dyDescent="0.25">
      <c r="A7530" s="67"/>
      <c r="B7530" s="67"/>
      <c r="C7530" s="67"/>
      <c r="D7530" s="67"/>
      <c r="E7530" s="67" t="s">
        <v>383</v>
      </c>
      <c r="F7530" s="68">
        <v>42704</v>
      </c>
      <c r="G7530" s="67" t="s">
        <v>1468</v>
      </c>
      <c r="H7530" s="67"/>
      <c r="I7530" s="67" t="s">
        <v>1469</v>
      </c>
      <c r="J7530" s="36">
        <v>20</v>
      </c>
    </row>
    <row r="7531" spans="1:10" x14ac:dyDescent="0.25">
      <c r="A7531" s="67"/>
      <c r="B7531" s="67"/>
      <c r="C7531" s="67"/>
      <c r="D7531" s="67"/>
      <c r="E7531" s="67" t="s">
        <v>383</v>
      </c>
      <c r="F7531" s="68">
        <v>42735</v>
      </c>
      <c r="G7531" s="67" t="s">
        <v>1470</v>
      </c>
      <c r="H7531" s="67"/>
      <c r="I7531" s="67" t="s">
        <v>1471</v>
      </c>
      <c r="J7531" s="36">
        <v>20</v>
      </c>
    </row>
    <row r="7532" spans="1:10" x14ac:dyDescent="0.25">
      <c r="A7532" s="67"/>
      <c r="B7532" s="67"/>
      <c r="C7532" s="67"/>
      <c r="D7532" s="67"/>
      <c r="E7532" s="67" t="s">
        <v>383</v>
      </c>
      <c r="F7532" s="68">
        <v>42794</v>
      </c>
      <c r="G7532" s="67" t="s">
        <v>1551</v>
      </c>
      <c r="H7532" s="67"/>
      <c r="I7532" s="67" t="s">
        <v>1465</v>
      </c>
      <c r="J7532" s="36">
        <v>20</v>
      </c>
    </row>
    <row r="7533" spans="1:10" x14ac:dyDescent="0.25">
      <c r="A7533" s="67"/>
      <c r="B7533" s="67"/>
      <c r="C7533" s="67"/>
      <c r="D7533" s="67"/>
      <c r="E7533" s="67" t="s">
        <v>383</v>
      </c>
      <c r="F7533" s="68">
        <v>42825</v>
      </c>
      <c r="G7533" s="67" t="s">
        <v>1588</v>
      </c>
      <c r="H7533" s="67"/>
      <c r="I7533" s="67" t="s">
        <v>1589</v>
      </c>
      <c r="J7533" s="36">
        <v>38</v>
      </c>
    </row>
    <row r="7534" spans="1:10" x14ac:dyDescent="0.25">
      <c r="A7534" s="67"/>
      <c r="B7534" s="67"/>
      <c r="C7534" s="67"/>
      <c r="D7534" s="67"/>
      <c r="E7534" s="67" t="s">
        <v>383</v>
      </c>
      <c r="F7534" s="68">
        <v>42855</v>
      </c>
      <c r="G7534" s="67" t="s">
        <v>1474</v>
      </c>
      <c r="H7534" s="67"/>
      <c r="I7534" s="67" t="s">
        <v>1475</v>
      </c>
      <c r="J7534" s="36">
        <v>38</v>
      </c>
    </row>
    <row r="7535" spans="1:10" x14ac:dyDescent="0.25">
      <c r="A7535" s="67"/>
      <c r="B7535" s="67"/>
      <c r="C7535" s="67"/>
      <c r="D7535" s="67"/>
      <c r="E7535" s="67" t="s">
        <v>383</v>
      </c>
      <c r="F7535" s="68">
        <v>42886</v>
      </c>
      <c r="G7535" s="67" t="s">
        <v>1545</v>
      </c>
      <c r="H7535" s="67"/>
      <c r="I7535" s="67" t="s">
        <v>1546</v>
      </c>
      <c r="J7535" s="36">
        <v>20</v>
      </c>
    </row>
    <row r="7536" spans="1:10" ht="15.75" thickBot="1" x14ac:dyDescent="0.3">
      <c r="A7536" s="67"/>
      <c r="B7536" s="67"/>
      <c r="C7536" s="67"/>
      <c r="D7536" s="67"/>
      <c r="E7536" s="67" t="s">
        <v>390</v>
      </c>
      <c r="F7536" s="68">
        <v>43722</v>
      </c>
      <c r="G7536" s="67" t="s">
        <v>1069</v>
      </c>
      <c r="H7536" s="67" t="s">
        <v>568</v>
      </c>
      <c r="I7536" s="67" t="s">
        <v>2893</v>
      </c>
      <c r="J7536" s="37">
        <v>-62.84</v>
      </c>
    </row>
    <row r="7537" spans="1:10" x14ac:dyDescent="0.25">
      <c r="A7537" s="67"/>
      <c r="B7537" s="67"/>
      <c r="C7537" s="67" t="s">
        <v>6017</v>
      </c>
      <c r="D7537" s="67"/>
      <c r="E7537" s="67"/>
      <c r="F7537" s="68"/>
      <c r="G7537" s="67"/>
      <c r="H7537" s="67"/>
      <c r="I7537" s="67"/>
      <c r="J7537" s="36">
        <f>ROUND(SUM(J7513:J7536),5)</f>
        <v>157.9</v>
      </c>
    </row>
    <row r="7538" spans="1:10" x14ac:dyDescent="0.25">
      <c r="A7538" s="64"/>
      <c r="B7538" s="64"/>
      <c r="C7538" s="64" t="s">
        <v>6018</v>
      </c>
      <c r="D7538" s="64"/>
      <c r="E7538" s="64"/>
      <c r="F7538" s="65"/>
      <c r="G7538" s="64"/>
      <c r="H7538" s="64"/>
      <c r="I7538" s="64"/>
      <c r="J7538" s="57"/>
    </row>
    <row r="7539" spans="1:10" x14ac:dyDescent="0.25">
      <c r="A7539" s="67"/>
      <c r="B7539" s="67"/>
      <c r="C7539" s="67"/>
      <c r="D7539" s="67"/>
      <c r="E7539" s="67" t="s">
        <v>383</v>
      </c>
      <c r="F7539" s="68">
        <v>42582</v>
      </c>
      <c r="G7539" s="67" t="s">
        <v>1830</v>
      </c>
      <c r="H7539" s="67"/>
      <c r="I7539" s="67" t="s">
        <v>1831</v>
      </c>
      <c r="J7539" s="36">
        <v>20</v>
      </c>
    </row>
    <row r="7540" spans="1:10" x14ac:dyDescent="0.25">
      <c r="A7540" s="67"/>
      <c r="B7540" s="67"/>
      <c r="C7540" s="67"/>
      <c r="D7540" s="67"/>
      <c r="E7540" s="67" t="s">
        <v>383</v>
      </c>
      <c r="F7540" s="68">
        <v>42766</v>
      </c>
      <c r="G7540" s="67" t="s">
        <v>1586</v>
      </c>
      <c r="H7540" s="67"/>
      <c r="I7540" s="67" t="s">
        <v>1587</v>
      </c>
      <c r="J7540" s="36">
        <v>20</v>
      </c>
    </row>
    <row r="7541" spans="1:10" x14ac:dyDescent="0.25">
      <c r="A7541" s="67"/>
      <c r="B7541" s="67"/>
      <c r="C7541" s="67"/>
      <c r="D7541" s="67"/>
      <c r="E7541" s="67" t="s">
        <v>383</v>
      </c>
      <c r="F7541" s="68">
        <v>43221</v>
      </c>
      <c r="G7541" s="67" t="s">
        <v>1510</v>
      </c>
      <c r="H7541" s="67"/>
      <c r="I7541" s="67"/>
      <c r="J7541" s="36">
        <v>-40</v>
      </c>
    </row>
    <row r="7542" spans="1:10" x14ac:dyDescent="0.25">
      <c r="A7542" s="67"/>
      <c r="B7542" s="67"/>
      <c r="C7542" s="67"/>
      <c r="D7542" s="67"/>
      <c r="E7542" s="67" t="s">
        <v>390</v>
      </c>
      <c r="F7542" s="68">
        <v>43552</v>
      </c>
      <c r="G7542" s="67" t="s">
        <v>6019</v>
      </c>
      <c r="H7542" s="67" t="s">
        <v>368</v>
      </c>
      <c r="I7542" s="67" t="s">
        <v>6020</v>
      </c>
      <c r="J7542" s="36">
        <v>-35</v>
      </c>
    </row>
    <row r="7543" spans="1:10" x14ac:dyDescent="0.25">
      <c r="A7543" s="67"/>
      <c r="B7543" s="67"/>
      <c r="C7543" s="67"/>
      <c r="D7543" s="67"/>
      <c r="E7543" s="67" t="s">
        <v>390</v>
      </c>
      <c r="F7543" s="68">
        <v>43597</v>
      </c>
      <c r="G7543" s="67" t="s">
        <v>6021</v>
      </c>
      <c r="H7543" s="67" t="s">
        <v>368</v>
      </c>
      <c r="I7543" s="67" t="s">
        <v>6022</v>
      </c>
      <c r="J7543" s="36">
        <v>-35</v>
      </c>
    </row>
    <row r="7544" spans="1:10" x14ac:dyDescent="0.25">
      <c r="A7544" s="67"/>
      <c r="B7544" s="67"/>
      <c r="C7544" s="67"/>
      <c r="D7544" s="67"/>
      <c r="E7544" s="67" t="s">
        <v>390</v>
      </c>
      <c r="F7544" s="68">
        <v>43616</v>
      </c>
      <c r="G7544" s="67" t="s">
        <v>6023</v>
      </c>
      <c r="H7544" s="67" t="s">
        <v>368</v>
      </c>
      <c r="I7544" s="67" t="s">
        <v>6024</v>
      </c>
      <c r="J7544" s="36">
        <v>-35</v>
      </c>
    </row>
    <row r="7545" spans="1:10" x14ac:dyDescent="0.25">
      <c r="A7545" s="67"/>
      <c r="B7545" s="67"/>
      <c r="C7545" s="67"/>
      <c r="D7545" s="67"/>
      <c r="E7545" s="67" t="s">
        <v>390</v>
      </c>
      <c r="F7545" s="68">
        <v>43656</v>
      </c>
      <c r="G7545" s="67" t="s">
        <v>6025</v>
      </c>
      <c r="H7545" s="67" t="s">
        <v>368</v>
      </c>
      <c r="I7545" s="67" t="s">
        <v>6026</v>
      </c>
      <c r="J7545" s="36">
        <v>-35</v>
      </c>
    </row>
    <row r="7546" spans="1:10" x14ac:dyDescent="0.25">
      <c r="A7546" s="67"/>
      <c r="B7546" s="67"/>
      <c r="C7546" s="67"/>
      <c r="D7546" s="67"/>
      <c r="E7546" s="67" t="s">
        <v>390</v>
      </c>
      <c r="F7546" s="68">
        <v>43685</v>
      </c>
      <c r="G7546" s="67" t="s">
        <v>6027</v>
      </c>
      <c r="H7546" s="67" t="s">
        <v>368</v>
      </c>
      <c r="I7546" s="67" t="s">
        <v>6028</v>
      </c>
      <c r="J7546" s="36">
        <v>-35</v>
      </c>
    </row>
    <row r="7547" spans="1:10" x14ac:dyDescent="0.25">
      <c r="A7547" s="67"/>
      <c r="B7547" s="67"/>
      <c r="C7547" s="67"/>
      <c r="D7547" s="67"/>
      <c r="E7547" s="67" t="s">
        <v>390</v>
      </c>
      <c r="F7547" s="68">
        <v>43719</v>
      </c>
      <c r="G7547" s="67" t="s">
        <v>6029</v>
      </c>
      <c r="H7547" s="67" t="s">
        <v>368</v>
      </c>
      <c r="I7547" s="67" t="s">
        <v>6028</v>
      </c>
      <c r="J7547" s="36">
        <v>-35</v>
      </c>
    </row>
    <row r="7548" spans="1:10" ht="15.75" thickBot="1" x14ac:dyDescent="0.3">
      <c r="A7548" s="67"/>
      <c r="B7548" s="67"/>
      <c r="C7548" s="67"/>
      <c r="D7548" s="67"/>
      <c r="E7548" s="67" t="s">
        <v>390</v>
      </c>
      <c r="F7548" s="68">
        <v>43751</v>
      </c>
      <c r="G7548" s="67" t="s">
        <v>6030</v>
      </c>
      <c r="H7548" s="67" t="s">
        <v>368</v>
      </c>
      <c r="I7548" s="67" t="s">
        <v>6031</v>
      </c>
      <c r="J7548" s="37">
        <v>-35</v>
      </c>
    </row>
    <row r="7549" spans="1:10" x14ac:dyDescent="0.25">
      <c r="A7549" s="67"/>
      <c r="B7549" s="67"/>
      <c r="C7549" s="67" t="s">
        <v>6032</v>
      </c>
      <c r="D7549" s="67"/>
      <c r="E7549" s="67"/>
      <c r="F7549" s="68"/>
      <c r="G7549" s="67"/>
      <c r="H7549" s="67"/>
      <c r="I7549" s="67"/>
      <c r="J7549" s="36">
        <f>ROUND(SUM(J7538:J7548),5)</f>
        <v>-245</v>
      </c>
    </row>
    <row r="7550" spans="1:10" x14ac:dyDescent="0.25">
      <c r="A7550" s="64"/>
      <c r="B7550" s="64"/>
      <c r="C7550" s="64" t="s">
        <v>6033</v>
      </c>
      <c r="D7550" s="64"/>
      <c r="E7550" s="64"/>
      <c r="F7550" s="65"/>
      <c r="G7550" s="64"/>
      <c r="H7550" s="64"/>
      <c r="I7550" s="64"/>
      <c r="J7550" s="57"/>
    </row>
    <row r="7551" spans="1:10" x14ac:dyDescent="0.25">
      <c r="A7551" s="67"/>
      <c r="B7551" s="67"/>
      <c r="C7551" s="67"/>
      <c r="D7551" s="67"/>
      <c r="E7551" s="67" t="s">
        <v>383</v>
      </c>
      <c r="F7551" s="68">
        <v>41121</v>
      </c>
      <c r="G7551" s="67" t="s">
        <v>1513</v>
      </c>
      <c r="H7551" s="67"/>
      <c r="I7551" s="67" t="s">
        <v>1514</v>
      </c>
      <c r="J7551" s="36">
        <v>20</v>
      </c>
    </row>
    <row r="7552" spans="1:10" x14ac:dyDescent="0.25">
      <c r="A7552" s="67"/>
      <c r="B7552" s="67"/>
      <c r="C7552" s="67"/>
      <c r="D7552" s="67"/>
      <c r="E7552" s="67" t="s">
        <v>383</v>
      </c>
      <c r="F7552" s="68">
        <v>41973</v>
      </c>
      <c r="G7552" s="67" t="s">
        <v>1646</v>
      </c>
      <c r="H7552" s="67"/>
      <c r="I7552" s="67" t="s">
        <v>1647</v>
      </c>
      <c r="J7552" s="36">
        <v>8</v>
      </c>
    </row>
    <row r="7553" spans="1:10" x14ac:dyDescent="0.25">
      <c r="A7553" s="67"/>
      <c r="B7553" s="67"/>
      <c r="C7553" s="67"/>
      <c r="D7553" s="67"/>
      <c r="E7553" s="67" t="s">
        <v>383</v>
      </c>
      <c r="F7553" s="68">
        <v>42094</v>
      </c>
      <c r="G7553" s="67" t="s">
        <v>898</v>
      </c>
      <c r="H7553" s="67"/>
      <c r="I7553" s="67" t="s">
        <v>899</v>
      </c>
      <c r="J7553" s="36">
        <v>8</v>
      </c>
    </row>
    <row r="7554" spans="1:10" x14ac:dyDescent="0.25">
      <c r="A7554" s="67"/>
      <c r="B7554" s="67"/>
      <c r="C7554" s="67"/>
      <c r="D7554" s="67"/>
      <c r="E7554" s="67" t="s">
        <v>383</v>
      </c>
      <c r="F7554" s="68">
        <v>42460</v>
      </c>
      <c r="G7554" s="67" t="s">
        <v>1466</v>
      </c>
      <c r="H7554" s="67"/>
      <c r="I7554" s="67" t="s">
        <v>1467</v>
      </c>
      <c r="J7554" s="36">
        <v>8</v>
      </c>
    </row>
    <row r="7555" spans="1:10" ht="15.75" thickBot="1" x14ac:dyDescent="0.3">
      <c r="A7555" s="67"/>
      <c r="B7555" s="67"/>
      <c r="C7555" s="67"/>
      <c r="D7555" s="67"/>
      <c r="E7555" s="67" t="s">
        <v>383</v>
      </c>
      <c r="F7555" s="68">
        <v>42794</v>
      </c>
      <c r="G7555" s="67" t="s">
        <v>1551</v>
      </c>
      <c r="H7555" s="67"/>
      <c r="I7555" s="67" t="s">
        <v>1465</v>
      </c>
      <c r="J7555" s="37">
        <v>8</v>
      </c>
    </row>
    <row r="7556" spans="1:10" x14ac:dyDescent="0.25">
      <c r="A7556" s="67"/>
      <c r="B7556" s="67"/>
      <c r="C7556" s="67" t="s">
        <v>6034</v>
      </c>
      <c r="D7556" s="67"/>
      <c r="E7556" s="67"/>
      <c r="F7556" s="68"/>
      <c r="G7556" s="67"/>
      <c r="H7556" s="67"/>
      <c r="I7556" s="67"/>
      <c r="J7556" s="36">
        <f>ROUND(SUM(J7550:J7555),5)</f>
        <v>52</v>
      </c>
    </row>
    <row r="7557" spans="1:10" x14ac:dyDescent="0.25">
      <c r="A7557" s="64"/>
      <c r="B7557" s="64"/>
      <c r="C7557" s="64" t="s">
        <v>6035</v>
      </c>
      <c r="D7557" s="64"/>
      <c r="E7557" s="64"/>
      <c r="F7557" s="65"/>
      <c r="G7557" s="64"/>
      <c r="H7557" s="64"/>
      <c r="I7557" s="64"/>
      <c r="J7557" s="57"/>
    </row>
    <row r="7558" spans="1:10" x14ac:dyDescent="0.25">
      <c r="A7558" s="67"/>
      <c r="B7558" s="67"/>
      <c r="C7558" s="67"/>
      <c r="D7558" s="67"/>
      <c r="E7558" s="67" t="s">
        <v>383</v>
      </c>
      <c r="F7558" s="68">
        <v>42735</v>
      </c>
      <c r="G7558" s="67" t="s">
        <v>1470</v>
      </c>
      <c r="H7558" s="67"/>
      <c r="I7558" s="67" t="s">
        <v>1471</v>
      </c>
      <c r="J7558" s="36">
        <v>38</v>
      </c>
    </row>
    <row r="7559" spans="1:10" x14ac:dyDescent="0.25">
      <c r="A7559" s="67"/>
      <c r="B7559" s="67"/>
      <c r="C7559" s="67"/>
      <c r="D7559" s="67"/>
      <c r="E7559" s="67" t="s">
        <v>383</v>
      </c>
      <c r="F7559" s="68">
        <v>42794</v>
      </c>
      <c r="G7559" s="67" t="s">
        <v>1551</v>
      </c>
      <c r="H7559" s="67"/>
      <c r="I7559" s="67" t="s">
        <v>1465</v>
      </c>
      <c r="J7559" s="36">
        <v>8</v>
      </c>
    </row>
    <row r="7560" spans="1:10" x14ac:dyDescent="0.25">
      <c r="A7560" s="67"/>
      <c r="B7560" s="67"/>
      <c r="C7560" s="67"/>
      <c r="D7560" s="67"/>
      <c r="E7560" s="67" t="s">
        <v>383</v>
      </c>
      <c r="F7560" s="68">
        <v>42886</v>
      </c>
      <c r="G7560" s="67" t="s">
        <v>1545</v>
      </c>
      <c r="H7560" s="67"/>
      <c r="I7560" s="67" t="s">
        <v>1546</v>
      </c>
      <c r="J7560" s="36">
        <v>8</v>
      </c>
    </row>
    <row r="7561" spans="1:10" ht="15.75" thickBot="1" x14ac:dyDescent="0.3">
      <c r="A7561" s="67"/>
      <c r="B7561" s="67"/>
      <c r="C7561" s="67"/>
      <c r="D7561" s="67"/>
      <c r="E7561" s="67" t="s">
        <v>390</v>
      </c>
      <c r="F7561" s="68">
        <v>43278</v>
      </c>
      <c r="G7561" s="67" t="s">
        <v>6036</v>
      </c>
      <c r="H7561" s="67" t="s">
        <v>354</v>
      </c>
      <c r="I7561" s="67" t="s">
        <v>6037</v>
      </c>
      <c r="J7561" s="37">
        <v>-129.1</v>
      </c>
    </row>
    <row r="7562" spans="1:10" x14ac:dyDescent="0.25">
      <c r="A7562" s="67"/>
      <c r="B7562" s="67"/>
      <c r="C7562" s="67" t="s">
        <v>6038</v>
      </c>
      <c r="D7562" s="67"/>
      <c r="E7562" s="67"/>
      <c r="F7562" s="68"/>
      <c r="G7562" s="67"/>
      <c r="H7562" s="67"/>
      <c r="I7562" s="67"/>
      <c r="J7562" s="36">
        <f>ROUND(SUM(J7557:J7561),5)</f>
        <v>-75.099999999999994</v>
      </c>
    </row>
    <row r="7563" spans="1:10" x14ac:dyDescent="0.25">
      <c r="A7563" s="64"/>
      <c r="B7563" s="64"/>
      <c r="C7563" s="64" t="s">
        <v>6039</v>
      </c>
      <c r="D7563" s="64"/>
      <c r="E7563" s="64"/>
      <c r="F7563" s="65"/>
      <c r="G7563" s="64"/>
      <c r="H7563" s="64"/>
      <c r="I7563" s="64"/>
      <c r="J7563" s="57"/>
    </row>
    <row r="7564" spans="1:10" x14ac:dyDescent="0.25">
      <c r="A7564" s="67"/>
      <c r="B7564" s="67"/>
      <c r="C7564" s="67"/>
      <c r="D7564" s="67"/>
      <c r="E7564" s="67" t="s">
        <v>383</v>
      </c>
      <c r="F7564" s="68">
        <v>40877</v>
      </c>
      <c r="G7564" s="67" t="s">
        <v>894</v>
      </c>
      <c r="H7564" s="67"/>
      <c r="I7564" s="67" t="s">
        <v>895</v>
      </c>
      <c r="J7564" s="36">
        <v>20</v>
      </c>
    </row>
    <row r="7565" spans="1:10" x14ac:dyDescent="0.25">
      <c r="A7565" s="67"/>
      <c r="B7565" s="67"/>
      <c r="C7565" s="67"/>
      <c r="D7565" s="67"/>
      <c r="E7565" s="67" t="s">
        <v>383</v>
      </c>
      <c r="F7565" s="68">
        <v>42004</v>
      </c>
      <c r="G7565" s="67" t="s">
        <v>1648</v>
      </c>
      <c r="H7565" s="67"/>
      <c r="I7565" s="67" t="s">
        <v>1649</v>
      </c>
      <c r="J7565" s="36">
        <v>20</v>
      </c>
    </row>
    <row r="7566" spans="1:10" x14ac:dyDescent="0.25">
      <c r="A7566" s="67"/>
      <c r="B7566" s="67"/>
      <c r="C7566" s="67"/>
      <c r="D7566" s="67"/>
      <c r="E7566" s="67" t="s">
        <v>383</v>
      </c>
      <c r="F7566" s="68">
        <v>42490</v>
      </c>
      <c r="G7566" s="67" t="s">
        <v>1666</v>
      </c>
      <c r="H7566" s="67"/>
      <c r="I7566" s="67" t="s">
        <v>1667</v>
      </c>
      <c r="J7566" s="36">
        <v>20</v>
      </c>
    </row>
    <row r="7567" spans="1:10" ht="15.75" thickBot="1" x14ac:dyDescent="0.3">
      <c r="A7567" s="67"/>
      <c r="B7567" s="67"/>
      <c r="C7567" s="67"/>
      <c r="D7567" s="67"/>
      <c r="E7567" s="67" t="s">
        <v>383</v>
      </c>
      <c r="F7567" s="68">
        <v>42767</v>
      </c>
      <c r="G7567" s="67" t="s">
        <v>1009</v>
      </c>
      <c r="H7567" s="67"/>
      <c r="I7567" s="67" t="s">
        <v>1556</v>
      </c>
      <c r="J7567" s="37">
        <v>-60</v>
      </c>
    </row>
    <row r="7568" spans="1:10" x14ac:dyDescent="0.25">
      <c r="A7568" s="67"/>
      <c r="B7568" s="67"/>
      <c r="C7568" s="67" t="s">
        <v>6040</v>
      </c>
      <c r="D7568" s="67"/>
      <c r="E7568" s="67"/>
      <c r="F7568" s="68"/>
      <c r="G7568" s="67"/>
      <c r="H7568" s="67"/>
      <c r="I7568" s="67"/>
      <c r="J7568" s="36">
        <f>ROUND(SUM(J7563:J7567),5)</f>
        <v>0</v>
      </c>
    </row>
    <row r="7569" spans="1:10" x14ac:dyDescent="0.25">
      <c r="A7569" s="64"/>
      <c r="B7569" s="64"/>
      <c r="C7569" s="64" t="s">
        <v>6041</v>
      </c>
      <c r="D7569" s="64"/>
      <c r="E7569" s="64"/>
      <c r="F7569" s="65"/>
      <c r="G7569" s="64"/>
      <c r="H7569" s="64"/>
      <c r="I7569" s="64"/>
      <c r="J7569" s="57"/>
    </row>
    <row r="7570" spans="1:10" x14ac:dyDescent="0.25">
      <c r="A7570" s="67"/>
      <c r="B7570" s="67"/>
      <c r="C7570" s="67"/>
      <c r="D7570" s="67"/>
      <c r="E7570" s="67" t="s">
        <v>383</v>
      </c>
      <c r="F7570" s="68">
        <v>40574</v>
      </c>
      <c r="G7570" s="67" t="s">
        <v>1500</v>
      </c>
      <c r="H7570" s="67"/>
      <c r="I7570" s="67" t="s">
        <v>1501</v>
      </c>
      <c r="J7570" s="36">
        <v>1302.95</v>
      </c>
    </row>
    <row r="7571" spans="1:10" x14ac:dyDescent="0.25">
      <c r="A7571" s="67"/>
      <c r="B7571" s="67"/>
      <c r="C7571" s="67"/>
      <c r="D7571" s="67"/>
      <c r="E7571" s="67" t="s">
        <v>383</v>
      </c>
      <c r="F7571" s="68">
        <v>40663</v>
      </c>
      <c r="G7571" s="67" t="s">
        <v>1700</v>
      </c>
      <c r="H7571" s="67"/>
      <c r="I7571" s="67" t="s">
        <v>1701</v>
      </c>
      <c r="J7571" s="36">
        <v>-103.5</v>
      </c>
    </row>
    <row r="7572" spans="1:10" x14ac:dyDescent="0.25">
      <c r="A7572" s="67"/>
      <c r="B7572" s="67"/>
      <c r="C7572" s="67"/>
      <c r="D7572" s="67"/>
      <c r="E7572" s="67" t="s">
        <v>383</v>
      </c>
      <c r="F7572" s="68">
        <v>40694</v>
      </c>
      <c r="G7572" s="67" t="s">
        <v>1614</v>
      </c>
      <c r="H7572" s="67"/>
      <c r="I7572" s="67" t="s">
        <v>1615</v>
      </c>
      <c r="J7572" s="36">
        <v>20</v>
      </c>
    </row>
    <row r="7573" spans="1:10" x14ac:dyDescent="0.25">
      <c r="A7573" s="67"/>
      <c r="B7573" s="67"/>
      <c r="C7573" s="67"/>
      <c r="D7573" s="67"/>
      <c r="E7573" s="67" t="s">
        <v>383</v>
      </c>
      <c r="F7573" s="68">
        <v>40724</v>
      </c>
      <c r="G7573" s="67" t="s">
        <v>1496</v>
      </c>
      <c r="H7573" s="67"/>
      <c r="I7573" s="67" t="s">
        <v>1497</v>
      </c>
      <c r="J7573" s="36">
        <v>20</v>
      </c>
    </row>
    <row r="7574" spans="1:10" x14ac:dyDescent="0.25">
      <c r="A7574" s="67"/>
      <c r="B7574" s="67"/>
      <c r="C7574" s="67"/>
      <c r="D7574" s="67"/>
      <c r="E7574" s="67" t="s">
        <v>383</v>
      </c>
      <c r="F7574" s="68">
        <v>40877</v>
      </c>
      <c r="G7574" s="67" t="s">
        <v>894</v>
      </c>
      <c r="H7574" s="67"/>
      <c r="I7574" s="67" t="s">
        <v>895</v>
      </c>
      <c r="J7574" s="36">
        <v>80</v>
      </c>
    </row>
    <row r="7575" spans="1:10" x14ac:dyDescent="0.25">
      <c r="A7575" s="67"/>
      <c r="B7575" s="67"/>
      <c r="C7575" s="67"/>
      <c r="D7575" s="67"/>
      <c r="E7575" s="67" t="s">
        <v>383</v>
      </c>
      <c r="F7575" s="68">
        <v>40877</v>
      </c>
      <c r="G7575" s="67" t="s">
        <v>1616</v>
      </c>
      <c r="H7575" s="67"/>
      <c r="I7575" s="67" t="s">
        <v>1617</v>
      </c>
      <c r="J7575" s="36">
        <v>-367.37</v>
      </c>
    </row>
    <row r="7576" spans="1:10" x14ac:dyDescent="0.25">
      <c r="A7576" s="67"/>
      <c r="B7576" s="67"/>
      <c r="C7576" s="67"/>
      <c r="D7576" s="67"/>
      <c r="E7576" s="67" t="s">
        <v>383</v>
      </c>
      <c r="F7576" s="68">
        <v>41121</v>
      </c>
      <c r="G7576" s="67" t="s">
        <v>1513</v>
      </c>
      <c r="H7576" s="67"/>
      <c r="I7576" s="67" t="s">
        <v>1514</v>
      </c>
      <c r="J7576" s="36">
        <v>20</v>
      </c>
    </row>
    <row r="7577" spans="1:10" x14ac:dyDescent="0.25">
      <c r="A7577" s="67"/>
      <c r="B7577" s="67"/>
      <c r="C7577" s="67"/>
      <c r="D7577" s="67"/>
      <c r="E7577" s="67" t="s">
        <v>383</v>
      </c>
      <c r="F7577" s="68">
        <v>41213</v>
      </c>
      <c r="G7577" s="67" t="s">
        <v>1569</v>
      </c>
      <c r="H7577" s="67"/>
      <c r="I7577" s="67" t="s">
        <v>1570</v>
      </c>
      <c r="J7577" s="36">
        <v>20</v>
      </c>
    </row>
    <row r="7578" spans="1:10" x14ac:dyDescent="0.25">
      <c r="A7578" s="67"/>
      <c r="B7578" s="67"/>
      <c r="C7578" s="67"/>
      <c r="D7578" s="67"/>
      <c r="E7578" s="67" t="s">
        <v>383</v>
      </c>
      <c r="F7578" s="68">
        <v>41486</v>
      </c>
      <c r="G7578" s="67" t="s">
        <v>1517</v>
      </c>
      <c r="H7578" s="67"/>
      <c r="I7578" s="67" t="s">
        <v>1518</v>
      </c>
      <c r="J7578" s="36">
        <v>20</v>
      </c>
    </row>
    <row r="7579" spans="1:10" x14ac:dyDescent="0.25">
      <c r="A7579" s="67"/>
      <c r="B7579" s="67"/>
      <c r="C7579" s="67"/>
      <c r="D7579" s="67"/>
      <c r="E7579" s="67" t="s">
        <v>383</v>
      </c>
      <c r="F7579" s="68">
        <v>41517</v>
      </c>
      <c r="G7579" s="67" t="s">
        <v>1508</v>
      </c>
      <c r="H7579" s="67"/>
      <c r="I7579" s="67" t="s">
        <v>1509</v>
      </c>
      <c r="J7579" s="36">
        <v>58</v>
      </c>
    </row>
    <row r="7580" spans="1:10" x14ac:dyDescent="0.25">
      <c r="A7580" s="67"/>
      <c r="B7580" s="67"/>
      <c r="C7580" s="67"/>
      <c r="D7580" s="67"/>
      <c r="E7580" s="67" t="s">
        <v>383</v>
      </c>
      <c r="F7580" s="68">
        <v>41578</v>
      </c>
      <c r="G7580" s="67" t="s">
        <v>421</v>
      </c>
      <c r="H7580" s="67"/>
      <c r="I7580" s="67" t="s">
        <v>422</v>
      </c>
      <c r="J7580" s="36">
        <v>20</v>
      </c>
    </row>
    <row r="7581" spans="1:10" x14ac:dyDescent="0.25">
      <c r="A7581" s="67"/>
      <c r="B7581" s="67"/>
      <c r="C7581" s="67"/>
      <c r="D7581" s="67"/>
      <c r="E7581" s="67" t="s">
        <v>423</v>
      </c>
      <c r="F7581" s="68">
        <v>41890</v>
      </c>
      <c r="G7581" s="67"/>
      <c r="H7581" s="67"/>
      <c r="I7581" s="67" t="s">
        <v>6042</v>
      </c>
      <c r="J7581" s="36">
        <v>388.1</v>
      </c>
    </row>
    <row r="7582" spans="1:10" x14ac:dyDescent="0.25">
      <c r="A7582" s="67"/>
      <c r="B7582" s="67"/>
      <c r="C7582" s="67"/>
      <c r="D7582" s="67"/>
      <c r="E7582" s="67" t="s">
        <v>426</v>
      </c>
      <c r="F7582" s="68">
        <v>41953</v>
      </c>
      <c r="G7582" s="67"/>
      <c r="H7582" s="67" t="s">
        <v>6043</v>
      </c>
      <c r="I7582" s="67" t="s">
        <v>6044</v>
      </c>
      <c r="J7582" s="36">
        <v>-800</v>
      </c>
    </row>
    <row r="7583" spans="1:10" x14ac:dyDescent="0.25">
      <c r="A7583" s="67"/>
      <c r="B7583" s="67"/>
      <c r="C7583" s="67"/>
      <c r="D7583" s="67"/>
      <c r="E7583" s="67" t="s">
        <v>383</v>
      </c>
      <c r="F7583" s="68">
        <v>41973</v>
      </c>
      <c r="G7583" s="67" t="s">
        <v>1646</v>
      </c>
      <c r="H7583" s="67"/>
      <c r="I7583" s="67" t="s">
        <v>1647</v>
      </c>
      <c r="J7583" s="36">
        <v>20</v>
      </c>
    </row>
    <row r="7584" spans="1:10" x14ac:dyDescent="0.25">
      <c r="A7584" s="67"/>
      <c r="B7584" s="67"/>
      <c r="C7584" s="67"/>
      <c r="D7584" s="67"/>
      <c r="E7584" s="67" t="s">
        <v>423</v>
      </c>
      <c r="F7584" s="68">
        <v>42001</v>
      </c>
      <c r="G7584" s="67"/>
      <c r="H7584" s="67"/>
      <c r="I7584" s="67" t="s">
        <v>6045</v>
      </c>
      <c r="J7584" s="36">
        <v>970.7</v>
      </c>
    </row>
    <row r="7585" spans="1:10" x14ac:dyDescent="0.25">
      <c r="A7585" s="67"/>
      <c r="B7585" s="67"/>
      <c r="C7585" s="67"/>
      <c r="D7585" s="67"/>
      <c r="E7585" s="67" t="s">
        <v>423</v>
      </c>
      <c r="F7585" s="68">
        <v>42002</v>
      </c>
      <c r="G7585" s="67"/>
      <c r="H7585" s="67"/>
      <c r="I7585" s="67" t="s">
        <v>6045</v>
      </c>
      <c r="J7585" s="36">
        <v>48.25</v>
      </c>
    </row>
    <row r="7586" spans="1:10" x14ac:dyDescent="0.25">
      <c r="A7586" s="67"/>
      <c r="B7586" s="67"/>
      <c r="C7586" s="67"/>
      <c r="D7586" s="67"/>
      <c r="E7586" s="67" t="s">
        <v>383</v>
      </c>
      <c r="F7586" s="68">
        <v>42063</v>
      </c>
      <c r="G7586" s="67" t="s">
        <v>1549</v>
      </c>
      <c r="H7586" s="67"/>
      <c r="I7586" s="67" t="s">
        <v>1550</v>
      </c>
      <c r="J7586" s="36">
        <v>20</v>
      </c>
    </row>
    <row r="7587" spans="1:10" x14ac:dyDescent="0.25">
      <c r="A7587" s="67"/>
      <c r="B7587" s="67"/>
      <c r="C7587" s="67"/>
      <c r="D7587" s="67"/>
      <c r="E7587" s="67" t="s">
        <v>426</v>
      </c>
      <c r="F7587" s="68">
        <v>42114</v>
      </c>
      <c r="G7587" s="67"/>
      <c r="H7587" s="67" t="s">
        <v>6043</v>
      </c>
      <c r="I7587" s="67" t="s">
        <v>2091</v>
      </c>
      <c r="J7587" s="36">
        <v>-67.28</v>
      </c>
    </row>
    <row r="7588" spans="1:10" x14ac:dyDescent="0.25">
      <c r="A7588" s="67"/>
      <c r="B7588" s="67"/>
      <c r="C7588" s="67"/>
      <c r="D7588" s="67"/>
      <c r="E7588" s="67" t="s">
        <v>383</v>
      </c>
      <c r="F7588" s="68">
        <v>42216</v>
      </c>
      <c r="G7588" s="67" t="s">
        <v>1655</v>
      </c>
      <c r="H7588" s="67"/>
      <c r="I7588" s="67" t="s">
        <v>1656</v>
      </c>
      <c r="J7588" s="36">
        <v>220</v>
      </c>
    </row>
    <row r="7589" spans="1:10" x14ac:dyDescent="0.25">
      <c r="A7589" s="67"/>
      <c r="B7589" s="67"/>
      <c r="C7589" s="67"/>
      <c r="D7589" s="67"/>
      <c r="E7589" s="67" t="s">
        <v>383</v>
      </c>
      <c r="F7589" s="68">
        <v>42247</v>
      </c>
      <c r="G7589" s="67" t="s">
        <v>1658</v>
      </c>
      <c r="H7589" s="67"/>
      <c r="I7589" s="67" t="s">
        <v>1659</v>
      </c>
      <c r="J7589" s="36">
        <v>20</v>
      </c>
    </row>
    <row r="7590" spans="1:10" x14ac:dyDescent="0.25">
      <c r="A7590" s="67"/>
      <c r="B7590" s="67"/>
      <c r="C7590" s="67"/>
      <c r="D7590" s="67"/>
      <c r="E7590" s="67" t="s">
        <v>383</v>
      </c>
      <c r="F7590" s="68">
        <v>42277</v>
      </c>
      <c r="G7590" s="67" t="s">
        <v>991</v>
      </c>
      <c r="H7590" s="67"/>
      <c r="I7590" s="67" t="s">
        <v>992</v>
      </c>
      <c r="J7590" s="36">
        <v>20</v>
      </c>
    </row>
    <row r="7591" spans="1:10" x14ac:dyDescent="0.25">
      <c r="A7591" s="67"/>
      <c r="B7591" s="67"/>
      <c r="C7591" s="67"/>
      <c r="D7591" s="67"/>
      <c r="E7591" s="67" t="s">
        <v>426</v>
      </c>
      <c r="F7591" s="68">
        <v>42290</v>
      </c>
      <c r="G7591" s="67"/>
      <c r="H7591" s="67" t="s">
        <v>6043</v>
      </c>
      <c r="I7591" s="67" t="s">
        <v>6046</v>
      </c>
      <c r="J7591" s="36">
        <v>-457.2</v>
      </c>
    </row>
    <row r="7592" spans="1:10" x14ac:dyDescent="0.25">
      <c r="A7592" s="67"/>
      <c r="B7592" s="67"/>
      <c r="C7592" s="67"/>
      <c r="D7592" s="67"/>
      <c r="E7592" s="67" t="s">
        <v>426</v>
      </c>
      <c r="F7592" s="68">
        <v>42290</v>
      </c>
      <c r="G7592" s="67"/>
      <c r="H7592" s="67" t="s">
        <v>6043</v>
      </c>
      <c r="I7592" s="67" t="s">
        <v>6047</v>
      </c>
      <c r="J7592" s="36">
        <v>-56</v>
      </c>
    </row>
    <row r="7593" spans="1:10" x14ac:dyDescent="0.25">
      <c r="A7593" s="67"/>
      <c r="B7593" s="67"/>
      <c r="C7593" s="67"/>
      <c r="D7593" s="67"/>
      <c r="E7593" s="67" t="s">
        <v>426</v>
      </c>
      <c r="F7593" s="68">
        <v>42320</v>
      </c>
      <c r="G7593" s="67"/>
      <c r="H7593" s="67" t="s">
        <v>6043</v>
      </c>
      <c r="I7593" s="67" t="s">
        <v>2091</v>
      </c>
      <c r="J7593" s="36">
        <v>-85.1</v>
      </c>
    </row>
    <row r="7594" spans="1:10" x14ac:dyDescent="0.25">
      <c r="A7594" s="67"/>
      <c r="B7594" s="67"/>
      <c r="C7594" s="67"/>
      <c r="D7594" s="67"/>
      <c r="E7594" s="67" t="s">
        <v>426</v>
      </c>
      <c r="F7594" s="68">
        <v>42415</v>
      </c>
      <c r="G7594" s="67"/>
      <c r="H7594" s="67" t="s">
        <v>6043</v>
      </c>
      <c r="I7594" s="67" t="s">
        <v>6048</v>
      </c>
      <c r="J7594" s="36">
        <v>-76.459999999999994</v>
      </c>
    </row>
    <row r="7595" spans="1:10" x14ac:dyDescent="0.25">
      <c r="A7595" s="67"/>
      <c r="B7595" s="67"/>
      <c r="C7595" s="67"/>
      <c r="D7595" s="67"/>
      <c r="E7595" s="67" t="s">
        <v>383</v>
      </c>
      <c r="F7595" s="68">
        <v>42429</v>
      </c>
      <c r="G7595" s="67" t="s">
        <v>1464</v>
      </c>
      <c r="H7595" s="67"/>
      <c r="I7595" s="67" t="s">
        <v>1465</v>
      </c>
      <c r="J7595" s="36">
        <v>20</v>
      </c>
    </row>
    <row r="7596" spans="1:10" x14ac:dyDescent="0.25">
      <c r="A7596" s="67"/>
      <c r="B7596" s="67"/>
      <c r="C7596" s="67"/>
      <c r="D7596" s="67"/>
      <c r="E7596" s="67" t="s">
        <v>383</v>
      </c>
      <c r="F7596" s="68">
        <v>42460</v>
      </c>
      <c r="G7596" s="67" t="s">
        <v>1466</v>
      </c>
      <c r="H7596" s="67"/>
      <c r="I7596" s="67" t="s">
        <v>1467</v>
      </c>
      <c r="J7596" s="36">
        <v>20</v>
      </c>
    </row>
    <row r="7597" spans="1:10" x14ac:dyDescent="0.25">
      <c r="A7597" s="67"/>
      <c r="B7597" s="67"/>
      <c r="C7597" s="67"/>
      <c r="D7597" s="67"/>
      <c r="E7597" s="67" t="s">
        <v>383</v>
      </c>
      <c r="F7597" s="68">
        <v>42490</v>
      </c>
      <c r="G7597" s="67" t="s">
        <v>1666</v>
      </c>
      <c r="H7597" s="67"/>
      <c r="I7597" s="67" t="s">
        <v>1667</v>
      </c>
      <c r="J7597" s="36">
        <v>20</v>
      </c>
    </row>
    <row r="7598" spans="1:10" x14ac:dyDescent="0.25">
      <c r="A7598" s="67"/>
      <c r="B7598" s="67"/>
      <c r="C7598" s="67"/>
      <c r="D7598" s="67"/>
      <c r="E7598" s="67" t="s">
        <v>423</v>
      </c>
      <c r="F7598" s="68">
        <v>42598</v>
      </c>
      <c r="G7598" s="67"/>
      <c r="H7598" s="67"/>
      <c r="I7598" s="67" t="s">
        <v>6049</v>
      </c>
      <c r="J7598" s="36">
        <v>300</v>
      </c>
    </row>
    <row r="7599" spans="1:10" x14ac:dyDescent="0.25">
      <c r="A7599" s="67"/>
      <c r="B7599" s="67"/>
      <c r="C7599" s="67"/>
      <c r="D7599" s="67"/>
      <c r="E7599" s="67" t="s">
        <v>423</v>
      </c>
      <c r="F7599" s="68">
        <v>42598</v>
      </c>
      <c r="G7599" s="67"/>
      <c r="H7599" s="67"/>
      <c r="I7599" s="67" t="s">
        <v>431</v>
      </c>
      <c r="J7599" s="36">
        <v>-7.77</v>
      </c>
    </row>
    <row r="7600" spans="1:10" x14ac:dyDescent="0.25">
      <c r="A7600" s="67"/>
      <c r="B7600" s="67"/>
      <c r="C7600" s="67"/>
      <c r="D7600" s="67"/>
      <c r="E7600" s="67" t="s">
        <v>426</v>
      </c>
      <c r="F7600" s="68">
        <v>42604</v>
      </c>
      <c r="G7600" s="67"/>
      <c r="H7600" s="67" t="s">
        <v>6043</v>
      </c>
      <c r="I7600" s="67" t="s">
        <v>6050</v>
      </c>
      <c r="J7600" s="36">
        <v>-32.97</v>
      </c>
    </row>
    <row r="7601" spans="1:10" x14ac:dyDescent="0.25">
      <c r="A7601" s="67"/>
      <c r="B7601" s="67"/>
      <c r="C7601" s="67"/>
      <c r="D7601" s="67"/>
      <c r="E7601" s="67" t="s">
        <v>383</v>
      </c>
      <c r="F7601" s="68">
        <v>42643</v>
      </c>
      <c r="G7601" s="67" t="s">
        <v>1581</v>
      </c>
      <c r="H7601" s="67"/>
      <c r="I7601" s="67" t="s">
        <v>1582</v>
      </c>
      <c r="J7601" s="36">
        <v>20</v>
      </c>
    </row>
    <row r="7602" spans="1:10" x14ac:dyDescent="0.25">
      <c r="A7602" s="67"/>
      <c r="B7602" s="67"/>
      <c r="C7602" s="67"/>
      <c r="D7602" s="67"/>
      <c r="E7602" s="67" t="s">
        <v>426</v>
      </c>
      <c r="F7602" s="68">
        <v>42660</v>
      </c>
      <c r="G7602" s="67"/>
      <c r="H7602" s="67" t="s">
        <v>6043</v>
      </c>
      <c r="I7602" s="67" t="s">
        <v>6051</v>
      </c>
      <c r="J7602" s="36">
        <v>-29.45</v>
      </c>
    </row>
    <row r="7603" spans="1:10" x14ac:dyDescent="0.25">
      <c r="A7603" s="67"/>
      <c r="B7603" s="67"/>
      <c r="C7603" s="67"/>
      <c r="D7603" s="67"/>
      <c r="E7603" s="67" t="s">
        <v>383</v>
      </c>
      <c r="F7603" s="68">
        <v>42675</v>
      </c>
      <c r="G7603" s="67" t="s">
        <v>1835</v>
      </c>
      <c r="H7603" s="67"/>
      <c r="I7603" s="67" t="s">
        <v>1836</v>
      </c>
      <c r="J7603" s="36">
        <v>40</v>
      </c>
    </row>
    <row r="7604" spans="1:10" x14ac:dyDescent="0.25">
      <c r="A7604" s="67"/>
      <c r="B7604" s="67"/>
      <c r="C7604" s="67"/>
      <c r="D7604" s="67"/>
      <c r="E7604" s="67" t="s">
        <v>426</v>
      </c>
      <c r="F7604" s="68">
        <v>42702</v>
      </c>
      <c r="G7604" s="67"/>
      <c r="H7604" s="67" t="s">
        <v>6043</v>
      </c>
      <c r="I7604" s="67" t="s">
        <v>6052</v>
      </c>
      <c r="J7604" s="36">
        <v>-70.58</v>
      </c>
    </row>
    <row r="7605" spans="1:10" x14ac:dyDescent="0.25">
      <c r="A7605" s="67"/>
      <c r="B7605" s="67"/>
      <c r="C7605" s="67"/>
      <c r="D7605" s="67"/>
      <c r="E7605" s="67" t="s">
        <v>383</v>
      </c>
      <c r="F7605" s="68">
        <v>42704</v>
      </c>
      <c r="G7605" s="67" t="s">
        <v>1468</v>
      </c>
      <c r="H7605" s="67"/>
      <c r="I7605" s="67" t="s">
        <v>1469</v>
      </c>
      <c r="J7605" s="36">
        <v>20</v>
      </c>
    </row>
    <row r="7606" spans="1:10" x14ac:dyDescent="0.25">
      <c r="A7606" s="67"/>
      <c r="B7606" s="67"/>
      <c r="C7606" s="67"/>
      <c r="D7606" s="67"/>
      <c r="E7606" s="67" t="s">
        <v>423</v>
      </c>
      <c r="F7606" s="68">
        <v>42713</v>
      </c>
      <c r="G7606" s="67"/>
      <c r="H7606" s="67" t="s">
        <v>6053</v>
      </c>
      <c r="I7606" s="67" t="s">
        <v>6054</v>
      </c>
      <c r="J7606" s="36">
        <v>1050</v>
      </c>
    </row>
    <row r="7607" spans="1:10" x14ac:dyDescent="0.25">
      <c r="A7607" s="67"/>
      <c r="B7607" s="67"/>
      <c r="C7607" s="67"/>
      <c r="D7607" s="67"/>
      <c r="E7607" s="67" t="s">
        <v>426</v>
      </c>
      <c r="F7607" s="68">
        <v>42716</v>
      </c>
      <c r="G7607" s="67"/>
      <c r="H7607" s="67" t="s">
        <v>6043</v>
      </c>
      <c r="I7607" s="67" t="s">
        <v>6055</v>
      </c>
      <c r="J7607" s="36">
        <v>-1014.48</v>
      </c>
    </row>
    <row r="7608" spans="1:10" x14ac:dyDescent="0.25">
      <c r="A7608" s="67"/>
      <c r="B7608" s="67"/>
      <c r="C7608" s="67"/>
      <c r="D7608" s="67"/>
      <c r="E7608" s="67" t="s">
        <v>426</v>
      </c>
      <c r="F7608" s="68">
        <v>42723</v>
      </c>
      <c r="G7608" s="67"/>
      <c r="H7608" s="67" t="s">
        <v>6056</v>
      </c>
      <c r="I7608" s="67" t="s">
        <v>6057</v>
      </c>
      <c r="J7608" s="36">
        <v>-889.68</v>
      </c>
    </row>
    <row r="7609" spans="1:10" x14ac:dyDescent="0.25">
      <c r="A7609" s="67"/>
      <c r="B7609" s="67"/>
      <c r="C7609" s="67"/>
      <c r="D7609" s="67"/>
      <c r="E7609" s="67" t="s">
        <v>383</v>
      </c>
      <c r="F7609" s="68">
        <v>42766</v>
      </c>
      <c r="G7609" s="67" t="s">
        <v>1586</v>
      </c>
      <c r="H7609" s="67"/>
      <c r="I7609" s="67" t="s">
        <v>1587</v>
      </c>
      <c r="J7609" s="36">
        <v>28</v>
      </c>
    </row>
    <row r="7610" spans="1:10" x14ac:dyDescent="0.25">
      <c r="A7610" s="67"/>
      <c r="B7610" s="67"/>
      <c r="C7610" s="67"/>
      <c r="D7610" s="67"/>
      <c r="E7610" s="67" t="s">
        <v>390</v>
      </c>
      <c r="F7610" s="68">
        <v>42796</v>
      </c>
      <c r="G7610" s="67"/>
      <c r="H7610" s="67" t="s">
        <v>6043</v>
      </c>
      <c r="I7610" s="67" t="s">
        <v>6058</v>
      </c>
      <c r="J7610" s="36">
        <v>-64.11</v>
      </c>
    </row>
    <row r="7611" spans="1:10" x14ac:dyDescent="0.25">
      <c r="A7611" s="67"/>
      <c r="B7611" s="67"/>
      <c r="C7611" s="67"/>
      <c r="D7611" s="67"/>
      <c r="E7611" s="67" t="s">
        <v>383</v>
      </c>
      <c r="F7611" s="68">
        <v>42855</v>
      </c>
      <c r="G7611" s="67" t="s">
        <v>1474</v>
      </c>
      <c r="H7611" s="67"/>
      <c r="I7611" s="67" t="s">
        <v>1475</v>
      </c>
      <c r="J7611" s="36">
        <v>38</v>
      </c>
    </row>
    <row r="7612" spans="1:10" x14ac:dyDescent="0.25">
      <c r="A7612" s="67"/>
      <c r="B7612" s="67"/>
      <c r="C7612" s="67"/>
      <c r="D7612" s="67"/>
      <c r="E7612" s="67" t="s">
        <v>390</v>
      </c>
      <c r="F7612" s="68">
        <v>42953</v>
      </c>
      <c r="G7612" s="67" t="s">
        <v>6059</v>
      </c>
      <c r="H7612" s="67" t="s">
        <v>6060</v>
      </c>
      <c r="I7612" s="67" t="s">
        <v>6061</v>
      </c>
      <c r="J7612" s="36">
        <v>-234.25</v>
      </c>
    </row>
    <row r="7613" spans="1:10" x14ac:dyDescent="0.25">
      <c r="A7613" s="67"/>
      <c r="B7613" s="67"/>
      <c r="C7613" s="67"/>
      <c r="D7613" s="67"/>
      <c r="E7613" s="67" t="s">
        <v>390</v>
      </c>
      <c r="F7613" s="68">
        <v>43031</v>
      </c>
      <c r="G7613" s="67" t="s">
        <v>6062</v>
      </c>
      <c r="H7613" s="67" t="s">
        <v>6060</v>
      </c>
      <c r="I7613" s="67" t="s">
        <v>6063</v>
      </c>
      <c r="J7613" s="36">
        <v>-26.1</v>
      </c>
    </row>
    <row r="7614" spans="1:10" x14ac:dyDescent="0.25">
      <c r="A7614" s="67"/>
      <c r="B7614" s="67"/>
      <c r="C7614" s="67"/>
      <c r="D7614" s="67"/>
      <c r="E7614" s="67" t="s">
        <v>390</v>
      </c>
      <c r="F7614" s="68">
        <v>43081</v>
      </c>
      <c r="G7614" s="67" t="s">
        <v>6064</v>
      </c>
      <c r="H7614" s="67" t="s">
        <v>6043</v>
      </c>
      <c r="I7614" s="67" t="s">
        <v>6065</v>
      </c>
      <c r="J7614" s="36">
        <v>-42.45</v>
      </c>
    </row>
    <row r="7615" spans="1:10" x14ac:dyDescent="0.25">
      <c r="A7615" s="67"/>
      <c r="B7615" s="67"/>
      <c r="C7615" s="67"/>
      <c r="D7615" s="67"/>
      <c r="E7615" s="67" t="s">
        <v>390</v>
      </c>
      <c r="F7615" s="68">
        <v>43231</v>
      </c>
      <c r="G7615" s="67" t="s">
        <v>6066</v>
      </c>
      <c r="H7615" s="67" t="s">
        <v>6043</v>
      </c>
      <c r="I7615" s="67" t="s">
        <v>6067</v>
      </c>
      <c r="J7615" s="36">
        <v>-46.84</v>
      </c>
    </row>
    <row r="7616" spans="1:10" x14ac:dyDescent="0.25">
      <c r="A7616" s="67"/>
      <c r="B7616" s="67"/>
      <c r="C7616" s="67"/>
      <c r="D7616" s="67"/>
      <c r="E7616" s="67" t="s">
        <v>390</v>
      </c>
      <c r="F7616" s="68">
        <v>43308</v>
      </c>
      <c r="G7616" s="67" t="s">
        <v>6068</v>
      </c>
      <c r="H7616" s="67" t="s">
        <v>6043</v>
      </c>
      <c r="I7616" s="67" t="s">
        <v>6069</v>
      </c>
      <c r="J7616" s="36">
        <v>-67.78</v>
      </c>
    </row>
    <row r="7617" spans="1:10" x14ac:dyDescent="0.25">
      <c r="A7617" s="67"/>
      <c r="B7617" s="67"/>
      <c r="C7617" s="67"/>
      <c r="D7617" s="67"/>
      <c r="E7617" s="67" t="s">
        <v>423</v>
      </c>
      <c r="F7617" s="68">
        <v>43373</v>
      </c>
      <c r="G7617" s="67"/>
      <c r="H7617" s="67"/>
      <c r="I7617" s="67" t="s">
        <v>6070</v>
      </c>
      <c r="J7617" s="36">
        <v>1800</v>
      </c>
    </row>
    <row r="7618" spans="1:10" x14ac:dyDescent="0.25">
      <c r="A7618" s="67"/>
      <c r="B7618" s="67"/>
      <c r="C7618" s="67"/>
      <c r="D7618" s="67"/>
      <c r="E7618" s="67" t="s">
        <v>423</v>
      </c>
      <c r="F7618" s="68">
        <v>43373</v>
      </c>
      <c r="G7618" s="67"/>
      <c r="H7618" s="67"/>
      <c r="I7618" s="67" t="s">
        <v>6071</v>
      </c>
      <c r="J7618" s="36">
        <v>-39.9</v>
      </c>
    </row>
    <row r="7619" spans="1:10" x14ac:dyDescent="0.25">
      <c r="A7619" s="67"/>
      <c r="B7619" s="67"/>
      <c r="C7619" s="67"/>
      <c r="D7619" s="67"/>
      <c r="E7619" s="67" t="s">
        <v>390</v>
      </c>
      <c r="F7619" s="68">
        <v>43435</v>
      </c>
      <c r="G7619" s="67" t="s">
        <v>6072</v>
      </c>
      <c r="H7619" s="67" t="s">
        <v>6043</v>
      </c>
      <c r="I7619" s="67" t="s">
        <v>6073</v>
      </c>
      <c r="J7619" s="36">
        <v>-59.9</v>
      </c>
    </row>
    <row r="7620" spans="1:10" x14ac:dyDescent="0.25">
      <c r="A7620" s="67"/>
      <c r="B7620" s="67"/>
      <c r="C7620" s="67"/>
      <c r="D7620" s="67"/>
      <c r="E7620" s="67" t="s">
        <v>390</v>
      </c>
      <c r="F7620" s="68">
        <v>43476</v>
      </c>
      <c r="G7620" s="67" t="s">
        <v>6074</v>
      </c>
      <c r="H7620" s="67" t="s">
        <v>6043</v>
      </c>
      <c r="I7620" s="67" t="s">
        <v>6075</v>
      </c>
      <c r="J7620" s="36">
        <v>-335.7</v>
      </c>
    </row>
    <row r="7621" spans="1:10" x14ac:dyDescent="0.25">
      <c r="A7621" s="67"/>
      <c r="B7621" s="67"/>
      <c r="C7621" s="67"/>
      <c r="D7621" s="67"/>
      <c r="E7621" s="67" t="s">
        <v>423</v>
      </c>
      <c r="F7621" s="68">
        <v>43496</v>
      </c>
      <c r="G7621" s="67"/>
      <c r="H7621" s="67"/>
      <c r="I7621" s="67" t="s">
        <v>6076</v>
      </c>
      <c r="J7621" s="36">
        <v>2500</v>
      </c>
    </row>
    <row r="7622" spans="1:10" x14ac:dyDescent="0.25">
      <c r="A7622" s="67"/>
      <c r="B7622" s="67"/>
      <c r="C7622" s="67"/>
      <c r="D7622" s="67"/>
      <c r="E7622" s="67" t="s">
        <v>423</v>
      </c>
      <c r="F7622" s="68">
        <v>43496</v>
      </c>
      <c r="G7622" s="67"/>
      <c r="H7622" s="67"/>
      <c r="I7622" s="67" t="s">
        <v>6077</v>
      </c>
      <c r="J7622" s="36">
        <v>-55.3</v>
      </c>
    </row>
    <row r="7623" spans="1:10" x14ac:dyDescent="0.25">
      <c r="A7623" s="67"/>
      <c r="B7623" s="67"/>
      <c r="C7623" s="67"/>
      <c r="D7623" s="67"/>
      <c r="E7623" s="67" t="s">
        <v>390</v>
      </c>
      <c r="F7623" s="68">
        <v>43552</v>
      </c>
      <c r="G7623" s="67" t="s">
        <v>6078</v>
      </c>
      <c r="H7623" s="67" t="s">
        <v>6043</v>
      </c>
      <c r="I7623" s="67" t="s">
        <v>6079</v>
      </c>
      <c r="J7623" s="36">
        <v>-50.09</v>
      </c>
    </row>
    <row r="7624" spans="1:10" x14ac:dyDescent="0.25">
      <c r="A7624" s="67"/>
      <c r="B7624" s="67"/>
      <c r="C7624" s="67"/>
      <c r="D7624" s="67"/>
      <c r="E7624" s="67" t="s">
        <v>390</v>
      </c>
      <c r="F7624" s="68">
        <v>43585</v>
      </c>
      <c r="G7624" s="67" t="s">
        <v>6080</v>
      </c>
      <c r="H7624" s="67" t="s">
        <v>6043</v>
      </c>
      <c r="I7624" s="67" t="s">
        <v>6081</v>
      </c>
      <c r="J7624" s="36">
        <v>-96.85</v>
      </c>
    </row>
    <row r="7625" spans="1:10" x14ac:dyDescent="0.25">
      <c r="A7625" s="67"/>
      <c r="B7625" s="67"/>
      <c r="C7625" s="67"/>
      <c r="D7625" s="67"/>
      <c r="E7625" s="67" t="s">
        <v>390</v>
      </c>
      <c r="F7625" s="68">
        <v>43597</v>
      </c>
      <c r="G7625" s="67" t="s">
        <v>6082</v>
      </c>
      <c r="H7625" s="67" t="s">
        <v>6043</v>
      </c>
      <c r="I7625" s="67" t="s">
        <v>6083</v>
      </c>
      <c r="J7625" s="36">
        <v>-65.75</v>
      </c>
    </row>
    <row r="7626" spans="1:10" x14ac:dyDescent="0.25">
      <c r="A7626" s="67"/>
      <c r="B7626" s="67"/>
      <c r="C7626" s="67"/>
      <c r="D7626" s="67"/>
      <c r="E7626" s="67" t="s">
        <v>390</v>
      </c>
      <c r="F7626" s="68">
        <v>43677</v>
      </c>
      <c r="G7626" s="67" t="s">
        <v>6084</v>
      </c>
      <c r="H7626" s="67" t="s">
        <v>6043</v>
      </c>
      <c r="I7626" s="67" t="s">
        <v>6085</v>
      </c>
      <c r="J7626" s="36">
        <v>-35.99</v>
      </c>
    </row>
    <row r="7627" spans="1:10" x14ac:dyDescent="0.25">
      <c r="A7627" s="67"/>
      <c r="B7627" s="67"/>
      <c r="C7627" s="67"/>
      <c r="D7627" s="67"/>
      <c r="E7627" s="67" t="s">
        <v>390</v>
      </c>
      <c r="F7627" s="68">
        <v>43677</v>
      </c>
      <c r="G7627" s="67" t="s">
        <v>6086</v>
      </c>
      <c r="H7627" s="67" t="s">
        <v>6087</v>
      </c>
      <c r="I7627" s="67" t="s">
        <v>6088</v>
      </c>
      <c r="J7627" s="36">
        <v>-96.49</v>
      </c>
    </row>
    <row r="7628" spans="1:10" ht="15.75" thickBot="1" x14ac:dyDescent="0.3">
      <c r="A7628" s="67"/>
      <c r="B7628" s="67"/>
      <c r="C7628" s="67"/>
      <c r="D7628" s="67"/>
      <c r="E7628" s="67" t="s">
        <v>390</v>
      </c>
      <c r="F7628" s="68">
        <v>43783</v>
      </c>
      <c r="G7628" s="67" t="s">
        <v>6830</v>
      </c>
      <c r="H7628" s="67" t="s">
        <v>6043</v>
      </c>
      <c r="I7628" s="67" t="s">
        <v>6831</v>
      </c>
      <c r="J7628" s="37">
        <v>-117.58</v>
      </c>
    </row>
    <row r="7629" spans="1:10" x14ac:dyDescent="0.25">
      <c r="A7629" s="67"/>
      <c r="B7629" s="67"/>
      <c r="C7629" s="67" t="s">
        <v>6089</v>
      </c>
      <c r="D7629" s="67"/>
      <c r="E7629" s="67"/>
      <c r="F7629" s="68"/>
      <c r="G7629" s="67"/>
      <c r="H7629" s="67"/>
      <c r="I7629" s="67"/>
      <c r="J7629" s="36">
        <f>ROUND(SUM(J7569:J7628),5)</f>
        <v>3631.08</v>
      </c>
    </row>
    <row r="7630" spans="1:10" x14ac:dyDescent="0.25">
      <c r="A7630" s="64"/>
      <c r="B7630" s="64"/>
      <c r="C7630" s="64" t="s">
        <v>6090</v>
      </c>
      <c r="D7630" s="64"/>
      <c r="E7630" s="64"/>
      <c r="F7630" s="65"/>
      <c r="G7630" s="64"/>
      <c r="H7630" s="64"/>
      <c r="I7630" s="64"/>
      <c r="J7630" s="57"/>
    </row>
    <row r="7631" spans="1:10" x14ac:dyDescent="0.25">
      <c r="A7631" s="67"/>
      <c r="B7631" s="67"/>
      <c r="C7631" s="67"/>
      <c r="D7631" s="67"/>
      <c r="E7631" s="67" t="s">
        <v>383</v>
      </c>
      <c r="F7631" s="68">
        <v>41060</v>
      </c>
      <c r="G7631" s="67" t="s">
        <v>1486</v>
      </c>
      <c r="H7631" s="67"/>
      <c r="I7631" s="67" t="s">
        <v>1487</v>
      </c>
      <c r="J7631" s="36">
        <v>40</v>
      </c>
    </row>
    <row r="7632" spans="1:10" x14ac:dyDescent="0.25">
      <c r="A7632" s="67"/>
      <c r="B7632" s="67"/>
      <c r="C7632" s="67"/>
      <c r="D7632" s="67"/>
      <c r="E7632" s="67" t="s">
        <v>423</v>
      </c>
      <c r="F7632" s="68">
        <v>42179</v>
      </c>
      <c r="G7632" s="67"/>
      <c r="H7632" s="67" t="s">
        <v>4737</v>
      </c>
      <c r="I7632" s="67" t="s">
        <v>430</v>
      </c>
      <c r="J7632" s="36">
        <v>10</v>
      </c>
    </row>
    <row r="7633" spans="1:10" x14ac:dyDescent="0.25">
      <c r="A7633" s="67"/>
      <c r="B7633" s="67"/>
      <c r="C7633" s="67"/>
      <c r="D7633" s="67"/>
      <c r="E7633" s="67" t="s">
        <v>423</v>
      </c>
      <c r="F7633" s="68">
        <v>42179</v>
      </c>
      <c r="G7633" s="67"/>
      <c r="H7633" s="67"/>
      <c r="I7633" s="67" t="s">
        <v>431</v>
      </c>
      <c r="J7633" s="36">
        <v>-0.38</v>
      </c>
    </row>
    <row r="7634" spans="1:10" x14ac:dyDescent="0.25">
      <c r="A7634" s="67"/>
      <c r="B7634" s="67"/>
      <c r="C7634" s="67"/>
      <c r="D7634" s="67"/>
      <c r="E7634" s="67" t="s">
        <v>383</v>
      </c>
      <c r="F7634" s="68">
        <v>42247</v>
      </c>
      <c r="G7634" s="67" t="s">
        <v>1658</v>
      </c>
      <c r="H7634" s="67"/>
      <c r="I7634" s="67" t="s">
        <v>1659</v>
      </c>
      <c r="J7634" s="36">
        <v>20</v>
      </c>
    </row>
    <row r="7635" spans="1:10" x14ac:dyDescent="0.25">
      <c r="A7635" s="67"/>
      <c r="B7635" s="67"/>
      <c r="C7635" s="67"/>
      <c r="D7635" s="67"/>
      <c r="E7635" s="67" t="s">
        <v>383</v>
      </c>
      <c r="F7635" s="68">
        <v>42370</v>
      </c>
      <c r="G7635" s="67" t="s">
        <v>1462</v>
      </c>
      <c r="H7635" s="67"/>
      <c r="I7635" s="67" t="s">
        <v>1463</v>
      </c>
      <c r="J7635" s="36">
        <v>430</v>
      </c>
    </row>
    <row r="7636" spans="1:10" ht="15.75" thickBot="1" x14ac:dyDescent="0.3">
      <c r="A7636" s="67"/>
      <c r="B7636" s="67"/>
      <c r="C7636" s="67"/>
      <c r="D7636" s="67"/>
      <c r="E7636" s="67" t="s">
        <v>383</v>
      </c>
      <c r="F7636" s="68">
        <v>42810</v>
      </c>
      <c r="G7636" s="67" t="s">
        <v>1472</v>
      </c>
      <c r="H7636" s="67"/>
      <c r="I7636" s="67" t="s">
        <v>1473</v>
      </c>
      <c r="J7636" s="37">
        <v>-499.62</v>
      </c>
    </row>
    <row r="7637" spans="1:10" x14ac:dyDescent="0.25">
      <c r="A7637" s="67"/>
      <c r="B7637" s="67"/>
      <c r="C7637" s="67" t="s">
        <v>6091</v>
      </c>
      <c r="D7637" s="67"/>
      <c r="E7637" s="67"/>
      <c r="F7637" s="68"/>
      <c r="G7637" s="67"/>
      <c r="H7637" s="67"/>
      <c r="I7637" s="67"/>
      <c r="J7637" s="36">
        <f>ROUND(SUM(J7630:J7636),5)</f>
        <v>0</v>
      </c>
    </row>
    <row r="7638" spans="1:10" x14ac:dyDescent="0.25">
      <c r="A7638" s="64"/>
      <c r="B7638" s="64"/>
      <c r="C7638" s="64" t="s">
        <v>6092</v>
      </c>
      <c r="D7638" s="64"/>
      <c r="E7638" s="64"/>
      <c r="F7638" s="65"/>
      <c r="G7638" s="64"/>
      <c r="H7638" s="64"/>
      <c r="I7638" s="64"/>
      <c r="J7638" s="57"/>
    </row>
    <row r="7639" spans="1:10" x14ac:dyDescent="0.25">
      <c r="A7639" s="67"/>
      <c r="B7639" s="67"/>
      <c r="C7639" s="67"/>
      <c r="D7639" s="67"/>
      <c r="E7639" s="67" t="s">
        <v>383</v>
      </c>
      <c r="F7639" s="68">
        <v>42460</v>
      </c>
      <c r="G7639" s="67" t="s">
        <v>1466</v>
      </c>
      <c r="H7639" s="67"/>
      <c r="I7639" s="67" t="s">
        <v>1467</v>
      </c>
      <c r="J7639" s="36">
        <v>20</v>
      </c>
    </row>
    <row r="7640" spans="1:10" x14ac:dyDescent="0.25">
      <c r="A7640" s="67"/>
      <c r="B7640" s="67"/>
      <c r="C7640" s="67"/>
      <c r="D7640" s="67"/>
      <c r="E7640" s="67" t="s">
        <v>383</v>
      </c>
      <c r="F7640" s="68">
        <v>42643</v>
      </c>
      <c r="G7640" s="67" t="s">
        <v>1581</v>
      </c>
      <c r="H7640" s="67"/>
      <c r="I7640" s="67" t="s">
        <v>1582</v>
      </c>
      <c r="J7640" s="36">
        <v>78</v>
      </c>
    </row>
    <row r="7641" spans="1:10" x14ac:dyDescent="0.25">
      <c r="A7641" s="67"/>
      <c r="B7641" s="67"/>
      <c r="C7641" s="67"/>
      <c r="D7641" s="67"/>
      <c r="E7641" s="67" t="s">
        <v>426</v>
      </c>
      <c r="F7641" s="68">
        <v>42723</v>
      </c>
      <c r="G7641" s="67" t="s">
        <v>570</v>
      </c>
      <c r="H7641" s="67" t="s">
        <v>6093</v>
      </c>
      <c r="I7641" s="67" t="s">
        <v>6094</v>
      </c>
      <c r="J7641" s="36">
        <v>-98</v>
      </c>
    </row>
    <row r="7642" spans="1:10" x14ac:dyDescent="0.25">
      <c r="A7642" s="67"/>
      <c r="B7642" s="67"/>
      <c r="C7642" s="67"/>
      <c r="D7642" s="67"/>
      <c r="E7642" s="67" t="s">
        <v>383</v>
      </c>
      <c r="F7642" s="68">
        <v>42794</v>
      </c>
      <c r="G7642" s="67" t="s">
        <v>1551</v>
      </c>
      <c r="H7642" s="67"/>
      <c r="I7642" s="67" t="s">
        <v>1465</v>
      </c>
      <c r="J7642" s="36">
        <v>38</v>
      </c>
    </row>
    <row r="7643" spans="1:10" ht="15.75" thickBot="1" x14ac:dyDescent="0.3">
      <c r="A7643" s="67"/>
      <c r="B7643" s="67"/>
      <c r="C7643" s="67"/>
      <c r="D7643" s="67"/>
      <c r="E7643" s="67" t="s">
        <v>383</v>
      </c>
      <c r="F7643" s="68">
        <v>42825</v>
      </c>
      <c r="G7643" s="67" t="s">
        <v>1588</v>
      </c>
      <c r="H7643" s="67"/>
      <c r="I7643" s="67" t="s">
        <v>1589</v>
      </c>
      <c r="J7643" s="37">
        <v>38</v>
      </c>
    </row>
    <row r="7644" spans="1:10" x14ac:dyDescent="0.25">
      <c r="A7644" s="67"/>
      <c r="B7644" s="67"/>
      <c r="C7644" s="67" t="s">
        <v>6095</v>
      </c>
      <c r="D7644" s="67"/>
      <c r="E7644" s="67"/>
      <c r="F7644" s="68"/>
      <c r="G7644" s="67"/>
      <c r="H7644" s="67"/>
      <c r="I7644" s="67"/>
      <c r="J7644" s="36">
        <f>ROUND(SUM(J7638:J7643),5)</f>
        <v>76</v>
      </c>
    </row>
    <row r="7645" spans="1:10" x14ac:dyDescent="0.25">
      <c r="A7645" s="64"/>
      <c r="B7645" s="64"/>
      <c r="C7645" s="64" t="s">
        <v>6096</v>
      </c>
      <c r="D7645" s="64"/>
      <c r="E7645" s="64"/>
      <c r="F7645" s="65"/>
      <c r="G7645" s="64"/>
      <c r="H7645" s="64"/>
      <c r="I7645" s="64"/>
      <c r="J7645" s="57"/>
    </row>
    <row r="7646" spans="1:10" x14ac:dyDescent="0.25">
      <c r="A7646" s="67"/>
      <c r="B7646" s="67"/>
      <c r="C7646" s="67"/>
      <c r="D7646" s="67"/>
      <c r="E7646" s="67" t="s">
        <v>383</v>
      </c>
      <c r="F7646" s="68">
        <v>40574</v>
      </c>
      <c r="G7646" s="67" t="s">
        <v>1606</v>
      </c>
      <c r="H7646" s="67"/>
      <c r="I7646" s="67" t="s">
        <v>1607</v>
      </c>
      <c r="J7646" s="36">
        <v>40</v>
      </c>
    </row>
    <row r="7647" spans="1:10" x14ac:dyDescent="0.25">
      <c r="A7647" s="67"/>
      <c r="B7647" s="67"/>
      <c r="C7647" s="67"/>
      <c r="D7647" s="67"/>
      <c r="E7647" s="67" t="s">
        <v>383</v>
      </c>
      <c r="F7647" s="68">
        <v>40574</v>
      </c>
      <c r="G7647" s="67" t="s">
        <v>1500</v>
      </c>
      <c r="H7647" s="67"/>
      <c r="I7647" s="67" t="s">
        <v>1501</v>
      </c>
      <c r="J7647" s="36">
        <v>122.96</v>
      </c>
    </row>
    <row r="7648" spans="1:10" x14ac:dyDescent="0.25">
      <c r="A7648" s="67"/>
      <c r="B7648" s="67"/>
      <c r="C7648" s="67"/>
      <c r="D7648" s="67"/>
      <c r="E7648" s="67" t="s">
        <v>383</v>
      </c>
      <c r="F7648" s="68">
        <v>40574</v>
      </c>
      <c r="G7648" s="67" t="s">
        <v>1561</v>
      </c>
      <c r="H7648" s="67"/>
      <c r="I7648" s="67" t="s">
        <v>1562</v>
      </c>
      <c r="J7648" s="36">
        <v>-12.3</v>
      </c>
    </row>
    <row r="7649" spans="1:10" x14ac:dyDescent="0.25">
      <c r="A7649" s="67"/>
      <c r="B7649" s="67"/>
      <c r="C7649" s="67"/>
      <c r="D7649" s="67"/>
      <c r="E7649" s="67" t="s">
        <v>383</v>
      </c>
      <c r="F7649" s="68">
        <v>40633</v>
      </c>
      <c r="G7649" s="67" t="s">
        <v>384</v>
      </c>
      <c r="H7649" s="67"/>
      <c r="I7649" s="67" t="s">
        <v>385</v>
      </c>
      <c r="J7649" s="36">
        <v>20</v>
      </c>
    </row>
    <row r="7650" spans="1:10" x14ac:dyDescent="0.25">
      <c r="A7650" s="67"/>
      <c r="B7650" s="67"/>
      <c r="C7650" s="67"/>
      <c r="D7650" s="67"/>
      <c r="E7650" s="67" t="s">
        <v>383</v>
      </c>
      <c r="F7650" s="68">
        <v>40755</v>
      </c>
      <c r="G7650" s="67" t="s">
        <v>1563</v>
      </c>
      <c r="H7650" s="67"/>
      <c r="I7650" s="67" t="s">
        <v>1564</v>
      </c>
      <c r="J7650" s="36">
        <v>40</v>
      </c>
    </row>
    <row r="7651" spans="1:10" x14ac:dyDescent="0.25">
      <c r="A7651" s="67"/>
      <c r="B7651" s="67"/>
      <c r="C7651" s="67"/>
      <c r="D7651" s="67"/>
      <c r="E7651" s="67" t="s">
        <v>383</v>
      </c>
      <c r="F7651" s="68">
        <v>40877</v>
      </c>
      <c r="G7651" s="67" t="s">
        <v>894</v>
      </c>
      <c r="H7651" s="67"/>
      <c r="I7651" s="67" t="s">
        <v>895</v>
      </c>
      <c r="J7651" s="36">
        <v>40</v>
      </c>
    </row>
    <row r="7652" spans="1:10" x14ac:dyDescent="0.25">
      <c r="A7652" s="67"/>
      <c r="B7652" s="67"/>
      <c r="C7652" s="67"/>
      <c r="D7652" s="67"/>
      <c r="E7652" s="67" t="s">
        <v>383</v>
      </c>
      <c r="F7652" s="68">
        <v>40939</v>
      </c>
      <c r="G7652" s="67" t="s">
        <v>1539</v>
      </c>
      <c r="H7652" s="67"/>
      <c r="I7652" s="67" t="s">
        <v>1540</v>
      </c>
      <c r="J7652" s="36">
        <v>40</v>
      </c>
    </row>
    <row r="7653" spans="1:10" x14ac:dyDescent="0.25">
      <c r="A7653" s="67"/>
      <c r="B7653" s="67"/>
      <c r="C7653" s="67"/>
      <c r="D7653" s="67"/>
      <c r="E7653" s="67" t="s">
        <v>383</v>
      </c>
      <c r="F7653" s="68">
        <v>41060</v>
      </c>
      <c r="G7653" s="67" t="s">
        <v>1486</v>
      </c>
      <c r="H7653" s="67"/>
      <c r="I7653" s="67" t="s">
        <v>1487</v>
      </c>
      <c r="J7653" s="36">
        <v>20</v>
      </c>
    </row>
    <row r="7654" spans="1:10" x14ac:dyDescent="0.25">
      <c r="A7654" s="67"/>
      <c r="B7654" s="67"/>
      <c r="C7654" s="67"/>
      <c r="D7654" s="67"/>
      <c r="E7654" s="67" t="s">
        <v>383</v>
      </c>
      <c r="F7654" s="68">
        <v>41121</v>
      </c>
      <c r="G7654" s="67" t="s">
        <v>1513</v>
      </c>
      <c r="H7654" s="67"/>
      <c r="I7654" s="67" t="s">
        <v>1514</v>
      </c>
      <c r="J7654" s="36">
        <v>80</v>
      </c>
    </row>
    <row r="7655" spans="1:10" x14ac:dyDescent="0.25">
      <c r="A7655" s="67"/>
      <c r="B7655" s="67"/>
      <c r="C7655" s="67"/>
      <c r="D7655" s="67"/>
      <c r="E7655" s="67" t="s">
        <v>383</v>
      </c>
      <c r="F7655" s="68">
        <v>41213</v>
      </c>
      <c r="G7655" s="67" t="s">
        <v>1569</v>
      </c>
      <c r="H7655" s="67"/>
      <c r="I7655" s="67" t="s">
        <v>1570</v>
      </c>
      <c r="J7655" s="36">
        <v>20</v>
      </c>
    </row>
    <row r="7656" spans="1:10" x14ac:dyDescent="0.25">
      <c r="A7656" s="67"/>
      <c r="B7656" s="67"/>
      <c r="C7656" s="67"/>
      <c r="D7656" s="67"/>
      <c r="E7656" s="67" t="s">
        <v>383</v>
      </c>
      <c r="F7656" s="68">
        <v>41274</v>
      </c>
      <c r="G7656" s="67" t="s">
        <v>1541</v>
      </c>
      <c r="H7656" s="67"/>
      <c r="I7656" s="67" t="s">
        <v>1542</v>
      </c>
      <c r="J7656" s="36">
        <v>20</v>
      </c>
    </row>
    <row r="7657" spans="1:10" x14ac:dyDescent="0.25">
      <c r="A7657" s="67"/>
      <c r="B7657" s="67"/>
      <c r="C7657" s="67"/>
      <c r="D7657" s="67"/>
      <c r="E7657" s="67" t="s">
        <v>383</v>
      </c>
      <c r="F7657" s="68">
        <v>41305</v>
      </c>
      <c r="G7657" s="67" t="s">
        <v>1488</v>
      </c>
      <c r="H7657" s="67"/>
      <c r="I7657" s="67" t="s">
        <v>1489</v>
      </c>
      <c r="J7657" s="36">
        <v>40</v>
      </c>
    </row>
    <row r="7658" spans="1:10" x14ac:dyDescent="0.25">
      <c r="A7658" s="67"/>
      <c r="B7658" s="67"/>
      <c r="C7658" s="67"/>
      <c r="D7658" s="67"/>
      <c r="E7658" s="67" t="s">
        <v>383</v>
      </c>
      <c r="F7658" s="68">
        <v>41425</v>
      </c>
      <c r="G7658" s="67" t="s">
        <v>1490</v>
      </c>
      <c r="H7658" s="67"/>
      <c r="I7658" s="67" t="s">
        <v>1491</v>
      </c>
      <c r="J7658" s="36">
        <v>20</v>
      </c>
    </row>
    <row r="7659" spans="1:10" x14ac:dyDescent="0.25">
      <c r="A7659" s="67"/>
      <c r="B7659" s="67"/>
      <c r="C7659" s="67"/>
      <c r="D7659" s="67"/>
      <c r="E7659" s="67" t="s">
        <v>383</v>
      </c>
      <c r="F7659" s="68">
        <v>41455</v>
      </c>
      <c r="G7659" s="67" t="s">
        <v>1750</v>
      </c>
      <c r="H7659" s="67"/>
      <c r="I7659" s="67" t="s">
        <v>1751</v>
      </c>
      <c r="J7659" s="36">
        <v>200</v>
      </c>
    </row>
    <row r="7660" spans="1:10" x14ac:dyDescent="0.25">
      <c r="A7660" s="67"/>
      <c r="B7660" s="67"/>
      <c r="C7660" s="67"/>
      <c r="D7660" s="67"/>
      <c r="E7660" s="67" t="s">
        <v>383</v>
      </c>
      <c r="F7660" s="68">
        <v>41486</v>
      </c>
      <c r="G7660" s="67" t="s">
        <v>1517</v>
      </c>
      <c r="H7660" s="67"/>
      <c r="I7660" s="67" t="s">
        <v>1518</v>
      </c>
      <c r="J7660" s="36">
        <v>38</v>
      </c>
    </row>
    <row r="7661" spans="1:10" x14ac:dyDescent="0.25">
      <c r="A7661" s="67"/>
      <c r="B7661" s="67"/>
      <c r="C7661" s="67"/>
      <c r="D7661" s="67"/>
      <c r="E7661" s="67" t="s">
        <v>383</v>
      </c>
      <c r="F7661" s="68">
        <v>41608</v>
      </c>
      <c r="G7661" s="67" t="s">
        <v>1519</v>
      </c>
      <c r="H7661" s="67"/>
      <c r="I7661" s="67" t="s">
        <v>1520</v>
      </c>
      <c r="J7661" s="36">
        <v>20</v>
      </c>
    </row>
    <row r="7662" spans="1:10" x14ac:dyDescent="0.25">
      <c r="A7662" s="67"/>
      <c r="B7662" s="67"/>
      <c r="C7662" s="67"/>
      <c r="D7662" s="67"/>
      <c r="E7662" s="67" t="s">
        <v>383</v>
      </c>
      <c r="F7662" s="68">
        <v>41670</v>
      </c>
      <c r="G7662" s="67" t="s">
        <v>1573</v>
      </c>
      <c r="H7662" s="67"/>
      <c r="I7662" s="67" t="s">
        <v>1574</v>
      </c>
      <c r="J7662" s="36">
        <v>20</v>
      </c>
    </row>
    <row r="7663" spans="1:10" x14ac:dyDescent="0.25">
      <c r="A7663" s="67"/>
      <c r="B7663" s="67"/>
      <c r="C7663" s="67"/>
      <c r="D7663" s="67"/>
      <c r="E7663" s="67" t="s">
        <v>383</v>
      </c>
      <c r="F7663" s="68">
        <v>41698</v>
      </c>
      <c r="G7663" s="67" t="s">
        <v>1575</v>
      </c>
      <c r="H7663" s="67"/>
      <c r="I7663" s="67" t="s">
        <v>1576</v>
      </c>
      <c r="J7663" s="36">
        <v>20</v>
      </c>
    </row>
    <row r="7664" spans="1:10" x14ac:dyDescent="0.25">
      <c r="A7664" s="67"/>
      <c r="B7664" s="67"/>
      <c r="C7664" s="67"/>
      <c r="D7664" s="67"/>
      <c r="E7664" s="67" t="s">
        <v>383</v>
      </c>
      <c r="F7664" s="68">
        <v>41882</v>
      </c>
      <c r="G7664" s="67" t="s">
        <v>1492</v>
      </c>
      <c r="H7664" s="67"/>
      <c r="I7664" s="67" t="s">
        <v>1493</v>
      </c>
      <c r="J7664" s="36">
        <v>38</v>
      </c>
    </row>
    <row r="7665" spans="1:10" x14ac:dyDescent="0.25">
      <c r="A7665" s="67"/>
      <c r="B7665" s="67"/>
      <c r="C7665" s="67"/>
      <c r="D7665" s="67"/>
      <c r="E7665" s="67" t="s">
        <v>383</v>
      </c>
      <c r="F7665" s="68">
        <v>41943</v>
      </c>
      <c r="G7665" s="67" t="s">
        <v>1644</v>
      </c>
      <c r="H7665" s="67"/>
      <c r="I7665" s="67" t="s">
        <v>1645</v>
      </c>
      <c r="J7665" s="36">
        <v>20</v>
      </c>
    </row>
    <row r="7666" spans="1:10" x14ac:dyDescent="0.25">
      <c r="A7666" s="67"/>
      <c r="B7666" s="67"/>
      <c r="C7666" s="67"/>
      <c r="D7666" s="67"/>
      <c r="E7666" s="67" t="s">
        <v>383</v>
      </c>
      <c r="F7666" s="68">
        <v>41973</v>
      </c>
      <c r="G7666" s="67" t="s">
        <v>1646</v>
      </c>
      <c r="H7666" s="67"/>
      <c r="I7666" s="67" t="s">
        <v>1647</v>
      </c>
      <c r="J7666" s="36">
        <v>20</v>
      </c>
    </row>
    <row r="7667" spans="1:10" x14ac:dyDescent="0.25">
      <c r="A7667" s="67"/>
      <c r="B7667" s="67"/>
      <c r="C7667" s="67"/>
      <c r="D7667" s="67"/>
      <c r="E7667" s="67" t="s">
        <v>383</v>
      </c>
      <c r="F7667" s="68">
        <v>42277</v>
      </c>
      <c r="G7667" s="67" t="s">
        <v>991</v>
      </c>
      <c r="H7667" s="67"/>
      <c r="I7667" s="67" t="s">
        <v>992</v>
      </c>
      <c r="J7667" s="36">
        <v>40</v>
      </c>
    </row>
    <row r="7668" spans="1:10" x14ac:dyDescent="0.25">
      <c r="A7668" s="67"/>
      <c r="B7668" s="67"/>
      <c r="C7668" s="67"/>
      <c r="D7668" s="67"/>
      <c r="E7668" s="67" t="s">
        <v>383</v>
      </c>
      <c r="F7668" s="68">
        <v>42369</v>
      </c>
      <c r="G7668" s="67" t="s">
        <v>1663</v>
      </c>
      <c r="H7668" s="67"/>
      <c r="I7668" s="67" t="s">
        <v>1664</v>
      </c>
      <c r="J7668" s="36">
        <v>20</v>
      </c>
    </row>
    <row r="7669" spans="1:10" x14ac:dyDescent="0.25">
      <c r="A7669" s="67"/>
      <c r="B7669" s="67"/>
      <c r="C7669" s="67"/>
      <c r="D7669" s="67"/>
      <c r="E7669" s="67" t="s">
        <v>383</v>
      </c>
      <c r="F7669" s="68">
        <v>42429</v>
      </c>
      <c r="G7669" s="67" t="s">
        <v>1464</v>
      </c>
      <c r="H7669" s="67"/>
      <c r="I7669" s="67" t="s">
        <v>1465</v>
      </c>
      <c r="J7669" s="36">
        <v>20</v>
      </c>
    </row>
    <row r="7670" spans="1:10" x14ac:dyDescent="0.25">
      <c r="A7670" s="67"/>
      <c r="B7670" s="67"/>
      <c r="C7670" s="67"/>
      <c r="D7670" s="67"/>
      <c r="E7670" s="67" t="s">
        <v>426</v>
      </c>
      <c r="F7670" s="68">
        <v>42513</v>
      </c>
      <c r="G7670" s="67"/>
      <c r="H7670" s="67" t="s">
        <v>6097</v>
      </c>
      <c r="I7670" s="67" t="s">
        <v>6098</v>
      </c>
      <c r="J7670" s="36">
        <v>-59.94</v>
      </c>
    </row>
    <row r="7671" spans="1:10" x14ac:dyDescent="0.25">
      <c r="A7671" s="67"/>
      <c r="B7671" s="67"/>
      <c r="C7671" s="67"/>
      <c r="D7671" s="67"/>
      <c r="E7671" s="67" t="s">
        <v>426</v>
      </c>
      <c r="F7671" s="68">
        <v>42541</v>
      </c>
      <c r="G7671" s="67"/>
      <c r="H7671" s="67" t="s">
        <v>6099</v>
      </c>
      <c r="I7671" s="67" t="s">
        <v>6100</v>
      </c>
      <c r="J7671" s="36">
        <v>-138.41999999999999</v>
      </c>
    </row>
    <row r="7672" spans="1:10" x14ac:dyDescent="0.25">
      <c r="A7672" s="67"/>
      <c r="B7672" s="67"/>
      <c r="C7672" s="67"/>
      <c r="D7672" s="67"/>
      <c r="E7672" s="67" t="s">
        <v>383</v>
      </c>
      <c r="F7672" s="68">
        <v>42582</v>
      </c>
      <c r="G7672" s="67" t="s">
        <v>1830</v>
      </c>
      <c r="H7672" s="67"/>
      <c r="I7672" s="67" t="s">
        <v>1831</v>
      </c>
      <c r="J7672" s="36">
        <v>20</v>
      </c>
    </row>
    <row r="7673" spans="1:10" x14ac:dyDescent="0.25">
      <c r="A7673" s="67"/>
      <c r="B7673" s="67"/>
      <c r="C7673" s="67"/>
      <c r="D7673" s="67"/>
      <c r="E7673" s="67" t="s">
        <v>383</v>
      </c>
      <c r="F7673" s="68">
        <v>42613</v>
      </c>
      <c r="G7673" s="67" t="s">
        <v>1482</v>
      </c>
      <c r="H7673" s="67"/>
      <c r="I7673" s="67" t="s">
        <v>1483</v>
      </c>
      <c r="J7673" s="36">
        <v>38</v>
      </c>
    </row>
    <row r="7674" spans="1:10" x14ac:dyDescent="0.25">
      <c r="A7674" s="67"/>
      <c r="B7674" s="67"/>
      <c r="C7674" s="67"/>
      <c r="D7674" s="67"/>
      <c r="E7674" s="67" t="s">
        <v>383</v>
      </c>
      <c r="F7674" s="68">
        <v>42675</v>
      </c>
      <c r="G7674" s="67" t="s">
        <v>1835</v>
      </c>
      <c r="H7674" s="67"/>
      <c r="I7674" s="67" t="s">
        <v>1836</v>
      </c>
      <c r="J7674" s="36">
        <v>60</v>
      </c>
    </row>
    <row r="7675" spans="1:10" x14ac:dyDescent="0.25">
      <c r="A7675" s="67"/>
      <c r="B7675" s="67"/>
      <c r="C7675" s="67"/>
      <c r="D7675" s="67"/>
      <c r="E7675" s="67" t="s">
        <v>383</v>
      </c>
      <c r="F7675" s="68">
        <v>42794</v>
      </c>
      <c r="G7675" s="67" t="s">
        <v>1551</v>
      </c>
      <c r="H7675" s="67"/>
      <c r="I7675" s="67" t="s">
        <v>1465</v>
      </c>
      <c r="J7675" s="36">
        <v>20</v>
      </c>
    </row>
    <row r="7676" spans="1:10" x14ac:dyDescent="0.25">
      <c r="A7676" s="67"/>
      <c r="B7676" s="67"/>
      <c r="C7676" s="67"/>
      <c r="D7676" s="67"/>
      <c r="E7676" s="67" t="s">
        <v>383</v>
      </c>
      <c r="F7676" s="68">
        <v>42825</v>
      </c>
      <c r="G7676" s="67" t="s">
        <v>1588</v>
      </c>
      <c r="H7676" s="67"/>
      <c r="I7676" s="67" t="s">
        <v>1589</v>
      </c>
      <c r="J7676" s="36">
        <v>58</v>
      </c>
    </row>
    <row r="7677" spans="1:10" x14ac:dyDescent="0.25">
      <c r="A7677" s="67"/>
      <c r="B7677" s="67"/>
      <c r="C7677" s="67"/>
      <c r="D7677" s="67"/>
      <c r="E7677" s="67" t="s">
        <v>383</v>
      </c>
      <c r="F7677" s="68">
        <v>42886</v>
      </c>
      <c r="G7677" s="67" t="s">
        <v>1545</v>
      </c>
      <c r="H7677" s="67"/>
      <c r="I7677" s="67" t="s">
        <v>1546</v>
      </c>
      <c r="J7677" s="36">
        <v>20</v>
      </c>
    </row>
    <row r="7678" spans="1:10" x14ac:dyDescent="0.25">
      <c r="A7678" s="67"/>
      <c r="B7678" s="67"/>
      <c r="C7678" s="67"/>
      <c r="D7678" s="67"/>
      <c r="E7678" s="67" t="s">
        <v>383</v>
      </c>
      <c r="F7678" s="68">
        <v>43221</v>
      </c>
      <c r="G7678" s="67" t="s">
        <v>1510</v>
      </c>
      <c r="H7678" s="67"/>
      <c r="I7678" s="67"/>
      <c r="J7678" s="36">
        <v>-964.3</v>
      </c>
    </row>
    <row r="7679" spans="1:10" x14ac:dyDescent="0.25">
      <c r="A7679" s="67"/>
      <c r="B7679" s="67"/>
      <c r="C7679" s="67"/>
      <c r="D7679" s="67"/>
      <c r="E7679" s="67" t="s">
        <v>383</v>
      </c>
      <c r="F7679" s="68">
        <v>43281</v>
      </c>
      <c r="G7679" s="67" t="s">
        <v>1175</v>
      </c>
      <c r="H7679" s="67"/>
      <c r="I7679" s="67" t="s">
        <v>1176</v>
      </c>
      <c r="J7679" s="36">
        <v>40</v>
      </c>
    </row>
    <row r="7680" spans="1:10" ht="15.75" thickBot="1" x14ac:dyDescent="0.3">
      <c r="A7680" s="67"/>
      <c r="B7680" s="67"/>
      <c r="C7680" s="67"/>
      <c r="D7680" s="67"/>
      <c r="E7680" s="67" t="s">
        <v>383</v>
      </c>
      <c r="F7680" s="68">
        <v>43281</v>
      </c>
      <c r="G7680" s="67" t="s">
        <v>1915</v>
      </c>
      <c r="H7680" s="67"/>
      <c r="I7680" s="67" t="s">
        <v>1916</v>
      </c>
      <c r="J7680" s="37">
        <v>60</v>
      </c>
    </row>
    <row r="7681" spans="1:10" x14ac:dyDescent="0.25">
      <c r="A7681" s="67"/>
      <c r="B7681" s="67"/>
      <c r="C7681" s="67" t="s">
        <v>6101</v>
      </c>
      <c r="D7681" s="67"/>
      <c r="E7681" s="67"/>
      <c r="F7681" s="68"/>
      <c r="G7681" s="67"/>
      <c r="H7681" s="67"/>
      <c r="I7681" s="67"/>
      <c r="J7681" s="36">
        <f>ROUND(SUM(J7645:J7680),5)</f>
        <v>100</v>
      </c>
    </row>
    <row r="7682" spans="1:10" x14ac:dyDescent="0.25">
      <c r="A7682" s="64"/>
      <c r="B7682" s="64"/>
      <c r="C7682" s="64" t="s">
        <v>6102</v>
      </c>
      <c r="D7682" s="64"/>
      <c r="E7682" s="64"/>
      <c r="F7682" s="65"/>
      <c r="G7682" s="64"/>
      <c r="H7682" s="64"/>
      <c r="I7682" s="64"/>
      <c r="J7682" s="57"/>
    </row>
    <row r="7683" spans="1:10" x14ac:dyDescent="0.25">
      <c r="A7683" s="67"/>
      <c r="B7683" s="67"/>
      <c r="C7683" s="67"/>
      <c r="D7683" s="67"/>
      <c r="E7683" s="67" t="s">
        <v>383</v>
      </c>
      <c r="F7683" s="68">
        <v>40877</v>
      </c>
      <c r="G7683" s="67" t="s">
        <v>894</v>
      </c>
      <c r="H7683" s="67"/>
      <c r="I7683" s="67" t="s">
        <v>895</v>
      </c>
      <c r="J7683" s="36">
        <v>20</v>
      </c>
    </row>
    <row r="7684" spans="1:10" x14ac:dyDescent="0.25">
      <c r="A7684" s="67"/>
      <c r="B7684" s="67"/>
      <c r="C7684" s="67"/>
      <c r="D7684" s="67"/>
      <c r="E7684" s="67" t="s">
        <v>383</v>
      </c>
      <c r="F7684" s="68">
        <v>41029</v>
      </c>
      <c r="G7684" s="67" t="s">
        <v>896</v>
      </c>
      <c r="H7684" s="67"/>
      <c r="I7684" s="67" t="s">
        <v>897</v>
      </c>
      <c r="J7684" s="36">
        <v>20</v>
      </c>
    </row>
    <row r="7685" spans="1:10" x14ac:dyDescent="0.25">
      <c r="A7685" s="67"/>
      <c r="B7685" s="67"/>
      <c r="C7685" s="67"/>
      <c r="D7685" s="67"/>
      <c r="E7685" s="67" t="s">
        <v>383</v>
      </c>
      <c r="F7685" s="68">
        <v>41243</v>
      </c>
      <c r="G7685" s="67" t="s">
        <v>1738</v>
      </c>
      <c r="H7685" s="67"/>
      <c r="I7685" s="67" t="s">
        <v>1739</v>
      </c>
      <c r="J7685" s="36">
        <v>10</v>
      </c>
    </row>
    <row r="7686" spans="1:10" x14ac:dyDescent="0.25">
      <c r="A7686" s="67"/>
      <c r="B7686" s="67"/>
      <c r="C7686" s="67"/>
      <c r="D7686" s="67"/>
      <c r="E7686" s="67" t="s">
        <v>383</v>
      </c>
      <c r="F7686" s="68">
        <v>41578</v>
      </c>
      <c r="G7686" s="67" t="s">
        <v>421</v>
      </c>
      <c r="H7686" s="67"/>
      <c r="I7686" s="67" t="s">
        <v>422</v>
      </c>
      <c r="J7686" s="36">
        <v>10</v>
      </c>
    </row>
    <row r="7687" spans="1:10" x14ac:dyDescent="0.25">
      <c r="A7687" s="67"/>
      <c r="B7687" s="67"/>
      <c r="C7687" s="67"/>
      <c r="D7687" s="67"/>
      <c r="E7687" s="67" t="s">
        <v>383</v>
      </c>
      <c r="F7687" s="68">
        <v>42035</v>
      </c>
      <c r="G7687" s="67" t="s">
        <v>1579</v>
      </c>
      <c r="H7687" s="67"/>
      <c r="I7687" s="67" t="s">
        <v>1580</v>
      </c>
      <c r="J7687" s="36">
        <v>20</v>
      </c>
    </row>
    <row r="7688" spans="1:10" x14ac:dyDescent="0.25">
      <c r="A7688" s="67"/>
      <c r="B7688" s="67"/>
      <c r="C7688" s="67"/>
      <c r="D7688" s="67"/>
      <c r="E7688" s="67" t="s">
        <v>383</v>
      </c>
      <c r="F7688" s="68">
        <v>42308</v>
      </c>
      <c r="G7688" s="67" t="s">
        <v>1460</v>
      </c>
      <c r="H7688" s="67"/>
      <c r="I7688" s="67" t="s">
        <v>1461</v>
      </c>
      <c r="J7688" s="36">
        <v>60</v>
      </c>
    </row>
    <row r="7689" spans="1:10" x14ac:dyDescent="0.25">
      <c r="A7689" s="67"/>
      <c r="B7689" s="67"/>
      <c r="C7689" s="67"/>
      <c r="D7689" s="67"/>
      <c r="E7689" s="67" t="s">
        <v>383</v>
      </c>
      <c r="F7689" s="68">
        <v>42429</v>
      </c>
      <c r="G7689" s="67" t="s">
        <v>1464</v>
      </c>
      <c r="H7689" s="67"/>
      <c r="I7689" s="67" t="s">
        <v>1465</v>
      </c>
      <c r="J7689" s="36">
        <v>20</v>
      </c>
    </row>
    <row r="7690" spans="1:10" x14ac:dyDescent="0.25">
      <c r="A7690" s="67"/>
      <c r="B7690" s="67"/>
      <c r="C7690" s="67"/>
      <c r="D7690" s="67"/>
      <c r="E7690" s="67" t="s">
        <v>383</v>
      </c>
      <c r="F7690" s="68">
        <v>42551</v>
      </c>
      <c r="G7690" s="67" t="s">
        <v>1669</v>
      </c>
      <c r="H7690" s="67"/>
      <c r="I7690" s="67" t="s">
        <v>1670</v>
      </c>
      <c r="J7690" s="36">
        <v>20</v>
      </c>
    </row>
    <row r="7691" spans="1:10" x14ac:dyDescent="0.25">
      <c r="A7691" s="67"/>
      <c r="B7691" s="67"/>
      <c r="C7691" s="67"/>
      <c r="D7691" s="67"/>
      <c r="E7691" s="67" t="s">
        <v>383</v>
      </c>
      <c r="F7691" s="68">
        <v>42582</v>
      </c>
      <c r="G7691" s="67" t="s">
        <v>1830</v>
      </c>
      <c r="H7691" s="67"/>
      <c r="I7691" s="67" t="s">
        <v>1831</v>
      </c>
      <c r="J7691" s="36">
        <v>20</v>
      </c>
    </row>
    <row r="7692" spans="1:10" x14ac:dyDescent="0.25">
      <c r="A7692" s="67"/>
      <c r="B7692" s="67"/>
      <c r="C7692" s="67"/>
      <c r="D7692" s="67"/>
      <c r="E7692" s="67" t="s">
        <v>383</v>
      </c>
      <c r="F7692" s="68">
        <v>42613</v>
      </c>
      <c r="G7692" s="67" t="s">
        <v>1482</v>
      </c>
      <c r="H7692" s="67"/>
      <c r="I7692" s="67" t="s">
        <v>1483</v>
      </c>
      <c r="J7692" s="36">
        <v>20</v>
      </c>
    </row>
    <row r="7693" spans="1:10" x14ac:dyDescent="0.25">
      <c r="A7693" s="67"/>
      <c r="B7693" s="67"/>
      <c r="C7693" s="67"/>
      <c r="D7693" s="67"/>
      <c r="E7693" s="67" t="s">
        <v>383</v>
      </c>
      <c r="F7693" s="68">
        <v>42643</v>
      </c>
      <c r="G7693" s="67" t="s">
        <v>1581</v>
      </c>
      <c r="H7693" s="67"/>
      <c r="I7693" s="67" t="s">
        <v>1582</v>
      </c>
      <c r="J7693" s="36">
        <v>20</v>
      </c>
    </row>
    <row r="7694" spans="1:10" x14ac:dyDescent="0.25">
      <c r="A7694" s="67"/>
      <c r="B7694" s="67"/>
      <c r="C7694" s="67"/>
      <c r="D7694" s="67"/>
      <c r="E7694" s="67" t="s">
        <v>383</v>
      </c>
      <c r="F7694" s="68">
        <v>42675</v>
      </c>
      <c r="G7694" s="67" t="s">
        <v>1835</v>
      </c>
      <c r="H7694" s="67"/>
      <c r="I7694" s="67" t="s">
        <v>1836</v>
      </c>
      <c r="J7694" s="36">
        <v>100</v>
      </c>
    </row>
    <row r="7695" spans="1:10" x14ac:dyDescent="0.25">
      <c r="A7695" s="67"/>
      <c r="B7695" s="67"/>
      <c r="C7695" s="67"/>
      <c r="D7695" s="67"/>
      <c r="E7695" s="67" t="s">
        <v>383</v>
      </c>
      <c r="F7695" s="68">
        <v>42735</v>
      </c>
      <c r="G7695" s="67" t="s">
        <v>1470</v>
      </c>
      <c r="H7695" s="67"/>
      <c r="I7695" s="67" t="s">
        <v>1471</v>
      </c>
      <c r="J7695" s="36">
        <v>20</v>
      </c>
    </row>
    <row r="7696" spans="1:10" x14ac:dyDescent="0.25">
      <c r="A7696" s="67"/>
      <c r="B7696" s="67"/>
      <c r="C7696" s="67"/>
      <c r="D7696" s="67"/>
      <c r="E7696" s="67" t="s">
        <v>383</v>
      </c>
      <c r="F7696" s="68">
        <v>42855</v>
      </c>
      <c r="G7696" s="67" t="s">
        <v>1474</v>
      </c>
      <c r="H7696" s="67"/>
      <c r="I7696" s="67" t="s">
        <v>1475</v>
      </c>
      <c r="J7696" s="36">
        <v>20</v>
      </c>
    </row>
    <row r="7697" spans="1:10" ht="15.75" thickBot="1" x14ac:dyDescent="0.3">
      <c r="A7697" s="67"/>
      <c r="B7697" s="67"/>
      <c r="C7697" s="67"/>
      <c r="D7697" s="67"/>
      <c r="E7697" s="67" t="s">
        <v>383</v>
      </c>
      <c r="F7697" s="68">
        <v>42886</v>
      </c>
      <c r="G7697" s="67" t="s">
        <v>1545</v>
      </c>
      <c r="H7697" s="67"/>
      <c r="I7697" s="67" t="s">
        <v>1546</v>
      </c>
      <c r="J7697" s="37">
        <v>20</v>
      </c>
    </row>
    <row r="7698" spans="1:10" x14ac:dyDescent="0.25">
      <c r="A7698" s="67"/>
      <c r="B7698" s="67"/>
      <c r="C7698" s="67" t="s">
        <v>6103</v>
      </c>
      <c r="D7698" s="67"/>
      <c r="E7698" s="67"/>
      <c r="F7698" s="68"/>
      <c r="G7698" s="67"/>
      <c r="H7698" s="67"/>
      <c r="I7698" s="67"/>
      <c r="J7698" s="36">
        <f>ROUND(SUM(J7682:J7697),5)</f>
        <v>400</v>
      </c>
    </row>
    <row r="7699" spans="1:10" x14ac:dyDescent="0.25">
      <c r="A7699" s="64"/>
      <c r="B7699" s="64"/>
      <c r="C7699" s="64" t="s">
        <v>6104</v>
      </c>
      <c r="D7699" s="64"/>
      <c r="E7699" s="64"/>
      <c r="F7699" s="65"/>
      <c r="G7699" s="64"/>
      <c r="H7699" s="64"/>
      <c r="I7699" s="64"/>
      <c r="J7699" s="57"/>
    </row>
    <row r="7700" spans="1:10" x14ac:dyDescent="0.25">
      <c r="A7700" s="67"/>
      <c r="B7700" s="67"/>
      <c r="C7700" s="67"/>
      <c r="D7700" s="67"/>
      <c r="E7700" s="67" t="s">
        <v>383</v>
      </c>
      <c r="F7700" s="68">
        <v>40602</v>
      </c>
      <c r="G7700" s="67" t="s">
        <v>1202</v>
      </c>
      <c r="H7700" s="67"/>
      <c r="I7700" s="67" t="s">
        <v>1203</v>
      </c>
      <c r="J7700" s="36">
        <v>40</v>
      </c>
    </row>
    <row r="7701" spans="1:10" x14ac:dyDescent="0.25">
      <c r="A7701" s="67"/>
      <c r="B7701" s="67"/>
      <c r="C7701" s="67"/>
      <c r="D7701" s="67"/>
      <c r="E7701" s="67" t="s">
        <v>383</v>
      </c>
      <c r="F7701" s="68">
        <v>40633</v>
      </c>
      <c r="G7701" s="67" t="s">
        <v>384</v>
      </c>
      <c r="H7701" s="67"/>
      <c r="I7701" s="67" t="s">
        <v>385</v>
      </c>
      <c r="J7701" s="36">
        <v>40</v>
      </c>
    </row>
    <row r="7702" spans="1:10" x14ac:dyDescent="0.25">
      <c r="A7702" s="67"/>
      <c r="B7702" s="67"/>
      <c r="C7702" s="67"/>
      <c r="D7702" s="67"/>
      <c r="E7702" s="67" t="s">
        <v>383</v>
      </c>
      <c r="F7702" s="68">
        <v>40908</v>
      </c>
      <c r="G7702" s="67" t="s">
        <v>1618</v>
      </c>
      <c r="H7702" s="67"/>
      <c r="I7702" s="67" t="s">
        <v>1619</v>
      </c>
      <c r="J7702" s="36">
        <v>20</v>
      </c>
    </row>
    <row r="7703" spans="1:10" x14ac:dyDescent="0.25">
      <c r="A7703" s="67"/>
      <c r="B7703" s="67"/>
      <c r="C7703" s="67"/>
      <c r="D7703" s="67"/>
      <c r="E7703" s="67" t="s">
        <v>383</v>
      </c>
      <c r="F7703" s="68">
        <v>40968</v>
      </c>
      <c r="G7703" s="67" t="s">
        <v>1622</v>
      </c>
      <c r="H7703" s="67"/>
      <c r="I7703" s="67" t="s">
        <v>1623</v>
      </c>
      <c r="J7703" s="36">
        <v>60</v>
      </c>
    </row>
    <row r="7704" spans="1:10" x14ac:dyDescent="0.25">
      <c r="A7704" s="67"/>
      <c r="B7704" s="67"/>
      <c r="C7704" s="67"/>
      <c r="D7704" s="67"/>
      <c r="E7704" s="67" t="s">
        <v>383</v>
      </c>
      <c r="F7704" s="68">
        <v>40999</v>
      </c>
      <c r="G7704" s="67" t="s">
        <v>702</v>
      </c>
      <c r="H7704" s="67"/>
      <c r="I7704" s="67" t="s">
        <v>703</v>
      </c>
      <c r="J7704" s="36">
        <v>20</v>
      </c>
    </row>
    <row r="7705" spans="1:10" x14ac:dyDescent="0.25">
      <c r="A7705" s="67"/>
      <c r="B7705" s="67"/>
      <c r="C7705" s="67"/>
      <c r="D7705" s="67"/>
      <c r="E7705" s="67" t="s">
        <v>383</v>
      </c>
      <c r="F7705" s="68">
        <v>41121</v>
      </c>
      <c r="G7705" s="67" t="s">
        <v>1513</v>
      </c>
      <c r="H7705" s="67"/>
      <c r="I7705" s="67" t="s">
        <v>1514</v>
      </c>
      <c r="J7705" s="36">
        <v>60</v>
      </c>
    </row>
    <row r="7706" spans="1:10" x14ac:dyDescent="0.25">
      <c r="A7706" s="67"/>
      <c r="B7706" s="67"/>
      <c r="C7706" s="67"/>
      <c r="D7706" s="67"/>
      <c r="E7706" s="67" t="s">
        <v>383</v>
      </c>
      <c r="F7706" s="68">
        <v>41152</v>
      </c>
      <c r="G7706" s="67" t="s">
        <v>1565</v>
      </c>
      <c r="H7706" s="67"/>
      <c r="I7706" s="67" t="s">
        <v>1566</v>
      </c>
      <c r="J7706" s="36">
        <v>20</v>
      </c>
    </row>
    <row r="7707" spans="1:10" x14ac:dyDescent="0.25">
      <c r="A7707" s="67"/>
      <c r="B7707" s="67"/>
      <c r="C7707" s="67"/>
      <c r="D7707" s="67"/>
      <c r="E7707" s="67" t="s">
        <v>383</v>
      </c>
      <c r="F7707" s="68">
        <v>41213</v>
      </c>
      <c r="G7707" s="67" t="s">
        <v>1569</v>
      </c>
      <c r="H7707" s="67"/>
      <c r="I7707" s="67" t="s">
        <v>1570</v>
      </c>
      <c r="J7707" s="36">
        <v>20</v>
      </c>
    </row>
    <row r="7708" spans="1:10" x14ac:dyDescent="0.25">
      <c r="A7708" s="67"/>
      <c r="B7708" s="67"/>
      <c r="C7708" s="67"/>
      <c r="D7708" s="67"/>
      <c r="E7708" s="67" t="s">
        <v>383</v>
      </c>
      <c r="F7708" s="68">
        <v>41274</v>
      </c>
      <c r="G7708" s="67" t="s">
        <v>1541</v>
      </c>
      <c r="H7708" s="67"/>
      <c r="I7708" s="67" t="s">
        <v>1542</v>
      </c>
      <c r="J7708" s="36">
        <v>20</v>
      </c>
    </row>
    <row r="7709" spans="1:10" x14ac:dyDescent="0.25">
      <c r="A7709" s="67"/>
      <c r="B7709" s="67"/>
      <c r="C7709" s="67"/>
      <c r="D7709" s="67"/>
      <c r="E7709" s="67" t="s">
        <v>383</v>
      </c>
      <c r="F7709" s="68">
        <v>41394</v>
      </c>
      <c r="G7709" s="67" t="s">
        <v>1515</v>
      </c>
      <c r="H7709" s="67"/>
      <c r="I7709" s="67" t="s">
        <v>1516</v>
      </c>
      <c r="J7709" s="36">
        <v>20</v>
      </c>
    </row>
    <row r="7710" spans="1:10" x14ac:dyDescent="0.25">
      <c r="A7710" s="67"/>
      <c r="B7710" s="67"/>
      <c r="C7710" s="67"/>
      <c r="D7710" s="67"/>
      <c r="E7710" s="67" t="s">
        <v>383</v>
      </c>
      <c r="F7710" s="68">
        <v>41486</v>
      </c>
      <c r="G7710" s="67" t="s">
        <v>1517</v>
      </c>
      <c r="H7710" s="67"/>
      <c r="I7710" s="67" t="s">
        <v>1518</v>
      </c>
      <c r="J7710" s="36">
        <v>58</v>
      </c>
    </row>
    <row r="7711" spans="1:10" x14ac:dyDescent="0.25">
      <c r="A7711" s="67"/>
      <c r="B7711" s="67"/>
      <c r="C7711" s="67"/>
      <c r="D7711" s="67"/>
      <c r="E7711" s="67" t="s">
        <v>383</v>
      </c>
      <c r="F7711" s="68">
        <v>41517</v>
      </c>
      <c r="G7711" s="67" t="s">
        <v>1508</v>
      </c>
      <c r="H7711" s="67"/>
      <c r="I7711" s="67" t="s">
        <v>1509</v>
      </c>
      <c r="J7711" s="36">
        <v>20</v>
      </c>
    </row>
    <row r="7712" spans="1:10" x14ac:dyDescent="0.25">
      <c r="A7712" s="67"/>
      <c r="B7712" s="67"/>
      <c r="C7712" s="67"/>
      <c r="D7712" s="67"/>
      <c r="E7712" s="67" t="s">
        <v>383</v>
      </c>
      <c r="F7712" s="68">
        <v>41578</v>
      </c>
      <c r="G7712" s="67" t="s">
        <v>421</v>
      </c>
      <c r="H7712" s="67"/>
      <c r="I7712" s="67" t="s">
        <v>422</v>
      </c>
      <c r="J7712" s="36">
        <v>20</v>
      </c>
    </row>
    <row r="7713" spans="1:10" x14ac:dyDescent="0.25">
      <c r="A7713" s="67"/>
      <c r="B7713" s="67"/>
      <c r="C7713" s="67"/>
      <c r="D7713" s="67"/>
      <c r="E7713" s="67" t="s">
        <v>383</v>
      </c>
      <c r="F7713" s="68">
        <v>41608</v>
      </c>
      <c r="G7713" s="67" t="s">
        <v>1519</v>
      </c>
      <c r="H7713" s="67"/>
      <c r="I7713" s="67" t="s">
        <v>1520</v>
      </c>
      <c r="J7713" s="36">
        <v>20</v>
      </c>
    </row>
    <row r="7714" spans="1:10" x14ac:dyDescent="0.25">
      <c r="A7714" s="67"/>
      <c r="B7714" s="67"/>
      <c r="C7714" s="67"/>
      <c r="D7714" s="67"/>
      <c r="E7714" s="67" t="s">
        <v>383</v>
      </c>
      <c r="F7714" s="68">
        <v>41639</v>
      </c>
      <c r="G7714" s="67" t="s">
        <v>1628</v>
      </c>
      <c r="H7714" s="67"/>
      <c r="I7714" s="67" t="s">
        <v>1629</v>
      </c>
      <c r="J7714" s="36">
        <v>20</v>
      </c>
    </row>
    <row r="7715" spans="1:10" x14ac:dyDescent="0.25">
      <c r="A7715" s="67"/>
      <c r="B7715" s="67"/>
      <c r="C7715" s="67"/>
      <c r="D7715" s="67"/>
      <c r="E7715" s="67" t="s">
        <v>383</v>
      </c>
      <c r="F7715" s="68">
        <v>41670</v>
      </c>
      <c r="G7715" s="67" t="s">
        <v>1573</v>
      </c>
      <c r="H7715" s="67"/>
      <c r="I7715" s="67" t="s">
        <v>1574</v>
      </c>
      <c r="J7715" s="36">
        <v>20</v>
      </c>
    </row>
    <row r="7716" spans="1:10" x14ac:dyDescent="0.25">
      <c r="A7716" s="67"/>
      <c r="B7716" s="67"/>
      <c r="C7716" s="67"/>
      <c r="D7716" s="67"/>
      <c r="E7716" s="67" t="s">
        <v>383</v>
      </c>
      <c r="F7716" s="68">
        <v>41759</v>
      </c>
      <c r="G7716" s="67" t="s">
        <v>1521</v>
      </c>
      <c r="H7716" s="67"/>
      <c r="I7716" s="67" t="s">
        <v>1522</v>
      </c>
      <c r="J7716" s="36">
        <v>20</v>
      </c>
    </row>
    <row r="7717" spans="1:10" x14ac:dyDescent="0.25">
      <c r="A7717" s="67"/>
      <c r="B7717" s="67"/>
      <c r="C7717" s="67"/>
      <c r="D7717" s="67"/>
      <c r="E7717" s="67" t="s">
        <v>383</v>
      </c>
      <c r="F7717" s="68">
        <v>41851</v>
      </c>
      <c r="G7717" s="67" t="s">
        <v>1780</v>
      </c>
      <c r="H7717" s="67"/>
      <c r="I7717" s="67" t="s">
        <v>1781</v>
      </c>
      <c r="J7717" s="36">
        <v>58</v>
      </c>
    </row>
    <row r="7718" spans="1:10" x14ac:dyDescent="0.25">
      <c r="A7718" s="67"/>
      <c r="B7718" s="67"/>
      <c r="C7718" s="67"/>
      <c r="D7718" s="67"/>
      <c r="E7718" s="67" t="s">
        <v>383</v>
      </c>
      <c r="F7718" s="68">
        <v>41882</v>
      </c>
      <c r="G7718" s="67" t="s">
        <v>1492</v>
      </c>
      <c r="H7718" s="67"/>
      <c r="I7718" s="67" t="s">
        <v>1493</v>
      </c>
      <c r="J7718" s="36">
        <v>38</v>
      </c>
    </row>
    <row r="7719" spans="1:10" x14ac:dyDescent="0.25">
      <c r="A7719" s="67"/>
      <c r="B7719" s="67"/>
      <c r="C7719" s="67"/>
      <c r="D7719" s="67"/>
      <c r="E7719" s="67" t="s">
        <v>383</v>
      </c>
      <c r="F7719" s="68">
        <v>42004</v>
      </c>
      <c r="G7719" s="67" t="s">
        <v>1648</v>
      </c>
      <c r="H7719" s="67"/>
      <c r="I7719" s="67" t="s">
        <v>1649</v>
      </c>
      <c r="J7719" s="36">
        <v>20</v>
      </c>
    </row>
    <row r="7720" spans="1:10" x14ac:dyDescent="0.25">
      <c r="A7720" s="67"/>
      <c r="B7720" s="67"/>
      <c r="C7720" s="67"/>
      <c r="D7720" s="67"/>
      <c r="E7720" s="67" t="s">
        <v>383</v>
      </c>
      <c r="F7720" s="68">
        <v>42124</v>
      </c>
      <c r="G7720" s="67" t="s">
        <v>1523</v>
      </c>
      <c r="H7720" s="67"/>
      <c r="I7720" s="67" t="s">
        <v>1524</v>
      </c>
      <c r="J7720" s="36">
        <v>20</v>
      </c>
    </row>
    <row r="7721" spans="1:10" x14ac:dyDescent="0.25">
      <c r="A7721" s="67"/>
      <c r="B7721" s="67"/>
      <c r="C7721" s="67"/>
      <c r="D7721" s="67"/>
      <c r="E7721" s="67" t="s">
        <v>383</v>
      </c>
      <c r="F7721" s="68">
        <v>42155</v>
      </c>
      <c r="G7721" s="67" t="s">
        <v>1650</v>
      </c>
      <c r="H7721" s="67"/>
      <c r="I7721" s="67" t="s">
        <v>1651</v>
      </c>
      <c r="J7721" s="36">
        <v>60</v>
      </c>
    </row>
    <row r="7722" spans="1:10" x14ac:dyDescent="0.25">
      <c r="A7722" s="67"/>
      <c r="B7722" s="67"/>
      <c r="C7722" s="67"/>
      <c r="D7722" s="67"/>
      <c r="E7722" s="67" t="s">
        <v>383</v>
      </c>
      <c r="F7722" s="68">
        <v>42216</v>
      </c>
      <c r="G7722" s="67" t="s">
        <v>1655</v>
      </c>
      <c r="H7722" s="67"/>
      <c r="I7722" s="67" t="s">
        <v>1656</v>
      </c>
      <c r="J7722" s="36">
        <v>20</v>
      </c>
    </row>
    <row r="7723" spans="1:10" x14ac:dyDescent="0.25">
      <c r="A7723" s="67"/>
      <c r="B7723" s="67"/>
      <c r="C7723" s="67"/>
      <c r="D7723" s="67"/>
      <c r="E7723" s="67" t="s">
        <v>383</v>
      </c>
      <c r="F7723" s="68">
        <v>42247</v>
      </c>
      <c r="G7723" s="67" t="s">
        <v>1658</v>
      </c>
      <c r="H7723" s="67"/>
      <c r="I7723" s="67" t="s">
        <v>1659</v>
      </c>
      <c r="J7723" s="36">
        <v>20</v>
      </c>
    </row>
    <row r="7724" spans="1:10" x14ac:dyDescent="0.25">
      <c r="A7724" s="67"/>
      <c r="B7724" s="67"/>
      <c r="C7724" s="67"/>
      <c r="D7724" s="67"/>
      <c r="E7724" s="67" t="s">
        <v>383</v>
      </c>
      <c r="F7724" s="68">
        <v>42277</v>
      </c>
      <c r="G7724" s="67" t="s">
        <v>991</v>
      </c>
      <c r="H7724" s="67"/>
      <c r="I7724" s="67" t="s">
        <v>992</v>
      </c>
      <c r="J7724" s="36">
        <v>40</v>
      </c>
    </row>
    <row r="7725" spans="1:10" x14ac:dyDescent="0.25">
      <c r="A7725" s="67"/>
      <c r="B7725" s="67"/>
      <c r="C7725" s="67"/>
      <c r="D7725" s="67"/>
      <c r="E7725" s="67" t="s">
        <v>383</v>
      </c>
      <c r="F7725" s="68">
        <v>42369</v>
      </c>
      <c r="G7725" s="67" t="s">
        <v>1663</v>
      </c>
      <c r="H7725" s="67"/>
      <c r="I7725" s="67" t="s">
        <v>1664</v>
      </c>
      <c r="J7725" s="36">
        <v>20</v>
      </c>
    </row>
    <row r="7726" spans="1:10" x14ac:dyDescent="0.25">
      <c r="A7726" s="67"/>
      <c r="B7726" s="67"/>
      <c r="C7726" s="67"/>
      <c r="D7726" s="67"/>
      <c r="E7726" s="67" t="s">
        <v>383</v>
      </c>
      <c r="F7726" s="68">
        <v>42460</v>
      </c>
      <c r="G7726" s="67" t="s">
        <v>1466</v>
      </c>
      <c r="H7726" s="67"/>
      <c r="I7726" s="67" t="s">
        <v>1467</v>
      </c>
      <c r="J7726" s="36">
        <v>20</v>
      </c>
    </row>
    <row r="7727" spans="1:10" x14ac:dyDescent="0.25">
      <c r="A7727" s="67"/>
      <c r="B7727" s="67"/>
      <c r="C7727" s="67"/>
      <c r="D7727" s="67"/>
      <c r="E7727" s="67" t="s">
        <v>383</v>
      </c>
      <c r="F7727" s="68">
        <v>42490</v>
      </c>
      <c r="G7727" s="67" t="s">
        <v>1666</v>
      </c>
      <c r="H7727" s="67"/>
      <c r="I7727" s="67" t="s">
        <v>1667</v>
      </c>
      <c r="J7727" s="36">
        <v>38</v>
      </c>
    </row>
    <row r="7728" spans="1:10" x14ac:dyDescent="0.25">
      <c r="A7728" s="67"/>
      <c r="B7728" s="67"/>
      <c r="C7728" s="67"/>
      <c r="D7728" s="67"/>
      <c r="E7728" s="67" t="s">
        <v>383</v>
      </c>
      <c r="F7728" s="68">
        <v>42551</v>
      </c>
      <c r="G7728" s="67" t="s">
        <v>1669</v>
      </c>
      <c r="H7728" s="67"/>
      <c r="I7728" s="67" t="s">
        <v>1670</v>
      </c>
      <c r="J7728" s="36">
        <v>20</v>
      </c>
    </row>
    <row r="7729" spans="1:10" x14ac:dyDescent="0.25">
      <c r="A7729" s="67"/>
      <c r="B7729" s="67"/>
      <c r="C7729" s="67"/>
      <c r="D7729" s="67"/>
      <c r="E7729" s="67" t="s">
        <v>383</v>
      </c>
      <c r="F7729" s="68">
        <v>42582</v>
      </c>
      <c r="G7729" s="67" t="s">
        <v>1830</v>
      </c>
      <c r="H7729" s="67"/>
      <c r="I7729" s="67" t="s">
        <v>1831</v>
      </c>
      <c r="J7729" s="36">
        <v>20</v>
      </c>
    </row>
    <row r="7730" spans="1:10" x14ac:dyDescent="0.25">
      <c r="A7730" s="67"/>
      <c r="B7730" s="67"/>
      <c r="C7730" s="67"/>
      <c r="D7730" s="67"/>
      <c r="E7730" s="67" t="s">
        <v>383</v>
      </c>
      <c r="F7730" s="68">
        <v>42613</v>
      </c>
      <c r="G7730" s="67" t="s">
        <v>1482</v>
      </c>
      <c r="H7730" s="67"/>
      <c r="I7730" s="67" t="s">
        <v>1483</v>
      </c>
      <c r="J7730" s="36">
        <v>20</v>
      </c>
    </row>
    <row r="7731" spans="1:10" x14ac:dyDescent="0.25">
      <c r="A7731" s="67"/>
      <c r="B7731" s="67"/>
      <c r="C7731" s="67"/>
      <c r="D7731" s="67"/>
      <c r="E7731" s="67" t="s">
        <v>383</v>
      </c>
      <c r="F7731" s="68">
        <v>42735</v>
      </c>
      <c r="G7731" s="67" t="s">
        <v>1470</v>
      </c>
      <c r="H7731" s="67"/>
      <c r="I7731" s="67" t="s">
        <v>1471</v>
      </c>
      <c r="J7731" s="36">
        <v>20</v>
      </c>
    </row>
    <row r="7732" spans="1:10" x14ac:dyDescent="0.25">
      <c r="A7732" s="67"/>
      <c r="B7732" s="67"/>
      <c r="C7732" s="67"/>
      <c r="D7732" s="67"/>
      <c r="E7732" s="67" t="s">
        <v>383</v>
      </c>
      <c r="F7732" s="68">
        <v>42794</v>
      </c>
      <c r="G7732" s="67" t="s">
        <v>1551</v>
      </c>
      <c r="H7732" s="67"/>
      <c r="I7732" s="67" t="s">
        <v>1465</v>
      </c>
      <c r="J7732" s="36">
        <v>20</v>
      </c>
    </row>
    <row r="7733" spans="1:10" x14ac:dyDescent="0.25">
      <c r="A7733" s="67"/>
      <c r="B7733" s="67"/>
      <c r="C7733" s="67"/>
      <c r="D7733" s="67"/>
      <c r="E7733" s="67" t="s">
        <v>383</v>
      </c>
      <c r="F7733" s="68">
        <v>42886</v>
      </c>
      <c r="G7733" s="67" t="s">
        <v>1545</v>
      </c>
      <c r="H7733" s="67"/>
      <c r="I7733" s="67" t="s">
        <v>1546</v>
      </c>
      <c r="J7733" s="36">
        <v>38</v>
      </c>
    </row>
    <row r="7734" spans="1:10" ht="15.75" thickBot="1" x14ac:dyDescent="0.3">
      <c r="A7734" s="67"/>
      <c r="B7734" s="67"/>
      <c r="C7734" s="67"/>
      <c r="D7734" s="67"/>
      <c r="E7734" s="67" t="s">
        <v>383</v>
      </c>
      <c r="F7734" s="68">
        <v>43281</v>
      </c>
      <c r="G7734" s="67" t="s">
        <v>1915</v>
      </c>
      <c r="H7734" s="67"/>
      <c r="I7734" s="67" t="s">
        <v>1916</v>
      </c>
      <c r="J7734" s="37">
        <v>20</v>
      </c>
    </row>
    <row r="7735" spans="1:10" x14ac:dyDescent="0.25">
      <c r="A7735" s="67"/>
      <c r="B7735" s="67"/>
      <c r="C7735" s="67" t="s">
        <v>6105</v>
      </c>
      <c r="D7735" s="67"/>
      <c r="E7735" s="67"/>
      <c r="F7735" s="68"/>
      <c r="G7735" s="67"/>
      <c r="H7735" s="67"/>
      <c r="I7735" s="67"/>
      <c r="J7735" s="36">
        <f>ROUND(SUM(J7699:J7734),5)</f>
        <v>1010</v>
      </c>
    </row>
    <row r="7736" spans="1:10" x14ac:dyDescent="0.25">
      <c r="A7736" s="64"/>
      <c r="B7736" s="64"/>
      <c r="C7736" s="64" t="s">
        <v>6106</v>
      </c>
      <c r="D7736" s="64"/>
      <c r="E7736" s="64"/>
      <c r="F7736" s="65"/>
      <c r="G7736" s="64"/>
      <c r="H7736" s="64"/>
      <c r="I7736" s="64"/>
      <c r="J7736" s="57"/>
    </row>
    <row r="7737" spans="1:10" x14ac:dyDescent="0.25">
      <c r="A7737" s="67"/>
      <c r="B7737" s="67"/>
      <c r="C7737" s="67"/>
      <c r="D7737" s="67"/>
      <c r="E7737" s="67" t="s">
        <v>383</v>
      </c>
      <c r="F7737" s="68">
        <v>40179</v>
      </c>
      <c r="G7737" s="67" t="s">
        <v>2379</v>
      </c>
      <c r="H7737" s="67"/>
      <c r="I7737" s="67" t="s">
        <v>2380</v>
      </c>
      <c r="J7737" s="36">
        <v>3560</v>
      </c>
    </row>
    <row r="7738" spans="1:10" x14ac:dyDescent="0.25">
      <c r="A7738" s="67"/>
      <c r="B7738" s="67"/>
      <c r="C7738" s="67"/>
      <c r="D7738" s="67"/>
      <c r="E7738" s="67" t="s">
        <v>383</v>
      </c>
      <c r="F7738" s="68">
        <v>40209</v>
      </c>
      <c r="G7738" s="67" t="s">
        <v>2456</v>
      </c>
      <c r="H7738" s="67"/>
      <c r="I7738" s="67" t="s">
        <v>2457</v>
      </c>
      <c r="J7738" s="36">
        <v>20</v>
      </c>
    </row>
    <row r="7739" spans="1:10" x14ac:dyDescent="0.25">
      <c r="A7739" s="67"/>
      <c r="B7739" s="67"/>
      <c r="C7739" s="67"/>
      <c r="D7739" s="67"/>
      <c r="E7739" s="67" t="s">
        <v>383</v>
      </c>
      <c r="F7739" s="68">
        <v>40268</v>
      </c>
      <c r="G7739" s="67" t="s">
        <v>2458</v>
      </c>
      <c r="H7739" s="67"/>
      <c r="I7739" s="67" t="s">
        <v>2459</v>
      </c>
      <c r="J7739" s="36">
        <v>40</v>
      </c>
    </row>
    <row r="7740" spans="1:10" x14ac:dyDescent="0.25">
      <c r="A7740" s="67"/>
      <c r="B7740" s="67"/>
      <c r="C7740" s="67"/>
      <c r="D7740" s="67"/>
      <c r="E7740" s="67" t="s">
        <v>383</v>
      </c>
      <c r="F7740" s="68">
        <v>40298</v>
      </c>
      <c r="G7740" s="67" t="s">
        <v>2387</v>
      </c>
      <c r="H7740" s="67"/>
      <c r="I7740" s="67" t="s">
        <v>2388</v>
      </c>
      <c r="J7740" s="36">
        <v>20</v>
      </c>
    </row>
    <row r="7741" spans="1:10" x14ac:dyDescent="0.25">
      <c r="A7741" s="67"/>
      <c r="B7741" s="67"/>
      <c r="C7741" s="67"/>
      <c r="D7741" s="67"/>
      <c r="E7741" s="67" t="s">
        <v>383</v>
      </c>
      <c r="F7741" s="68">
        <v>40298</v>
      </c>
      <c r="G7741" s="67" t="s">
        <v>2389</v>
      </c>
      <c r="H7741" s="67"/>
      <c r="I7741" s="67" t="s">
        <v>2390</v>
      </c>
      <c r="J7741" s="36">
        <v>500</v>
      </c>
    </row>
    <row r="7742" spans="1:10" x14ac:dyDescent="0.25">
      <c r="A7742" s="67"/>
      <c r="B7742" s="67"/>
      <c r="C7742" s="67"/>
      <c r="D7742" s="67"/>
      <c r="E7742" s="67" t="s">
        <v>383</v>
      </c>
      <c r="F7742" s="68">
        <v>40390</v>
      </c>
      <c r="G7742" s="67" t="s">
        <v>2460</v>
      </c>
      <c r="H7742" s="67"/>
      <c r="I7742" s="67" t="s">
        <v>2461</v>
      </c>
      <c r="J7742" s="36">
        <v>20</v>
      </c>
    </row>
    <row r="7743" spans="1:10" x14ac:dyDescent="0.25">
      <c r="A7743" s="67"/>
      <c r="B7743" s="67"/>
      <c r="C7743" s="67"/>
      <c r="D7743" s="67"/>
      <c r="E7743" s="67" t="s">
        <v>383</v>
      </c>
      <c r="F7743" s="68">
        <v>40390</v>
      </c>
      <c r="G7743" s="67" t="s">
        <v>2395</v>
      </c>
      <c r="H7743" s="67"/>
      <c r="I7743" s="67" t="s">
        <v>2396</v>
      </c>
      <c r="J7743" s="36">
        <v>2500</v>
      </c>
    </row>
    <row r="7744" spans="1:10" x14ac:dyDescent="0.25">
      <c r="A7744" s="67"/>
      <c r="B7744" s="67"/>
      <c r="C7744" s="67"/>
      <c r="D7744" s="67"/>
      <c r="E7744" s="67" t="s">
        <v>383</v>
      </c>
      <c r="F7744" s="68">
        <v>40421</v>
      </c>
      <c r="G7744" s="67" t="s">
        <v>3110</v>
      </c>
      <c r="H7744" s="67"/>
      <c r="I7744" s="67" t="s">
        <v>3111</v>
      </c>
      <c r="J7744" s="36">
        <v>40</v>
      </c>
    </row>
    <row r="7745" spans="1:10" x14ac:dyDescent="0.25">
      <c r="A7745" s="67"/>
      <c r="B7745" s="67"/>
      <c r="C7745" s="67"/>
      <c r="D7745" s="67"/>
      <c r="E7745" s="67" t="s">
        <v>383</v>
      </c>
      <c r="F7745" s="68">
        <v>40421</v>
      </c>
      <c r="G7745" s="67" t="s">
        <v>3326</v>
      </c>
      <c r="H7745" s="67"/>
      <c r="I7745" s="67" t="s">
        <v>3327</v>
      </c>
      <c r="J7745" s="36">
        <v>1000</v>
      </c>
    </row>
    <row r="7746" spans="1:10" x14ac:dyDescent="0.25">
      <c r="A7746" s="67"/>
      <c r="B7746" s="67"/>
      <c r="C7746" s="67"/>
      <c r="D7746" s="67"/>
      <c r="E7746" s="67" t="s">
        <v>383</v>
      </c>
      <c r="F7746" s="68">
        <v>40421</v>
      </c>
      <c r="G7746" s="67" t="s">
        <v>3326</v>
      </c>
      <c r="H7746" s="67"/>
      <c r="I7746" s="67" t="s">
        <v>3327</v>
      </c>
      <c r="J7746" s="36">
        <v>-276.62</v>
      </c>
    </row>
    <row r="7747" spans="1:10" x14ac:dyDescent="0.25">
      <c r="A7747" s="67"/>
      <c r="B7747" s="67"/>
      <c r="C7747" s="67"/>
      <c r="D7747" s="67"/>
      <c r="E7747" s="67" t="s">
        <v>383</v>
      </c>
      <c r="F7747" s="68">
        <v>40451</v>
      </c>
      <c r="G7747" s="67" t="s">
        <v>2462</v>
      </c>
      <c r="H7747" s="67"/>
      <c r="I7747" s="67" t="s">
        <v>2463</v>
      </c>
      <c r="J7747" s="36">
        <v>20</v>
      </c>
    </row>
    <row r="7748" spans="1:10" x14ac:dyDescent="0.25">
      <c r="A7748" s="67"/>
      <c r="B7748" s="67"/>
      <c r="C7748" s="67"/>
      <c r="D7748" s="67"/>
      <c r="E7748" s="67" t="s">
        <v>383</v>
      </c>
      <c r="F7748" s="68">
        <v>40451</v>
      </c>
      <c r="G7748" s="67" t="s">
        <v>3328</v>
      </c>
      <c r="H7748" s="67"/>
      <c r="I7748" s="67" t="s">
        <v>3329</v>
      </c>
      <c r="J7748" s="36">
        <v>500</v>
      </c>
    </row>
    <row r="7749" spans="1:10" x14ac:dyDescent="0.25">
      <c r="A7749" s="67"/>
      <c r="B7749" s="67"/>
      <c r="C7749" s="67"/>
      <c r="D7749" s="67"/>
      <c r="E7749" s="67" t="s">
        <v>383</v>
      </c>
      <c r="F7749" s="68">
        <v>40512</v>
      </c>
      <c r="G7749" s="67" t="s">
        <v>2464</v>
      </c>
      <c r="H7749" s="67"/>
      <c r="I7749" s="67" t="s">
        <v>2465</v>
      </c>
      <c r="J7749" s="36">
        <v>20</v>
      </c>
    </row>
    <row r="7750" spans="1:10" x14ac:dyDescent="0.25">
      <c r="A7750" s="67"/>
      <c r="B7750" s="67"/>
      <c r="C7750" s="67"/>
      <c r="D7750" s="67"/>
      <c r="E7750" s="67" t="s">
        <v>383</v>
      </c>
      <c r="F7750" s="68">
        <v>40543</v>
      </c>
      <c r="G7750" s="67" t="s">
        <v>1602</v>
      </c>
      <c r="H7750" s="67"/>
      <c r="I7750" s="67" t="s">
        <v>1603</v>
      </c>
      <c r="J7750" s="36">
        <v>20</v>
      </c>
    </row>
    <row r="7751" spans="1:10" x14ac:dyDescent="0.25">
      <c r="A7751" s="67"/>
      <c r="B7751" s="67"/>
      <c r="C7751" s="67"/>
      <c r="D7751" s="67"/>
      <c r="E7751" s="67" t="s">
        <v>383</v>
      </c>
      <c r="F7751" s="68">
        <v>40543</v>
      </c>
      <c r="G7751" s="67" t="s">
        <v>1604</v>
      </c>
      <c r="H7751" s="67"/>
      <c r="I7751" s="67" t="s">
        <v>1605</v>
      </c>
      <c r="J7751" s="36">
        <v>500</v>
      </c>
    </row>
    <row r="7752" spans="1:10" x14ac:dyDescent="0.25">
      <c r="A7752" s="67"/>
      <c r="B7752" s="67"/>
      <c r="C7752" s="67"/>
      <c r="D7752" s="67"/>
      <c r="E7752" s="67" t="s">
        <v>383</v>
      </c>
      <c r="F7752" s="68">
        <v>40543</v>
      </c>
      <c r="G7752" s="67" t="s">
        <v>1604</v>
      </c>
      <c r="H7752" s="67"/>
      <c r="I7752" s="67" t="s">
        <v>1605</v>
      </c>
      <c r="J7752" s="36">
        <v>420</v>
      </c>
    </row>
    <row r="7753" spans="1:10" x14ac:dyDescent="0.25">
      <c r="A7753" s="67"/>
      <c r="B7753" s="67"/>
      <c r="C7753" s="67"/>
      <c r="D7753" s="67"/>
      <c r="E7753" s="67" t="s">
        <v>383</v>
      </c>
      <c r="F7753" s="68">
        <v>40574</v>
      </c>
      <c r="G7753" s="67" t="s">
        <v>1561</v>
      </c>
      <c r="H7753" s="67"/>
      <c r="I7753" s="67" t="s">
        <v>1562</v>
      </c>
      <c r="J7753" s="36">
        <v>-2225.85</v>
      </c>
    </row>
    <row r="7754" spans="1:10" x14ac:dyDescent="0.25">
      <c r="A7754" s="67"/>
      <c r="B7754" s="67"/>
      <c r="C7754" s="67"/>
      <c r="D7754" s="67"/>
      <c r="E7754" s="67" t="s">
        <v>383</v>
      </c>
      <c r="F7754" s="68">
        <v>40574</v>
      </c>
      <c r="G7754" s="67" t="s">
        <v>1608</v>
      </c>
      <c r="H7754" s="67"/>
      <c r="I7754" s="67" t="s">
        <v>1609</v>
      </c>
      <c r="J7754" s="36">
        <v>-125.57</v>
      </c>
    </row>
    <row r="7755" spans="1:10" x14ac:dyDescent="0.25">
      <c r="A7755" s="67"/>
      <c r="B7755" s="67"/>
      <c r="C7755" s="67"/>
      <c r="D7755" s="67"/>
      <c r="E7755" s="67" t="s">
        <v>383</v>
      </c>
      <c r="F7755" s="68">
        <v>40574</v>
      </c>
      <c r="G7755" s="67" t="s">
        <v>1608</v>
      </c>
      <c r="H7755" s="67"/>
      <c r="I7755" s="67" t="s">
        <v>2863</v>
      </c>
      <c r="J7755" s="36">
        <v>500</v>
      </c>
    </row>
    <row r="7756" spans="1:10" x14ac:dyDescent="0.25">
      <c r="A7756" s="67"/>
      <c r="B7756" s="67"/>
      <c r="C7756" s="67"/>
      <c r="D7756" s="67"/>
      <c r="E7756" s="67" t="s">
        <v>383</v>
      </c>
      <c r="F7756" s="68">
        <v>40602</v>
      </c>
      <c r="G7756" s="67" t="s">
        <v>3231</v>
      </c>
      <c r="H7756" s="67"/>
      <c r="I7756" s="67" t="s">
        <v>3232</v>
      </c>
      <c r="J7756" s="36">
        <v>-1000</v>
      </c>
    </row>
    <row r="7757" spans="1:10" x14ac:dyDescent="0.25">
      <c r="A7757" s="67"/>
      <c r="B7757" s="67"/>
      <c r="C7757" s="67"/>
      <c r="D7757" s="67"/>
      <c r="E7757" s="67" t="s">
        <v>383</v>
      </c>
      <c r="F7757" s="68">
        <v>40633</v>
      </c>
      <c r="G7757" s="67" t="s">
        <v>1610</v>
      </c>
      <c r="H7757" s="67"/>
      <c r="I7757" s="67" t="s">
        <v>1611</v>
      </c>
      <c r="J7757" s="36">
        <v>-148.74</v>
      </c>
    </row>
    <row r="7758" spans="1:10" x14ac:dyDescent="0.25">
      <c r="A7758" s="67"/>
      <c r="B7758" s="67"/>
      <c r="C7758" s="67"/>
      <c r="D7758" s="67"/>
      <c r="E7758" s="67" t="s">
        <v>383</v>
      </c>
      <c r="F7758" s="68">
        <v>40663</v>
      </c>
      <c r="G7758" s="67" t="s">
        <v>1612</v>
      </c>
      <c r="H7758" s="67"/>
      <c r="I7758" s="67" t="s">
        <v>1613</v>
      </c>
      <c r="J7758" s="36">
        <v>20</v>
      </c>
    </row>
    <row r="7759" spans="1:10" x14ac:dyDescent="0.25">
      <c r="A7759" s="67"/>
      <c r="B7759" s="67"/>
      <c r="C7759" s="67"/>
      <c r="D7759" s="67"/>
      <c r="E7759" s="67" t="s">
        <v>383</v>
      </c>
      <c r="F7759" s="68">
        <v>40663</v>
      </c>
      <c r="G7759" s="67" t="s">
        <v>1700</v>
      </c>
      <c r="H7759" s="67"/>
      <c r="I7759" s="67" t="s">
        <v>1701</v>
      </c>
      <c r="J7759" s="36">
        <v>-167.47</v>
      </c>
    </row>
    <row r="7760" spans="1:10" x14ac:dyDescent="0.25">
      <c r="A7760" s="67"/>
      <c r="B7760" s="67"/>
      <c r="C7760" s="67"/>
      <c r="D7760" s="67"/>
      <c r="E7760" s="67" t="s">
        <v>383</v>
      </c>
      <c r="F7760" s="68">
        <v>40663</v>
      </c>
      <c r="G7760" s="67" t="s">
        <v>1702</v>
      </c>
      <c r="H7760" s="67"/>
      <c r="I7760" s="67" t="s">
        <v>1703</v>
      </c>
      <c r="J7760" s="36">
        <v>1000</v>
      </c>
    </row>
    <row r="7761" spans="1:10" x14ac:dyDescent="0.25">
      <c r="A7761" s="67"/>
      <c r="B7761" s="67"/>
      <c r="C7761" s="67"/>
      <c r="D7761" s="67"/>
      <c r="E7761" s="67" t="s">
        <v>383</v>
      </c>
      <c r="F7761" s="68">
        <v>40724</v>
      </c>
      <c r="G7761" s="67" t="s">
        <v>1496</v>
      </c>
      <c r="H7761" s="67"/>
      <c r="I7761" s="67" t="s">
        <v>1497</v>
      </c>
      <c r="J7761" s="36">
        <v>40</v>
      </c>
    </row>
    <row r="7762" spans="1:10" x14ac:dyDescent="0.25">
      <c r="A7762" s="67"/>
      <c r="B7762" s="67"/>
      <c r="C7762" s="67"/>
      <c r="D7762" s="67"/>
      <c r="E7762" s="67" t="s">
        <v>383</v>
      </c>
      <c r="F7762" s="68">
        <v>40724</v>
      </c>
      <c r="G7762" s="67" t="s">
        <v>2399</v>
      </c>
      <c r="H7762" s="67"/>
      <c r="I7762" s="67" t="s">
        <v>2400</v>
      </c>
      <c r="J7762" s="36">
        <v>-181</v>
      </c>
    </row>
    <row r="7763" spans="1:10" x14ac:dyDescent="0.25">
      <c r="A7763" s="67"/>
      <c r="B7763" s="67"/>
      <c r="C7763" s="67"/>
      <c r="D7763" s="67"/>
      <c r="E7763" s="67" t="s">
        <v>383</v>
      </c>
      <c r="F7763" s="68">
        <v>40724</v>
      </c>
      <c r="G7763" s="67" t="s">
        <v>1706</v>
      </c>
      <c r="H7763" s="67"/>
      <c r="I7763" s="67" t="s">
        <v>1707</v>
      </c>
      <c r="J7763" s="36">
        <v>40</v>
      </c>
    </row>
    <row r="7764" spans="1:10" x14ac:dyDescent="0.25">
      <c r="A7764" s="67"/>
      <c r="B7764" s="67"/>
      <c r="C7764" s="67"/>
      <c r="D7764" s="67"/>
      <c r="E7764" s="67" t="s">
        <v>383</v>
      </c>
      <c r="F7764" s="68">
        <v>40755</v>
      </c>
      <c r="G7764" s="67" t="s">
        <v>1563</v>
      </c>
      <c r="H7764" s="67"/>
      <c r="I7764" s="67" t="s">
        <v>1564</v>
      </c>
      <c r="J7764" s="36">
        <v>40</v>
      </c>
    </row>
    <row r="7765" spans="1:10" x14ac:dyDescent="0.25">
      <c r="A7765" s="67"/>
      <c r="B7765" s="67"/>
      <c r="C7765" s="67"/>
      <c r="D7765" s="67"/>
      <c r="E7765" s="67" t="s">
        <v>383</v>
      </c>
      <c r="F7765" s="68">
        <v>40755</v>
      </c>
      <c r="G7765" s="67" t="s">
        <v>3537</v>
      </c>
      <c r="H7765" s="67"/>
      <c r="I7765" s="67" t="s">
        <v>3538</v>
      </c>
      <c r="J7765" s="36">
        <v>1942.03</v>
      </c>
    </row>
    <row r="7766" spans="1:10" x14ac:dyDescent="0.25">
      <c r="A7766" s="67"/>
      <c r="B7766" s="67"/>
      <c r="C7766" s="67"/>
      <c r="D7766" s="67"/>
      <c r="E7766" s="67" t="s">
        <v>383</v>
      </c>
      <c r="F7766" s="68">
        <v>40877</v>
      </c>
      <c r="G7766" s="67" t="s">
        <v>894</v>
      </c>
      <c r="H7766" s="67"/>
      <c r="I7766" s="67" t="s">
        <v>895</v>
      </c>
      <c r="J7766" s="36">
        <v>340</v>
      </c>
    </row>
    <row r="7767" spans="1:10" x14ac:dyDescent="0.25">
      <c r="A7767" s="67"/>
      <c r="B7767" s="67"/>
      <c r="C7767" s="67"/>
      <c r="D7767" s="67"/>
      <c r="E7767" s="67" t="s">
        <v>383</v>
      </c>
      <c r="F7767" s="68">
        <v>40877</v>
      </c>
      <c r="G7767" s="67" t="s">
        <v>1616</v>
      </c>
      <c r="H7767" s="67"/>
      <c r="I7767" s="67" t="s">
        <v>1617</v>
      </c>
      <c r="J7767" s="36">
        <v>-406.52</v>
      </c>
    </row>
    <row r="7768" spans="1:10" x14ac:dyDescent="0.25">
      <c r="A7768" s="67"/>
      <c r="B7768" s="67"/>
      <c r="C7768" s="67"/>
      <c r="D7768" s="67"/>
      <c r="E7768" s="67" t="s">
        <v>383</v>
      </c>
      <c r="F7768" s="68">
        <v>40877</v>
      </c>
      <c r="G7768" s="67" t="s">
        <v>2074</v>
      </c>
      <c r="H7768" s="67"/>
      <c r="I7768" s="67" t="s">
        <v>2075</v>
      </c>
      <c r="J7768" s="36">
        <v>1000</v>
      </c>
    </row>
    <row r="7769" spans="1:10" x14ac:dyDescent="0.25">
      <c r="A7769" s="67"/>
      <c r="B7769" s="67"/>
      <c r="C7769" s="67"/>
      <c r="D7769" s="67"/>
      <c r="E7769" s="67" t="s">
        <v>383</v>
      </c>
      <c r="F7769" s="68">
        <v>40939</v>
      </c>
      <c r="G7769" s="67" t="s">
        <v>1620</v>
      </c>
      <c r="H7769" s="67"/>
      <c r="I7769" s="67" t="s">
        <v>1621</v>
      </c>
      <c r="J7769" s="36">
        <v>485.89</v>
      </c>
    </row>
    <row r="7770" spans="1:10" x14ac:dyDescent="0.25">
      <c r="A7770" s="67"/>
      <c r="B7770" s="67"/>
      <c r="C7770" s="67"/>
      <c r="D7770" s="67"/>
      <c r="E7770" s="67" t="s">
        <v>383</v>
      </c>
      <c r="F7770" s="68">
        <v>40968</v>
      </c>
      <c r="G7770" s="67" t="s">
        <v>1716</v>
      </c>
      <c r="H7770" s="67"/>
      <c r="I7770" s="67" t="s">
        <v>1717</v>
      </c>
      <c r="J7770" s="36">
        <v>500</v>
      </c>
    </row>
    <row r="7771" spans="1:10" x14ac:dyDescent="0.25">
      <c r="A7771" s="67"/>
      <c r="B7771" s="67"/>
      <c r="C7771" s="67"/>
      <c r="D7771" s="67"/>
      <c r="E7771" s="67" t="s">
        <v>383</v>
      </c>
      <c r="F7771" s="68">
        <v>40999</v>
      </c>
      <c r="G7771" s="67" t="s">
        <v>702</v>
      </c>
      <c r="H7771" s="67"/>
      <c r="I7771" s="67" t="s">
        <v>703</v>
      </c>
      <c r="J7771" s="36">
        <v>20</v>
      </c>
    </row>
    <row r="7772" spans="1:10" x14ac:dyDescent="0.25">
      <c r="A7772" s="67"/>
      <c r="B7772" s="67"/>
      <c r="C7772" s="67"/>
      <c r="D7772" s="67"/>
      <c r="E7772" s="67" t="s">
        <v>383</v>
      </c>
      <c r="F7772" s="68">
        <v>40999</v>
      </c>
      <c r="G7772" s="67" t="s">
        <v>1718</v>
      </c>
      <c r="H7772" s="67"/>
      <c r="I7772" s="67" t="s">
        <v>1719</v>
      </c>
      <c r="J7772" s="36">
        <v>-217.73</v>
      </c>
    </row>
    <row r="7773" spans="1:10" x14ac:dyDescent="0.25">
      <c r="A7773" s="67"/>
      <c r="B7773" s="67"/>
      <c r="C7773" s="67"/>
      <c r="D7773" s="67"/>
      <c r="E7773" s="67" t="s">
        <v>383</v>
      </c>
      <c r="F7773" s="68">
        <v>41029</v>
      </c>
      <c r="G7773" s="67" t="s">
        <v>1554</v>
      </c>
      <c r="H7773" s="67"/>
      <c r="I7773" s="67" t="s">
        <v>1555</v>
      </c>
      <c r="J7773" s="36">
        <v>-218.14</v>
      </c>
    </row>
    <row r="7774" spans="1:10" x14ac:dyDescent="0.25">
      <c r="A7774" s="67"/>
      <c r="B7774" s="67"/>
      <c r="C7774" s="67"/>
      <c r="D7774" s="67"/>
      <c r="E7774" s="67" t="s">
        <v>383</v>
      </c>
      <c r="F7774" s="68">
        <v>41029</v>
      </c>
      <c r="G7774" s="67" t="s">
        <v>3989</v>
      </c>
      <c r="H7774" s="67"/>
      <c r="I7774" s="67" t="s">
        <v>3990</v>
      </c>
      <c r="J7774" s="36">
        <v>982.93</v>
      </c>
    </row>
    <row r="7775" spans="1:10" x14ac:dyDescent="0.25">
      <c r="A7775" s="67"/>
      <c r="B7775" s="67"/>
      <c r="C7775" s="67"/>
      <c r="D7775" s="67"/>
      <c r="E7775" s="67" t="s">
        <v>383</v>
      </c>
      <c r="F7775" s="68">
        <v>41060</v>
      </c>
      <c r="G7775" s="67" t="s">
        <v>1486</v>
      </c>
      <c r="H7775" s="67"/>
      <c r="I7775" s="67" t="s">
        <v>1487</v>
      </c>
      <c r="J7775" s="36">
        <v>40</v>
      </c>
    </row>
    <row r="7776" spans="1:10" x14ac:dyDescent="0.25">
      <c r="A7776" s="67"/>
      <c r="B7776" s="67"/>
      <c r="C7776" s="67"/>
      <c r="D7776" s="67"/>
      <c r="E7776" s="67" t="s">
        <v>383</v>
      </c>
      <c r="F7776" s="68">
        <v>41121</v>
      </c>
      <c r="G7776" s="67" t="s">
        <v>1513</v>
      </c>
      <c r="H7776" s="67"/>
      <c r="I7776" s="67" t="s">
        <v>1514</v>
      </c>
      <c r="J7776" s="36">
        <v>60</v>
      </c>
    </row>
    <row r="7777" spans="1:10" x14ac:dyDescent="0.25">
      <c r="A7777" s="67"/>
      <c r="B7777" s="67"/>
      <c r="C7777" s="67"/>
      <c r="D7777" s="67"/>
      <c r="E7777" s="67" t="s">
        <v>383</v>
      </c>
      <c r="F7777" s="68">
        <v>41121</v>
      </c>
      <c r="G7777" s="67" t="s">
        <v>1724</v>
      </c>
      <c r="H7777" s="67"/>
      <c r="I7777" s="67" t="s">
        <v>1725</v>
      </c>
      <c r="J7777" s="36">
        <v>482.38</v>
      </c>
    </row>
    <row r="7778" spans="1:10" x14ac:dyDescent="0.25">
      <c r="A7778" s="67"/>
      <c r="B7778" s="67"/>
      <c r="C7778" s="67"/>
      <c r="D7778" s="67"/>
      <c r="E7778" s="67" t="s">
        <v>383</v>
      </c>
      <c r="F7778" s="68">
        <v>41152</v>
      </c>
      <c r="G7778" s="67" t="s">
        <v>1565</v>
      </c>
      <c r="H7778" s="67"/>
      <c r="I7778" s="67" t="s">
        <v>1566</v>
      </c>
      <c r="J7778" s="36">
        <v>40</v>
      </c>
    </row>
    <row r="7779" spans="1:10" x14ac:dyDescent="0.25">
      <c r="A7779" s="67"/>
      <c r="B7779" s="67"/>
      <c r="C7779" s="67"/>
      <c r="D7779" s="67"/>
      <c r="E7779" s="67" t="s">
        <v>383</v>
      </c>
      <c r="F7779" s="68">
        <v>41182</v>
      </c>
      <c r="G7779" s="67" t="s">
        <v>1506</v>
      </c>
      <c r="H7779" s="67"/>
      <c r="I7779" s="67" t="s">
        <v>1507</v>
      </c>
      <c r="J7779" s="36">
        <v>20</v>
      </c>
    </row>
    <row r="7780" spans="1:10" x14ac:dyDescent="0.25">
      <c r="A7780" s="67"/>
      <c r="B7780" s="67"/>
      <c r="C7780" s="67"/>
      <c r="D7780" s="67"/>
      <c r="E7780" s="67" t="s">
        <v>383</v>
      </c>
      <c r="F7780" s="68">
        <v>41213</v>
      </c>
      <c r="G7780" s="67" t="s">
        <v>1569</v>
      </c>
      <c r="H7780" s="67"/>
      <c r="I7780" s="67" t="s">
        <v>1570</v>
      </c>
      <c r="J7780" s="36">
        <v>100</v>
      </c>
    </row>
    <row r="7781" spans="1:10" x14ac:dyDescent="0.25">
      <c r="A7781" s="67"/>
      <c r="B7781" s="67"/>
      <c r="C7781" s="67"/>
      <c r="D7781" s="67"/>
      <c r="E7781" s="67" t="s">
        <v>383</v>
      </c>
      <c r="F7781" s="68">
        <v>41213</v>
      </c>
      <c r="G7781" s="67" t="s">
        <v>1730</v>
      </c>
      <c r="H7781" s="67"/>
      <c r="I7781" s="67" t="s">
        <v>1731</v>
      </c>
      <c r="J7781" s="36">
        <v>-157.16999999999999</v>
      </c>
    </row>
    <row r="7782" spans="1:10" x14ac:dyDescent="0.25">
      <c r="A7782" s="67"/>
      <c r="B7782" s="67"/>
      <c r="C7782" s="67"/>
      <c r="D7782" s="67"/>
      <c r="E7782" s="67" t="s">
        <v>383</v>
      </c>
      <c r="F7782" s="68">
        <v>41213</v>
      </c>
      <c r="G7782" s="67" t="s">
        <v>1732</v>
      </c>
      <c r="H7782" s="67"/>
      <c r="I7782" s="67" t="s">
        <v>1733</v>
      </c>
      <c r="J7782" s="36">
        <v>20</v>
      </c>
    </row>
    <row r="7783" spans="1:10" x14ac:dyDescent="0.25">
      <c r="A7783" s="67"/>
      <c r="B7783" s="67"/>
      <c r="C7783" s="67"/>
      <c r="D7783" s="67"/>
      <c r="E7783" s="67" t="s">
        <v>383</v>
      </c>
      <c r="F7783" s="68">
        <v>41243</v>
      </c>
      <c r="G7783" s="67" t="s">
        <v>1738</v>
      </c>
      <c r="H7783" s="67"/>
      <c r="I7783" s="67" t="s">
        <v>1739</v>
      </c>
      <c r="J7783" s="36">
        <v>485.44</v>
      </c>
    </row>
    <row r="7784" spans="1:10" x14ac:dyDescent="0.25">
      <c r="A7784" s="67"/>
      <c r="B7784" s="67"/>
      <c r="C7784" s="67"/>
      <c r="D7784" s="67"/>
      <c r="E7784" s="67" t="s">
        <v>383</v>
      </c>
      <c r="F7784" s="68">
        <v>41305</v>
      </c>
      <c r="G7784" s="67" t="s">
        <v>1488</v>
      </c>
      <c r="H7784" s="67"/>
      <c r="I7784" s="67" t="s">
        <v>1489</v>
      </c>
      <c r="J7784" s="36">
        <v>20</v>
      </c>
    </row>
    <row r="7785" spans="1:10" x14ac:dyDescent="0.25">
      <c r="A7785" s="67"/>
      <c r="B7785" s="67"/>
      <c r="C7785" s="67"/>
      <c r="D7785" s="67"/>
      <c r="E7785" s="67" t="s">
        <v>383</v>
      </c>
      <c r="F7785" s="68">
        <v>41305</v>
      </c>
      <c r="G7785" s="67" t="s">
        <v>2864</v>
      </c>
      <c r="H7785" s="67"/>
      <c r="I7785" s="67"/>
      <c r="J7785" s="36">
        <v>485.33</v>
      </c>
    </row>
    <row r="7786" spans="1:10" x14ac:dyDescent="0.25">
      <c r="A7786" s="67"/>
      <c r="B7786" s="67"/>
      <c r="C7786" s="67"/>
      <c r="D7786" s="67"/>
      <c r="E7786" s="67" t="s">
        <v>383</v>
      </c>
      <c r="F7786" s="68">
        <v>41364</v>
      </c>
      <c r="G7786" s="67" t="s">
        <v>2030</v>
      </c>
      <c r="H7786" s="67"/>
      <c r="I7786" s="67"/>
      <c r="J7786" s="36">
        <v>485.49</v>
      </c>
    </row>
    <row r="7787" spans="1:10" x14ac:dyDescent="0.25">
      <c r="A7787" s="67"/>
      <c r="B7787" s="67"/>
      <c r="C7787" s="67"/>
      <c r="D7787" s="67"/>
      <c r="E7787" s="67" t="s">
        <v>383</v>
      </c>
      <c r="F7787" s="68">
        <v>41394</v>
      </c>
      <c r="G7787" s="67" t="s">
        <v>1515</v>
      </c>
      <c r="H7787" s="67"/>
      <c r="I7787" s="67" t="s">
        <v>1516</v>
      </c>
      <c r="J7787" s="36">
        <v>120</v>
      </c>
    </row>
    <row r="7788" spans="1:10" x14ac:dyDescent="0.25">
      <c r="A7788" s="67"/>
      <c r="B7788" s="67"/>
      <c r="C7788" s="67"/>
      <c r="D7788" s="67"/>
      <c r="E7788" s="67" t="s">
        <v>383</v>
      </c>
      <c r="F7788" s="68">
        <v>41425</v>
      </c>
      <c r="G7788" s="67" t="s">
        <v>1490</v>
      </c>
      <c r="H7788" s="67"/>
      <c r="I7788" s="67" t="s">
        <v>1491</v>
      </c>
      <c r="J7788" s="36">
        <v>120</v>
      </c>
    </row>
    <row r="7789" spans="1:10" x14ac:dyDescent="0.25">
      <c r="A7789" s="67"/>
      <c r="B7789" s="67"/>
      <c r="C7789" s="67"/>
      <c r="D7789" s="67"/>
      <c r="E7789" s="67" t="s">
        <v>383</v>
      </c>
      <c r="F7789" s="68">
        <v>41455</v>
      </c>
      <c r="G7789" s="67" t="s">
        <v>1750</v>
      </c>
      <c r="H7789" s="67"/>
      <c r="I7789" s="67" t="s">
        <v>1751</v>
      </c>
      <c r="J7789" s="36">
        <v>80</v>
      </c>
    </row>
    <row r="7790" spans="1:10" x14ac:dyDescent="0.25">
      <c r="A7790" s="67"/>
      <c r="B7790" s="67"/>
      <c r="C7790" s="67"/>
      <c r="D7790" s="67"/>
      <c r="E7790" s="67" t="s">
        <v>383</v>
      </c>
      <c r="F7790" s="68">
        <v>41455</v>
      </c>
      <c r="G7790" s="67" t="s">
        <v>1626</v>
      </c>
      <c r="H7790" s="67"/>
      <c r="I7790" s="67" t="s">
        <v>1627</v>
      </c>
      <c r="J7790" s="36">
        <v>-332.79</v>
      </c>
    </row>
    <row r="7791" spans="1:10" x14ac:dyDescent="0.25">
      <c r="A7791" s="67"/>
      <c r="B7791" s="67"/>
      <c r="C7791" s="67"/>
      <c r="D7791" s="67"/>
      <c r="E7791" s="67" t="s">
        <v>383</v>
      </c>
      <c r="F7791" s="68">
        <v>41486</v>
      </c>
      <c r="G7791" s="67" t="s">
        <v>1517</v>
      </c>
      <c r="H7791" s="67"/>
      <c r="I7791" s="67" t="s">
        <v>1518</v>
      </c>
      <c r="J7791" s="36">
        <v>40</v>
      </c>
    </row>
    <row r="7792" spans="1:10" x14ac:dyDescent="0.25">
      <c r="A7792" s="67"/>
      <c r="B7792" s="67"/>
      <c r="C7792" s="67"/>
      <c r="D7792" s="67"/>
      <c r="E7792" s="67" t="s">
        <v>383</v>
      </c>
      <c r="F7792" s="68">
        <v>41486</v>
      </c>
      <c r="G7792" s="67" t="s">
        <v>2467</v>
      </c>
      <c r="H7792" s="67"/>
      <c r="I7792" s="67" t="s">
        <v>2468</v>
      </c>
      <c r="J7792" s="36">
        <v>-240.46</v>
      </c>
    </row>
    <row r="7793" spans="1:10" x14ac:dyDescent="0.25">
      <c r="A7793" s="67"/>
      <c r="B7793" s="67"/>
      <c r="C7793" s="67"/>
      <c r="D7793" s="67"/>
      <c r="E7793" s="67" t="s">
        <v>383</v>
      </c>
      <c r="F7793" s="68">
        <v>41486</v>
      </c>
      <c r="G7793" s="67" t="s">
        <v>2076</v>
      </c>
      <c r="H7793" s="67"/>
      <c r="I7793" s="67"/>
      <c r="J7793" s="36">
        <v>500</v>
      </c>
    </row>
    <row r="7794" spans="1:10" x14ac:dyDescent="0.25">
      <c r="A7794" s="67"/>
      <c r="B7794" s="67"/>
      <c r="C7794" s="67"/>
      <c r="D7794" s="67"/>
      <c r="E7794" s="67" t="s">
        <v>383</v>
      </c>
      <c r="F7794" s="68">
        <v>41517</v>
      </c>
      <c r="G7794" s="67" t="s">
        <v>1508</v>
      </c>
      <c r="H7794" s="67"/>
      <c r="I7794" s="67" t="s">
        <v>1509</v>
      </c>
      <c r="J7794" s="36">
        <v>20</v>
      </c>
    </row>
    <row r="7795" spans="1:10" x14ac:dyDescent="0.25">
      <c r="A7795" s="67"/>
      <c r="B7795" s="67"/>
      <c r="C7795" s="67"/>
      <c r="D7795" s="67"/>
      <c r="E7795" s="67" t="s">
        <v>383</v>
      </c>
      <c r="F7795" s="68">
        <v>41547</v>
      </c>
      <c r="G7795" s="67" t="s">
        <v>1543</v>
      </c>
      <c r="H7795" s="67"/>
      <c r="I7795" s="67" t="s">
        <v>1544</v>
      </c>
      <c r="J7795" s="36">
        <v>20</v>
      </c>
    </row>
    <row r="7796" spans="1:10" x14ac:dyDescent="0.25">
      <c r="A7796" s="67"/>
      <c r="B7796" s="67"/>
      <c r="C7796" s="67"/>
      <c r="D7796" s="67"/>
      <c r="E7796" s="67" t="s">
        <v>383</v>
      </c>
      <c r="F7796" s="68">
        <v>41578</v>
      </c>
      <c r="G7796" s="67" t="s">
        <v>1760</v>
      </c>
      <c r="H7796" s="67"/>
      <c r="I7796" s="67" t="s">
        <v>1761</v>
      </c>
      <c r="J7796" s="36">
        <v>-3197.93</v>
      </c>
    </row>
    <row r="7797" spans="1:10" x14ac:dyDescent="0.25">
      <c r="A7797" s="67"/>
      <c r="B7797" s="67"/>
      <c r="C7797" s="67"/>
      <c r="D7797" s="67"/>
      <c r="E7797" s="67" t="s">
        <v>383</v>
      </c>
      <c r="F7797" s="68">
        <v>41661</v>
      </c>
      <c r="G7797" s="67" t="s">
        <v>6107</v>
      </c>
      <c r="H7797" s="67"/>
      <c r="I7797" s="67" t="s">
        <v>6108</v>
      </c>
      <c r="J7797" s="36">
        <v>500</v>
      </c>
    </row>
    <row r="7798" spans="1:10" x14ac:dyDescent="0.25">
      <c r="A7798" s="67"/>
      <c r="B7798" s="67"/>
      <c r="C7798" s="67"/>
      <c r="D7798" s="67"/>
      <c r="E7798" s="67" t="s">
        <v>383</v>
      </c>
      <c r="F7798" s="68">
        <v>41666</v>
      </c>
      <c r="G7798" s="67" t="s">
        <v>4652</v>
      </c>
      <c r="H7798" s="67"/>
      <c r="I7798" s="67" t="s">
        <v>6109</v>
      </c>
      <c r="J7798" s="36">
        <v>-247.93</v>
      </c>
    </row>
    <row r="7799" spans="1:10" x14ac:dyDescent="0.25">
      <c r="A7799" s="67"/>
      <c r="B7799" s="67"/>
      <c r="C7799" s="67"/>
      <c r="D7799" s="67"/>
      <c r="E7799" s="67" t="s">
        <v>383</v>
      </c>
      <c r="F7799" s="68">
        <v>41670</v>
      </c>
      <c r="G7799" s="67" t="s">
        <v>1573</v>
      </c>
      <c r="H7799" s="67"/>
      <c r="I7799" s="67" t="s">
        <v>1574</v>
      </c>
      <c r="J7799" s="36">
        <v>20</v>
      </c>
    </row>
    <row r="7800" spans="1:10" x14ac:dyDescent="0.25">
      <c r="A7800" s="67"/>
      <c r="B7800" s="67"/>
      <c r="C7800" s="67"/>
      <c r="D7800" s="67"/>
      <c r="E7800" s="67" t="s">
        <v>383</v>
      </c>
      <c r="F7800" s="68">
        <v>41759</v>
      </c>
      <c r="G7800" s="67" t="s">
        <v>1521</v>
      </c>
      <c r="H7800" s="67"/>
      <c r="I7800" s="67" t="s">
        <v>1522</v>
      </c>
      <c r="J7800" s="36">
        <v>40</v>
      </c>
    </row>
    <row r="7801" spans="1:10" x14ac:dyDescent="0.25">
      <c r="A7801" s="67"/>
      <c r="B7801" s="67"/>
      <c r="C7801" s="67"/>
      <c r="D7801" s="67"/>
      <c r="E7801" s="67" t="s">
        <v>383</v>
      </c>
      <c r="F7801" s="68">
        <v>41841</v>
      </c>
      <c r="G7801" s="67" t="s">
        <v>6110</v>
      </c>
      <c r="H7801" s="67"/>
      <c r="I7801" s="67" t="s">
        <v>6111</v>
      </c>
      <c r="J7801" s="36">
        <v>-2196</v>
      </c>
    </row>
    <row r="7802" spans="1:10" x14ac:dyDescent="0.25">
      <c r="A7802" s="67"/>
      <c r="B7802" s="67"/>
      <c r="C7802" s="67"/>
      <c r="D7802" s="67"/>
      <c r="E7802" s="67" t="s">
        <v>383</v>
      </c>
      <c r="F7802" s="68">
        <v>41851</v>
      </c>
      <c r="G7802" s="67" t="s">
        <v>1780</v>
      </c>
      <c r="H7802" s="67"/>
      <c r="I7802" s="67" t="s">
        <v>1781</v>
      </c>
      <c r="J7802" s="36">
        <v>136</v>
      </c>
    </row>
    <row r="7803" spans="1:10" x14ac:dyDescent="0.25">
      <c r="A7803" s="67"/>
      <c r="B7803" s="67"/>
      <c r="C7803" s="67"/>
      <c r="D7803" s="67"/>
      <c r="E7803" s="67" t="s">
        <v>383</v>
      </c>
      <c r="F7803" s="68">
        <v>41882</v>
      </c>
      <c r="G7803" s="67" t="s">
        <v>1492</v>
      </c>
      <c r="H7803" s="67"/>
      <c r="I7803" s="67" t="s">
        <v>1493</v>
      </c>
      <c r="J7803" s="36">
        <v>60</v>
      </c>
    </row>
    <row r="7804" spans="1:10" x14ac:dyDescent="0.25">
      <c r="A7804" s="67"/>
      <c r="B7804" s="67"/>
      <c r="C7804" s="67"/>
      <c r="D7804" s="67"/>
      <c r="E7804" s="67" t="s">
        <v>383</v>
      </c>
      <c r="F7804" s="68">
        <v>41912</v>
      </c>
      <c r="G7804" s="67" t="s">
        <v>1642</v>
      </c>
      <c r="H7804" s="67"/>
      <c r="I7804" s="67" t="s">
        <v>1643</v>
      </c>
      <c r="J7804" s="36">
        <v>40</v>
      </c>
    </row>
    <row r="7805" spans="1:10" x14ac:dyDescent="0.25">
      <c r="A7805" s="67"/>
      <c r="B7805" s="67"/>
      <c r="C7805" s="67"/>
      <c r="D7805" s="67"/>
      <c r="E7805" s="67" t="s">
        <v>383</v>
      </c>
      <c r="F7805" s="68">
        <v>41920</v>
      </c>
      <c r="G7805" s="67" t="s">
        <v>6112</v>
      </c>
      <c r="H7805" s="67"/>
      <c r="I7805" s="67" t="s">
        <v>6113</v>
      </c>
      <c r="J7805" s="36">
        <v>-1098</v>
      </c>
    </row>
    <row r="7806" spans="1:10" x14ac:dyDescent="0.25">
      <c r="A7806" s="67"/>
      <c r="B7806" s="67"/>
      <c r="C7806" s="67"/>
      <c r="D7806" s="67"/>
      <c r="E7806" s="67" t="s">
        <v>383</v>
      </c>
      <c r="F7806" s="68">
        <v>41943</v>
      </c>
      <c r="G7806" s="67" t="s">
        <v>1644</v>
      </c>
      <c r="H7806" s="67"/>
      <c r="I7806" s="67" t="s">
        <v>1645</v>
      </c>
      <c r="J7806" s="36">
        <v>20</v>
      </c>
    </row>
    <row r="7807" spans="1:10" x14ac:dyDescent="0.25">
      <c r="A7807" s="67"/>
      <c r="B7807" s="67"/>
      <c r="C7807" s="67"/>
      <c r="D7807" s="67"/>
      <c r="E7807" s="67" t="s">
        <v>426</v>
      </c>
      <c r="F7807" s="68">
        <v>42051</v>
      </c>
      <c r="G7807" s="67"/>
      <c r="H7807" s="67" t="s">
        <v>6114</v>
      </c>
      <c r="I7807" s="67" t="s">
        <v>6115</v>
      </c>
      <c r="J7807" s="36">
        <v>-89.94</v>
      </c>
    </row>
    <row r="7808" spans="1:10" x14ac:dyDescent="0.25">
      <c r="A7808" s="67"/>
      <c r="B7808" s="67"/>
      <c r="C7808" s="67"/>
      <c r="D7808" s="67"/>
      <c r="E7808" s="67" t="s">
        <v>426</v>
      </c>
      <c r="F7808" s="68">
        <v>42093</v>
      </c>
      <c r="G7808" s="67"/>
      <c r="H7808" s="67" t="s">
        <v>6116</v>
      </c>
      <c r="I7808" s="67" t="s">
        <v>6117</v>
      </c>
      <c r="J7808" s="36">
        <v>-136.16</v>
      </c>
    </row>
    <row r="7809" spans="1:10" x14ac:dyDescent="0.25">
      <c r="A7809" s="67"/>
      <c r="B7809" s="67"/>
      <c r="C7809" s="67"/>
      <c r="D7809" s="67"/>
      <c r="E7809" s="67" t="s">
        <v>383</v>
      </c>
      <c r="F7809" s="68">
        <v>42094</v>
      </c>
      <c r="G7809" s="67" t="s">
        <v>898</v>
      </c>
      <c r="H7809" s="67"/>
      <c r="I7809" s="67" t="s">
        <v>899</v>
      </c>
      <c r="J7809" s="36">
        <v>20</v>
      </c>
    </row>
    <row r="7810" spans="1:10" x14ac:dyDescent="0.25">
      <c r="A7810" s="67"/>
      <c r="B7810" s="67"/>
      <c r="C7810" s="67"/>
      <c r="D7810" s="67"/>
      <c r="E7810" s="67" t="s">
        <v>426</v>
      </c>
      <c r="F7810" s="68">
        <v>42100</v>
      </c>
      <c r="G7810" s="67"/>
      <c r="H7810" s="67" t="s">
        <v>6118</v>
      </c>
      <c r="I7810" s="67" t="s">
        <v>6119</v>
      </c>
      <c r="J7810" s="36">
        <v>-419.27</v>
      </c>
    </row>
    <row r="7811" spans="1:10" x14ac:dyDescent="0.25">
      <c r="A7811" s="67"/>
      <c r="B7811" s="67"/>
      <c r="C7811" s="67"/>
      <c r="D7811" s="67"/>
      <c r="E7811" s="67" t="s">
        <v>426</v>
      </c>
      <c r="F7811" s="68">
        <v>42163</v>
      </c>
      <c r="G7811" s="67"/>
      <c r="H7811" s="67" t="s">
        <v>6114</v>
      </c>
      <c r="I7811" s="67" t="s">
        <v>1806</v>
      </c>
      <c r="J7811" s="36">
        <v>-419.19</v>
      </c>
    </row>
    <row r="7812" spans="1:10" x14ac:dyDescent="0.25">
      <c r="A7812" s="67"/>
      <c r="B7812" s="67"/>
      <c r="C7812" s="67"/>
      <c r="D7812" s="67"/>
      <c r="E7812" s="67" t="s">
        <v>426</v>
      </c>
      <c r="F7812" s="68">
        <v>42212</v>
      </c>
      <c r="G7812" s="67"/>
      <c r="H7812" s="67" t="s">
        <v>6114</v>
      </c>
      <c r="I7812" s="67" t="s">
        <v>1806</v>
      </c>
      <c r="J7812" s="36">
        <v>-182.24</v>
      </c>
    </row>
    <row r="7813" spans="1:10" x14ac:dyDescent="0.25">
      <c r="A7813" s="67"/>
      <c r="B7813" s="67"/>
      <c r="C7813" s="67"/>
      <c r="D7813" s="67"/>
      <c r="E7813" s="67" t="s">
        <v>383</v>
      </c>
      <c r="F7813" s="68">
        <v>42214</v>
      </c>
      <c r="G7813" s="67" t="s">
        <v>1653</v>
      </c>
      <c r="H7813" s="67"/>
      <c r="I7813" s="67" t="s">
        <v>1654</v>
      </c>
      <c r="J7813" s="36">
        <v>-75</v>
      </c>
    </row>
    <row r="7814" spans="1:10" x14ac:dyDescent="0.25">
      <c r="A7814" s="67"/>
      <c r="B7814" s="67"/>
      <c r="C7814" s="67"/>
      <c r="D7814" s="67"/>
      <c r="E7814" s="67" t="s">
        <v>383</v>
      </c>
      <c r="F7814" s="68">
        <v>42216</v>
      </c>
      <c r="G7814" s="67" t="s">
        <v>1655</v>
      </c>
      <c r="H7814" s="67"/>
      <c r="I7814" s="67" t="s">
        <v>1656</v>
      </c>
      <c r="J7814" s="36">
        <v>80</v>
      </c>
    </row>
    <row r="7815" spans="1:10" x14ac:dyDescent="0.25">
      <c r="A7815" s="67"/>
      <c r="B7815" s="67"/>
      <c r="C7815" s="67"/>
      <c r="D7815" s="67"/>
      <c r="E7815" s="67" t="s">
        <v>426</v>
      </c>
      <c r="F7815" s="68">
        <v>42226</v>
      </c>
      <c r="G7815" s="67"/>
      <c r="H7815" s="67" t="s">
        <v>6120</v>
      </c>
      <c r="I7815" s="67" t="s">
        <v>1806</v>
      </c>
      <c r="J7815" s="36">
        <v>-175.77</v>
      </c>
    </row>
    <row r="7816" spans="1:10" x14ac:dyDescent="0.25">
      <c r="A7816" s="67"/>
      <c r="B7816" s="67"/>
      <c r="C7816" s="67"/>
      <c r="D7816" s="67"/>
      <c r="E7816" s="67" t="s">
        <v>426</v>
      </c>
      <c r="F7816" s="68">
        <v>42275</v>
      </c>
      <c r="G7816" s="67"/>
      <c r="H7816" s="67" t="s">
        <v>6114</v>
      </c>
      <c r="I7816" s="67" t="s">
        <v>3122</v>
      </c>
      <c r="J7816" s="36">
        <v>-89.94</v>
      </c>
    </row>
    <row r="7817" spans="1:10" x14ac:dyDescent="0.25">
      <c r="A7817" s="67"/>
      <c r="B7817" s="67"/>
      <c r="C7817" s="67"/>
      <c r="D7817" s="67"/>
      <c r="E7817" s="67" t="s">
        <v>426</v>
      </c>
      <c r="F7817" s="68">
        <v>42275</v>
      </c>
      <c r="G7817" s="67"/>
      <c r="H7817" s="67" t="s">
        <v>823</v>
      </c>
      <c r="I7817" s="67" t="s">
        <v>1806</v>
      </c>
      <c r="J7817" s="36">
        <v>-266.52</v>
      </c>
    </row>
    <row r="7818" spans="1:10" x14ac:dyDescent="0.25">
      <c r="A7818" s="67"/>
      <c r="B7818" s="67"/>
      <c r="C7818" s="67"/>
      <c r="D7818" s="67"/>
      <c r="E7818" s="67" t="s">
        <v>383</v>
      </c>
      <c r="F7818" s="68">
        <v>42308</v>
      </c>
      <c r="G7818" s="67" t="s">
        <v>1460</v>
      </c>
      <c r="H7818" s="67"/>
      <c r="I7818" s="67" t="s">
        <v>1461</v>
      </c>
      <c r="J7818" s="36">
        <v>38</v>
      </c>
    </row>
    <row r="7819" spans="1:10" x14ac:dyDescent="0.25">
      <c r="A7819" s="67"/>
      <c r="B7819" s="67"/>
      <c r="C7819" s="67"/>
      <c r="D7819" s="67"/>
      <c r="E7819" s="67" t="s">
        <v>426</v>
      </c>
      <c r="F7819" s="68">
        <v>42366</v>
      </c>
      <c r="G7819" s="67"/>
      <c r="H7819" s="67" t="s">
        <v>6116</v>
      </c>
      <c r="I7819" s="67" t="s">
        <v>2091</v>
      </c>
      <c r="J7819" s="36">
        <v>-102.19</v>
      </c>
    </row>
    <row r="7820" spans="1:10" x14ac:dyDescent="0.25">
      <c r="A7820" s="67"/>
      <c r="B7820" s="67"/>
      <c r="C7820" s="67"/>
      <c r="D7820" s="67"/>
      <c r="E7820" s="67" t="s">
        <v>426</v>
      </c>
      <c r="F7820" s="68">
        <v>42408</v>
      </c>
      <c r="G7820" s="67"/>
      <c r="H7820" s="67" t="s">
        <v>6120</v>
      </c>
      <c r="I7820" s="67" t="s">
        <v>1806</v>
      </c>
      <c r="J7820" s="36">
        <v>-105.15</v>
      </c>
    </row>
    <row r="7821" spans="1:10" x14ac:dyDescent="0.25">
      <c r="A7821" s="67"/>
      <c r="B7821" s="67"/>
      <c r="C7821" s="67"/>
      <c r="D7821" s="67"/>
      <c r="E7821" s="67" t="s">
        <v>426</v>
      </c>
      <c r="F7821" s="68">
        <v>42439</v>
      </c>
      <c r="G7821" s="67"/>
      <c r="H7821" s="67" t="s">
        <v>823</v>
      </c>
      <c r="I7821" s="67" t="s">
        <v>1806</v>
      </c>
      <c r="J7821" s="36">
        <v>-107.9</v>
      </c>
    </row>
    <row r="7822" spans="1:10" x14ac:dyDescent="0.25">
      <c r="A7822" s="67"/>
      <c r="B7822" s="67"/>
      <c r="C7822" s="67"/>
      <c r="D7822" s="67"/>
      <c r="E7822" s="67" t="s">
        <v>383</v>
      </c>
      <c r="F7822" s="68">
        <v>42460</v>
      </c>
      <c r="G7822" s="67" t="s">
        <v>1466</v>
      </c>
      <c r="H7822" s="67"/>
      <c r="I7822" s="67" t="s">
        <v>1467</v>
      </c>
      <c r="J7822" s="36">
        <v>20</v>
      </c>
    </row>
    <row r="7823" spans="1:10" x14ac:dyDescent="0.25">
      <c r="A7823" s="67"/>
      <c r="B7823" s="67"/>
      <c r="C7823" s="67"/>
      <c r="D7823" s="67"/>
      <c r="E7823" s="67" t="s">
        <v>383</v>
      </c>
      <c r="F7823" s="68">
        <v>42490</v>
      </c>
      <c r="G7823" s="67" t="s">
        <v>1666</v>
      </c>
      <c r="H7823" s="67"/>
      <c r="I7823" s="67" t="s">
        <v>1667</v>
      </c>
      <c r="J7823" s="36">
        <v>58</v>
      </c>
    </row>
    <row r="7824" spans="1:10" x14ac:dyDescent="0.25">
      <c r="A7824" s="67"/>
      <c r="B7824" s="67"/>
      <c r="C7824" s="67"/>
      <c r="D7824" s="67"/>
      <c r="E7824" s="67" t="s">
        <v>383</v>
      </c>
      <c r="F7824" s="68">
        <v>42521</v>
      </c>
      <c r="G7824" s="67" t="s">
        <v>1480</v>
      </c>
      <c r="H7824" s="67"/>
      <c r="I7824" s="67" t="s">
        <v>1481</v>
      </c>
      <c r="J7824" s="36">
        <v>20</v>
      </c>
    </row>
    <row r="7825" spans="1:10" x14ac:dyDescent="0.25">
      <c r="A7825" s="67"/>
      <c r="B7825" s="67"/>
      <c r="C7825" s="67"/>
      <c r="D7825" s="67"/>
      <c r="E7825" s="67" t="s">
        <v>426</v>
      </c>
      <c r="F7825" s="68">
        <v>42541</v>
      </c>
      <c r="G7825" s="67"/>
      <c r="H7825" s="67" t="s">
        <v>823</v>
      </c>
      <c r="I7825" s="67" t="s">
        <v>6121</v>
      </c>
      <c r="J7825" s="36">
        <v>-338.71</v>
      </c>
    </row>
    <row r="7826" spans="1:10" x14ac:dyDescent="0.25">
      <c r="A7826" s="67"/>
      <c r="B7826" s="67"/>
      <c r="C7826" s="67"/>
      <c r="D7826" s="67"/>
      <c r="E7826" s="67" t="s">
        <v>426</v>
      </c>
      <c r="F7826" s="68">
        <v>42569</v>
      </c>
      <c r="G7826" s="67"/>
      <c r="H7826" s="67" t="s">
        <v>6120</v>
      </c>
      <c r="I7826" s="67" t="s">
        <v>6122</v>
      </c>
      <c r="J7826" s="36">
        <v>-100</v>
      </c>
    </row>
    <row r="7827" spans="1:10" x14ac:dyDescent="0.25">
      <c r="A7827" s="67"/>
      <c r="B7827" s="67"/>
      <c r="C7827" s="67"/>
      <c r="D7827" s="67"/>
      <c r="E7827" s="67" t="s">
        <v>383</v>
      </c>
      <c r="F7827" s="68">
        <v>42582</v>
      </c>
      <c r="G7827" s="67" t="s">
        <v>1830</v>
      </c>
      <c r="H7827" s="67"/>
      <c r="I7827" s="67" t="s">
        <v>1831</v>
      </c>
      <c r="J7827" s="36">
        <v>20</v>
      </c>
    </row>
    <row r="7828" spans="1:10" x14ac:dyDescent="0.25">
      <c r="A7828" s="67"/>
      <c r="B7828" s="67"/>
      <c r="C7828" s="67"/>
      <c r="D7828" s="67"/>
      <c r="E7828" s="67" t="s">
        <v>383</v>
      </c>
      <c r="F7828" s="68">
        <v>42613</v>
      </c>
      <c r="G7828" s="67" t="s">
        <v>1482</v>
      </c>
      <c r="H7828" s="67"/>
      <c r="I7828" s="67" t="s">
        <v>1483</v>
      </c>
      <c r="J7828" s="36">
        <v>40</v>
      </c>
    </row>
    <row r="7829" spans="1:10" x14ac:dyDescent="0.25">
      <c r="A7829" s="67"/>
      <c r="B7829" s="67"/>
      <c r="C7829" s="67"/>
      <c r="D7829" s="67"/>
      <c r="E7829" s="67" t="s">
        <v>426</v>
      </c>
      <c r="F7829" s="68">
        <v>42619</v>
      </c>
      <c r="G7829" s="67"/>
      <c r="H7829" s="67" t="s">
        <v>823</v>
      </c>
      <c r="I7829" s="67" t="s">
        <v>1806</v>
      </c>
      <c r="J7829" s="36">
        <v>-119.94</v>
      </c>
    </row>
    <row r="7830" spans="1:10" x14ac:dyDescent="0.25">
      <c r="A7830" s="67"/>
      <c r="B7830" s="67"/>
      <c r="C7830" s="67"/>
      <c r="D7830" s="67"/>
      <c r="E7830" s="67" t="s">
        <v>383</v>
      </c>
      <c r="F7830" s="68">
        <v>42643</v>
      </c>
      <c r="G7830" s="67" t="s">
        <v>1581</v>
      </c>
      <c r="H7830" s="67"/>
      <c r="I7830" s="67" t="s">
        <v>1582</v>
      </c>
      <c r="J7830" s="36">
        <v>58</v>
      </c>
    </row>
    <row r="7831" spans="1:10" x14ac:dyDescent="0.25">
      <c r="A7831" s="67"/>
      <c r="B7831" s="67"/>
      <c r="C7831" s="67"/>
      <c r="D7831" s="67"/>
      <c r="E7831" s="67" t="s">
        <v>383</v>
      </c>
      <c r="F7831" s="68">
        <v>42675</v>
      </c>
      <c r="G7831" s="67" t="s">
        <v>1835</v>
      </c>
      <c r="H7831" s="67"/>
      <c r="I7831" s="67" t="s">
        <v>1836</v>
      </c>
      <c r="J7831" s="36">
        <v>20</v>
      </c>
    </row>
    <row r="7832" spans="1:10" x14ac:dyDescent="0.25">
      <c r="A7832" s="67"/>
      <c r="B7832" s="67"/>
      <c r="C7832" s="67"/>
      <c r="D7832" s="67"/>
      <c r="E7832" s="67" t="s">
        <v>383</v>
      </c>
      <c r="F7832" s="68">
        <v>42704</v>
      </c>
      <c r="G7832" s="67" t="s">
        <v>1468</v>
      </c>
      <c r="H7832" s="67"/>
      <c r="I7832" s="67" t="s">
        <v>1469</v>
      </c>
      <c r="J7832" s="36">
        <v>20</v>
      </c>
    </row>
    <row r="7833" spans="1:10" x14ac:dyDescent="0.25">
      <c r="A7833" s="67"/>
      <c r="B7833" s="67"/>
      <c r="C7833" s="67"/>
      <c r="D7833" s="67"/>
      <c r="E7833" s="67" t="s">
        <v>383</v>
      </c>
      <c r="F7833" s="68">
        <v>42735</v>
      </c>
      <c r="G7833" s="67" t="s">
        <v>1470</v>
      </c>
      <c r="H7833" s="67"/>
      <c r="I7833" s="67" t="s">
        <v>1471</v>
      </c>
      <c r="J7833" s="36">
        <v>38</v>
      </c>
    </row>
    <row r="7834" spans="1:10" x14ac:dyDescent="0.25">
      <c r="A7834" s="67"/>
      <c r="B7834" s="67"/>
      <c r="C7834" s="67"/>
      <c r="D7834" s="67"/>
      <c r="E7834" s="67" t="s">
        <v>383</v>
      </c>
      <c r="F7834" s="68">
        <v>42766</v>
      </c>
      <c r="G7834" s="67" t="s">
        <v>1586</v>
      </c>
      <c r="H7834" s="67"/>
      <c r="I7834" s="67" t="s">
        <v>1587</v>
      </c>
      <c r="J7834" s="36">
        <v>20</v>
      </c>
    </row>
    <row r="7835" spans="1:10" x14ac:dyDescent="0.25">
      <c r="A7835" s="67"/>
      <c r="B7835" s="67"/>
      <c r="C7835" s="67"/>
      <c r="D7835" s="67"/>
      <c r="E7835" s="67" t="s">
        <v>383</v>
      </c>
      <c r="F7835" s="68">
        <v>42767</v>
      </c>
      <c r="G7835" s="67" t="s">
        <v>1009</v>
      </c>
      <c r="H7835" s="67"/>
      <c r="I7835" s="67" t="s">
        <v>1556</v>
      </c>
      <c r="J7835" s="36">
        <v>-312</v>
      </c>
    </row>
    <row r="7836" spans="1:10" x14ac:dyDescent="0.25">
      <c r="A7836" s="67"/>
      <c r="B7836" s="67"/>
      <c r="C7836" s="67"/>
      <c r="D7836" s="67"/>
      <c r="E7836" s="67" t="s">
        <v>390</v>
      </c>
      <c r="F7836" s="68">
        <v>42917</v>
      </c>
      <c r="G7836" s="67" t="s">
        <v>6123</v>
      </c>
      <c r="H7836" s="67" t="s">
        <v>6120</v>
      </c>
      <c r="I7836" s="67" t="s">
        <v>6124</v>
      </c>
      <c r="J7836" s="36">
        <v>-182.59</v>
      </c>
    </row>
    <row r="7837" spans="1:10" x14ac:dyDescent="0.25">
      <c r="A7837" s="67"/>
      <c r="B7837" s="67"/>
      <c r="C7837" s="67"/>
      <c r="D7837" s="67"/>
      <c r="E7837" s="67" t="s">
        <v>390</v>
      </c>
      <c r="F7837" s="68">
        <v>42917</v>
      </c>
      <c r="G7837" s="67" t="s">
        <v>6125</v>
      </c>
      <c r="H7837" s="67" t="s">
        <v>6120</v>
      </c>
      <c r="I7837" s="67" t="s">
        <v>6124</v>
      </c>
      <c r="J7837" s="36">
        <v>-159.77000000000001</v>
      </c>
    </row>
    <row r="7838" spans="1:10" x14ac:dyDescent="0.25">
      <c r="A7838" s="67"/>
      <c r="B7838" s="67"/>
      <c r="C7838" s="67"/>
      <c r="D7838" s="67"/>
      <c r="E7838" s="67" t="s">
        <v>390</v>
      </c>
      <c r="F7838" s="68">
        <v>42933</v>
      </c>
      <c r="G7838" s="67" t="s">
        <v>6126</v>
      </c>
      <c r="H7838" s="67" t="s">
        <v>6120</v>
      </c>
      <c r="I7838" s="67" t="s">
        <v>6127</v>
      </c>
      <c r="J7838" s="36">
        <v>-182.21</v>
      </c>
    </row>
    <row r="7839" spans="1:10" x14ac:dyDescent="0.25">
      <c r="A7839" s="67"/>
      <c r="B7839" s="67"/>
      <c r="C7839" s="67"/>
      <c r="D7839" s="67"/>
      <c r="E7839" s="67" t="s">
        <v>390</v>
      </c>
      <c r="F7839" s="68">
        <v>42949</v>
      </c>
      <c r="G7839" s="67" t="s">
        <v>6128</v>
      </c>
      <c r="H7839" s="67" t="s">
        <v>6120</v>
      </c>
      <c r="I7839" s="67" t="s">
        <v>6129</v>
      </c>
      <c r="J7839" s="36">
        <v>-149.77000000000001</v>
      </c>
    </row>
    <row r="7840" spans="1:10" x14ac:dyDescent="0.25">
      <c r="A7840" s="67"/>
      <c r="B7840" s="67"/>
      <c r="C7840" s="67"/>
      <c r="D7840" s="67"/>
      <c r="E7840" s="67" t="s">
        <v>390</v>
      </c>
      <c r="F7840" s="68">
        <v>42977</v>
      </c>
      <c r="G7840" s="67" t="s">
        <v>6130</v>
      </c>
      <c r="H7840" s="67" t="s">
        <v>6120</v>
      </c>
      <c r="I7840" s="67" t="s">
        <v>6129</v>
      </c>
      <c r="J7840" s="36">
        <v>-149.77000000000001</v>
      </c>
    </row>
    <row r="7841" spans="1:10" x14ac:dyDescent="0.25">
      <c r="A7841" s="67"/>
      <c r="B7841" s="67"/>
      <c r="C7841" s="67"/>
      <c r="D7841" s="67"/>
      <c r="E7841" s="67" t="s">
        <v>390</v>
      </c>
      <c r="F7841" s="68">
        <v>42983</v>
      </c>
      <c r="G7841" s="67" t="s">
        <v>6131</v>
      </c>
      <c r="H7841" s="67" t="s">
        <v>6120</v>
      </c>
      <c r="I7841" s="67" t="s">
        <v>6132</v>
      </c>
      <c r="J7841" s="36">
        <v>-89.94</v>
      </c>
    </row>
    <row r="7842" spans="1:10" x14ac:dyDescent="0.25">
      <c r="A7842" s="67"/>
      <c r="B7842" s="67"/>
      <c r="C7842" s="67"/>
      <c r="D7842" s="67"/>
      <c r="E7842" s="67" t="s">
        <v>390</v>
      </c>
      <c r="F7842" s="68">
        <v>43010</v>
      </c>
      <c r="G7842" s="67" t="s">
        <v>6133</v>
      </c>
      <c r="H7842" s="67" t="s">
        <v>6120</v>
      </c>
      <c r="I7842" s="67" t="s">
        <v>6134</v>
      </c>
      <c r="J7842" s="36">
        <v>-172.21</v>
      </c>
    </row>
    <row r="7843" spans="1:10" x14ac:dyDescent="0.25">
      <c r="A7843" s="67"/>
      <c r="B7843" s="67"/>
      <c r="C7843" s="67"/>
      <c r="D7843" s="67"/>
      <c r="E7843" s="67" t="s">
        <v>390</v>
      </c>
      <c r="F7843" s="68">
        <v>43035</v>
      </c>
      <c r="G7843" s="67" t="s">
        <v>6135</v>
      </c>
      <c r="H7843" s="67" t="s">
        <v>6120</v>
      </c>
      <c r="I7843" s="67" t="s">
        <v>6136</v>
      </c>
      <c r="J7843" s="36">
        <v>-149.77000000000001</v>
      </c>
    </row>
    <row r="7844" spans="1:10" x14ac:dyDescent="0.25">
      <c r="A7844" s="67"/>
      <c r="B7844" s="67"/>
      <c r="C7844" s="67"/>
      <c r="D7844" s="67"/>
      <c r="E7844" s="67" t="s">
        <v>390</v>
      </c>
      <c r="F7844" s="68">
        <v>43158</v>
      </c>
      <c r="G7844" s="67" t="s">
        <v>6137</v>
      </c>
      <c r="H7844" s="67" t="s">
        <v>325</v>
      </c>
      <c r="I7844" s="67" t="s">
        <v>6138</v>
      </c>
      <c r="J7844" s="36">
        <v>-102.69</v>
      </c>
    </row>
    <row r="7845" spans="1:10" x14ac:dyDescent="0.25">
      <c r="A7845" s="67"/>
      <c r="B7845" s="67"/>
      <c r="C7845" s="67"/>
      <c r="D7845" s="67"/>
      <c r="E7845" s="67" t="s">
        <v>390</v>
      </c>
      <c r="F7845" s="68">
        <v>43161</v>
      </c>
      <c r="G7845" s="67" t="s">
        <v>6139</v>
      </c>
      <c r="H7845" s="67" t="s">
        <v>6120</v>
      </c>
      <c r="I7845" s="67" t="s">
        <v>6140</v>
      </c>
      <c r="J7845" s="36">
        <v>-153.15</v>
      </c>
    </row>
    <row r="7846" spans="1:10" x14ac:dyDescent="0.25">
      <c r="A7846" s="67"/>
      <c r="B7846" s="67"/>
      <c r="C7846" s="67"/>
      <c r="D7846" s="67"/>
      <c r="E7846" s="67" t="s">
        <v>390</v>
      </c>
      <c r="F7846" s="68">
        <v>43188</v>
      </c>
      <c r="G7846" s="67" t="s">
        <v>6141</v>
      </c>
      <c r="H7846" s="67" t="s">
        <v>325</v>
      </c>
      <c r="I7846" s="67" t="s">
        <v>6142</v>
      </c>
      <c r="J7846" s="36">
        <v>-178.8</v>
      </c>
    </row>
    <row r="7847" spans="1:10" x14ac:dyDescent="0.25">
      <c r="A7847" s="67"/>
      <c r="B7847" s="67"/>
      <c r="C7847" s="67"/>
      <c r="D7847" s="67"/>
      <c r="E7847" s="67" t="s">
        <v>383</v>
      </c>
      <c r="F7847" s="68">
        <v>43281</v>
      </c>
      <c r="G7847" s="67" t="s">
        <v>1915</v>
      </c>
      <c r="H7847" s="67"/>
      <c r="I7847" s="67" t="s">
        <v>1916</v>
      </c>
      <c r="J7847" s="36">
        <v>40</v>
      </c>
    </row>
    <row r="7848" spans="1:10" x14ac:dyDescent="0.25">
      <c r="A7848" s="67"/>
      <c r="B7848" s="67"/>
      <c r="C7848" s="67"/>
      <c r="D7848" s="67"/>
      <c r="E7848" s="67" t="s">
        <v>390</v>
      </c>
      <c r="F7848" s="68">
        <v>43722</v>
      </c>
      <c r="G7848" s="67" t="s">
        <v>1069</v>
      </c>
      <c r="H7848" s="67" t="s">
        <v>568</v>
      </c>
      <c r="I7848" s="67" t="s">
        <v>2893</v>
      </c>
      <c r="J7848" s="36">
        <v>-31.91</v>
      </c>
    </row>
    <row r="7849" spans="1:10" x14ac:dyDescent="0.25">
      <c r="A7849" s="67"/>
      <c r="B7849" s="67"/>
      <c r="C7849" s="67"/>
      <c r="D7849" s="67"/>
      <c r="E7849" s="67" t="s">
        <v>390</v>
      </c>
      <c r="F7849" s="68">
        <v>43722</v>
      </c>
      <c r="G7849" s="67" t="s">
        <v>1069</v>
      </c>
      <c r="H7849" s="67" t="s">
        <v>568</v>
      </c>
      <c r="I7849" s="67" t="s">
        <v>2893</v>
      </c>
      <c r="J7849" s="36">
        <v>-73.48</v>
      </c>
    </row>
    <row r="7850" spans="1:10" ht="15.75" thickBot="1" x14ac:dyDescent="0.3">
      <c r="A7850" s="67"/>
      <c r="B7850" s="67"/>
      <c r="C7850" s="67"/>
      <c r="D7850" s="67"/>
      <c r="E7850" s="67" t="s">
        <v>383</v>
      </c>
      <c r="F7850" s="68">
        <v>43769</v>
      </c>
      <c r="G7850" s="67" t="s">
        <v>444</v>
      </c>
      <c r="H7850" s="67"/>
      <c r="I7850" s="67" t="s">
        <v>6143</v>
      </c>
      <c r="J7850" s="37">
        <v>-10</v>
      </c>
    </row>
    <row r="7851" spans="1:10" x14ac:dyDescent="0.25">
      <c r="A7851" s="67"/>
      <c r="B7851" s="67"/>
      <c r="C7851" s="67" t="s">
        <v>6144</v>
      </c>
      <c r="D7851" s="67"/>
      <c r="E7851" s="67"/>
      <c r="F7851" s="68"/>
      <c r="G7851" s="67"/>
      <c r="H7851" s="67"/>
      <c r="I7851" s="67"/>
      <c r="J7851" s="36">
        <f>ROUND(SUM(J7736:J7850),5)</f>
        <v>3273.59</v>
      </c>
    </row>
    <row r="7852" spans="1:10" x14ac:dyDescent="0.25">
      <c r="A7852" s="64"/>
      <c r="B7852" s="64"/>
      <c r="C7852" s="64" t="s">
        <v>6145</v>
      </c>
      <c r="D7852" s="64"/>
      <c r="E7852" s="64"/>
      <c r="F7852" s="65"/>
      <c r="G7852" s="64"/>
      <c r="H7852" s="64"/>
      <c r="I7852" s="64"/>
      <c r="J7852" s="57"/>
    </row>
    <row r="7853" spans="1:10" x14ac:dyDescent="0.25">
      <c r="A7853" s="67"/>
      <c r="B7853" s="67"/>
      <c r="C7853" s="67"/>
      <c r="D7853" s="67"/>
      <c r="E7853" s="67" t="s">
        <v>383</v>
      </c>
      <c r="F7853" s="68">
        <v>40179</v>
      </c>
      <c r="G7853" s="67" t="s">
        <v>2379</v>
      </c>
      <c r="H7853" s="67"/>
      <c r="I7853" s="67" t="s">
        <v>2380</v>
      </c>
      <c r="J7853" s="36">
        <v>2100</v>
      </c>
    </row>
    <row r="7854" spans="1:10" x14ac:dyDescent="0.25">
      <c r="A7854" s="67"/>
      <c r="B7854" s="67"/>
      <c r="C7854" s="67"/>
      <c r="D7854" s="67"/>
      <c r="E7854" s="67" t="s">
        <v>383</v>
      </c>
      <c r="F7854" s="68">
        <v>40209</v>
      </c>
      <c r="G7854" s="67" t="s">
        <v>2456</v>
      </c>
      <c r="H7854" s="67"/>
      <c r="I7854" s="67" t="s">
        <v>2457</v>
      </c>
      <c r="J7854" s="36">
        <v>20</v>
      </c>
    </row>
    <row r="7855" spans="1:10" x14ac:dyDescent="0.25">
      <c r="A7855" s="67"/>
      <c r="B7855" s="67"/>
      <c r="C7855" s="67"/>
      <c r="D7855" s="67"/>
      <c r="E7855" s="67" t="s">
        <v>383</v>
      </c>
      <c r="F7855" s="68">
        <v>40574</v>
      </c>
      <c r="G7855" s="67" t="s">
        <v>1561</v>
      </c>
      <c r="H7855" s="67"/>
      <c r="I7855" s="67" t="s">
        <v>1562</v>
      </c>
      <c r="J7855" s="36">
        <v>-212</v>
      </c>
    </row>
    <row r="7856" spans="1:10" x14ac:dyDescent="0.25">
      <c r="A7856" s="67"/>
      <c r="B7856" s="67"/>
      <c r="C7856" s="67"/>
      <c r="D7856" s="67"/>
      <c r="E7856" s="67" t="s">
        <v>383</v>
      </c>
      <c r="F7856" s="68">
        <v>40574</v>
      </c>
      <c r="G7856" s="67" t="s">
        <v>1608</v>
      </c>
      <c r="H7856" s="67"/>
      <c r="I7856" s="67" t="s">
        <v>1609</v>
      </c>
      <c r="J7856" s="36">
        <v>-1833</v>
      </c>
    </row>
    <row r="7857" spans="1:10" x14ac:dyDescent="0.25">
      <c r="A7857" s="67"/>
      <c r="B7857" s="67"/>
      <c r="C7857" s="67"/>
      <c r="D7857" s="67"/>
      <c r="E7857" s="67" t="s">
        <v>383</v>
      </c>
      <c r="F7857" s="68">
        <v>40602</v>
      </c>
      <c r="G7857" s="67" t="s">
        <v>1202</v>
      </c>
      <c r="H7857" s="67"/>
      <c r="I7857" s="67" t="s">
        <v>1203</v>
      </c>
      <c r="J7857" s="36">
        <v>20</v>
      </c>
    </row>
    <row r="7858" spans="1:10" x14ac:dyDescent="0.25">
      <c r="A7858" s="67"/>
      <c r="B7858" s="67"/>
      <c r="C7858" s="67"/>
      <c r="D7858" s="67"/>
      <c r="E7858" s="67" t="s">
        <v>383</v>
      </c>
      <c r="F7858" s="68">
        <v>40633</v>
      </c>
      <c r="G7858" s="67" t="s">
        <v>384</v>
      </c>
      <c r="H7858" s="67"/>
      <c r="I7858" s="67" t="s">
        <v>385</v>
      </c>
      <c r="J7858" s="36">
        <v>40</v>
      </c>
    </row>
    <row r="7859" spans="1:10" x14ac:dyDescent="0.25">
      <c r="A7859" s="67"/>
      <c r="B7859" s="67"/>
      <c r="C7859" s="67"/>
      <c r="D7859" s="67"/>
      <c r="E7859" s="67" t="s">
        <v>383</v>
      </c>
      <c r="F7859" s="68">
        <v>40724</v>
      </c>
      <c r="G7859" s="67" t="s">
        <v>1496</v>
      </c>
      <c r="H7859" s="67"/>
      <c r="I7859" s="67" t="s">
        <v>1497</v>
      </c>
      <c r="J7859" s="36">
        <v>20</v>
      </c>
    </row>
    <row r="7860" spans="1:10" x14ac:dyDescent="0.25">
      <c r="A7860" s="67"/>
      <c r="B7860" s="67"/>
      <c r="C7860" s="67"/>
      <c r="D7860" s="67"/>
      <c r="E7860" s="67" t="s">
        <v>383</v>
      </c>
      <c r="F7860" s="68">
        <v>40968</v>
      </c>
      <c r="G7860" s="67" t="s">
        <v>1622</v>
      </c>
      <c r="H7860" s="67"/>
      <c r="I7860" s="67" t="s">
        <v>1623</v>
      </c>
      <c r="J7860" s="36">
        <v>40</v>
      </c>
    </row>
    <row r="7861" spans="1:10" x14ac:dyDescent="0.25">
      <c r="A7861" s="67"/>
      <c r="B7861" s="67"/>
      <c r="C7861" s="67"/>
      <c r="D7861" s="67"/>
      <c r="E7861" s="67" t="s">
        <v>383</v>
      </c>
      <c r="F7861" s="68">
        <v>40999</v>
      </c>
      <c r="G7861" s="67" t="s">
        <v>702</v>
      </c>
      <c r="H7861" s="67"/>
      <c r="I7861" s="67" t="s">
        <v>703</v>
      </c>
      <c r="J7861" s="36">
        <v>20</v>
      </c>
    </row>
    <row r="7862" spans="1:10" x14ac:dyDescent="0.25">
      <c r="A7862" s="67"/>
      <c r="B7862" s="67"/>
      <c r="C7862" s="67"/>
      <c r="D7862" s="67"/>
      <c r="E7862" s="67" t="s">
        <v>383</v>
      </c>
      <c r="F7862" s="68">
        <v>41121</v>
      </c>
      <c r="G7862" s="67" t="s">
        <v>1513</v>
      </c>
      <c r="H7862" s="67"/>
      <c r="I7862" s="67" t="s">
        <v>1514</v>
      </c>
      <c r="J7862" s="36">
        <v>120</v>
      </c>
    </row>
    <row r="7863" spans="1:10" x14ac:dyDescent="0.25">
      <c r="A7863" s="67"/>
      <c r="B7863" s="67"/>
      <c r="C7863" s="67"/>
      <c r="D7863" s="67"/>
      <c r="E7863" s="67" t="s">
        <v>383</v>
      </c>
      <c r="F7863" s="68">
        <v>41333</v>
      </c>
      <c r="G7863" s="67" t="s">
        <v>1571</v>
      </c>
      <c r="H7863" s="67"/>
      <c r="I7863" s="67" t="s">
        <v>1572</v>
      </c>
      <c r="J7863" s="36">
        <v>20</v>
      </c>
    </row>
    <row r="7864" spans="1:10" x14ac:dyDescent="0.25">
      <c r="A7864" s="67"/>
      <c r="B7864" s="67"/>
      <c r="C7864" s="67"/>
      <c r="D7864" s="67"/>
      <c r="E7864" s="67" t="s">
        <v>383</v>
      </c>
      <c r="F7864" s="68">
        <v>41364</v>
      </c>
      <c r="G7864" s="67" t="s">
        <v>1624</v>
      </c>
      <c r="H7864" s="67"/>
      <c r="I7864" s="67" t="s">
        <v>1625</v>
      </c>
      <c r="J7864" s="36">
        <v>40</v>
      </c>
    </row>
    <row r="7865" spans="1:10" x14ac:dyDescent="0.25">
      <c r="A7865" s="67"/>
      <c r="B7865" s="67"/>
      <c r="C7865" s="67"/>
      <c r="D7865" s="67"/>
      <c r="E7865" s="67" t="s">
        <v>383</v>
      </c>
      <c r="F7865" s="68">
        <v>41486</v>
      </c>
      <c r="G7865" s="67" t="s">
        <v>1517</v>
      </c>
      <c r="H7865" s="67"/>
      <c r="I7865" s="67" t="s">
        <v>1518</v>
      </c>
      <c r="J7865" s="36">
        <v>40</v>
      </c>
    </row>
    <row r="7866" spans="1:10" x14ac:dyDescent="0.25">
      <c r="A7866" s="67"/>
      <c r="B7866" s="67"/>
      <c r="C7866" s="67"/>
      <c r="D7866" s="67"/>
      <c r="E7866" s="67" t="s">
        <v>383</v>
      </c>
      <c r="F7866" s="68">
        <v>41517</v>
      </c>
      <c r="G7866" s="67" t="s">
        <v>1508</v>
      </c>
      <c r="H7866" s="67"/>
      <c r="I7866" s="67" t="s">
        <v>1509</v>
      </c>
      <c r="J7866" s="36">
        <v>20</v>
      </c>
    </row>
    <row r="7867" spans="1:10" x14ac:dyDescent="0.25">
      <c r="A7867" s="67"/>
      <c r="B7867" s="67"/>
      <c r="C7867" s="67"/>
      <c r="D7867" s="67"/>
      <c r="E7867" s="67" t="s">
        <v>383</v>
      </c>
      <c r="F7867" s="68">
        <v>41639</v>
      </c>
      <c r="G7867" s="67" t="s">
        <v>2079</v>
      </c>
      <c r="H7867" s="67"/>
      <c r="I7867" s="67" t="s">
        <v>2080</v>
      </c>
      <c r="J7867" s="36">
        <v>20</v>
      </c>
    </row>
    <row r="7868" spans="1:10" x14ac:dyDescent="0.25">
      <c r="A7868" s="67"/>
      <c r="B7868" s="67"/>
      <c r="C7868" s="67"/>
      <c r="D7868" s="67"/>
      <c r="E7868" s="67" t="s">
        <v>383</v>
      </c>
      <c r="F7868" s="68">
        <v>41639</v>
      </c>
      <c r="G7868" s="67" t="s">
        <v>1628</v>
      </c>
      <c r="H7868" s="67"/>
      <c r="I7868" s="67" t="s">
        <v>1629</v>
      </c>
      <c r="J7868" s="36">
        <v>20</v>
      </c>
    </row>
    <row r="7869" spans="1:10" x14ac:dyDescent="0.25">
      <c r="A7869" s="67"/>
      <c r="B7869" s="67"/>
      <c r="C7869" s="67"/>
      <c r="D7869" s="67"/>
      <c r="E7869" s="67" t="s">
        <v>383</v>
      </c>
      <c r="F7869" s="68">
        <v>41639</v>
      </c>
      <c r="G7869" s="67" t="s">
        <v>1630</v>
      </c>
      <c r="H7869" s="67"/>
      <c r="I7869" s="67" t="s">
        <v>1631</v>
      </c>
      <c r="J7869" s="36">
        <v>485.4</v>
      </c>
    </row>
    <row r="7870" spans="1:10" x14ac:dyDescent="0.25">
      <c r="A7870" s="67"/>
      <c r="B7870" s="67"/>
      <c r="C7870" s="67"/>
      <c r="D7870" s="67"/>
      <c r="E7870" s="67" t="s">
        <v>383</v>
      </c>
      <c r="F7870" s="68">
        <v>41670</v>
      </c>
      <c r="G7870" s="67" t="s">
        <v>1573</v>
      </c>
      <c r="H7870" s="67"/>
      <c r="I7870" s="67" t="s">
        <v>1574</v>
      </c>
      <c r="J7870" s="36">
        <v>58</v>
      </c>
    </row>
    <row r="7871" spans="1:10" x14ac:dyDescent="0.25">
      <c r="A7871" s="67"/>
      <c r="B7871" s="67"/>
      <c r="C7871" s="67"/>
      <c r="D7871" s="67"/>
      <c r="E7871" s="67" t="s">
        <v>423</v>
      </c>
      <c r="F7871" s="68">
        <v>41691</v>
      </c>
      <c r="G7871" s="67"/>
      <c r="H7871" s="67" t="s">
        <v>6146</v>
      </c>
      <c r="I7871" s="67" t="s">
        <v>430</v>
      </c>
      <c r="J7871" s="36">
        <v>388.17</v>
      </c>
    </row>
    <row r="7872" spans="1:10" x14ac:dyDescent="0.25">
      <c r="A7872" s="67"/>
      <c r="B7872" s="67"/>
      <c r="C7872" s="67"/>
      <c r="D7872" s="67"/>
      <c r="E7872" s="67" t="s">
        <v>423</v>
      </c>
      <c r="F7872" s="68">
        <v>41719</v>
      </c>
      <c r="G7872" s="67"/>
      <c r="H7872" s="67"/>
      <c r="I7872" s="67" t="s">
        <v>6147</v>
      </c>
      <c r="J7872" s="36">
        <v>19.45</v>
      </c>
    </row>
    <row r="7873" spans="1:10" x14ac:dyDescent="0.25">
      <c r="A7873" s="67"/>
      <c r="B7873" s="67"/>
      <c r="C7873" s="67"/>
      <c r="D7873" s="67"/>
      <c r="E7873" s="67" t="s">
        <v>383</v>
      </c>
      <c r="F7873" s="68">
        <v>41729</v>
      </c>
      <c r="G7873" s="67" t="s">
        <v>1478</v>
      </c>
      <c r="H7873" s="67"/>
      <c r="I7873" s="67" t="s">
        <v>1479</v>
      </c>
      <c r="J7873" s="36">
        <v>40</v>
      </c>
    </row>
    <row r="7874" spans="1:10" x14ac:dyDescent="0.25">
      <c r="A7874" s="67"/>
      <c r="B7874" s="67"/>
      <c r="C7874" s="67"/>
      <c r="D7874" s="67"/>
      <c r="E7874" s="67" t="s">
        <v>383</v>
      </c>
      <c r="F7874" s="68">
        <v>41790</v>
      </c>
      <c r="G7874" s="67" t="s">
        <v>1116</v>
      </c>
      <c r="H7874" s="67"/>
      <c r="I7874" s="67" t="s">
        <v>1117</v>
      </c>
      <c r="J7874" s="36">
        <v>20</v>
      </c>
    </row>
    <row r="7875" spans="1:10" x14ac:dyDescent="0.25">
      <c r="A7875" s="67"/>
      <c r="B7875" s="67"/>
      <c r="C7875" s="67"/>
      <c r="D7875" s="67"/>
      <c r="E7875" s="67" t="s">
        <v>383</v>
      </c>
      <c r="F7875" s="68">
        <v>41851</v>
      </c>
      <c r="G7875" s="67" t="s">
        <v>1780</v>
      </c>
      <c r="H7875" s="67"/>
      <c r="I7875" s="67" t="s">
        <v>1781</v>
      </c>
      <c r="J7875" s="36">
        <v>20</v>
      </c>
    </row>
    <row r="7876" spans="1:10" x14ac:dyDescent="0.25">
      <c r="A7876" s="67"/>
      <c r="B7876" s="67"/>
      <c r="C7876" s="67"/>
      <c r="D7876" s="67"/>
      <c r="E7876" s="67" t="s">
        <v>383</v>
      </c>
      <c r="F7876" s="68">
        <v>41882</v>
      </c>
      <c r="G7876" s="67" t="s">
        <v>1492</v>
      </c>
      <c r="H7876" s="67"/>
      <c r="I7876" s="67" t="s">
        <v>1493</v>
      </c>
      <c r="J7876" s="36">
        <v>40</v>
      </c>
    </row>
    <row r="7877" spans="1:10" x14ac:dyDescent="0.25">
      <c r="A7877" s="67"/>
      <c r="B7877" s="67"/>
      <c r="C7877" s="67"/>
      <c r="D7877" s="67"/>
      <c r="E7877" s="67" t="s">
        <v>383</v>
      </c>
      <c r="F7877" s="68">
        <v>42004</v>
      </c>
      <c r="G7877" s="67" t="s">
        <v>1648</v>
      </c>
      <c r="H7877" s="67"/>
      <c r="I7877" s="67" t="s">
        <v>1649</v>
      </c>
      <c r="J7877" s="36">
        <v>40</v>
      </c>
    </row>
    <row r="7878" spans="1:10" x14ac:dyDescent="0.25">
      <c r="A7878" s="67"/>
      <c r="B7878" s="67"/>
      <c r="C7878" s="67"/>
      <c r="D7878" s="67"/>
      <c r="E7878" s="67" t="s">
        <v>383</v>
      </c>
      <c r="F7878" s="68">
        <v>42035</v>
      </c>
      <c r="G7878" s="67" t="s">
        <v>1579</v>
      </c>
      <c r="H7878" s="67"/>
      <c r="I7878" s="67" t="s">
        <v>1580</v>
      </c>
      <c r="J7878" s="36">
        <v>20</v>
      </c>
    </row>
    <row r="7879" spans="1:10" x14ac:dyDescent="0.25">
      <c r="A7879" s="67"/>
      <c r="B7879" s="67"/>
      <c r="C7879" s="67"/>
      <c r="D7879" s="67"/>
      <c r="E7879" s="67" t="s">
        <v>383</v>
      </c>
      <c r="F7879" s="68">
        <v>42063</v>
      </c>
      <c r="G7879" s="67" t="s">
        <v>1549</v>
      </c>
      <c r="H7879" s="67"/>
      <c r="I7879" s="67" t="s">
        <v>1550</v>
      </c>
      <c r="J7879" s="36">
        <v>20</v>
      </c>
    </row>
    <row r="7880" spans="1:10" x14ac:dyDescent="0.25">
      <c r="A7880" s="67"/>
      <c r="B7880" s="67"/>
      <c r="C7880" s="67"/>
      <c r="D7880" s="67"/>
      <c r="E7880" s="67" t="s">
        <v>426</v>
      </c>
      <c r="F7880" s="68">
        <v>42114</v>
      </c>
      <c r="G7880" s="67"/>
      <c r="H7880" s="67" t="s">
        <v>6148</v>
      </c>
      <c r="I7880" s="67" t="s">
        <v>6149</v>
      </c>
      <c r="J7880" s="36">
        <v>-603.55999999999995</v>
      </c>
    </row>
    <row r="7881" spans="1:10" x14ac:dyDescent="0.25">
      <c r="A7881" s="67"/>
      <c r="B7881" s="67"/>
      <c r="C7881" s="67"/>
      <c r="D7881" s="67"/>
      <c r="E7881" s="67" t="s">
        <v>383</v>
      </c>
      <c r="F7881" s="68">
        <v>42124</v>
      </c>
      <c r="G7881" s="67" t="s">
        <v>1523</v>
      </c>
      <c r="H7881" s="67"/>
      <c r="I7881" s="67" t="s">
        <v>1524</v>
      </c>
      <c r="J7881" s="36">
        <v>20</v>
      </c>
    </row>
    <row r="7882" spans="1:10" x14ac:dyDescent="0.25">
      <c r="A7882" s="67"/>
      <c r="B7882" s="67"/>
      <c r="C7882" s="67"/>
      <c r="D7882" s="67"/>
      <c r="E7882" s="67" t="s">
        <v>423</v>
      </c>
      <c r="F7882" s="68">
        <v>42135</v>
      </c>
      <c r="G7882" s="67"/>
      <c r="H7882" s="67" t="s">
        <v>4003</v>
      </c>
      <c r="I7882" s="67" t="s">
        <v>430</v>
      </c>
      <c r="J7882" s="36">
        <v>800</v>
      </c>
    </row>
    <row r="7883" spans="1:10" x14ac:dyDescent="0.25">
      <c r="A7883" s="67"/>
      <c r="B7883" s="67"/>
      <c r="C7883" s="67"/>
      <c r="D7883" s="67"/>
      <c r="E7883" s="67" t="s">
        <v>423</v>
      </c>
      <c r="F7883" s="68">
        <v>42135</v>
      </c>
      <c r="G7883" s="67"/>
      <c r="H7883" s="67"/>
      <c r="I7883" s="67" t="s">
        <v>431</v>
      </c>
      <c r="J7883" s="36">
        <v>-24.08</v>
      </c>
    </row>
    <row r="7884" spans="1:10" x14ac:dyDescent="0.25">
      <c r="A7884" s="67"/>
      <c r="B7884" s="67"/>
      <c r="C7884" s="67"/>
      <c r="D7884" s="67"/>
      <c r="E7884" s="67" t="s">
        <v>423</v>
      </c>
      <c r="F7884" s="68">
        <v>42143</v>
      </c>
      <c r="G7884" s="67"/>
      <c r="H7884" s="67"/>
      <c r="I7884" s="67" t="s">
        <v>6150</v>
      </c>
      <c r="J7884" s="36">
        <v>500</v>
      </c>
    </row>
    <row r="7885" spans="1:10" x14ac:dyDescent="0.25">
      <c r="A7885" s="67"/>
      <c r="B7885" s="67"/>
      <c r="C7885" s="67"/>
      <c r="D7885" s="67"/>
      <c r="E7885" s="67" t="s">
        <v>423</v>
      </c>
      <c r="F7885" s="68">
        <v>42143</v>
      </c>
      <c r="G7885" s="67"/>
      <c r="H7885" s="67"/>
      <c r="I7885" s="67" t="s">
        <v>425</v>
      </c>
      <c r="J7885" s="36">
        <v>-14.8</v>
      </c>
    </row>
    <row r="7886" spans="1:10" x14ac:dyDescent="0.25">
      <c r="A7886" s="67"/>
      <c r="B7886" s="67"/>
      <c r="C7886" s="67"/>
      <c r="D7886" s="67"/>
      <c r="E7886" s="67" t="s">
        <v>423</v>
      </c>
      <c r="F7886" s="68">
        <v>42199</v>
      </c>
      <c r="G7886" s="67"/>
      <c r="H7886" s="67" t="s">
        <v>6151</v>
      </c>
      <c r="I7886" s="67" t="s">
        <v>430</v>
      </c>
      <c r="J7886" s="36">
        <v>500</v>
      </c>
    </row>
    <row r="7887" spans="1:10" x14ac:dyDescent="0.25">
      <c r="A7887" s="67"/>
      <c r="B7887" s="67"/>
      <c r="C7887" s="67"/>
      <c r="D7887" s="67"/>
      <c r="E7887" s="67" t="s">
        <v>423</v>
      </c>
      <c r="F7887" s="68">
        <v>42199</v>
      </c>
      <c r="G7887" s="67"/>
      <c r="H7887" s="67"/>
      <c r="I7887" s="67" t="s">
        <v>431</v>
      </c>
      <c r="J7887" s="36">
        <v>-13.89</v>
      </c>
    </row>
    <row r="7888" spans="1:10" x14ac:dyDescent="0.25">
      <c r="A7888" s="67"/>
      <c r="B7888" s="67"/>
      <c r="C7888" s="67"/>
      <c r="D7888" s="67"/>
      <c r="E7888" s="67" t="s">
        <v>383</v>
      </c>
      <c r="F7888" s="68">
        <v>42216</v>
      </c>
      <c r="G7888" s="67" t="s">
        <v>1655</v>
      </c>
      <c r="H7888" s="67"/>
      <c r="I7888" s="67" t="s">
        <v>1656</v>
      </c>
      <c r="J7888" s="36">
        <v>40</v>
      </c>
    </row>
    <row r="7889" spans="1:10" x14ac:dyDescent="0.25">
      <c r="A7889" s="67"/>
      <c r="B7889" s="67"/>
      <c r="C7889" s="67"/>
      <c r="D7889" s="67"/>
      <c r="E7889" s="67" t="s">
        <v>383</v>
      </c>
      <c r="F7889" s="68">
        <v>42247</v>
      </c>
      <c r="G7889" s="67" t="s">
        <v>1658</v>
      </c>
      <c r="H7889" s="67"/>
      <c r="I7889" s="67" t="s">
        <v>1659</v>
      </c>
      <c r="J7889" s="36">
        <v>40</v>
      </c>
    </row>
    <row r="7890" spans="1:10" x14ac:dyDescent="0.25">
      <c r="A7890" s="67"/>
      <c r="B7890" s="67"/>
      <c r="C7890" s="67"/>
      <c r="D7890" s="67"/>
      <c r="E7890" s="67" t="s">
        <v>426</v>
      </c>
      <c r="F7890" s="68">
        <v>42262</v>
      </c>
      <c r="G7890" s="67"/>
      <c r="H7890" s="67" t="s">
        <v>6152</v>
      </c>
      <c r="I7890" s="67" t="s">
        <v>1678</v>
      </c>
      <c r="J7890" s="36">
        <v>-124</v>
      </c>
    </row>
    <row r="7891" spans="1:10" x14ac:dyDescent="0.25">
      <c r="A7891" s="67"/>
      <c r="B7891" s="67"/>
      <c r="C7891" s="67"/>
      <c r="D7891" s="67"/>
      <c r="E7891" s="67" t="s">
        <v>383</v>
      </c>
      <c r="F7891" s="68">
        <v>42277</v>
      </c>
      <c r="G7891" s="67" t="s">
        <v>991</v>
      </c>
      <c r="H7891" s="67"/>
      <c r="I7891" s="67" t="s">
        <v>992</v>
      </c>
      <c r="J7891" s="36">
        <v>78</v>
      </c>
    </row>
    <row r="7892" spans="1:10" x14ac:dyDescent="0.25">
      <c r="A7892" s="67"/>
      <c r="B7892" s="67"/>
      <c r="C7892" s="67"/>
      <c r="D7892" s="67"/>
      <c r="E7892" s="67" t="s">
        <v>383</v>
      </c>
      <c r="F7892" s="68">
        <v>42282</v>
      </c>
      <c r="G7892" s="67" t="s">
        <v>4042</v>
      </c>
      <c r="H7892" s="67"/>
      <c r="I7892" s="67" t="s">
        <v>4043</v>
      </c>
      <c r="J7892" s="36">
        <v>7572.46</v>
      </c>
    </row>
    <row r="7893" spans="1:10" x14ac:dyDescent="0.25">
      <c r="A7893" s="67"/>
      <c r="B7893" s="67"/>
      <c r="C7893" s="67"/>
      <c r="D7893" s="67"/>
      <c r="E7893" s="67" t="s">
        <v>426</v>
      </c>
      <c r="F7893" s="68">
        <v>42306</v>
      </c>
      <c r="G7893" s="67"/>
      <c r="H7893" s="67" t="s">
        <v>6152</v>
      </c>
      <c r="I7893" s="67" t="s">
        <v>1678</v>
      </c>
      <c r="J7893" s="36">
        <v>-214.21</v>
      </c>
    </row>
    <row r="7894" spans="1:10" x14ac:dyDescent="0.25">
      <c r="A7894" s="67"/>
      <c r="B7894" s="67"/>
      <c r="C7894" s="67"/>
      <c r="D7894" s="67"/>
      <c r="E7894" s="67" t="s">
        <v>426</v>
      </c>
      <c r="F7894" s="68">
        <v>42306</v>
      </c>
      <c r="G7894" s="67"/>
      <c r="H7894" s="67" t="s">
        <v>6153</v>
      </c>
      <c r="I7894" s="67" t="s">
        <v>6154</v>
      </c>
      <c r="J7894" s="36">
        <v>-739.79</v>
      </c>
    </row>
    <row r="7895" spans="1:10" x14ac:dyDescent="0.25">
      <c r="A7895" s="67"/>
      <c r="B7895" s="67"/>
      <c r="C7895" s="67"/>
      <c r="D7895" s="67"/>
      <c r="E7895" s="67" t="s">
        <v>383</v>
      </c>
      <c r="F7895" s="68">
        <v>42308</v>
      </c>
      <c r="G7895" s="67" t="s">
        <v>1460</v>
      </c>
      <c r="H7895" s="67"/>
      <c r="I7895" s="67" t="s">
        <v>1461</v>
      </c>
      <c r="J7895" s="36">
        <v>60</v>
      </c>
    </row>
    <row r="7896" spans="1:10" x14ac:dyDescent="0.25">
      <c r="A7896" s="67"/>
      <c r="B7896" s="67"/>
      <c r="C7896" s="67"/>
      <c r="D7896" s="67"/>
      <c r="E7896" s="67" t="s">
        <v>383</v>
      </c>
      <c r="F7896" s="68">
        <v>42338</v>
      </c>
      <c r="G7896" s="67" t="s">
        <v>1525</v>
      </c>
      <c r="H7896" s="67"/>
      <c r="I7896" s="67" t="s">
        <v>1526</v>
      </c>
      <c r="J7896" s="36">
        <v>40</v>
      </c>
    </row>
    <row r="7897" spans="1:10" x14ac:dyDescent="0.25">
      <c r="A7897" s="67"/>
      <c r="B7897" s="67"/>
      <c r="C7897" s="67"/>
      <c r="D7897" s="67"/>
      <c r="E7897" s="67" t="s">
        <v>426</v>
      </c>
      <c r="F7897" s="68">
        <v>42341</v>
      </c>
      <c r="G7897" s="67"/>
      <c r="H7897" s="67" t="s">
        <v>6148</v>
      </c>
      <c r="I7897" s="67" t="s">
        <v>6155</v>
      </c>
      <c r="J7897" s="36">
        <v>-1498.95</v>
      </c>
    </row>
    <row r="7898" spans="1:10" x14ac:dyDescent="0.25">
      <c r="A7898" s="67"/>
      <c r="B7898" s="67"/>
      <c r="C7898" s="67"/>
      <c r="D7898" s="67"/>
      <c r="E7898" s="67" t="s">
        <v>383</v>
      </c>
      <c r="F7898" s="68">
        <v>42369</v>
      </c>
      <c r="G7898" s="67" t="s">
        <v>1663</v>
      </c>
      <c r="H7898" s="67"/>
      <c r="I7898" s="67" t="s">
        <v>1664</v>
      </c>
      <c r="J7898" s="36">
        <v>38</v>
      </c>
    </row>
    <row r="7899" spans="1:10" x14ac:dyDescent="0.25">
      <c r="A7899" s="67"/>
      <c r="B7899" s="67"/>
      <c r="C7899" s="67"/>
      <c r="D7899" s="67"/>
      <c r="E7899" s="67" t="s">
        <v>390</v>
      </c>
      <c r="F7899" s="68">
        <v>42369</v>
      </c>
      <c r="G7899" s="67"/>
      <c r="H7899" s="67" t="s">
        <v>6156</v>
      </c>
      <c r="I7899" s="67" t="s">
        <v>6157</v>
      </c>
      <c r="J7899" s="36">
        <v>-327.11</v>
      </c>
    </row>
    <row r="7900" spans="1:10" x14ac:dyDescent="0.25">
      <c r="A7900" s="67"/>
      <c r="B7900" s="67"/>
      <c r="C7900" s="67"/>
      <c r="D7900" s="67"/>
      <c r="E7900" s="67" t="s">
        <v>383</v>
      </c>
      <c r="F7900" s="68">
        <v>42394</v>
      </c>
      <c r="G7900" s="67" t="s">
        <v>4058</v>
      </c>
      <c r="H7900" s="67"/>
      <c r="I7900" s="67" t="s">
        <v>4059</v>
      </c>
      <c r="J7900" s="36">
        <v>11783</v>
      </c>
    </row>
    <row r="7901" spans="1:10" x14ac:dyDescent="0.25">
      <c r="A7901" s="67"/>
      <c r="B7901" s="67"/>
      <c r="C7901" s="67"/>
      <c r="D7901" s="67"/>
      <c r="E7901" s="67" t="s">
        <v>426</v>
      </c>
      <c r="F7901" s="68">
        <v>42401</v>
      </c>
      <c r="G7901" s="67"/>
      <c r="H7901" s="67" t="s">
        <v>6153</v>
      </c>
      <c r="I7901" s="67" t="s">
        <v>6158</v>
      </c>
      <c r="J7901" s="36">
        <v>-500</v>
      </c>
    </row>
    <row r="7902" spans="1:10" x14ac:dyDescent="0.25">
      <c r="A7902" s="67"/>
      <c r="B7902" s="67"/>
      <c r="C7902" s="67"/>
      <c r="D7902" s="67"/>
      <c r="E7902" s="67" t="s">
        <v>390</v>
      </c>
      <c r="F7902" s="68">
        <v>42429</v>
      </c>
      <c r="G7902" s="67"/>
      <c r="H7902" s="67" t="s">
        <v>6156</v>
      </c>
      <c r="I7902" s="67" t="s">
        <v>6159</v>
      </c>
      <c r="J7902" s="36">
        <v>-310.95</v>
      </c>
    </row>
    <row r="7903" spans="1:10" x14ac:dyDescent="0.25">
      <c r="A7903" s="67"/>
      <c r="B7903" s="67"/>
      <c r="C7903" s="67"/>
      <c r="D7903" s="67"/>
      <c r="E7903" s="67" t="s">
        <v>390</v>
      </c>
      <c r="F7903" s="68">
        <v>42467</v>
      </c>
      <c r="G7903" s="67"/>
      <c r="H7903" s="67" t="s">
        <v>6156</v>
      </c>
      <c r="I7903" s="67" t="s">
        <v>6157</v>
      </c>
      <c r="J7903" s="36">
        <v>0</v>
      </c>
    </row>
    <row r="7904" spans="1:10" x14ac:dyDescent="0.25">
      <c r="A7904" s="67"/>
      <c r="B7904" s="67"/>
      <c r="C7904" s="67"/>
      <c r="D7904" s="67"/>
      <c r="E7904" s="67" t="s">
        <v>383</v>
      </c>
      <c r="F7904" s="68">
        <v>42521</v>
      </c>
      <c r="G7904" s="67" t="s">
        <v>1480</v>
      </c>
      <c r="H7904" s="67"/>
      <c r="I7904" s="67" t="s">
        <v>1481</v>
      </c>
      <c r="J7904" s="36">
        <v>38</v>
      </c>
    </row>
    <row r="7905" spans="1:10" x14ac:dyDescent="0.25">
      <c r="A7905" s="67"/>
      <c r="B7905" s="67"/>
      <c r="C7905" s="67"/>
      <c r="D7905" s="67"/>
      <c r="E7905" s="67" t="s">
        <v>383</v>
      </c>
      <c r="F7905" s="68">
        <v>42551</v>
      </c>
      <c r="G7905" s="67" t="s">
        <v>1669</v>
      </c>
      <c r="H7905" s="67"/>
      <c r="I7905" s="67" t="s">
        <v>1670</v>
      </c>
      <c r="J7905" s="36">
        <v>20</v>
      </c>
    </row>
    <row r="7906" spans="1:10" x14ac:dyDescent="0.25">
      <c r="A7906" s="67"/>
      <c r="B7906" s="67"/>
      <c r="C7906" s="67"/>
      <c r="D7906" s="67"/>
      <c r="E7906" s="67" t="s">
        <v>426</v>
      </c>
      <c r="F7906" s="68">
        <v>42558</v>
      </c>
      <c r="G7906" s="67"/>
      <c r="H7906" s="67" t="s">
        <v>6152</v>
      </c>
      <c r="I7906" s="67" t="s">
        <v>1678</v>
      </c>
      <c r="J7906" s="36">
        <v>-205.82</v>
      </c>
    </row>
    <row r="7907" spans="1:10" x14ac:dyDescent="0.25">
      <c r="A7907" s="67"/>
      <c r="B7907" s="67"/>
      <c r="C7907" s="67"/>
      <c r="D7907" s="67"/>
      <c r="E7907" s="67" t="s">
        <v>383</v>
      </c>
      <c r="F7907" s="68">
        <v>42582</v>
      </c>
      <c r="G7907" s="67" t="s">
        <v>1830</v>
      </c>
      <c r="H7907" s="67"/>
      <c r="I7907" s="67" t="s">
        <v>1831</v>
      </c>
      <c r="J7907" s="36">
        <v>58</v>
      </c>
    </row>
    <row r="7908" spans="1:10" x14ac:dyDescent="0.25">
      <c r="A7908" s="67"/>
      <c r="B7908" s="67"/>
      <c r="C7908" s="67"/>
      <c r="D7908" s="67"/>
      <c r="E7908" s="67" t="s">
        <v>383</v>
      </c>
      <c r="F7908" s="68">
        <v>42613</v>
      </c>
      <c r="G7908" s="67" t="s">
        <v>1482</v>
      </c>
      <c r="H7908" s="67"/>
      <c r="I7908" s="67" t="s">
        <v>1483</v>
      </c>
      <c r="J7908" s="36">
        <v>40</v>
      </c>
    </row>
    <row r="7909" spans="1:10" x14ac:dyDescent="0.25">
      <c r="A7909" s="67"/>
      <c r="B7909" s="67"/>
      <c r="C7909" s="67"/>
      <c r="D7909" s="67"/>
      <c r="E7909" s="67" t="s">
        <v>383</v>
      </c>
      <c r="F7909" s="68">
        <v>42643</v>
      </c>
      <c r="G7909" s="67" t="s">
        <v>1581</v>
      </c>
      <c r="H7909" s="67"/>
      <c r="I7909" s="67" t="s">
        <v>1582</v>
      </c>
      <c r="J7909" s="36">
        <v>20</v>
      </c>
    </row>
    <row r="7910" spans="1:10" x14ac:dyDescent="0.25">
      <c r="A7910" s="67"/>
      <c r="B7910" s="67"/>
      <c r="C7910" s="67"/>
      <c r="D7910" s="67"/>
      <c r="E7910" s="67" t="s">
        <v>426</v>
      </c>
      <c r="F7910" s="68">
        <v>42667</v>
      </c>
      <c r="G7910" s="67"/>
      <c r="H7910" s="67" t="s">
        <v>6152</v>
      </c>
      <c r="I7910" s="67" t="s">
        <v>6160</v>
      </c>
      <c r="J7910" s="36">
        <v>-423.24</v>
      </c>
    </row>
    <row r="7911" spans="1:10" x14ac:dyDescent="0.25">
      <c r="A7911" s="67"/>
      <c r="B7911" s="67"/>
      <c r="C7911" s="67"/>
      <c r="D7911" s="67"/>
      <c r="E7911" s="67" t="s">
        <v>383</v>
      </c>
      <c r="F7911" s="68">
        <v>42675</v>
      </c>
      <c r="G7911" s="67" t="s">
        <v>1835</v>
      </c>
      <c r="H7911" s="67"/>
      <c r="I7911" s="67" t="s">
        <v>1836</v>
      </c>
      <c r="J7911" s="36">
        <v>40</v>
      </c>
    </row>
    <row r="7912" spans="1:10" x14ac:dyDescent="0.25">
      <c r="A7912" s="67"/>
      <c r="B7912" s="67"/>
      <c r="C7912" s="67"/>
      <c r="D7912" s="67"/>
      <c r="E7912" s="67" t="s">
        <v>383</v>
      </c>
      <c r="F7912" s="68">
        <v>42704</v>
      </c>
      <c r="G7912" s="67" t="s">
        <v>1468</v>
      </c>
      <c r="H7912" s="67"/>
      <c r="I7912" s="67" t="s">
        <v>1469</v>
      </c>
      <c r="J7912" s="36">
        <v>20</v>
      </c>
    </row>
    <row r="7913" spans="1:10" x14ac:dyDescent="0.25">
      <c r="A7913" s="67"/>
      <c r="B7913" s="67"/>
      <c r="C7913" s="67"/>
      <c r="D7913" s="67"/>
      <c r="E7913" s="67" t="s">
        <v>383</v>
      </c>
      <c r="F7913" s="68">
        <v>42735</v>
      </c>
      <c r="G7913" s="67" t="s">
        <v>1470</v>
      </c>
      <c r="H7913" s="67"/>
      <c r="I7913" s="67" t="s">
        <v>1471</v>
      </c>
      <c r="J7913" s="36">
        <v>78</v>
      </c>
    </row>
    <row r="7914" spans="1:10" x14ac:dyDescent="0.25">
      <c r="A7914" s="67"/>
      <c r="B7914" s="67"/>
      <c r="C7914" s="67"/>
      <c r="D7914" s="67"/>
      <c r="E7914" s="67" t="s">
        <v>383</v>
      </c>
      <c r="F7914" s="68">
        <v>42766</v>
      </c>
      <c r="G7914" s="67" t="s">
        <v>1586</v>
      </c>
      <c r="H7914" s="67"/>
      <c r="I7914" s="67" t="s">
        <v>1587</v>
      </c>
      <c r="J7914" s="36">
        <v>78</v>
      </c>
    </row>
    <row r="7915" spans="1:10" x14ac:dyDescent="0.25">
      <c r="A7915" s="67"/>
      <c r="B7915" s="67"/>
      <c r="C7915" s="67"/>
      <c r="D7915" s="67"/>
      <c r="E7915" s="67" t="s">
        <v>383</v>
      </c>
      <c r="F7915" s="68">
        <v>42766</v>
      </c>
      <c r="G7915" s="67" t="s">
        <v>2326</v>
      </c>
      <c r="H7915" s="67"/>
      <c r="I7915" s="67" t="s">
        <v>4083</v>
      </c>
      <c r="J7915" s="36">
        <v>24988</v>
      </c>
    </row>
    <row r="7916" spans="1:10" x14ac:dyDescent="0.25">
      <c r="A7916" s="67"/>
      <c r="B7916" s="67"/>
      <c r="C7916" s="67"/>
      <c r="D7916" s="67"/>
      <c r="E7916" s="67" t="s">
        <v>383</v>
      </c>
      <c r="F7916" s="68">
        <v>42767</v>
      </c>
      <c r="G7916" s="67" t="s">
        <v>1009</v>
      </c>
      <c r="H7916" s="67"/>
      <c r="I7916" s="67" t="s">
        <v>1556</v>
      </c>
      <c r="J7916" s="36">
        <v>-13431.08</v>
      </c>
    </row>
    <row r="7917" spans="1:10" x14ac:dyDescent="0.25">
      <c r="A7917" s="67"/>
      <c r="B7917" s="67"/>
      <c r="C7917" s="67"/>
      <c r="D7917" s="67"/>
      <c r="E7917" s="67" t="s">
        <v>383</v>
      </c>
      <c r="F7917" s="68">
        <v>42794</v>
      </c>
      <c r="G7917" s="67" t="s">
        <v>1551</v>
      </c>
      <c r="H7917" s="67"/>
      <c r="I7917" s="67" t="s">
        <v>1465</v>
      </c>
      <c r="J7917" s="36">
        <v>76</v>
      </c>
    </row>
    <row r="7918" spans="1:10" x14ac:dyDescent="0.25">
      <c r="A7918" s="67"/>
      <c r="B7918" s="67"/>
      <c r="C7918" s="67"/>
      <c r="D7918" s="67"/>
      <c r="E7918" s="67" t="s">
        <v>383</v>
      </c>
      <c r="F7918" s="68">
        <v>42825</v>
      </c>
      <c r="G7918" s="67" t="s">
        <v>1588</v>
      </c>
      <c r="H7918" s="67"/>
      <c r="I7918" s="67" t="s">
        <v>1589</v>
      </c>
      <c r="J7918" s="36">
        <v>38</v>
      </c>
    </row>
    <row r="7919" spans="1:10" x14ac:dyDescent="0.25">
      <c r="A7919" s="67"/>
      <c r="B7919" s="67"/>
      <c r="C7919" s="67"/>
      <c r="D7919" s="67"/>
      <c r="E7919" s="67" t="s">
        <v>383</v>
      </c>
      <c r="F7919" s="68">
        <v>42855</v>
      </c>
      <c r="G7919" s="67" t="s">
        <v>1474</v>
      </c>
      <c r="H7919" s="67"/>
      <c r="I7919" s="67" t="s">
        <v>1475</v>
      </c>
      <c r="J7919" s="36">
        <v>20</v>
      </c>
    </row>
    <row r="7920" spans="1:10" x14ac:dyDescent="0.25">
      <c r="A7920" s="67"/>
      <c r="B7920" s="67"/>
      <c r="C7920" s="67"/>
      <c r="D7920" s="67"/>
      <c r="E7920" s="67" t="s">
        <v>383</v>
      </c>
      <c r="F7920" s="68">
        <v>42886</v>
      </c>
      <c r="G7920" s="67" t="s">
        <v>1545</v>
      </c>
      <c r="H7920" s="67"/>
      <c r="I7920" s="67" t="s">
        <v>1546</v>
      </c>
      <c r="J7920" s="36">
        <v>180</v>
      </c>
    </row>
    <row r="7921" spans="1:10" x14ac:dyDescent="0.25">
      <c r="A7921" s="67"/>
      <c r="B7921" s="67"/>
      <c r="C7921" s="67"/>
      <c r="D7921" s="67"/>
      <c r="E7921" s="67" t="s">
        <v>383</v>
      </c>
      <c r="F7921" s="68">
        <v>43008</v>
      </c>
      <c r="G7921" s="67" t="s">
        <v>4130</v>
      </c>
      <c r="H7921" s="67"/>
      <c r="I7921" s="67" t="s">
        <v>4131</v>
      </c>
      <c r="J7921" s="36">
        <v>-146.13999999999999</v>
      </c>
    </row>
    <row r="7922" spans="1:10" x14ac:dyDescent="0.25">
      <c r="A7922" s="67"/>
      <c r="B7922" s="67"/>
      <c r="C7922" s="67"/>
      <c r="D7922" s="67"/>
      <c r="E7922" s="67" t="s">
        <v>383</v>
      </c>
      <c r="F7922" s="68">
        <v>43008</v>
      </c>
      <c r="G7922" s="67" t="s">
        <v>4130</v>
      </c>
      <c r="H7922" s="67"/>
      <c r="I7922" s="67" t="s">
        <v>4131</v>
      </c>
      <c r="J7922" s="36">
        <v>-66.040000000000006</v>
      </c>
    </row>
    <row r="7923" spans="1:10" x14ac:dyDescent="0.25">
      <c r="A7923" s="67"/>
      <c r="B7923" s="67"/>
      <c r="C7923" s="67"/>
      <c r="D7923" s="67"/>
      <c r="E7923" s="67" t="s">
        <v>383</v>
      </c>
      <c r="F7923" s="68">
        <v>43281</v>
      </c>
      <c r="G7923" s="67" t="s">
        <v>1175</v>
      </c>
      <c r="H7923" s="67"/>
      <c r="I7923" s="67" t="s">
        <v>1176</v>
      </c>
      <c r="J7923" s="36">
        <v>160</v>
      </c>
    </row>
    <row r="7924" spans="1:10" x14ac:dyDescent="0.25">
      <c r="A7924" s="67"/>
      <c r="B7924" s="67"/>
      <c r="C7924" s="67"/>
      <c r="D7924" s="67"/>
      <c r="E7924" s="67" t="s">
        <v>383</v>
      </c>
      <c r="F7924" s="68">
        <v>43281</v>
      </c>
      <c r="G7924" s="67" t="s">
        <v>1915</v>
      </c>
      <c r="H7924" s="67"/>
      <c r="I7924" s="67" t="s">
        <v>1916</v>
      </c>
      <c r="J7924" s="36">
        <v>180</v>
      </c>
    </row>
    <row r="7925" spans="1:10" x14ac:dyDescent="0.25">
      <c r="A7925" s="67"/>
      <c r="B7925" s="67"/>
      <c r="C7925" s="67"/>
      <c r="D7925" s="67"/>
      <c r="E7925" s="67" t="s">
        <v>383</v>
      </c>
      <c r="F7925" s="68">
        <v>43281</v>
      </c>
      <c r="G7925" s="67" t="s">
        <v>2244</v>
      </c>
      <c r="H7925" s="67"/>
      <c r="I7925" s="67" t="s">
        <v>2245</v>
      </c>
      <c r="J7925" s="36">
        <v>9912.0400000000009</v>
      </c>
    </row>
    <row r="7926" spans="1:10" x14ac:dyDescent="0.25">
      <c r="A7926" s="67"/>
      <c r="B7926" s="67"/>
      <c r="C7926" s="67"/>
      <c r="D7926" s="67"/>
      <c r="E7926" s="67" t="s">
        <v>383</v>
      </c>
      <c r="F7926" s="68">
        <v>43281</v>
      </c>
      <c r="G7926" s="67" t="s">
        <v>2244</v>
      </c>
      <c r="H7926" s="67"/>
      <c r="I7926" s="67" t="s">
        <v>2246</v>
      </c>
      <c r="J7926" s="36">
        <v>5342.59</v>
      </c>
    </row>
    <row r="7927" spans="1:10" x14ac:dyDescent="0.25">
      <c r="A7927" s="67"/>
      <c r="B7927" s="67"/>
      <c r="C7927" s="67"/>
      <c r="D7927" s="67"/>
      <c r="E7927" s="67" t="s">
        <v>383</v>
      </c>
      <c r="F7927" s="68">
        <v>43343</v>
      </c>
      <c r="G7927" s="67" t="s">
        <v>2275</v>
      </c>
      <c r="H7927" s="67"/>
      <c r="I7927" s="67" t="s">
        <v>2276</v>
      </c>
      <c r="J7927" s="36">
        <v>-1592.87</v>
      </c>
    </row>
    <row r="7928" spans="1:10" x14ac:dyDescent="0.25">
      <c r="A7928" s="67"/>
      <c r="B7928" s="67"/>
      <c r="C7928" s="67"/>
      <c r="D7928" s="67"/>
      <c r="E7928" s="67" t="s">
        <v>390</v>
      </c>
      <c r="F7928" s="68">
        <v>43598</v>
      </c>
      <c r="G7928" s="67" t="s">
        <v>6161</v>
      </c>
      <c r="H7928" s="67" t="s">
        <v>2134</v>
      </c>
      <c r="I7928" s="67" t="s">
        <v>6162</v>
      </c>
      <c r="J7928" s="36">
        <v>-786</v>
      </c>
    </row>
    <row r="7929" spans="1:10" x14ac:dyDescent="0.25">
      <c r="A7929" s="67"/>
      <c r="B7929" s="67"/>
      <c r="C7929" s="67"/>
      <c r="D7929" s="67"/>
      <c r="E7929" s="67" t="s">
        <v>390</v>
      </c>
      <c r="F7929" s="68">
        <v>43677</v>
      </c>
      <c r="G7929" s="67" t="s">
        <v>6163</v>
      </c>
      <c r="H7929" s="67" t="s">
        <v>2134</v>
      </c>
      <c r="I7929" s="67" t="s">
        <v>6162</v>
      </c>
      <c r="J7929" s="36">
        <v>-134.72999999999999</v>
      </c>
    </row>
    <row r="7930" spans="1:10" ht="15.75" thickBot="1" x14ac:dyDescent="0.3">
      <c r="A7930" s="67"/>
      <c r="B7930" s="67"/>
      <c r="C7930" s="67"/>
      <c r="D7930" s="67"/>
      <c r="E7930" s="67" t="s">
        <v>383</v>
      </c>
      <c r="F7930" s="68">
        <v>43708</v>
      </c>
      <c r="G7930" s="67" t="s">
        <v>2341</v>
      </c>
      <c r="H7930" s="67"/>
      <c r="I7930" s="67" t="s">
        <v>2342</v>
      </c>
      <c r="J7930" s="37">
        <v>1926.11</v>
      </c>
    </row>
    <row r="7931" spans="1:10" x14ac:dyDescent="0.25">
      <c r="A7931" s="67"/>
      <c r="B7931" s="67"/>
      <c r="C7931" s="67" t="s">
        <v>6164</v>
      </c>
      <c r="D7931" s="67"/>
      <c r="E7931" s="67"/>
      <c r="F7931" s="68"/>
      <c r="G7931" s="67"/>
      <c r="H7931" s="67"/>
      <c r="I7931" s="67"/>
      <c r="J7931" s="36">
        <f>ROUND(SUM(J7852:J7930),5)</f>
        <v>45174.96</v>
      </c>
    </row>
    <row r="7932" spans="1:10" x14ac:dyDescent="0.25">
      <c r="A7932" s="64"/>
      <c r="B7932" s="64"/>
      <c r="C7932" s="64" t="s">
        <v>6165</v>
      </c>
      <c r="D7932" s="64"/>
      <c r="E7932" s="64"/>
      <c r="F7932" s="65"/>
      <c r="G7932" s="64"/>
      <c r="H7932" s="64"/>
      <c r="I7932" s="64"/>
      <c r="J7932" s="57"/>
    </row>
    <row r="7933" spans="1:10" x14ac:dyDescent="0.25">
      <c r="A7933" s="67"/>
      <c r="B7933" s="67"/>
      <c r="C7933" s="67"/>
      <c r="D7933" s="67"/>
      <c r="E7933" s="67" t="s">
        <v>383</v>
      </c>
      <c r="F7933" s="68">
        <v>40451</v>
      </c>
      <c r="G7933" s="67" t="s">
        <v>3328</v>
      </c>
      <c r="H7933" s="67"/>
      <c r="I7933" s="67" t="s">
        <v>3329</v>
      </c>
      <c r="J7933" s="36">
        <v>1948.76</v>
      </c>
    </row>
    <row r="7934" spans="1:10" x14ac:dyDescent="0.25">
      <c r="A7934" s="67"/>
      <c r="B7934" s="67"/>
      <c r="C7934" s="67"/>
      <c r="D7934" s="67"/>
      <c r="E7934" s="67" t="s">
        <v>383</v>
      </c>
      <c r="F7934" s="68">
        <v>40451</v>
      </c>
      <c r="G7934" s="67" t="s">
        <v>3328</v>
      </c>
      <c r="H7934" s="67"/>
      <c r="I7934" s="67" t="s">
        <v>3329</v>
      </c>
      <c r="J7934" s="36">
        <v>260</v>
      </c>
    </row>
    <row r="7935" spans="1:10" x14ac:dyDescent="0.25">
      <c r="A7935" s="67"/>
      <c r="B7935" s="67"/>
      <c r="C7935" s="67"/>
      <c r="D7935" s="67"/>
      <c r="E7935" s="67" t="s">
        <v>383</v>
      </c>
      <c r="F7935" s="68">
        <v>40482</v>
      </c>
      <c r="G7935" s="67" t="s">
        <v>3112</v>
      </c>
      <c r="H7935" s="67"/>
      <c r="I7935" s="67" t="s">
        <v>3113</v>
      </c>
      <c r="J7935" s="36">
        <v>20</v>
      </c>
    </row>
    <row r="7936" spans="1:10" x14ac:dyDescent="0.25">
      <c r="A7936" s="67"/>
      <c r="B7936" s="67"/>
      <c r="C7936" s="67"/>
      <c r="D7936" s="67"/>
      <c r="E7936" s="67" t="s">
        <v>383</v>
      </c>
      <c r="F7936" s="68">
        <v>40543</v>
      </c>
      <c r="G7936" s="67" t="s">
        <v>1604</v>
      </c>
      <c r="H7936" s="67"/>
      <c r="I7936" s="67" t="s">
        <v>1605</v>
      </c>
      <c r="J7936" s="36">
        <v>-2228.7600000000002</v>
      </c>
    </row>
    <row r="7937" spans="1:10" x14ac:dyDescent="0.25">
      <c r="A7937" s="67"/>
      <c r="B7937" s="67"/>
      <c r="C7937" s="67"/>
      <c r="D7937" s="67"/>
      <c r="E7937" s="67" t="s">
        <v>383</v>
      </c>
      <c r="F7937" s="68">
        <v>40633</v>
      </c>
      <c r="G7937" s="67" t="s">
        <v>384</v>
      </c>
      <c r="H7937" s="67"/>
      <c r="I7937" s="67" t="s">
        <v>385</v>
      </c>
      <c r="J7937" s="36">
        <v>20</v>
      </c>
    </row>
    <row r="7938" spans="1:10" x14ac:dyDescent="0.25">
      <c r="A7938" s="67"/>
      <c r="B7938" s="67"/>
      <c r="C7938" s="67"/>
      <c r="D7938" s="67"/>
      <c r="E7938" s="67" t="s">
        <v>383</v>
      </c>
      <c r="F7938" s="68">
        <v>40633</v>
      </c>
      <c r="G7938" s="67" t="s">
        <v>1610</v>
      </c>
      <c r="H7938" s="67"/>
      <c r="I7938" s="67" t="s">
        <v>1611</v>
      </c>
      <c r="J7938" s="36">
        <v>-20</v>
      </c>
    </row>
    <row r="7939" spans="1:10" x14ac:dyDescent="0.25">
      <c r="A7939" s="67"/>
      <c r="B7939" s="67"/>
      <c r="C7939" s="67"/>
      <c r="D7939" s="67"/>
      <c r="E7939" s="67" t="s">
        <v>383</v>
      </c>
      <c r="F7939" s="68">
        <v>41790</v>
      </c>
      <c r="G7939" s="67" t="s">
        <v>1116</v>
      </c>
      <c r="H7939" s="67"/>
      <c r="I7939" s="67" t="s">
        <v>1117</v>
      </c>
      <c r="J7939" s="36">
        <v>38</v>
      </c>
    </row>
    <row r="7940" spans="1:10" x14ac:dyDescent="0.25">
      <c r="A7940" s="67"/>
      <c r="B7940" s="67"/>
      <c r="C7940" s="67"/>
      <c r="D7940" s="67"/>
      <c r="E7940" s="67" t="s">
        <v>383</v>
      </c>
      <c r="F7940" s="68">
        <v>41820</v>
      </c>
      <c r="G7940" s="67" t="s">
        <v>1638</v>
      </c>
      <c r="H7940" s="67"/>
      <c r="I7940" s="67" t="s">
        <v>1639</v>
      </c>
      <c r="J7940" s="36">
        <v>60</v>
      </c>
    </row>
    <row r="7941" spans="1:10" ht="15.75" thickBot="1" x14ac:dyDescent="0.3">
      <c r="A7941" s="67"/>
      <c r="B7941" s="67"/>
      <c r="C7941" s="67"/>
      <c r="D7941" s="67"/>
      <c r="E7941" s="67" t="s">
        <v>383</v>
      </c>
      <c r="F7941" s="68">
        <v>42369</v>
      </c>
      <c r="G7941" s="67" t="s">
        <v>2105</v>
      </c>
      <c r="H7941" s="67"/>
      <c r="I7941" s="67" t="s">
        <v>2106</v>
      </c>
      <c r="J7941" s="37">
        <v>-98</v>
      </c>
    </row>
    <row r="7942" spans="1:10" x14ac:dyDescent="0.25">
      <c r="A7942" s="67"/>
      <c r="B7942" s="67"/>
      <c r="C7942" s="67" t="s">
        <v>6166</v>
      </c>
      <c r="D7942" s="67"/>
      <c r="E7942" s="67"/>
      <c r="F7942" s="68"/>
      <c r="G7942" s="67"/>
      <c r="H7942" s="67"/>
      <c r="I7942" s="67"/>
      <c r="J7942" s="36">
        <f>ROUND(SUM(J7932:J7941),5)</f>
        <v>0</v>
      </c>
    </row>
    <row r="7943" spans="1:10" x14ac:dyDescent="0.25">
      <c r="A7943" s="64"/>
      <c r="B7943" s="64"/>
      <c r="C7943" s="64" t="s">
        <v>6167</v>
      </c>
      <c r="D7943" s="64"/>
      <c r="E7943" s="64"/>
      <c r="F7943" s="65"/>
      <c r="G7943" s="64"/>
      <c r="H7943" s="64"/>
      <c r="I7943" s="64"/>
      <c r="J7943" s="57"/>
    </row>
    <row r="7944" spans="1:10" x14ac:dyDescent="0.25">
      <c r="A7944" s="67"/>
      <c r="B7944" s="67"/>
      <c r="C7944" s="67"/>
      <c r="D7944" s="67"/>
      <c r="E7944" s="67" t="s">
        <v>383</v>
      </c>
      <c r="F7944" s="68">
        <v>40179</v>
      </c>
      <c r="G7944" s="67" t="s">
        <v>2379</v>
      </c>
      <c r="H7944" s="67"/>
      <c r="I7944" s="67" t="s">
        <v>2380</v>
      </c>
      <c r="J7944" s="36">
        <v>2140</v>
      </c>
    </row>
    <row r="7945" spans="1:10" x14ac:dyDescent="0.25">
      <c r="A7945" s="67"/>
      <c r="B7945" s="67"/>
      <c r="C7945" s="67"/>
      <c r="D7945" s="67"/>
      <c r="E7945" s="67" t="s">
        <v>383</v>
      </c>
      <c r="F7945" s="68">
        <v>40209</v>
      </c>
      <c r="G7945" s="67" t="s">
        <v>2456</v>
      </c>
      <c r="H7945" s="67"/>
      <c r="I7945" s="67" t="s">
        <v>2457</v>
      </c>
      <c r="J7945" s="36">
        <v>20</v>
      </c>
    </row>
    <row r="7946" spans="1:10" x14ac:dyDescent="0.25">
      <c r="A7946" s="67"/>
      <c r="B7946" s="67"/>
      <c r="C7946" s="67"/>
      <c r="D7946" s="67"/>
      <c r="E7946" s="67" t="s">
        <v>383</v>
      </c>
      <c r="F7946" s="68">
        <v>40237</v>
      </c>
      <c r="G7946" s="67" t="s">
        <v>2383</v>
      </c>
      <c r="H7946" s="67"/>
      <c r="I7946" s="67" t="s">
        <v>2384</v>
      </c>
      <c r="J7946" s="36">
        <v>20</v>
      </c>
    </row>
    <row r="7947" spans="1:10" x14ac:dyDescent="0.25">
      <c r="A7947" s="67"/>
      <c r="B7947" s="67"/>
      <c r="C7947" s="67"/>
      <c r="D7947" s="67"/>
      <c r="E7947" s="67" t="s">
        <v>383</v>
      </c>
      <c r="F7947" s="68">
        <v>40268</v>
      </c>
      <c r="G7947" s="67" t="s">
        <v>2458</v>
      </c>
      <c r="H7947" s="67"/>
      <c r="I7947" s="67" t="s">
        <v>2459</v>
      </c>
      <c r="J7947" s="36">
        <v>20</v>
      </c>
    </row>
    <row r="7948" spans="1:10" x14ac:dyDescent="0.25">
      <c r="A7948" s="67"/>
      <c r="B7948" s="67"/>
      <c r="C7948" s="67"/>
      <c r="D7948" s="67"/>
      <c r="E7948" s="67" t="s">
        <v>383</v>
      </c>
      <c r="F7948" s="68">
        <v>40359</v>
      </c>
      <c r="G7948" s="67" t="s">
        <v>3108</v>
      </c>
      <c r="H7948" s="67"/>
      <c r="I7948" s="67" t="s">
        <v>3109</v>
      </c>
      <c r="J7948" s="36">
        <v>20</v>
      </c>
    </row>
    <row r="7949" spans="1:10" x14ac:dyDescent="0.25">
      <c r="A7949" s="67"/>
      <c r="B7949" s="67"/>
      <c r="C7949" s="67"/>
      <c r="D7949" s="67"/>
      <c r="E7949" s="67" t="s">
        <v>383</v>
      </c>
      <c r="F7949" s="68">
        <v>40390</v>
      </c>
      <c r="G7949" s="67" t="s">
        <v>2460</v>
      </c>
      <c r="H7949" s="67"/>
      <c r="I7949" s="67" t="s">
        <v>2461</v>
      </c>
      <c r="J7949" s="36">
        <v>20</v>
      </c>
    </row>
    <row r="7950" spans="1:10" x14ac:dyDescent="0.25">
      <c r="A7950" s="67"/>
      <c r="B7950" s="67"/>
      <c r="C7950" s="67"/>
      <c r="D7950" s="67"/>
      <c r="E7950" s="67" t="s">
        <v>383</v>
      </c>
      <c r="F7950" s="68">
        <v>40421</v>
      </c>
      <c r="G7950" s="67" t="s">
        <v>3110</v>
      </c>
      <c r="H7950" s="67"/>
      <c r="I7950" s="67" t="s">
        <v>3111</v>
      </c>
      <c r="J7950" s="36">
        <v>20</v>
      </c>
    </row>
    <row r="7951" spans="1:10" x14ac:dyDescent="0.25">
      <c r="A7951" s="67"/>
      <c r="B7951" s="67"/>
      <c r="C7951" s="67"/>
      <c r="D7951" s="67"/>
      <c r="E7951" s="67" t="s">
        <v>383</v>
      </c>
      <c r="F7951" s="68">
        <v>40451</v>
      </c>
      <c r="G7951" s="67" t="s">
        <v>2462</v>
      </c>
      <c r="H7951" s="67"/>
      <c r="I7951" s="67" t="s">
        <v>2463</v>
      </c>
      <c r="J7951" s="36">
        <v>60</v>
      </c>
    </row>
    <row r="7952" spans="1:10" ht="15.75" thickBot="1" x14ac:dyDescent="0.3">
      <c r="A7952" s="67"/>
      <c r="B7952" s="67"/>
      <c r="C7952" s="67"/>
      <c r="D7952" s="67"/>
      <c r="E7952" s="67" t="s">
        <v>383</v>
      </c>
      <c r="F7952" s="68">
        <v>40543</v>
      </c>
      <c r="G7952" s="67" t="s">
        <v>1604</v>
      </c>
      <c r="H7952" s="67"/>
      <c r="I7952" s="67" t="s">
        <v>1605</v>
      </c>
      <c r="J7952" s="37">
        <v>-2320</v>
      </c>
    </row>
    <row r="7953" spans="1:10" x14ac:dyDescent="0.25">
      <c r="A7953" s="67"/>
      <c r="B7953" s="67"/>
      <c r="C7953" s="67" t="s">
        <v>6168</v>
      </c>
      <c r="D7953" s="67"/>
      <c r="E7953" s="67"/>
      <c r="F7953" s="68"/>
      <c r="G7953" s="67"/>
      <c r="H7953" s="67"/>
      <c r="I7953" s="67"/>
      <c r="J7953" s="36">
        <f>ROUND(SUM(J7943:J7952),5)</f>
        <v>0</v>
      </c>
    </row>
    <row r="7954" spans="1:10" x14ac:dyDescent="0.25">
      <c r="A7954" s="64"/>
      <c r="B7954" s="64"/>
      <c r="C7954" s="64" t="s">
        <v>6169</v>
      </c>
      <c r="D7954" s="64"/>
      <c r="E7954" s="64"/>
      <c r="F7954" s="65"/>
      <c r="G7954" s="64"/>
      <c r="H7954" s="64"/>
      <c r="I7954" s="64"/>
      <c r="J7954" s="57"/>
    </row>
    <row r="7955" spans="1:10" x14ac:dyDescent="0.25">
      <c r="A7955" s="67"/>
      <c r="B7955" s="67"/>
      <c r="C7955" s="67"/>
      <c r="D7955" s="67"/>
      <c r="E7955" s="67" t="s">
        <v>383</v>
      </c>
      <c r="F7955" s="68">
        <v>41455</v>
      </c>
      <c r="G7955" s="67" t="s">
        <v>2822</v>
      </c>
      <c r="H7955" s="67"/>
      <c r="I7955" s="67"/>
      <c r="J7955" s="36">
        <v>1936.44</v>
      </c>
    </row>
    <row r="7956" spans="1:10" x14ac:dyDescent="0.25">
      <c r="A7956" s="67"/>
      <c r="B7956" s="67"/>
      <c r="C7956" s="67"/>
      <c r="D7956" s="67"/>
      <c r="E7956" s="67" t="s">
        <v>383</v>
      </c>
      <c r="F7956" s="68">
        <v>41639</v>
      </c>
      <c r="G7956" s="67" t="s">
        <v>1628</v>
      </c>
      <c r="H7956" s="67"/>
      <c r="I7956" s="67" t="s">
        <v>1629</v>
      </c>
      <c r="J7956" s="36">
        <v>20</v>
      </c>
    </row>
    <row r="7957" spans="1:10" x14ac:dyDescent="0.25">
      <c r="A7957" s="67"/>
      <c r="B7957" s="67"/>
      <c r="C7957" s="67"/>
      <c r="D7957" s="67"/>
      <c r="E7957" s="67" t="s">
        <v>383</v>
      </c>
      <c r="F7957" s="68">
        <v>41760</v>
      </c>
      <c r="G7957" s="67" t="s">
        <v>3999</v>
      </c>
      <c r="H7957" s="67"/>
      <c r="I7957" s="67" t="s">
        <v>4000</v>
      </c>
      <c r="J7957" s="36">
        <v>2204.71</v>
      </c>
    </row>
    <row r="7958" spans="1:10" x14ac:dyDescent="0.25">
      <c r="A7958" s="67"/>
      <c r="B7958" s="67"/>
      <c r="C7958" s="67"/>
      <c r="D7958" s="67"/>
      <c r="E7958" s="67" t="s">
        <v>383</v>
      </c>
      <c r="F7958" s="68">
        <v>41882</v>
      </c>
      <c r="G7958" s="67" t="s">
        <v>1492</v>
      </c>
      <c r="H7958" s="67"/>
      <c r="I7958" s="67" t="s">
        <v>1493</v>
      </c>
      <c r="J7958" s="36">
        <v>38</v>
      </c>
    </row>
    <row r="7959" spans="1:10" x14ac:dyDescent="0.25">
      <c r="A7959" s="67"/>
      <c r="B7959" s="67"/>
      <c r="C7959" s="67"/>
      <c r="D7959" s="67"/>
      <c r="E7959" s="67" t="s">
        <v>383</v>
      </c>
      <c r="F7959" s="68">
        <v>42094</v>
      </c>
      <c r="G7959" s="67" t="s">
        <v>898</v>
      </c>
      <c r="H7959" s="67"/>
      <c r="I7959" s="67" t="s">
        <v>899</v>
      </c>
      <c r="J7959" s="36">
        <v>20</v>
      </c>
    </row>
    <row r="7960" spans="1:10" x14ac:dyDescent="0.25">
      <c r="A7960" s="67"/>
      <c r="B7960" s="67"/>
      <c r="C7960" s="67"/>
      <c r="D7960" s="67"/>
      <c r="E7960" s="67" t="s">
        <v>383</v>
      </c>
      <c r="F7960" s="68">
        <v>42282</v>
      </c>
      <c r="G7960" s="67" t="s">
        <v>4042</v>
      </c>
      <c r="H7960" s="67"/>
      <c r="I7960" s="67" t="s">
        <v>4043</v>
      </c>
      <c r="J7960" s="36">
        <v>7572.46</v>
      </c>
    </row>
    <row r="7961" spans="1:10" x14ac:dyDescent="0.25">
      <c r="A7961" s="67"/>
      <c r="B7961" s="67"/>
      <c r="C7961" s="67"/>
      <c r="D7961" s="67"/>
      <c r="E7961" s="67" t="s">
        <v>426</v>
      </c>
      <c r="F7961" s="68">
        <v>42306</v>
      </c>
      <c r="G7961" s="67"/>
      <c r="H7961" s="67" t="s">
        <v>2282</v>
      </c>
      <c r="I7961" s="67" t="s">
        <v>6170</v>
      </c>
      <c r="J7961" s="36">
        <v>-148.16</v>
      </c>
    </row>
    <row r="7962" spans="1:10" x14ac:dyDescent="0.25">
      <c r="A7962" s="67"/>
      <c r="B7962" s="67"/>
      <c r="C7962" s="67"/>
      <c r="D7962" s="67"/>
      <c r="E7962" s="67" t="s">
        <v>426</v>
      </c>
      <c r="F7962" s="68">
        <v>42306</v>
      </c>
      <c r="G7962" s="67"/>
      <c r="H7962" s="67" t="s">
        <v>2282</v>
      </c>
      <c r="I7962" s="67" t="s">
        <v>6171</v>
      </c>
      <c r="J7962" s="36">
        <v>-59.94</v>
      </c>
    </row>
    <row r="7963" spans="1:10" x14ac:dyDescent="0.25">
      <c r="A7963" s="67"/>
      <c r="B7963" s="67"/>
      <c r="C7963" s="67"/>
      <c r="D7963" s="67"/>
      <c r="E7963" s="67" t="s">
        <v>383</v>
      </c>
      <c r="F7963" s="68">
        <v>42394</v>
      </c>
      <c r="G7963" s="67" t="s">
        <v>4058</v>
      </c>
      <c r="H7963" s="67"/>
      <c r="I7963" s="67" t="s">
        <v>4059</v>
      </c>
      <c r="J7963" s="36">
        <v>20622</v>
      </c>
    </row>
    <row r="7964" spans="1:10" x14ac:dyDescent="0.25">
      <c r="A7964" s="67"/>
      <c r="B7964" s="67"/>
      <c r="C7964" s="67"/>
      <c r="D7964" s="67"/>
      <c r="E7964" s="67" t="s">
        <v>426</v>
      </c>
      <c r="F7964" s="68">
        <v>42408</v>
      </c>
      <c r="G7964" s="67"/>
      <c r="H7964" s="67" t="s">
        <v>6172</v>
      </c>
      <c r="I7964" s="67" t="s">
        <v>4653</v>
      </c>
      <c r="J7964" s="36">
        <v>-31.81</v>
      </c>
    </row>
    <row r="7965" spans="1:10" x14ac:dyDescent="0.25">
      <c r="A7965" s="67"/>
      <c r="B7965" s="67"/>
      <c r="C7965" s="67"/>
      <c r="D7965" s="67"/>
      <c r="E7965" s="67" t="s">
        <v>426</v>
      </c>
      <c r="F7965" s="68">
        <v>42411</v>
      </c>
      <c r="G7965" s="67"/>
      <c r="H7965" s="67" t="s">
        <v>2282</v>
      </c>
      <c r="I7965" s="67" t="s">
        <v>6173</v>
      </c>
      <c r="J7965" s="36">
        <v>-26.81</v>
      </c>
    </row>
    <row r="7966" spans="1:10" x14ac:dyDescent="0.25">
      <c r="A7966" s="67"/>
      <c r="B7966" s="67"/>
      <c r="C7966" s="67"/>
      <c r="D7966" s="67"/>
      <c r="E7966" s="67" t="s">
        <v>383</v>
      </c>
      <c r="F7966" s="68">
        <v>42766</v>
      </c>
      <c r="G7966" s="67" t="s">
        <v>2326</v>
      </c>
      <c r="H7966" s="67"/>
      <c r="I7966" s="67" t="s">
        <v>4083</v>
      </c>
      <c r="J7966" s="36">
        <v>1058</v>
      </c>
    </row>
    <row r="7967" spans="1:10" x14ac:dyDescent="0.25">
      <c r="A7967" s="67"/>
      <c r="B7967" s="67"/>
      <c r="C7967" s="67"/>
      <c r="D7967" s="67"/>
      <c r="E7967" s="67" t="s">
        <v>383</v>
      </c>
      <c r="F7967" s="68">
        <v>42767</v>
      </c>
      <c r="G7967" s="67" t="s">
        <v>1009</v>
      </c>
      <c r="H7967" s="67"/>
      <c r="I7967" s="67" t="s">
        <v>1556</v>
      </c>
      <c r="J7967" s="36">
        <v>-27146.89</v>
      </c>
    </row>
    <row r="7968" spans="1:10" x14ac:dyDescent="0.25">
      <c r="A7968" s="67"/>
      <c r="B7968" s="67"/>
      <c r="C7968" s="67"/>
      <c r="D7968" s="67"/>
      <c r="E7968" s="67" t="s">
        <v>390</v>
      </c>
      <c r="F7968" s="68">
        <v>42795</v>
      </c>
      <c r="G7968" s="67"/>
      <c r="H7968" s="67" t="s">
        <v>2282</v>
      </c>
      <c r="I7968" s="67" t="s">
        <v>1806</v>
      </c>
      <c r="J7968" s="36">
        <v>-112.28</v>
      </c>
    </row>
    <row r="7969" spans="1:10" x14ac:dyDescent="0.25">
      <c r="A7969" s="67"/>
      <c r="B7969" s="67"/>
      <c r="C7969" s="67"/>
      <c r="D7969" s="67"/>
      <c r="E7969" s="67" t="s">
        <v>390</v>
      </c>
      <c r="F7969" s="68">
        <v>42833</v>
      </c>
      <c r="G7969" s="67"/>
      <c r="H7969" s="67" t="s">
        <v>2282</v>
      </c>
      <c r="I7969" s="67" t="s">
        <v>2492</v>
      </c>
      <c r="J7969" s="36">
        <v>-89.94</v>
      </c>
    </row>
    <row r="7970" spans="1:10" x14ac:dyDescent="0.25">
      <c r="A7970" s="67"/>
      <c r="B7970" s="67"/>
      <c r="C7970" s="67"/>
      <c r="D7970" s="67"/>
      <c r="E7970" s="67" t="s">
        <v>390</v>
      </c>
      <c r="F7970" s="68">
        <v>42843</v>
      </c>
      <c r="G7970" s="67"/>
      <c r="H7970" s="67" t="s">
        <v>2282</v>
      </c>
      <c r="I7970" s="67" t="s">
        <v>6174</v>
      </c>
      <c r="J7970" s="36">
        <v>-165.96</v>
      </c>
    </row>
    <row r="7971" spans="1:10" x14ac:dyDescent="0.25">
      <c r="A7971" s="67"/>
      <c r="B7971" s="67"/>
      <c r="C7971" s="67"/>
      <c r="D7971" s="67"/>
      <c r="E7971" s="67" t="s">
        <v>390</v>
      </c>
      <c r="F7971" s="68">
        <v>42843</v>
      </c>
      <c r="G7971" s="67"/>
      <c r="H7971" s="67" t="s">
        <v>2282</v>
      </c>
      <c r="I7971" s="67" t="s">
        <v>6175</v>
      </c>
      <c r="J7971" s="36">
        <v>-53.2</v>
      </c>
    </row>
    <row r="7972" spans="1:10" x14ac:dyDescent="0.25">
      <c r="A7972" s="67"/>
      <c r="B7972" s="67"/>
      <c r="C7972" s="67"/>
      <c r="D7972" s="67"/>
      <c r="E7972" s="67" t="s">
        <v>390</v>
      </c>
      <c r="F7972" s="68">
        <v>42843</v>
      </c>
      <c r="G7972" s="67"/>
      <c r="H7972" s="67" t="s">
        <v>2282</v>
      </c>
      <c r="I7972" s="67" t="s">
        <v>6176</v>
      </c>
      <c r="J7972" s="36">
        <v>-572.54999999999995</v>
      </c>
    </row>
    <row r="7973" spans="1:10" x14ac:dyDescent="0.25">
      <c r="A7973" s="67"/>
      <c r="B7973" s="67"/>
      <c r="C7973" s="67"/>
      <c r="D7973" s="67"/>
      <c r="E7973" s="67" t="s">
        <v>390</v>
      </c>
      <c r="F7973" s="68">
        <v>42843</v>
      </c>
      <c r="G7973" s="67"/>
      <c r="H7973" s="67" t="s">
        <v>2282</v>
      </c>
      <c r="I7973" s="67" t="s">
        <v>6177</v>
      </c>
      <c r="J7973" s="36">
        <v>-767.5</v>
      </c>
    </row>
    <row r="7974" spans="1:10" x14ac:dyDescent="0.25">
      <c r="A7974" s="67"/>
      <c r="B7974" s="67"/>
      <c r="C7974" s="67"/>
      <c r="D7974" s="67"/>
      <c r="E7974" s="67" t="s">
        <v>390</v>
      </c>
      <c r="F7974" s="68">
        <v>42850</v>
      </c>
      <c r="G7974" s="67"/>
      <c r="H7974" s="67" t="s">
        <v>2282</v>
      </c>
      <c r="I7974" s="67" t="s">
        <v>6178</v>
      </c>
      <c r="J7974" s="36">
        <v>-240</v>
      </c>
    </row>
    <row r="7975" spans="1:10" x14ac:dyDescent="0.25">
      <c r="A7975" s="67"/>
      <c r="B7975" s="67"/>
      <c r="C7975" s="67"/>
      <c r="D7975" s="67"/>
      <c r="E7975" s="67" t="s">
        <v>390</v>
      </c>
      <c r="F7975" s="68">
        <v>42856</v>
      </c>
      <c r="G7975" s="67"/>
      <c r="H7975" s="67" t="s">
        <v>2282</v>
      </c>
      <c r="I7975" s="67" t="s">
        <v>6179</v>
      </c>
      <c r="J7975" s="36">
        <v>-1557.59</v>
      </c>
    </row>
    <row r="7976" spans="1:10" x14ac:dyDescent="0.25">
      <c r="A7976" s="67"/>
      <c r="B7976" s="67"/>
      <c r="C7976" s="67"/>
      <c r="D7976" s="67"/>
      <c r="E7976" s="67" t="s">
        <v>390</v>
      </c>
      <c r="F7976" s="68">
        <v>42863</v>
      </c>
      <c r="G7976" s="67"/>
      <c r="H7976" s="67" t="s">
        <v>2282</v>
      </c>
      <c r="I7976" s="67" t="s">
        <v>6180</v>
      </c>
      <c r="J7976" s="36">
        <v>-1182.9100000000001</v>
      </c>
    </row>
    <row r="7977" spans="1:10" x14ac:dyDescent="0.25">
      <c r="A7977" s="67"/>
      <c r="B7977" s="67"/>
      <c r="C7977" s="67"/>
      <c r="D7977" s="67"/>
      <c r="E7977" s="67" t="s">
        <v>390</v>
      </c>
      <c r="F7977" s="68">
        <v>42863</v>
      </c>
      <c r="G7977" s="67"/>
      <c r="H7977" s="67" t="s">
        <v>2282</v>
      </c>
      <c r="I7977" s="67" t="s">
        <v>6181</v>
      </c>
      <c r="J7977" s="36">
        <v>-53.89</v>
      </c>
    </row>
    <row r="7978" spans="1:10" x14ac:dyDescent="0.25">
      <c r="A7978" s="67"/>
      <c r="B7978" s="67"/>
      <c r="C7978" s="67"/>
      <c r="D7978" s="67"/>
      <c r="E7978" s="67" t="s">
        <v>383</v>
      </c>
      <c r="F7978" s="68">
        <v>42886</v>
      </c>
      <c r="G7978" s="67" t="s">
        <v>1545</v>
      </c>
      <c r="H7978" s="67"/>
      <c r="I7978" s="67" t="s">
        <v>1546</v>
      </c>
      <c r="J7978" s="36">
        <v>20</v>
      </c>
    </row>
    <row r="7979" spans="1:10" x14ac:dyDescent="0.25">
      <c r="A7979" s="67"/>
      <c r="B7979" s="67"/>
      <c r="C7979" s="67"/>
      <c r="D7979" s="67"/>
      <c r="E7979" s="67" t="s">
        <v>383</v>
      </c>
      <c r="F7979" s="68">
        <v>43008</v>
      </c>
      <c r="G7979" s="67" t="s">
        <v>4130</v>
      </c>
      <c r="H7979" s="67"/>
      <c r="I7979" s="67" t="s">
        <v>4131</v>
      </c>
      <c r="J7979" s="36">
        <v>-8.98</v>
      </c>
    </row>
    <row r="7980" spans="1:10" x14ac:dyDescent="0.25">
      <c r="A7980" s="67"/>
      <c r="B7980" s="67"/>
      <c r="C7980" s="67"/>
      <c r="D7980" s="67"/>
      <c r="E7980" s="67" t="s">
        <v>390</v>
      </c>
      <c r="F7980" s="68">
        <v>43028</v>
      </c>
      <c r="G7980" s="67" t="s">
        <v>6182</v>
      </c>
      <c r="H7980" s="67" t="s">
        <v>2282</v>
      </c>
      <c r="I7980" s="67" t="s">
        <v>6183</v>
      </c>
      <c r="J7980" s="36">
        <v>-400.64</v>
      </c>
    </row>
    <row r="7981" spans="1:10" x14ac:dyDescent="0.25">
      <c r="A7981" s="67"/>
      <c r="B7981" s="67"/>
      <c r="C7981" s="67"/>
      <c r="D7981" s="67"/>
      <c r="E7981" s="67" t="s">
        <v>390</v>
      </c>
      <c r="F7981" s="68">
        <v>43028</v>
      </c>
      <c r="G7981" s="67" t="s">
        <v>6184</v>
      </c>
      <c r="H7981" s="67" t="s">
        <v>2282</v>
      </c>
      <c r="I7981" s="67" t="s">
        <v>6183</v>
      </c>
      <c r="J7981" s="36">
        <v>-400.48</v>
      </c>
    </row>
    <row r="7982" spans="1:10" x14ac:dyDescent="0.25">
      <c r="A7982" s="67"/>
      <c r="B7982" s="67"/>
      <c r="C7982" s="67"/>
      <c r="D7982" s="67"/>
      <c r="E7982" s="67" t="s">
        <v>390</v>
      </c>
      <c r="F7982" s="68">
        <v>43028</v>
      </c>
      <c r="G7982" s="67" t="s">
        <v>6185</v>
      </c>
      <c r="H7982" s="67" t="s">
        <v>2282</v>
      </c>
      <c r="I7982" s="67" t="s">
        <v>6186</v>
      </c>
      <c r="J7982" s="36">
        <v>-89.94</v>
      </c>
    </row>
    <row r="7983" spans="1:10" x14ac:dyDescent="0.25">
      <c r="A7983" s="67"/>
      <c r="B7983" s="67"/>
      <c r="C7983" s="67"/>
      <c r="D7983" s="67"/>
      <c r="E7983" s="67" t="s">
        <v>390</v>
      </c>
      <c r="F7983" s="68">
        <v>43046</v>
      </c>
      <c r="G7983" s="67" t="s">
        <v>6187</v>
      </c>
      <c r="H7983" s="67" t="s">
        <v>2282</v>
      </c>
      <c r="I7983" s="67" t="s">
        <v>6188</v>
      </c>
      <c r="J7983" s="36">
        <v>-843.87</v>
      </c>
    </row>
    <row r="7984" spans="1:10" x14ac:dyDescent="0.25">
      <c r="A7984" s="67"/>
      <c r="B7984" s="67"/>
      <c r="C7984" s="67"/>
      <c r="D7984" s="67"/>
      <c r="E7984" s="67" t="s">
        <v>383</v>
      </c>
      <c r="F7984" s="68">
        <v>43281</v>
      </c>
      <c r="G7984" s="67" t="s">
        <v>1175</v>
      </c>
      <c r="H7984" s="67"/>
      <c r="I7984" s="67" t="s">
        <v>1176</v>
      </c>
      <c r="J7984" s="36">
        <v>120</v>
      </c>
    </row>
    <row r="7985" spans="1:10" x14ac:dyDescent="0.25">
      <c r="A7985" s="67"/>
      <c r="B7985" s="67"/>
      <c r="C7985" s="67"/>
      <c r="D7985" s="67"/>
      <c r="E7985" s="67" t="s">
        <v>383</v>
      </c>
      <c r="F7985" s="68">
        <v>43281</v>
      </c>
      <c r="G7985" s="67" t="s">
        <v>1915</v>
      </c>
      <c r="H7985" s="67"/>
      <c r="I7985" s="67" t="s">
        <v>1916</v>
      </c>
      <c r="J7985" s="36">
        <v>160</v>
      </c>
    </row>
    <row r="7986" spans="1:10" x14ac:dyDescent="0.25">
      <c r="A7986" s="67"/>
      <c r="B7986" s="67"/>
      <c r="C7986" s="67"/>
      <c r="D7986" s="67"/>
      <c r="E7986" s="67" t="s">
        <v>383</v>
      </c>
      <c r="F7986" s="68">
        <v>43281</v>
      </c>
      <c r="G7986" s="67" t="s">
        <v>2244</v>
      </c>
      <c r="H7986" s="67"/>
      <c r="I7986" s="67" t="s">
        <v>2246</v>
      </c>
      <c r="J7986" s="36">
        <v>817.73</v>
      </c>
    </row>
    <row r="7987" spans="1:10" x14ac:dyDescent="0.25">
      <c r="A7987" s="67"/>
      <c r="B7987" s="67"/>
      <c r="C7987" s="67"/>
      <c r="D7987" s="67"/>
      <c r="E7987" s="67" t="s">
        <v>383</v>
      </c>
      <c r="F7987" s="68">
        <v>43343</v>
      </c>
      <c r="G7987" s="67" t="s">
        <v>2275</v>
      </c>
      <c r="H7987" s="67"/>
      <c r="I7987" s="67" t="s">
        <v>2276</v>
      </c>
      <c r="J7987" s="36">
        <v>-121.7</v>
      </c>
    </row>
    <row r="7988" spans="1:10" x14ac:dyDescent="0.25">
      <c r="A7988" s="67"/>
      <c r="B7988" s="67"/>
      <c r="C7988" s="67"/>
      <c r="D7988" s="67"/>
      <c r="E7988" s="67" t="s">
        <v>390</v>
      </c>
      <c r="F7988" s="68">
        <v>43402</v>
      </c>
      <c r="G7988" s="67" t="s">
        <v>6189</v>
      </c>
      <c r="H7988" s="67" t="s">
        <v>2282</v>
      </c>
      <c r="I7988" s="67" t="s">
        <v>6190</v>
      </c>
      <c r="J7988" s="36">
        <v>-89.94</v>
      </c>
    </row>
    <row r="7989" spans="1:10" x14ac:dyDescent="0.25">
      <c r="A7989" s="67"/>
      <c r="B7989" s="67"/>
      <c r="C7989" s="67"/>
      <c r="D7989" s="67"/>
      <c r="E7989" s="67" t="s">
        <v>383</v>
      </c>
      <c r="F7989" s="68">
        <v>43404</v>
      </c>
      <c r="G7989" s="67" t="s">
        <v>6191</v>
      </c>
      <c r="H7989" s="67"/>
      <c r="I7989" s="67" t="s">
        <v>6192</v>
      </c>
      <c r="J7989" s="36">
        <v>8000</v>
      </c>
    </row>
    <row r="7990" spans="1:10" x14ac:dyDescent="0.25">
      <c r="A7990" s="67"/>
      <c r="B7990" s="67"/>
      <c r="C7990" s="67"/>
      <c r="D7990" s="67"/>
      <c r="E7990" s="67" t="s">
        <v>390</v>
      </c>
      <c r="F7990" s="68">
        <v>43448</v>
      </c>
      <c r="G7990" s="67" t="s">
        <v>6193</v>
      </c>
      <c r="H7990" s="67" t="s">
        <v>6194</v>
      </c>
      <c r="I7990" s="67" t="s">
        <v>6195</v>
      </c>
      <c r="J7990" s="36">
        <v>-205.66</v>
      </c>
    </row>
    <row r="7991" spans="1:10" x14ac:dyDescent="0.25">
      <c r="A7991" s="67"/>
      <c r="B7991" s="67"/>
      <c r="C7991" s="67"/>
      <c r="D7991" s="67"/>
      <c r="E7991" s="67" t="s">
        <v>390</v>
      </c>
      <c r="F7991" s="68">
        <v>43524</v>
      </c>
      <c r="G7991" s="67" t="s">
        <v>6196</v>
      </c>
      <c r="H7991" s="67" t="s">
        <v>6194</v>
      </c>
      <c r="I7991" s="67" t="s">
        <v>6197</v>
      </c>
      <c r="J7991" s="36">
        <v>-1155.5</v>
      </c>
    </row>
    <row r="7992" spans="1:10" x14ac:dyDescent="0.25">
      <c r="A7992" s="67"/>
      <c r="B7992" s="67"/>
      <c r="C7992" s="67"/>
      <c r="D7992" s="67"/>
      <c r="E7992" s="67" t="s">
        <v>390</v>
      </c>
      <c r="F7992" s="68">
        <v>43528</v>
      </c>
      <c r="G7992" s="67" t="s">
        <v>6198</v>
      </c>
      <c r="H7992" s="67" t="s">
        <v>6194</v>
      </c>
      <c r="I7992" s="67" t="s">
        <v>6199</v>
      </c>
      <c r="J7992" s="36">
        <v>-33.81</v>
      </c>
    </row>
    <row r="7993" spans="1:10" x14ac:dyDescent="0.25">
      <c r="A7993" s="67"/>
      <c r="B7993" s="67"/>
      <c r="C7993" s="67"/>
      <c r="D7993" s="67"/>
      <c r="E7993" s="67" t="s">
        <v>383</v>
      </c>
      <c r="F7993" s="68">
        <v>43529</v>
      </c>
      <c r="G7993" s="67" t="s">
        <v>6200</v>
      </c>
      <c r="H7993" s="67"/>
      <c r="I7993" s="67" t="s">
        <v>6201</v>
      </c>
      <c r="J7993" s="36">
        <v>-85</v>
      </c>
    </row>
    <row r="7994" spans="1:10" x14ac:dyDescent="0.25">
      <c r="A7994" s="67"/>
      <c r="B7994" s="67"/>
      <c r="C7994" s="67"/>
      <c r="D7994" s="67"/>
      <c r="E7994" s="67" t="s">
        <v>383</v>
      </c>
      <c r="F7994" s="68">
        <v>43529</v>
      </c>
      <c r="G7994" s="67" t="s">
        <v>6202</v>
      </c>
      <c r="H7994" s="67" t="s">
        <v>6194</v>
      </c>
      <c r="I7994" s="67" t="s">
        <v>6203</v>
      </c>
      <c r="J7994" s="36">
        <v>33.81</v>
      </c>
    </row>
    <row r="7995" spans="1:10" x14ac:dyDescent="0.25">
      <c r="A7995" s="67"/>
      <c r="B7995" s="67"/>
      <c r="C7995" s="67"/>
      <c r="D7995" s="67"/>
      <c r="E7995" s="67" t="s">
        <v>390</v>
      </c>
      <c r="F7995" s="68">
        <v>43552</v>
      </c>
      <c r="G7995" s="67" t="s">
        <v>6204</v>
      </c>
      <c r="H7995" s="67" t="s">
        <v>6194</v>
      </c>
      <c r="I7995" s="67" t="s">
        <v>6205</v>
      </c>
      <c r="J7995" s="36">
        <v>-177.31</v>
      </c>
    </row>
    <row r="7996" spans="1:10" x14ac:dyDescent="0.25">
      <c r="A7996" s="67"/>
      <c r="B7996" s="67"/>
      <c r="C7996" s="67"/>
      <c r="D7996" s="67"/>
      <c r="E7996" s="67" t="s">
        <v>390</v>
      </c>
      <c r="F7996" s="68">
        <v>43647</v>
      </c>
      <c r="G7996" s="67" t="s">
        <v>6206</v>
      </c>
      <c r="H7996" s="67" t="s">
        <v>6194</v>
      </c>
      <c r="I7996" s="67" t="s">
        <v>6205</v>
      </c>
      <c r="J7996" s="36">
        <v>-135.69999999999999</v>
      </c>
    </row>
    <row r="7997" spans="1:10" x14ac:dyDescent="0.25">
      <c r="A7997" s="67"/>
      <c r="B7997" s="67"/>
      <c r="C7997" s="67"/>
      <c r="D7997" s="67"/>
      <c r="E7997" s="67" t="s">
        <v>390</v>
      </c>
      <c r="F7997" s="68">
        <v>43677</v>
      </c>
      <c r="G7997" s="67" t="s">
        <v>1694</v>
      </c>
      <c r="H7997" s="67" t="s">
        <v>568</v>
      </c>
      <c r="I7997" s="67" t="s">
        <v>6207</v>
      </c>
      <c r="J7997" s="36">
        <v>-21.62</v>
      </c>
    </row>
    <row r="7998" spans="1:10" x14ac:dyDescent="0.25">
      <c r="A7998" s="67"/>
      <c r="B7998" s="67"/>
      <c r="C7998" s="67"/>
      <c r="D7998" s="67"/>
      <c r="E7998" s="67" t="s">
        <v>390</v>
      </c>
      <c r="F7998" s="68">
        <v>43677</v>
      </c>
      <c r="G7998" s="67" t="s">
        <v>6208</v>
      </c>
      <c r="H7998" s="67" t="s">
        <v>6194</v>
      </c>
      <c r="I7998" s="67" t="s">
        <v>6209</v>
      </c>
      <c r="J7998" s="36">
        <v>-137.88999999999999</v>
      </c>
    </row>
    <row r="7999" spans="1:10" x14ac:dyDescent="0.25">
      <c r="A7999" s="67"/>
      <c r="B7999" s="67"/>
      <c r="C7999" s="67"/>
      <c r="D7999" s="67"/>
      <c r="E7999" s="67" t="s">
        <v>390</v>
      </c>
      <c r="F7999" s="68">
        <v>43703</v>
      </c>
      <c r="G7999" s="67" t="s">
        <v>6210</v>
      </c>
      <c r="H7999" s="67" t="s">
        <v>6194</v>
      </c>
      <c r="I7999" s="67" t="s">
        <v>6211</v>
      </c>
      <c r="J7999" s="36">
        <v>-196.81</v>
      </c>
    </row>
    <row r="8000" spans="1:10" ht="15.75" thickBot="1" x14ac:dyDescent="0.3">
      <c r="A8000" s="67"/>
      <c r="B8000" s="67"/>
      <c r="C8000" s="67"/>
      <c r="D8000" s="67"/>
      <c r="E8000" s="67" t="s">
        <v>383</v>
      </c>
      <c r="F8000" s="68">
        <v>43708</v>
      </c>
      <c r="G8000" s="67" t="s">
        <v>2341</v>
      </c>
      <c r="H8000" s="67"/>
      <c r="I8000" s="67" t="s">
        <v>2342</v>
      </c>
      <c r="J8000" s="37">
        <v>9639.9699999999993</v>
      </c>
    </row>
    <row r="8001" spans="1:10" x14ac:dyDescent="0.25">
      <c r="A8001" s="67"/>
      <c r="B8001" s="67"/>
      <c r="C8001" s="67" t="s">
        <v>6212</v>
      </c>
      <c r="D8001" s="67"/>
      <c r="E8001" s="67"/>
      <c r="F8001" s="68"/>
      <c r="G8001" s="67"/>
      <c r="H8001" s="67"/>
      <c r="I8001" s="67"/>
      <c r="J8001" s="36">
        <f>ROUND(SUM(J7954:J8000),5)</f>
        <v>15948.84</v>
      </c>
    </row>
    <row r="8002" spans="1:10" x14ac:dyDescent="0.25">
      <c r="A8002" s="64"/>
      <c r="B8002" s="64"/>
      <c r="C8002" s="64" t="s">
        <v>6213</v>
      </c>
      <c r="D8002" s="64"/>
      <c r="E8002" s="64"/>
      <c r="F8002" s="65"/>
      <c r="G8002" s="64"/>
      <c r="H8002" s="64"/>
      <c r="I8002" s="64"/>
      <c r="J8002" s="57"/>
    </row>
    <row r="8003" spans="1:10" x14ac:dyDescent="0.25">
      <c r="A8003" s="67"/>
      <c r="B8003" s="67"/>
      <c r="C8003" s="67"/>
      <c r="D8003" s="67"/>
      <c r="E8003" s="67" t="s">
        <v>383</v>
      </c>
      <c r="F8003" s="68">
        <v>40755</v>
      </c>
      <c r="G8003" s="67" t="s">
        <v>1563</v>
      </c>
      <c r="H8003" s="67"/>
      <c r="I8003" s="67" t="s">
        <v>1564</v>
      </c>
      <c r="J8003" s="36">
        <v>48</v>
      </c>
    </row>
    <row r="8004" spans="1:10" x14ac:dyDescent="0.25">
      <c r="A8004" s="67"/>
      <c r="B8004" s="67"/>
      <c r="C8004" s="67"/>
      <c r="D8004" s="67"/>
      <c r="E8004" s="67" t="s">
        <v>383</v>
      </c>
      <c r="F8004" s="68">
        <v>40877</v>
      </c>
      <c r="G8004" s="67" t="s">
        <v>894</v>
      </c>
      <c r="H8004" s="67"/>
      <c r="I8004" s="67" t="s">
        <v>895</v>
      </c>
      <c r="J8004" s="36">
        <v>48</v>
      </c>
    </row>
    <row r="8005" spans="1:10" x14ac:dyDescent="0.25">
      <c r="A8005" s="67"/>
      <c r="B8005" s="67"/>
      <c r="C8005" s="67"/>
      <c r="D8005" s="67"/>
      <c r="E8005" s="67" t="s">
        <v>383</v>
      </c>
      <c r="F8005" s="68">
        <v>40939</v>
      </c>
      <c r="G8005" s="67" t="s">
        <v>1539</v>
      </c>
      <c r="H8005" s="67"/>
      <c r="I8005" s="67" t="s">
        <v>1540</v>
      </c>
      <c r="J8005" s="36">
        <v>80</v>
      </c>
    </row>
    <row r="8006" spans="1:10" x14ac:dyDescent="0.25">
      <c r="A8006" s="67"/>
      <c r="B8006" s="67"/>
      <c r="C8006" s="67"/>
      <c r="D8006" s="67"/>
      <c r="E8006" s="67" t="s">
        <v>383</v>
      </c>
      <c r="F8006" s="68">
        <v>40999</v>
      </c>
      <c r="G8006" s="67" t="s">
        <v>702</v>
      </c>
      <c r="H8006" s="67"/>
      <c r="I8006" s="67" t="s">
        <v>703</v>
      </c>
      <c r="J8006" s="36">
        <v>20</v>
      </c>
    </row>
    <row r="8007" spans="1:10" x14ac:dyDescent="0.25">
      <c r="A8007" s="67"/>
      <c r="B8007" s="67"/>
      <c r="C8007" s="67"/>
      <c r="D8007" s="67"/>
      <c r="E8007" s="67" t="s">
        <v>383</v>
      </c>
      <c r="F8007" s="68">
        <v>41121</v>
      </c>
      <c r="G8007" s="67" t="s">
        <v>1513</v>
      </c>
      <c r="H8007" s="67"/>
      <c r="I8007" s="67" t="s">
        <v>1514</v>
      </c>
      <c r="J8007" s="36">
        <v>8</v>
      </c>
    </row>
    <row r="8008" spans="1:10" x14ac:dyDescent="0.25">
      <c r="A8008" s="67"/>
      <c r="B8008" s="67"/>
      <c r="C8008" s="67"/>
      <c r="D8008" s="67"/>
      <c r="E8008" s="67" t="s">
        <v>383</v>
      </c>
      <c r="F8008" s="68">
        <v>41152</v>
      </c>
      <c r="G8008" s="67" t="s">
        <v>1565</v>
      </c>
      <c r="H8008" s="67"/>
      <c r="I8008" s="67" t="s">
        <v>1566</v>
      </c>
      <c r="J8008" s="36">
        <v>8</v>
      </c>
    </row>
    <row r="8009" spans="1:10" x14ac:dyDescent="0.25">
      <c r="A8009" s="67"/>
      <c r="B8009" s="67"/>
      <c r="C8009" s="67"/>
      <c r="D8009" s="67"/>
      <c r="E8009" s="67" t="s">
        <v>383</v>
      </c>
      <c r="F8009" s="68">
        <v>41182</v>
      </c>
      <c r="G8009" s="67" t="s">
        <v>1506</v>
      </c>
      <c r="H8009" s="67"/>
      <c r="I8009" s="67" t="s">
        <v>1507</v>
      </c>
      <c r="J8009" s="36">
        <v>16</v>
      </c>
    </row>
    <row r="8010" spans="1:10" x14ac:dyDescent="0.25">
      <c r="A8010" s="67"/>
      <c r="B8010" s="67"/>
      <c r="C8010" s="67"/>
      <c r="D8010" s="67"/>
      <c r="E8010" s="67" t="s">
        <v>383</v>
      </c>
      <c r="F8010" s="68">
        <v>41243</v>
      </c>
      <c r="G8010" s="67" t="s">
        <v>1734</v>
      </c>
      <c r="H8010" s="67"/>
      <c r="I8010" s="67" t="s">
        <v>1735</v>
      </c>
      <c r="J8010" s="36">
        <v>8</v>
      </c>
    </row>
    <row r="8011" spans="1:10" x14ac:dyDescent="0.25">
      <c r="A8011" s="67"/>
      <c r="B8011" s="67"/>
      <c r="C8011" s="67"/>
      <c r="D8011" s="67"/>
      <c r="E8011" s="67" t="s">
        <v>383</v>
      </c>
      <c r="F8011" s="68">
        <v>41547</v>
      </c>
      <c r="G8011" s="67" t="s">
        <v>1543</v>
      </c>
      <c r="H8011" s="67"/>
      <c r="I8011" s="67" t="s">
        <v>1544</v>
      </c>
      <c r="J8011" s="36">
        <v>8</v>
      </c>
    </row>
    <row r="8012" spans="1:10" x14ac:dyDescent="0.25">
      <c r="A8012" s="67"/>
      <c r="B8012" s="67"/>
      <c r="C8012" s="67"/>
      <c r="D8012" s="67"/>
      <c r="E8012" s="67" t="s">
        <v>383</v>
      </c>
      <c r="F8012" s="68">
        <v>41578</v>
      </c>
      <c r="G8012" s="67" t="s">
        <v>421</v>
      </c>
      <c r="H8012" s="67"/>
      <c r="I8012" s="67" t="s">
        <v>422</v>
      </c>
      <c r="J8012" s="36">
        <v>8</v>
      </c>
    </row>
    <row r="8013" spans="1:10" x14ac:dyDescent="0.25">
      <c r="A8013" s="67"/>
      <c r="B8013" s="67"/>
      <c r="C8013" s="67"/>
      <c r="D8013" s="67"/>
      <c r="E8013" s="67" t="s">
        <v>383</v>
      </c>
      <c r="F8013" s="68">
        <v>41608</v>
      </c>
      <c r="G8013" s="67" t="s">
        <v>1519</v>
      </c>
      <c r="H8013" s="67"/>
      <c r="I8013" s="67" t="s">
        <v>1520</v>
      </c>
      <c r="J8013" s="36">
        <v>16</v>
      </c>
    </row>
    <row r="8014" spans="1:10" x14ac:dyDescent="0.25">
      <c r="A8014" s="67"/>
      <c r="B8014" s="67"/>
      <c r="C8014" s="67"/>
      <c r="D8014" s="67"/>
      <c r="E8014" s="67" t="s">
        <v>383</v>
      </c>
      <c r="F8014" s="68">
        <v>41698</v>
      </c>
      <c r="G8014" s="67" t="s">
        <v>1575</v>
      </c>
      <c r="H8014" s="67"/>
      <c r="I8014" s="67" t="s">
        <v>1576</v>
      </c>
      <c r="J8014" s="36">
        <v>8</v>
      </c>
    </row>
    <row r="8015" spans="1:10" x14ac:dyDescent="0.25">
      <c r="A8015" s="67"/>
      <c r="B8015" s="67"/>
      <c r="C8015" s="67"/>
      <c r="D8015" s="67"/>
      <c r="E8015" s="67" t="s">
        <v>383</v>
      </c>
      <c r="F8015" s="68">
        <v>41973</v>
      </c>
      <c r="G8015" s="67" t="s">
        <v>1646</v>
      </c>
      <c r="H8015" s="67"/>
      <c r="I8015" s="67" t="s">
        <v>1647</v>
      </c>
      <c r="J8015" s="36">
        <v>28</v>
      </c>
    </row>
    <row r="8016" spans="1:10" x14ac:dyDescent="0.25">
      <c r="A8016" s="67"/>
      <c r="B8016" s="67"/>
      <c r="C8016" s="67"/>
      <c r="D8016" s="67"/>
      <c r="E8016" s="67" t="s">
        <v>383</v>
      </c>
      <c r="F8016" s="68">
        <v>42035</v>
      </c>
      <c r="G8016" s="67" t="s">
        <v>1579</v>
      </c>
      <c r="H8016" s="67"/>
      <c r="I8016" s="67" t="s">
        <v>1580</v>
      </c>
      <c r="J8016" s="36">
        <v>8</v>
      </c>
    </row>
    <row r="8017" spans="1:10" x14ac:dyDescent="0.25">
      <c r="A8017" s="67"/>
      <c r="B8017" s="67"/>
      <c r="C8017" s="67"/>
      <c r="D8017" s="67"/>
      <c r="E8017" s="67" t="s">
        <v>383</v>
      </c>
      <c r="F8017" s="68">
        <v>42063</v>
      </c>
      <c r="G8017" s="67" t="s">
        <v>1549</v>
      </c>
      <c r="H8017" s="67"/>
      <c r="I8017" s="67" t="s">
        <v>1550</v>
      </c>
      <c r="J8017" s="36">
        <v>20</v>
      </c>
    </row>
    <row r="8018" spans="1:10" x14ac:dyDescent="0.25">
      <c r="A8018" s="67"/>
      <c r="B8018" s="67"/>
      <c r="C8018" s="67"/>
      <c r="D8018" s="67"/>
      <c r="E8018" s="67" t="s">
        <v>383</v>
      </c>
      <c r="F8018" s="68">
        <v>42247</v>
      </c>
      <c r="G8018" s="67" t="s">
        <v>1658</v>
      </c>
      <c r="H8018" s="67"/>
      <c r="I8018" s="67" t="s">
        <v>1659</v>
      </c>
      <c r="J8018" s="36">
        <v>8</v>
      </c>
    </row>
    <row r="8019" spans="1:10" x14ac:dyDescent="0.25">
      <c r="A8019" s="67"/>
      <c r="B8019" s="67"/>
      <c r="C8019" s="67"/>
      <c r="D8019" s="67"/>
      <c r="E8019" s="67" t="s">
        <v>383</v>
      </c>
      <c r="F8019" s="68">
        <v>42338</v>
      </c>
      <c r="G8019" s="67" t="s">
        <v>1525</v>
      </c>
      <c r="H8019" s="67"/>
      <c r="I8019" s="67" t="s">
        <v>1526</v>
      </c>
      <c r="J8019" s="36">
        <v>8</v>
      </c>
    </row>
    <row r="8020" spans="1:10" x14ac:dyDescent="0.25">
      <c r="A8020" s="67"/>
      <c r="B8020" s="67"/>
      <c r="C8020" s="67"/>
      <c r="D8020" s="67"/>
      <c r="E8020" s="67" t="s">
        <v>383</v>
      </c>
      <c r="F8020" s="68">
        <v>42766</v>
      </c>
      <c r="G8020" s="67" t="s">
        <v>1586</v>
      </c>
      <c r="H8020" s="67"/>
      <c r="I8020" s="67" t="s">
        <v>1587</v>
      </c>
      <c r="J8020" s="36">
        <v>8</v>
      </c>
    </row>
    <row r="8021" spans="1:10" x14ac:dyDescent="0.25">
      <c r="A8021" s="67"/>
      <c r="B8021" s="67"/>
      <c r="C8021" s="67"/>
      <c r="D8021" s="67"/>
      <c r="E8021" s="67" t="s">
        <v>383</v>
      </c>
      <c r="F8021" s="68">
        <v>42794</v>
      </c>
      <c r="G8021" s="67" t="s">
        <v>1551</v>
      </c>
      <c r="H8021" s="67"/>
      <c r="I8021" s="67" t="s">
        <v>1465</v>
      </c>
      <c r="J8021" s="36">
        <v>20</v>
      </c>
    </row>
    <row r="8022" spans="1:10" ht="15.75" thickBot="1" x14ac:dyDescent="0.3">
      <c r="A8022" s="67"/>
      <c r="B8022" s="67"/>
      <c r="C8022" s="67"/>
      <c r="D8022" s="67"/>
      <c r="E8022" s="67" t="s">
        <v>383</v>
      </c>
      <c r="F8022" s="68">
        <v>43221</v>
      </c>
      <c r="G8022" s="67" t="s">
        <v>1510</v>
      </c>
      <c r="H8022" s="67"/>
      <c r="I8022" s="67"/>
      <c r="J8022" s="37">
        <v>-376</v>
      </c>
    </row>
    <row r="8023" spans="1:10" x14ac:dyDescent="0.25">
      <c r="A8023" s="67"/>
      <c r="B8023" s="67"/>
      <c r="C8023" s="67" t="s">
        <v>6214</v>
      </c>
      <c r="D8023" s="67"/>
      <c r="E8023" s="67"/>
      <c r="F8023" s="68"/>
      <c r="G8023" s="67"/>
      <c r="H8023" s="67"/>
      <c r="I8023" s="67"/>
      <c r="J8023" s="36">
        <f>ROUND(SUM(J8002:J8022),5)</f>
        <v>0</v>
      </c>
    </row>
    <row r="8024" spans="1:10" x14ac:dyDescent="0.25">
      <c r="A8024" s="64"/>
      <c r="B8024" s="64"/>
      <c r="C8024" s="64" t="s">
        <v>6215</v>
      </c>
      <c r="D8024" s="64"/>
      <c r="E8024" s="64"/>
      <c r="F8024" s="65"/>
      <c r="G8024" s="64"/>
      <c r="H8024" s="64"/>
      <c r="I8024" s="64"/>
      <c r="J8024" s="57"/>
    </row>
    <row r="8025" spans="1:10" x14ac:dyDescent="0.25">
      <c r="A8025" s="67"/>
      <c r="B8025" s="67"/>
      <c r="C8025" s="67"/>
      <c r="D8025" s="67"/>
      <c r="E8025" s="67" t="s">
        <v>383</v>
      </c>
      <c r="F8025" s="68">
        <v>40724</v>
      </c>
      <c r="G8025" s="67" t="s">
        <v>1496</v>
      </c>
      <c r="H8025" s="67"/>
      <c r="I8025" s="67" t="s">
        <v>1497</v>
      </c>
      <c r="J8025" s="36">
        <v>20</v>
      </c>
    </row>
    <row r="8026" spans="1:10" x14ac:dyDescent="0.25">
      <c r="A8026" s="67"/>
      <c r="B8026" s="67"/>
      <c r="C8026" s="67"/>
      <c r="D8026" s="67"/>
      <c r="E8026" s="67" t="s">
        <v>383</v>
      </c>
      <c r="F8026" s="68">
        <v>41121</v>
      </c>
      <c r="G8026" s="67" t="s">
        <v>1722</v>
      </c>
      <c r="H8026" s="67"/>
      <c r="I8026" s="67" t="s">
        <v>1723</v>
      </c>
      <c r="J8026" s="36">
        <v>-10</v>
      </c>
    </row>
    <row r="8027" spans="1:10" x14ac:dyDescent="0.25">
      <c r="A8027" s="67"/>
      <c r="B8027" s="67"/>
      <c r="C8027" s="67"/>
      <c r="D8027" s="67"/>
      <c r="E8027" s="67" t="s">
        <v>383</v>
      </c>
      <c r="F8027" s="68">
        <v>41243</v>
      </c>
      <c r="G8027" s="67" t="s">
        <v>1734</v>
      </c>
      <c r="H8027" s="67"/>
      <c r="I8027" s="67" t="s">
        <v>1735</v>
      </c>
      <c r="J8027" s="36">
        <v>20</v>
      </c>
    </row>
    <row r="8028" spans="1:10" x14ac:dyDescent="0.25">
      <c r="A8028" s="67"/>
      <c r="B8028" s="67"/>
      <c r="C8028" s="67"/>
      <c r="D8028" s="67"/>
      <c r="E8028" s="67" t="s">
        <v>383</v>
      </c>
      <c r="F8028" s="68">
        <v>41305</v>
      </c>
      <c r="G8028" s="67" t="s">
        <v>1488</v>
      </c>
      <c r="H8028" s="67"/>
      <c r="I8028" s="67" t="s">
        <v>1489</v>
      </c>
      <c r="J8028" s="36">
        <v>20</v>
      </c>
    </row>
    <row r="8029" spans="1:10" x14ac:dyDescent="0.25">
      <c r="A8029" s="67"/>
      <c r="B8029" s="67"/>
      <c r="C8029" s="67"/>
      <c r="D8029" s="67"/>
      <c r="E8029" s="67" t="s">
        <v>383</v>
      </c>
      <c r="F8029" s="68">
        <v>41394</v>
      </c>
      <c r="G8029" s="67" t="s">
        <v>1515</v>
      </c>
      <c r="H8029" s="67"/>
      <c r="I8029" s="67" t="s">
        <v>1516</v>
      </c>
      <c r="J8029" s="36">
        <v>20</v>
      </c>
    </row>
    <row r="8030" spans="1:10" x14ac:dyDescent="0.25">
      <c r="A8030" s="67"/>
      <c r="B8030" s="67"/>
      <c r="C8030" s="67"/>
      <c r="D8030" s="67"/>
      <c r="E8030" s="67" t="s">
        <v>383</v>
      </c>
      <c r="F8030" s="68">
        <v>41425</v>
      </c>
      <c r="G8030" s="67" t="s">
        <v>1490</v>
      </c>
      <c r="H8030" s="67"/>
      <c r="I8030" s="67" t="s">
        <v>1491</v>
      </c>
      <c r="J8030" s="36">
        <v>20</v>
      </c>
    </row>
    <row r="8031" spans="1:10" x14ac:dyDescent="0.25">
      <c r="A8031" s="67"/>
      <c r="B8031" s="67"/>
      <c r="C8031" s="67"/>
      <c r="D8031" s="67"/>
      <c r="E8031" s="67" t="s">
        <v>383</v>
      </c>
      <c r="F8031" s="68">
        <v>41578</v>
      </c>
      <c r="G8031" s="67" t="s">
        <v>2469</v>
      </c>
      <c r="H8031" s="67"/>
      <c r="I8031" s="67" t="s">
        <v>2470</v>
      </c>
      <c r="J8031" s="36">
        <v>387.99</v>
      </c>
    </row>
    <row r="8032" spans="1:10" x14ac:dyDescent="0.25">
      <c r="A8032" s="67"/>
      <c r="B8032" s="67"/>
      <c r="C8032" s="67"/>
      <c r="D8032" s="67"/>
      <c r="E8032" s="67" t="s">
        <v>383</v>
      </c>
      <c r="F8032" s="68">
        <v>42338</v>
      </c>
      <c r="G8032" s="67" t="s">
        <v>1525</v>
      </c>
      <c r="H8032" s="67"/>
      <c r="I8032" s="67" t="s">
        <v>1526</v>
      </c>
      <c r="J8032" s="36">
        <v>20</v>
      </c>
    </row>
    <row r="8033" spans="1:10" ht="15.75" thickBot="1" x14ac:dyDescent="0.3">
      <c r="A8033" s="67"/>
      <c r="B8033" s="67"/>
      <c r="C8033" s="67"/>
      <c r="D8033" s="67"/>
      <c r="E8033" s="67" t="s">
        <v>383</v>
      </c>
      <c r="F8033" s="68">
        <v>42370</v>
      </c>
      <c r="G8033" s="67" t="s">
        <v>1462</v>
      </c>
      <c r="H8033" s="67"/>
      <c r="I8033" s="67" t="s">
        <v>1463</v>
      </c>
      <c r="J8033" s="37">
        <v>2.0099999999999998</v>
      </c>
    </row>
    <row r="8034" spans="1:10" x14ac:dyDescent="0.25">
      <c r="A8034" s="67"/>
      <c r="B8034" s="67"/>
      <c r="C8034" s="67" t="s">
        <v>6216</v>
      </c>
      <c r="D8034" s="67"/>
      <c r="E8034" s="67"/>
      <c r="F8034" s="68"/>
      <c r="G8034" s="67"/>
      <c r="H8034" s="67"/>
      <c r="I8034" s="67"/>
      <c r="J8034" s="36">
        <f>ROUND(SUM(J8024:J8033),5)</f>
        <v>500</v>
      </c>
    </row>
    <row r="8035" spans="1:10" x14ac:dyDescent="0.25">
      <c r="A8035" s="64"/>
      <c r="B8035" s="64"/>
      <c r="C8035" s="64" t="s">
        <v>6217</v>
      </c>
      <c r="D8035" s="64"/>
      <c r="E8035" s="64"/>
      <c r="F8035" s="65"/>
      <c r="G8035" s="64"/>
      <c r="H8035" s="64"/>
      <c r="I8035" s="64"/>
      <c r="J8035" s="57"/>
    </row>
    <row r="8036" spans="1:10" x14ac:dyDescent="0.25">
      <c r="A8036" s="67"/>
      <c r="B8036" s="67"/>
      <c r="C8036" s="67"/>
      <c r="D8036" s="67"/>
      <c r="E8036" s="67" t="s">
        <v>383</v>
      </c>
      <c r="F8036" s="68">
        <v>40574</v>
      </c>
      <c r="G8036" s="67" t="s">
        <v>1606</v>
      </c>
      <c r="H8036" s="67"/>
      <c r="I8036" s="67" t="s">
        <v>1607</v>
      </c>
      <c r="J8036" s="36">
        <v>20</v>
      </c>
    </row>
    <row r="8037" spans="1:10" x14ac:dyDescent="0.25">
      <c r="A8037" s="67"/>
      <c r="B8037" s="67"/>
      <c r="C8037" s="67"/>
      <c r="D8037" s="67"/>
      <c r="E8037" s="67" t="s">
        <v>383</v>
      </c>
      <c r="F8037" s="68">
        <v>40574</v>
      </c>
      <c r="G8037" s="67" t="s">
        <v>1500</v>
      </c>
      <c r="H8037" s="67"/>
      <c r="I8037" s="67" t="s">
        <v>1501</v>
      </c>
      <c r="J8037" s="36">
        <v>120</v>
      </c>
    </row>
    <row r="8038" spans="1:10" x14ac:dyDescent="0.25">
      <c r="A8038" s="67"/>
      <c r="B8038" s="67"/>
      <c r="C8038" s="67"/>
      <c r="D8038" s="67"/>
      <c r="E8038" s="67" t="s">
        <v>383</v>
      </c>
      <c r="F8038" s="68">
        <v>40663</v>
      </c>
      <c r="G8038" s="67" t="s">
        <v>1612</v>
      </c>
      <c r="H8038" s="67"/>
      <c r="I8038" s="67" t="s">
        <v>1613</v>
      </c>
      <c r="J8038" s="36">
        <v>20</v>
      </c>
    </row>
    <row r="8039" spans="1:10" x14ac:dyDescent="0.25">
      <c r="A8039" s="67"/>
      <c r="B8039" s="67"/>
      <c r="C8039" s="67"/>
      <c r="D8039" s="67"/>
      <c r="E8039" s="67" t="s">
        <v>383</v>
      </c>
      <c r="F8039" s="68">
        <v>40694</v>
      </c>
      <c r="G8039" s="67" t="s">
        <v>1614</v>
      </c>
      <c r="H8039" s="67"/>
      <c r="I8039" s="67" t="s">
        <v>1615</v>
      </c>
      <c r="J8039" s="36">
        <v>20</v>
      </c>
    </row>
    <row r="8040" spans="1:10" x14ac:dyDescent="0.25">
      <c r="A8040" s="67"/>
      <c r="B8040" s="67"/>
      <c r="C8040" s="67"/>
      <c r="D8040" s="67"/>
      <c r="E8040" s="67" t="s">
        <v>383</v>
      </c>
      <c r="F8040" s="68">
        <v>40939</v>
      </c>
      <c r="G8040" s="67" t="s">
        <v>1539</v>
      </c>
      <c r="H8040" s="67"/>
      <c r="I8040" s="67" t="s">
        <v>1540</v>
      </c>
      <c r="J8040" s="36">
        <v>60</v>
      </c>
    </row>
    <row r="8041" spans="1:10" x14ac:dyDescent="0.25">
      <c r="A8041" s="67"/>
      <c r="B8041" s="67"/>
      <c r="C8041" s="67"/>
      <c r="D8041" s="67"/>
      <c r="E8041" s="67" t="s">
        <v>383</v>
      </c>
      <c r="F8041" s="68">
        <v>40999</v>
      </c>
      <c r="G8041" s="67" t="s">
        <v>1718</v>
      </c>
      <c r="H8041" s="67"/>
      <c r="I8041" s="67" t="s">
        <v>1719</v>
      </c>
      <c r="J8041" s="36">
        <v>-238.25</v>
      </c>
    </row>
    <row r="8042" spans="1:10" x14ac:dyDescent="0.25">
      <c r="A8042" s="67"/>
      <c r="B8042" s="67"/>
      <c r="C8042" s="67"/>
      <c r="D8042" s="67"/>
      <c r="E8042" s="67" t="s">
        <v>383</v>
      </c>
      <c r="F8042" s="68">
        <v>41060</v>
      </c>
      <c r="G8042" s="67" t="s">
        <v>1486</v>
      </c>
      <c r="H8042" s="67"/>
      <c r="I8042" s="67" t="s">
        <v>1487</v>
      </c>
      <c r="J8042" s="36">
        <v>20</v>
      </c>
    </row>
    <row r="8043" spans="1:10" x14ac:dyDescent="0.25">
      <c r="A8043" s="67"/>
      <c r="B8043" s="67"/>
      <c r="C8043" s="67"/>
      <c r="D8043" s="67"/>
      <c r="E8043" s="67" t="s">
        <v>383</v>
      </c>
      <c r="F8043" s="68">
        <v>41121</v>
      </c>
      <c r="G8043" s="67" t="s">
        <v>1513</v>
      </c>
      <c r="H8043" s="67"/>
      <c r="I8043" s="67" t="s">
        <v>1514</v>
      </c>
      <c r="J8043" s="36">
        <v>20</v>
      </c>
    </row>
    <row r="8044" spans="1:10" x14ac:dyDescent="0.25">
      <c r="A8044" s="67"/>
      <c r="B8044" s="67"/>
      <c r="C8044" s="67"/>
      <c r="D8044" s="67"/>
      <c r="E8044" s="67" t="s">
        <v>383</v>
      </c>
      <c r="F8044" s="68">
        <v>41182</v>
      </c>
      <c r="G8044" s="67" t="s">
        <v>1506</v>
      </c>
      <c r="H8044" s="67"/>
      <c r="I8044" s="67" t="s">
        <v>1507</v>
      </c>
      <c r="J8044" s="36">
        <v>40</v>
      </c>
    </row>
    <row r="8045" spans="1:10" x14ac:dyDescent="0.25">
      <c r="A8045" s="67"/>
      <c r="B8045" s="67"/>
      <c r="C8045" s="67"/>
      <c r="D8045" s="67"/>
      <c r="E8045" s="67" t="s">
        <v>383</v>
      </c>
      <c r="F8045" s="68">
        <v>41213</v>
      </c>
      <c r="G8045" s="67" t="s">
        <v>1569</v>
      </c>
      <c r="H8045" s="67"/>
      <c r="I8045" s="67" t="s">
        <v>1570</v>
      </c>
      <c r="J8045" s="36">
        <v>20</v>
      </c>
    </row>
    <row r="8046" spans="1:10" x14ac:dyDescent="0.25">
      <c r="A8046" s="67"/>
      <c r="B8046" s="67"/>
      <c r="C8046" s="67"/>
      <c r="D8046" s="67"/>
      <c r="E8046" s="67" t="s">
        <v>383</v>
      </c>
      <c r="F8046" s="68">
        <v>41213</v>
      </c>
      <c r="G8046" s="67" t="s">
        <v>1732</v>
      </c>
      <c r="H8046" s="67"/>
      <c r="I8046" s="67" t="s">
        <v>1733</v>
      </c>
      <c r="J8046" s="36">
        <v>312.02</v>
      </c>
    </row>
    <row r="8047" spans="1:10" x14ac:dyDescent="0.25">
      <c r="A8047" s="67"/>
      <c r="B8047" s="67"/>
      <c r="C8047" s="67"/>
      <c r="D8047" s="67"/>
      <c r="E8047" s="67" t="s">
        <v>383</v>
      </c>
      <c r="F8047" s="68">
        <v>41243</v>
      </c>
      <c r="G8047" s="67" t="s">
        <v>1734</v>
      </c>
      <c r="H8047" s="67"/>
      <c r="I8047" s="67" t="s">
        <v>1735</v>
      </c>
      <c r="J8047" s="36">
        <v>40</v>
      </c>
    </row>
    <row r="8048" spans="1:10" x14ac:dyDescent="0.25">
      <c r="A8048" s="67"/>
      <c r="B8048" s="67"/>
      <c r="C8048" s="67"/>
      <c r="D8048" s="67"/>
      <c r="E8048" s="67" t="s">
        <v>383</v>
      </c>
      <c r="F8048" s="68">
        <v>41305</v>
      </c>
      <c r="G8048" s="67" t="s">
        <v>1488</v>
      </c>
      <c r="H8048" s="67"/>
      <c r="I8048" s="67" t="s">
        <v>1489</v>
      </c>
      <c r="J8048" s="36">
        <v>20</v>
      </c>
    </row>
    <row r="8049" spans="1:10" x14ac:dyDescent="0.25">
      <c r="A8049" s="67"/>
      <c r="B8049" s="67"/>
      <c r="C8049" s="67"/>
      <c r="D8049" s="67"/>
      <c r="E8049" s="67" t="s">
        <v>383</v>
      </c>
      <c r="F8049" s="68">
        <v>41333</v>
      </c>
      <c r="G8049" s="67" t="s">
        <v>1571</v>
      </c>
      <c r="H8049" s="67"/>
      <c r="I8049" s="67" t="s">
        <v>1572</v>
      </c>
      <c r="J8049" s="36">
        <v>20</v>
      </c>
    </row>
    <row r="8050" spans="1:10" x14ac:dyDescent="0.25">
      <c r="A8050" s="67"/>
      <c r="B8050" s="67"/>
      <c r="C8050" s="67"/>
      <c r="D8050" s="67"/>
      <c r="E8050" s="67" t="s">
        <v>383</v>
      </c>
      <c r="F8050" s="68">
        <v>41425</v>
      </c>
      <c r="G8050" s="67" t="s">
        <v>1490</v>
      </c>
      <c r="H8050" s="67"/>
      <c r="I8050" s="67" t="s">
        <v>1491</v>
      </c>
      <c r="J8050" s="36">
        <v>40</v>
      </c>
    </row>
    <row r="8051" spans="1:10" x14ac:dyDescent="0.25">
      <c r="A8051" s="67"/>
      <c r="B8051" s="67"/>
      <c r="C8051" s="67"/>
      <c r="D8051" s="67"/>
      <c r="E8051" s="67" t="s">
        <v>383</v>
      </c>
      <c r="F8051" s="68">
        <v>41455</v>
      </c>
      <c r="G8051" s="67" t="s">
        <v>1750</v>
      </c>
      <c r="H8051" s="67"/>
      <c r="I8051" s="67" t="s">
        <v>1751</v>
      </c>
      <c r="J8051" s="36">
        <v>20</v>
      </c>
    </row>
    <row r="8052" spans="1:10" x14ac:dyDescent="0.25">
      <c r="A8052" s="67"/>
      <c r="B8052" s="67"/>
      <c r="C8052" s="67"/>
      <c r="D8052" s="67"/>
      <c r="E8052" s="67" t="s">
        <v>383</v>
      </c>
      <c r="F8052" s="68">
        <v>41486</v>
      </c>
      <c r="G8052" s="67" t="s">
        <v>1517</v>
      </c>
      <c r="H8052" s="67"/>
      <c r="I8052" s="67" t="s">
        <v>1518</v>
      </c>
      <c r="J8052" s="36">
        <v>20</v>
      </c>
    </row>
    <row r="8053" spans="1:10" x14ac:dyDescent="0.25">
      <c r="A8053" s="67"/>
      <c r="B8053" s="67"/>
      <c r="C8053" s="67"/>
      <c r="D8053" s="67"/>
      <c r="E8053" s="67" t="s">
        <v>383</v>
      </c>
      <c r="F8053" s="68">
        <v>41547</v>
      </c>
      <c r="G8053" s="67" t="s">
        <v>1543</v>
      </c>
      <c r="H8053" s="67"/>
      <c r="I8053" s="67" t="s">
        <v>1544</v>
      </c>
      <c r="J8053" s="36">
        <v>38</v>
      </c>
    </row>
    <row r="8054" spans="1:10" x14ac:dyDescent="0.25">
      <c r="A8054" s="67"/>
      <c r="B8054" s="67"/>
      <c r="C8054" s="67"/>
      <c r="D8054" s="67"/>
      <c r="E8054" s="67" t="s">
        <v>383</v>
      </c>
      <c r="F8054" s="68">
        <v>41608</v>
      </c>
      <c r="G8054" s="67" t="s">
        <v>1519</v>
      </c>
      <c r="H8054" s="67"/>
      <c r="I8054" s="67" t="s">
        <v>1520</v>
      </c>
      <c r="J8054" s="36">
        <v>40</v>
      </c>
    </row>
    <row r="8055" spans="1:10" x14ac:dyDescent="0.25">
      <c r="A8055" s="67"/>
      <c r="B8055" s="67"/>
      <c r="C8055" s="67"/>
      <c r="D8055" s="67"/>
      <c r="E8055" s="67" t="s">
        <v>383</v>
      </c>
      <c r="F8055" s="68">
        <v>41670</v>
      </c>
      <c r="G8055" s="67" t="s">
        <v>1573</v>
      </c>
      <c r="H8055" s="67"/>
      <c r="I8055" s="67" t="s">
        <v>1574</v>
      </c>
      <c r="J8055" s="36">
        <v>20</v>
      </c>
    </row>
    <row r="8056" spans="1:10" x14ac:dyDescent="0.25">
      <c r="A8056" s="67"/>
      <c r="B8056" s="67"/>
      <c r="C8056" s="67"/>
      <c r="D8056" s="67"/>
      <c r="E8056" s="67" t="s">
        <v>383</v>
      </c>
      <c r="F8056" s="68">
        <v>41790</v>
      </c>
      <c r="G8056" s="67" t="s">
        <v>1116</v>
      </c>
      <c r="H8056" s="67"/>
      <c r="I8056" s="67" t="s">
        <v>1117</v>
      </c>
      <c r="J8056" s="36">
        <v>20</v>
      </c>
    </row>
    <row r="8057" spans="1:10" x14ac:dyDescent="0.25">
      <c r="A8057" s="67"/>
      <c r="B8057" s="67"/>
      <c r="C8057" s="67"/>
      <c r="D8057" s="67"/>
      <c r="E8057" s="67" t="s">
        <v>383</v>
      </c>
      <c r="F8057" s="68">
        <v>41973</v>
      </c>
      <c r="G8057" s="67" t="s">
        <v>1646</v>
      </c>
      <c r="H8057" s="67"/>
      <c r="I8057" s="67" t="s">
        <v>1647</v>
      </c>
      <c r="J8057" s="36">
        <v>20</v>
      </c>
    </row>
    <row r="8058" spans="1:10" x14ac:dyDescent="0.25">
      <c r="A8058" s="67"/>
      <c r="B8058" s="67"/>
      <c r="C8058" s="67"/>
      <c r="D8058" s="67"/>
      <c r="E8058" s="67" t="s">
        <v>383</v>
      </c>
      <c r="F8058" s="68">
        <v>42035</v>
      </c>
      <c r="G8058" s="67" t="s">
        <v>1579</v>
      </c>
      <c r="H8058" s="67"/>
      <c r="I8058" s="67" t="s">
        <v>1580</v>
      </c>
      <c r="J8058" s="36">
        <v>20</v>
      </c>
    </row>
    <row r="8059" spans="1:10" x14ac:dyDescent="0.25">
      <c r="A8059" s="67"/>
      <c r="B8059" s="67"/>
      <c r="C8059" s="67"/>
      <c r="D8059" s="67"/>
      <c r="E8059" s="67" t="s">
        <v>383</v>
      </c>
      <c r="F8059" s="68">
        <v>42063</v>
      </c>
      <c r="G8059" s="67" t="s">
        <v>1549</v>
      </c>
      <c r="H8059" s="67"/>
      <c r="I8059" s="67" t="s">
        <v>1550</v>
      </c>
      <c r="J8059" s="36">
        <v>30</v>
      </c>
    </row>
    <row r="8060" spans="1:10" x14ac:dyDescent="0.25">
      <c r="A8060" s="67"/>
      <c r="B8060" s="67"/>
      <c r="C8060" s="67"/>
      <c r="D8060" s="67"/>
      <c r="E8060" s="67" t="s">
        <v>383</v>
      </c>
      <c r="F8060" s="68">
        <v>42247</v>
      </c>
      <c r="G8060" s="67" t="s">
        <v>1658</v>
      </c>
      <c r="H8060" s="67"/>
      <c r="I8060" s="67" t="s">
        <v>1659</v>
      </c>
      <c r="J8060" s="36">
        <v>38</v>
      </c>
    </row>
    <row r="8061" spans="1:10" x14ac:dyDescent="0.25">
      <c r="A8061" s="67"/>
      <c r="B8061" s="67"/>
      <c r="C8061" s="67"/>
      <c r="D8061" s="67"/>
      <c r="E8061" s="67" t="s">
        <v>383</v>
      </c>
      <c r="F8061" s="68">
        <v>42277</v>
      </c>
      <c r="G8061" s="67" t="s">
        <v>991</v>
      </c>
      <c r="H8061" s="67"/>
      <c r="I8061" s="67" t="s">
        <v>992</v>
      </c>
      <c r="J8061" s="36">
        <v>40</v>
      </c>
    </row>
    <row r="8062" spans="1:10" x14ac:dyDescent="0.25">
      <c r="A8062" s="67"/>
      <c r="B8062" s="67"/>
      <c r="C8062" s="67"/>
      <c r="D8062" s="67"/>
      <c r="E8062" s="67" t="s">
        <v>383</v>
      </c>
      <c r="F8062" s="68">
        <v>42809</v>
      </c>
      <c r="G8062" s="67" t="s">
        <v>1527</v>
      </c>
      <c r="H8062" s="67"/>
      <c r="I8062" s="67" t="s">
        <v>1528</v>
      </c>
      <c r="J8062" s="36">
        <v>0</v>
      </c>
    </row>
    <row r="8063" spans="1:10" ht="15.75" thickBot="1" x14ac:dyDescent="0.3">
      <c r="A8063" s="67"/>
      <c r="B8063" s="67"/>
      <c r="C8063" s="67"/>
      <c r="D8063" s="67"/>
      <c r="E8063" s="67" t="s">
        <v>383</v>
      </c>
      <c r="F8063" s="68">
        <v>42886</v>
      </c>
      <c r="G8063" s="67" t="s">
        <v>1545</v>
      </c>
      <c r="H8063" s="67"/>
      <c r="I8063" s="67" t="s">
        <v>1546</v>
      </c>
      <c r="J8063" s="37">
        <v>20</v>
      </c>
    </row>
    <row r="8064" spans="1:10" x14ac:dyDescent="0.25">
      <c r="A8064" s="67"/>
      <c r="B8064" s="67"/>
      <c r="C8064" s="67" t="s">
        <v>6218</v>
      </c>
      <c r="D8064" s="67"/>
      <c r="E8064" s="67"/>
      <c r="F8064" s="68"/>
      <c r="G8064" s="67"/>
      <c r="H8064" s="67"/>
      <c r="I8064" s="67"/>
      <c r="J8064" s="36">
        <f>ROUND(SUM(J8035:J8063),5)</f>
        <v>859.77</v>
      </c>
    </row>
    <row r="8065" spans="1:10" x14ac:dyDescent="0.25">
      <c r="A8065" s="64"/>
      <c r="B8065" s="64"/>
      <c r="C8065" s="64" t="s">
        <v>6219</v>
      </c>
      <c r="D8065" s="64"/>
      <c r="E8065" s="64"/>
      <c r="F8065" s="65"/>
      <c r="G8065" s="64"/>
      <c r="H8065" s="64"/>
      <c r="I8065" s="64"/>
      <c r="J8065" s="57"/>
    </row>
    <row r="8066" spans="1:10" x14ac:dyDescent="0.25">
      <c r="A8066" s="67"/>
      <c r="B8066" s="67"/>
      <c r="C8066" s="67"/>
      <c r="D8066" s="67"/>
      <c r="E8066" s="67" t="s">
        <v>383</v>
      </c>
      <c r="F8066" s="68">
        <v>40663</v>
      </c>
      <c r="G8066" s="67" t="s">
        <v>1612</v>
      </c>
      <c r="H8066" s="67"/>
      <c r="I8066" s="67" t="s">
        <v>1613</v>
      </c>
      <c r="J8066" s="36">
        <v>20</v>
      </c>
    </row>
    <row r="8067" spans="1:10" x14ac:dyDescent="0.25">
      <c r="A8067" s="67"/>
      <c r="B8067" s="67"/>
      <c r="C8067" s="67"/>
      <c r="D8067" s="67"/>
      <c r="E8067" s="67" t="s">
        <v>383</v>
      </c>
      <c r="F8067" s="68">
        <v>40694</v>
      </c>
      <c r="G8067" s="67" t="s">
        <v>1614</v>
      </c>
      <c r="H8067" s="67"/>
      <c r="I8067" s="67" t="s">
        <v>1615</v>
      </c>
      <c r="J8067" s="36">
        <v>20</v>
      </c>
    </row>
    <row r="8068" spans="1:10" x14ac:dyDescent="0.25">
      <c r="A8068" s="67"/>
      <c r="B8068" s="67"/>
      <c r="C8068" s="67"/>
      <c r="D8068" s="67"/>
      <c r="E8068" s="67" t="s">
        <v>383</v>
      </c>
      <c r="F8068" s="68">
        <v>40724</v>
      </c>
      <c r="G8068" s="67" t="s">
        <v>1496</v>
      </c>
      <c r="H8068" s="67"/>
      <c r="I8068" s="67" t="s">
        <v>1497</v>
      </c>
      <c r="J8068" s="36">
        <v>20</v>
      </c>
    </row>
    <row r="8069" spans="1:10" x14ac:dyDescent="0.25">
      <c r="A8069" s="67"/>
      <c r="B8069" s="67"/>
      <c r="C8069" s="67"/>
      <c r="D8069" s="67"/>
      <c r="E8069" s="67" t="s">
        <v>383</v>
      </c>
      <c r="F8069" s="68">
        <v>40755</v>
      </c>
      <c r="G8069" s="67" t="s">
        <v>3537</v>
      </c>
      <c r="H8069" s="67"/>
      <c r="I8069" s="67" t="s">
        <v>3538</v>
      </c>
      <c r="J8069" s="36">
        <v>20</v>
      </c>
    </row>
    <row r="8070" spans="1:10" x14ac:dyDescent="0.25">
      <c r="A8070" s="67"/>
      <c r="B8070" s="67"/>
      <c r="C8070" s="67"/>
      <c r="D8070" s="67"/>
      <c r="E8070" s="67" t="s">
        <v>383</v>
      </c>
      <c r="F8070" s="68">
        <v>40877</v>
      </c>
      <c r="G8070" s="67" t="s">
        <v>894</v>
      </c>
      <c r="H8070" s="67"/>
      <c r="I8070" s="67" t="s">
        <v>895</v>
      </c>
      <c r="J8070" s="36">
        <v>60</v>
      </c>
    </row>
    <row r="8071" spans="1:10" x14ac:dyDescent="0.25">
      <c r="A8071" s="67"/>
      <c r="B8071" s="67"/>
      <c r="C8071" s="67"/>
      <c r="D8071" s="67"/>
      <c r="E8071" s="67" t="s">
        <v>383</v>
      </c>
      <c r="F8071" s="68">
        <v>41060</v>
      </c>
      <c r="G8071" s="67" t="s">
        <v>1486</v>
      </c>
      <c r="H8071" s="67"/>
      <c r="I8071" s="67" t="s">
        <v>1487</v>
      </c>
      <c r="J8071" s="36">
        <v>40</v>
      </c>
    </row>
    <row r="8072" spans="1:10" x14ac:dyDescent="0.25">
      <c r="A8072" s="67"/>
      <c r="B8072" s="67"/>
      <c r="C8072" s="67"/>
      <c r="D8072" s="67"/>
      <c r="E8072" s="67" t="s">
        <v>383</v>
      </c>
      <c r="F8072" s="68">
        <v>41121</v>
      </c>
      <c r="G8072" s="67" t="s">
        <v>1513</v>
      </c>
      <c r="H8072" s="67"/>
      <c r="I8072" s="67" t="s">
        <v>1514</v>
      </c>
      <c r="J8072" s="36">
        <v>60</v>
      </c>
    </row>
    <row r="8073" spans="1:10" x14ac:dyDescent="0.25">
      <c r="A8073" s="67"/>
      <c r="B8073" s="67"/>
      <c r="C8073" s="67"/>
      <c r="D8073" s="67"/>
      <c r="E8073" s="67" t="s">
        <v>383</v>
      </c>
      <c r="F8073" s="68">
        <v>41182</v>
      </c>
      <c r="G8073" s="67" t="s">
        <v>1506</v>
      </c>
      <c r="H8073" s="67"/>
      <c r="I8073" s="67" t="s">
        <v>1507</v>
      </c>
      <c r="J8073" s="36">
        <v>20</v>
      </c>
    </row>
    <row r="8074" spans="1:10" x14ac:dyDescent="0.25">
      <c r="A8074" s="67"/>
      <c r="B8074" s="67"/>
      <c r="C8074" s="67"/>
      <c r="D8074" s="67"/>
      <c r="E8074" s="67" t="s">
        <v>383</v>
      </c>
      <c r="F8074" s="68">
        <v>41243</v>
      </c>
      <c r="G8074" s="67" t="s">
        <v>1738</v>
      </c>
      <c r="H8074" s="67"/>
      <c r="I8074" s="67" t="s">
        <v>1739</v>
      </c>
      <c r="J8074" s="36">
        <v>1943.56</v>
      </c>
    </row>
    <row r="8075" spans="1:10" x14ac:dyDescent="0.25">
      <c r="A8075" s="67"/>
      <c r="B8075" s="67"/>
      <c r="C8075" s="67"/>
      <c r="D8075" s="67"/>
      <c r="E8075" s="67" t="s">
        <v>383</v>
      </c>
      <c r="F8075" s="68">
        <v>41305</v>
      </c>
      <c r="G8075" s="67" t="s">
        <v>1488</v>
      </c>
      <c r="H8075" s="67"/>
      <c r="I8075" s="67" t="s">
        <v>1489</v>
      </c>
      <c r="J8075" s="36">
        <v>20</v>
      </c>
    </row>
    <row r="8076" spans="1:10" x14ac:dyDescent="0.25">
      <c r="A8076" s="67"/>
      <c r="B8076" s="67"/>
      <c r="C8076" s="67"/>
      <c r="D8076" s="67"/>
      <c r="E8076" s="67" t="s">
        <v>383</v>
      </c>
      <c r="F8076" s="68">
        <v>41364</v>
      </c>
      <c r="G8076" s="67" t="s">
        <v>1624</v>
      </c>
      <c r="H8076" s="67"/>
      <c r="I8076" s="67" t="s">
        <v>1625</v>
      </c>
      <c r="J8076" s="36">
        <v>20</v>
      </c>
    </row>
    <row r="8077" spans="1:10" x14ac:dyDescent="0.25">
      <c r="A8077" s="67"/>
      <c r="B8077" s="67"/>
      <c r="C8077" s="67"/>
      <c r="D8077" s="67"/>
      <c r="E8077" s="67" t="s">
        <v>383</v>
      </c>
      <c r="F8077" s="68">
        <v>41425</v>
      </c>
      <c r="G8077" s="67" t="s">
        <v>1490</v>
      </c>
      <c r="H8077" s="67"/>
      <c r="I8077" s="67" t="s">
        <v>1491</v>
      </c>
      <c r="J8077" s="36">
        <v>20</v>
      </c>
    </row>
    <row r="8078" spans="1:10" x14ac:dyDescent="0.25">
      <c r="A8078" s="67"/>
      <c r="B8078" s="67"/>
      <c r="C8078" s="67"/>
      <c r="D8078" s="67"/>
      <c r="E8078" s="67" t="s">
        <v>383</v>
      </c>
      <c r="F8078" s="68">
        <v>41455</v>
      </c>
      <c r="G8078" s="67" t="s">
        <v>1750</v>
      </c>
      <c r="H8078" s="67"/>
      <c r="I8078" s="67" t="s">
        <v>1751</v>
      </c>
      <c r="J8078" s="36">
        <v>20</v>
      </c>
    </row>
    <row r="8079" spans="1:10" x14ac:dyDescent="0.25">
      <c r="A8079" s="67"/>
      <c r="B8079" s="67"/>
      <c r="C8079" s="67"/>
      <c r="D8079" s="67"/>
      <c r="E8079" s="67" t="s">
        <v>383</v>
      </c>
      <c r="F8079" s="68">
        <v>41578</v>
      </c>
      <c r="G8079" s="67" t="s">
        <v>421</v>
      </c>
      <c r="H8079" s="67"/>
      <c r="I8079" s="67" t="s">
        <v>422</v>
      </c>
      <c r="J8079" s="36">
        <v>20</v>
      </c>
    </row>
    <row r="8080" spans="1:10" x14ac:dyDescent="0.25">
      <c r="A8080" s="67"/>
      <c r="B8080" s="67"/>
      <c r="C8080" s="67"/>
      <c r="D8080" s="67"/>
      <c r="E8080" s="67" t="s">
        <v>383</v>
      </c>
      <c r="F8080" s="68">
        <v>41578</v>
      </c>
      <c r="G8080" s="67" t="s">
        <v>2469</v>
      </c>
      <c r="H8080" s="67"/>
      <c r="I8080" s="67" t="s">
        <v>2470</v>
      </c>
      <c r="J8080" s="36">
        <v>1942.18</v>
      </c>
    </row>
    <row r="8081" spans="1:10" x14ac:dyDescent="0.25">
      <c r="A8081" s="67"/>
      <c r="B8081" s="67"/>
      <c r="C8081" s="67"/>
      <c r="D8081" s="67"/>
      <c r="E8081" s="67" t="s">
        <v>383</v>
      </c>
      <c r="F8081" s="68">
        <v>41639</v>
      </c>
      <c r="G8081" s="67" t="s">
        <v>2079</v>
      </c>
      <c r="H8081" s="67"/>
      <c r="I8081" s="67" t="s">
        <v>2080</v>
      </c>
      <c r="J8081" s="36">
        <v>20</v>
      </c>
    </row>
    <row r="8082" spans="1:10" x14ac:dyDescent="0.25">
      <c r="A8082" s="67"/>
      <c r="B8082" s="67"/>
      <c r="C8082" s="67"/>
      <c r="D8082" s="67"/>
      <c r="E8082" s="67" t="s">
        <v>383</v>
      </c>
      <c r="F8082" s="68">
        <v>41639</v>
      </c>
      <c r="G8082" s="67" t="s">
        <v>1628</v>
      </c>
      <c r="H8082" s="67"/>
      <c r="I8082" s="67" t="s">
        <v>1629</v>
      </c>
      <c r="J8082" s="36">
        <v>20</v>
      </c>
    </row>
    <row r="8083" spans="1:10" x14ac:dyDescent="0.25">
      <c r="A8083" s="67"/>
      <c r="B8083" s="67"/>
      <c r="C8083" s="67"/>
      <c r="D8083" s="67"/>
      <c r="E8083" s="67" t="s">
        <v>423</v>
      </c>
      <c r="F8083" s="68">
        <v>41753</v>
      </c>
      <c r="G8083" s="67"/>
      <c r="H8083" s="67"/>
      <c r="I8083" s="67" t="s">
        <v>6220</v>
      </c>
      <c r="J8083" s="36">
        <v>2000</v>
      </c>
    </row>
    <row r="8084" spans="1:10" x14ac:dyDescent="0.25">
      <c r="A8084" s="67"/>
      <c r="B8084" s="67"/>
      <c r="C8084" s="67"/>
      <c r="D8084" s="67"/>
      <c r="E8084" s="67" t="s">
        <v>383</v>
      </c>
      <c r="F8084" s="68">
        <v>41790</v>
      </c>
      <c r="G8084" s="67" t="s">
        <v>1116</v>
      </c>
      <c r="H8084" s="67"/>
      <c r="I8084" s="67" t="s">
        <v>1117</v>
      </c>
      <c r="J8084" s="36">
        <v>38</v>
      </c>
    </row>
    <row r="8085" spans="1:10" x14ac:dyDescent="0.25">
      <c r="A8085" s="67"/>
      <c r="B8085" s="67"/>
      <c r="C8085" s="67"/>
      <c r="D8085" s="67"/>
      <c r="E8085" s="67" t="s">
        <v>383</v>
      </c>
      <c r="F8085" s="68">
        <v>41851</v>
      </c>
      <c r="G8085" s="67" t="s">
        <v>1780</v>
      </c>
      <c r="H8085" s="67"/>
      <c r="I8085" s="67" t="s">
        <v>1781</v>
      </c>
      <c r="J8085" s="36">
        <v>40</v>
      </c>
    </row>
    <row r="8086" spans="1:10" x14ac:dyDescent="0.25">
      <c r="A8086" s="67"/>
      <c r="B8086" s="67"/>
      <c r="C8086" s="67"/>
      <c r="D8086" s="67"/>
      <c r="E8086" s="67" t="s">
        <v>383</v>
      </c>
      <c r="F8086" s="68">
        <v>41943</v>
      </c>
      <c r="G8086" s="67" t="s">
        <v>1644</v>
      </c>
      <c r="H8086" s="67"/>
      <c r="I8086" s="67" t="s">
        <v>1645</v>
      </c>
      <c r="J8086" s="36">
        <v>78</v>
      </c>
    </row>
    <row r="8087" spans="1:10" x14ac:dyDescent="0.25">
      <c r="A8087" s="67"/>
      <c r="B8087" s="67"/>
      <c r="C8087" s="67"/>
      <c r="D8087" s="67"/>
      <c r="E8087" s="67" t="s">
        <v>426</v>
      </c>
      <c r="F8087" s="68">
        <v>41967</v>
      </c>
      <c r="G8087" s="67"/>
      <c r="H8087" s="67" t="s">
        <v>6221</v>
      </c>
      <c r="I8087" s="67" t="s">
        <v>6222</v>
      </c>
      <c r="J8087" s="36">
        <v>-232.25</v>
      </c>
    </row>
    <row r="8088" spans="1:10" x14ac:dyDescent="0.25">
      <c r="A8088" s="67"/>
      <c r="B8088" s="67"/>
      <c r="C8088" s="67"/>
      <c r="D8088" s="67"/>
      <c r="E8088" s="67" t="s">
        <v>426</v>
      </c>
      <c r="F8088" s="68">
        <v>42072</v>
      </c>
      <c r="G8088" s="67"/>
      <c r="H8088" s="67" t="s">
        <v>568</v>
      </c>
      <c r="I8088" s="67" t="s">
        <v>6223</v>
      </c>
      <c r="J8088" s="36">
        <v>-50.2</v>
      </c>
    </row>
    <row r="8089" spans="1:10" x14ac:dyDescent="0.25">
      <c r="A8089" s="67"/>
      <c r="B8089" s="67"/>
      <c r="C8089" s="67"/>
      <c r="D8089" s="67"/>
      <c r="E8089" s="67" t="s">
        <v>426</v>
      </c>
      <c r="F8089" s="68">
        <v>42086</v>
      </c>
      <c r="G8089" s="67"/>
      <c r="H8089" s="67" t="s">
        <v>6221</v>
      </c>
      <c r="I8089" s="67" t="s">
        <v>6224</v>
      </c>
      <c r="J8089" s="36">
        <v>-1000</v>
      </c>
    </row>
    <row r="8090" spans="1:10" x14ac:dyDescent="0.25">
      <c r="A8090" s="67"/>
      <c r="B8090" s="67"/>
      <c r="C8090" s="67"/>
      <c r="D8090" s="67"/>
      <c r="E8090" s="67" t="s">
        <v>383</v>
      </c>
      <c r="F8090" s="68">
        <v>42094</v>
      </c>
      <c r="G8090" s="67" t="s">
        <v>898</v>
      </c>
      <c r="H8090" s="67"/>
      <c r="I8090" s="67" t="s">
        <v>899</v>
      </c>
      <c r="J8090" s="36">
        <v>20</v>
      </c>
    </row>
    <row r="8091" spans="1:10" x14ac:dyDescent="0.25">
      <c r="A8091" s="67"/>
      <c r="B8091" s="67"/>
      <c r="C8091" s="67"/>
      <c r="D8091" s="67"/>
      <c r="E8091" s="67" t="s">
        <v>383</v>
      </c>
      <c r="F8091" s="68">
        <v>42094</v>
      </c>
      <c r="G8091" s="67" t="s">
        <v>898</v>
      </c>
      <c r="H8091" s="67"/>
      <c r="I8091" s="67" t="s">
        <v>899</v>
      </c>
      <c r="J8091" s="36">
        <v>20</v>
      </c>
    </row>
    <row r="8092" spans="1:10" x14ac:dyDescent="0.25">
      <c r="A8092" s="67"/>
      <c r="B8092" s="67"/>
      <c r="C8092" s="67"/>
      <c r="D8092" s="67"/>
      <c r="E8092" s="67" t="s">
        <v>383</v>
      </c>
      <c r="F8092" s="68">
        <v>42124</v>
      </c>
      <c r="G8092" s="67" t="s">
        <v>1523</v>
      </c>
      <c r="H8092" s="67"/>
      <c r="I8092" s="67" t="s">
        <v>1524</v>
      </c>
      <c r="J8092" s="36">
        <v>20</v>
      </c>
    </row>
    <row r="8093" spans="1:10" x14ac:dyDescent="0.25">
      <c r="A8093" s="67"/>
      <c r="B8093" s="67"/>
      <c r="C8093" s="67"/>
      <c r="D8093" s="67"/>
      <c r="E8093" s="67" t="s">
        <v>383</v>
      </c>
      <c r="F8093" s="68">
        <v>42155</v>
      </c>
      <c r="G8093" s="67" t="s">
        <v>1650</v>
      </c>
      <c r="H8093" s="67"/>
      <c r="I8093" s="67" t="s">
        <v>1651</v>
      </c>
      <c r="J8093" s="36">
        <v>80</v>
      </c>
    </row>
    <row r="8094" spans="1:10" x14ac:dyDescent="0.25">
      <c r="A8094" s="67"/>
      <c r="B8094" s="67"/>
      <c r="C8094" s="67"/>
      <c r="D8094" s="67"/>
      <c r="E8094" s="67" t="s">
        <v>426</v>
      </c>
      <c r="F8094" s="68">
        <v>42184</v>
      </c>
      <c r="G8094" s="67"/>
      <c r="H8094" s="67" t="s">
        <v>568</v>
      </c>
      <c r="I8094" s="67" t="s">
        <v>6225</v>
      </c>
      <c r="J8094" s="36">
        <v>-17.690000000000001</v>
      </c>
    </row>
    <row r="8095" spans="1:10" x14ac:dyDescent="0.25">
      <c r="A8095" s="67"/>
      <c r="B8095" s="67"/>
      <c r="C8095" s="67"/>
      <c r="D8095" s="67"/>
      <c r="E8095" s="67" t="s">
        <v>383</v>
      </c>
      <c r="F8095" s="68">
        <v>42185</v>
      </c>
      <c r="G8095" s="67" t="s">
        <v>900</v>
      </c>
      <c r="H8095" s="67"/>
      <c r="I8095" s="67" t="s">
        <v>901</v>
      </c>
      <c r="J8095" s="36">
        <v>60</v>
      </c>
    </row>
    <row r="8096" spans="1:10" x14ac:dyDescent="0.25">
      <c r="A8096" s="67"/>
      <c r="B8096" s="67"/>
      <c r="C8096" s="67"/>
      <c r="D8096" s="67"/>
      <c r="E8096" s="67" t="s">
        <v>383</v>
      </c>
      <c r="F8096" s="68">
        <v>42216</v>
      </c>
      <c r="G8096" s="67" t="s">
        <v>1655</v>
      </c>
      <c r="H8096" s="67"/>
      <c r="I8096" s="67" t="s">
        <v>1656</v>
      </c>
      <c r="J8096" s="36">
        <v>20</v>
      </c>
    </row>
    <row r="8097" spans="1:10" x14ac:dyDescent="0.25">
      <c r="A8097" s="67"/>
      <c r="B8097" s="67"/>
      <c r="C8097" s="67"/>
      <c r="D8097" s="67"/>
      <c r="E8097" s="67" t="s">
        <v>383</v>
      </c>
      <c r="F8097" s="68">
        <v>42247</v>
      </c>
      <c r="G8097" s="67" t="s">
        <v>1658</v>
      </c>
      <c r="H8097" s="67"/>
      <c r="I8097" s="67" t="s">
        <v>1659</v>
      </c>
      <c r="J8097" s="36">
        <v>60</v>
      </c>
    </row>
    <row r="8098" spans="1:10" x14ac:dyDescent="0.25">
      <c r="A8098" s="67"/>
      <c r="B8098" s="67"/>
      <c r="C8098" s="67"/>
      <c r="D8098" s="67"/>
      <c r="E8098" s="67" t="s">
        <v>383</v>
      </c>
      <c r="F8098" s="68">
        <v>42277</v>
      </c>
      <c r="G8098" s="67" t="s">
        <v>991</v>
      </c>
      <c r="H8098" s="67"/>
      <c r="I8098" s="67" t="s">
        <v>992</v>
      </c>
      <c r="J8098" s="36">
        <v>40</v>
      </c>
    </row>
    <row r="8099" spans="1:10" x14ac:dyDescent="0.25">
      <c r="A8099" s="67"/>
      <c r="B8099" s="67"/>
      <c r="C8099" s="67"/>
      <c r="D8099" s="67"/>
      <c r="E8099" s="67" t="s">
        <v>383</v>
      </c>
      <c r="F8099" s="68">
        <v>42308</v>
      </c>
      <c r="G8099" s="67" t="s">
        <v>1460</v>
      </c>
      <c r="H8099" s="67"/>
      <c r="I8099" s="67" t="s">
        <v>1461</v>
      </c>
      <c r="J8099" s="36">
        <v>20</v>
      </c>
    </row>
    <row r="8100" spans="1:10" x14ac:dyDescent="0.25">
      <c r="A8100" s="67"/>
      <c r="B8100" s="67"/>
      <c r="C8100" s="67"/>
      <c r="D8100" s="67"/>
      <c r="E8100" s="67" t="s">
        <v>426</v>
      </c>
      <c r="F8100" s="68">
        <v>42355</v>
      </c>
      <c r="G8100" s="67"/>
      <c r="H8100" s="67" t="s">
        <v>6226</v>
      </c>
      <c r="I8100" s="67" t="s">
        <v>6227</v>
      </c>
      <c r="J8100" s="36">
        <v>-233.12</v>
      </c>
    </row>
    <row r="8101" spans="1:10" x14ac:dyDescent="0.25">
      <c r="A8101" s="67"/>
      <c r="B8101" s="67"/>
      <c r="C8101" s="67"/>
      <c r="D8101" s="67"/>
      <c r="E8101" s="67" t="s">
        <v>383</v>
      </c>
      <c r="F8101" s="68">
        <v>42369</v>
      </c>
      <c r="G8101" s="67" t="s">
        <v>1663</v>
      </c>
      <c r="H8101" s="67"/>
      <c r="I8101" s="67" t="s">
        <v>1664</v>
      </c>
      <c r="J8101" s="36">
        <v>20</v>
      </c>
    </row>
    <row r="8102" spans="1:10" x14ac:dyDescent="0.25">
      <c r="A8102" s="67"/>
      <c r="B8102" s="67"/>
      <c r="C8102" s="67"/>
      <c r="D8102" s="67"/>
      <c r="E8102" s="67" t="s">
        <v>426</v>
      </c>
      <c r="F8102" s="68">
        <v>42464</v>
      </c>
      <c r="G8102" s="67"/>
      <c r="H8102" s="67" t="s">
        <v>6221</v>
      </c>
      <c r="I8102" s="67" t="s">
        <v>6228</v>
      </c>
      <c r="J8102" s="36">
        <v>-408.91</v>
      </c>
    </row>
    <row r="8103" spans="1:10" x14ac:dyDescent="0.25">
      <c r="A8103" s="67"/>
      <c r="B8103" s="67"/>
      <c r="C8103" s="67"/>
      <c r="D8103" s="67"/>
      <c r="E8103" s="67" t="s">
        <v>383</v>
      </c>
      <c r="F8103" s="68">
        <v>42490</v>
      </c>
      <c r="G8103" s="67" t="s">
        <v>1666</v>
      </c>
      <c r="H8103" s="67"/>
      <c r="I8103" s="67" t="s">
        <v>1667</v>
      </c>
      <c r="J8103" s="36">
        <v>20</v>
      </c>
    </row>
    <row r="8104" spans="1:10" x14ac:dyDescent="0.25">
      <c r="A8104" s="67"/>
      <c r="B8104" s="67"/>
      <c r="C8104" s="67"/>
      <c r="D8104" s="67"/>
      <c r="E8104" s="67" t="s">
        <v>383</v>
      </c>
      <c r="F8104" s="68">
        <v>42521</v>
      </c>
      <c r="G8104" s="67" t="s">
        <v>1480</v>
      </c>
      <c r="H8104" s="67"/>
      <c r="I8104" s="67" t="s">
        <v>1481</v>
      </c>
      <c r="J8104" s="36">
        <v>20</v>
      </c>
    </row>
    <row r="8105" spans="1:10" x14ac:dyDescent="0.25">
      <c r="A8105" s="67"/>
      <c r="B8105" s="67"/>
      <c r="C8105" s="67"/>
      <c r="D8105" s="67"/>
      <c r="E8105" s="67" t="s">
        <v>383</v>
      </c>
      <c r="F8105" s="68">
        <v>42613</v>
      </c>
      <c r="G8105" s="67" t="s">
        <v>1482</v>
      </c>
      <c r="H8105" s="67"/>
      <c r="I8105" s="67" t="s">
        <v>1483</v>
      </c>
      <c r="J8105" s="36">
        <v>20</v>
      </c>
    </row>
    <row r="8106" spans="1:10" x14ac:dyDescent="0.25">
      <c r="A8106" s="67"/>
      <c r="B8106" s="67"/>
      <c r="C8106" s="67"/>
      <c r="D8106" s="67"/>
      <c r="E8106" s="67" t="s">
        <v>383</v>
      </c>
      <c r="F8106" s="68">
        <v>42643</v>
      </c>
      <c r="G8106" s="67" t="s">
        <v>1581</v>
      </c>
      <c r="H8106" s="67"/>
      <c r="I8106" s="67" t="s">
        <v>1582</v>
      </c>
      <c r="J8106" s="36">
        <v>58</v>
      </c>
    </row>
    <row r="8107" spans="1:10" x14ac:dyDescent="0.25">
      <c r="A8107" s="67"/>
      <c r="B8107" s="67"/>
      <c r="C8107" s="67"/>
      <c r="D8107" s="67"/>
      <c r="E8107" s="67" t="s">
        <v>423</v>
      </c>
      <c r="F8107" s="68">
        <v>42656</v>
      </c>
      <c r="G8107" s="67"/>
      <c r="H8107" s="67" t="s">
        <v>1637</v>
      </c>
      <c r="I8107" s="67" t="s">
        <v>1675</v>
      </c>
      <c r="J8107" s="36">
        <v>1000</v>
      </c>
    </row>
    <row r="8108" spans="1:10" x14ac:dyDescent="0.25">
      <c r="A8108" s="67"/>
      <c r="B8108" s="67"/>
      <c r="C8108" s="67"/>
      <c r="D8108" s="67"/>
      <c r="E8108" s="67" t="s">
        <v>423</v>
      </c>
      <c r="F8108" s="68">
        <v>42656</v>
      </c>
      <c r="G8108" s="67"/>
      <c r="H8108" s="67"/>
      <c r="I8108" s="67" t="s">
        <v>431</v>
      </c>
      <c r="J8108" s="36">
        <v>-28.95</v>
      </c>
    </row>
    <row r="8109" spans="1:10" x14ac:dyDescent="0.25">
      <c r="A8109" s="67"/>
      <c r="B8109" s="67"/>
      <c r="C8109" s="67"/>
      <c r="D8109" s="67"/>
      <c r="E8109" s="67" t="s">
        <v>383</v>
      </c>
      <c r="F8109" s="68">
        <v>42675</v>
      </c>
      <c r="G8109" s="67" t="s">
        <v>1835</v>
      </c>
      <c r="H8109" s="67"/>
      <c r="I8109" s="67" t="s">
        <v>1836</v>
      </c>
      <c r="J8109" s="36">
        <v>20</v>
      </c>
    </row>
    <row r="8110" spans="1:10" x14ac:dyDescent="0.25">
      <c r="A8110" s="67"/>
      <c r="B8110" s="67"/>
      <c r="C8110" s="67"/>
      <c r="D8110" s="67"/>
      <c r="E8110" s="67" t="s">
        <v>383</v>
      </c>
      <c r="F8110" s="68">
        <v>42766</v>
      </c>
      <c r="G8110" s="67" t="s">
        <v>1586</v>
      </c>
      <c r="H8110" s="67"/>
      <c r="I8110" s="67" t="s">
        <v>1587</v>
      </c>
      <c r="J8110" s="36">
        <v>38</v>
      </c>
    </row>
    <row r="8111" spans="1:10" x14ac:dyDescent="0.25">
      <c r="A8111" s="67"/>
      <c r="B8111" s="67"/>
      <c r="C8111" s="67"/>
      <c r="D8111" s="67"/>
      <c r="E8111" s="67" t="s">
        <v>383</v>
      </c>
      <c r="F8111" s="68">
        <v>42766</v>
      </c>
      <c r="G8111" s="67" t="s">
        <v>2326</v>
      </c>
      <c r="H8111" s="67"/>
      <c r="I8111" s="67" t="s">
        <v>4083</v>
      </c>
      <c r="J8111" s="36">
        <v>357</v>
      </c>
    </row>
    <row r="8112" spans="1:10" x14ac:dyDescent="0.25">
      <c r="A8112" s="67"/>
      <c r="B8112" s="67"/>
      <c r="C8112" s="67"/>
      <c r="D8112" s="67"/>
      <c r="E8112" s="67" t="s">
        <v>383</v>
      </c>
      <c r="F8112" s="68">
        <v>42767</v>
      </c>
      <c r="G8112" s="67" t="s">
        <v>1009</v>
      </c>
      <c r="H8112" s="67"/>
      <c r="I8112" s="67" t="s">
        <v>1556</v>
      </c>
      <c r="J8112" s="36">
        <v>-968.62</v>
      </c>
    </row>
    <row r="8113" spans="1:10" x14ac:dyDescent="0.25">
      <c r="A8113" s="67"/>
      <c r="B8113" s="67"/>
      <c r="C8113" s="67"/>
      <c r="D8113" s="67"/>
      <c r="E8113" s="67" t="s">
        <v>383</v>
      </c>
      <c r="F8113" s="68">
        <v>42825</v>
      </c>
      <c r="G8113" s="67" t="s">
        <v>1588</v>
      </c>
      <c r="H8113" s="67"/>
      <c r="I8113" s="67" t="s">
        <v>1589</v>
      </c>
      <c r="J8113" s="36">
        <v>20</v>
      </c>
    </row>
    <row r="8114" spans="1:10" x14ac:dyDescent="0.25">
      <c r="A8114" s="67"/>
      <c r="B8114" s="67"/>
      <c r="C8114" s="67"/>
      <c r="D8114" s="67"/>
      <c r="E8114" s="67" t="s">
        <v>383</v>
      </c>
      <c r="F8114" s="68">
        <v>42886</v>
      </c>
      <c r="G8114" s="67" t="s">
        <v>1545</v>
      </c>
      <c r="H8114" s="67"/>
      <c r="I8114" s="67" t="s">
        <v>1546</v>
      </c>
      <c r="J8114" s="36">
        <v>58</v>
      </c>
    </row>
    <row r="8115" spans="1:10" x14ac:dyDescent="0.25">
      <c r="A8115" s="67"/>
      <c r="B8115" s="67"/>
      <c r="C8115" s="67"/>
      <c r="D8115" s="67"/>
      <c r="E8115" s="67" t="s">
        <v>383</v>
      </c>
      <c r="F8115" s="68">
        <v>42906</v>
      </c>
      <c r="G8115" s="67" t="s">
        <v>6229</v>
      </c>
      <c r="H8115" s="67" t="s">
        <v>6230</v>
      </c>
      <c r="I8115" s="67" t="s">
        <v>6231</v>
      </c>
      <c r="J8115" s="36">
        <v>2000</v>
      </c>
    </row>
    <row r="8116" spans="1:10" x14ac:dyDescent="0.25">
      <c r="A8116" s="67"/>
      <c r="B8116" s="67"/>
      <c r="C8116" s="67"/>
      <c r="D8116" s="67"/>
      <c r="E8116" s="67" t="s">
        <v>383</v>
      </c>
      <c r="F8116" s="68">
        <v>43281</v>
      </c>
      <c r="G8116" s="67" t="s">
        <v>1175</v>
      </c>
      <c r="H8116" s="67"/>
      <c r="I8116" s="67" t="s">
        <v>1176</v>
      </c>
      <c r="J8116" s="36">
        <v>20</v>
      </c>
    </row>
    <row r="8117" spans="1:10" ht="15.75" thickBot="1" x14ac:dyDescent="0.3">
      <c r="A8117" s="67"/>
      <c r="B8117" s="67"/>
      <c r="C8117" s="67"/>
      <c r="D8117" s="67"/>
      <c r="E8117" s="67" t="s">
        <v>383</v>
      </c>
      <c r="F8117" s="68">
        <v>43281</v>
      </c>
      <c r="G8117" s="67" t="s">
        <v>1915</v>
      </c>
      <c r="H8117" s="67"/>
      <c r="I8117" s="67" t="s">
        <v>1916</v>
      </c>
      <c r="J8117" s="37">
        <v>40</v>
      </c>
    </row>
    <row r="8118" spans="1:10" x14ac:dyDescent="0.25">
      <c r="A8118" s="67"/>
      <c r="B8118" s="67"/>
      <c r="C8118" s="67" t="s">
        <v>6232</v>
      </c>
      <c r="D8118" s="67"/>
      <c r="E8118" s="67"/>
      <c r="F8118" s="68"/>
      <c r="G8118" s="67"/>
      <c r="H8118" s="67"/>
      <c r="I8118" s="67"/>
      <c r="J8118" s="36">
        <f>ROUND(SUM(J8065:J8117),5)</f>
        <v>7533</v>
      </c>
    </row>
    <row r="8119" spans="1:10" x14ac:dyDescent="0.25">
      <c r="A8119" s="64"/>
      <c r="B8119" s="64"/>
      <c r="C8119" s="64" t="s">
        <v>6233</v>
      </c>
      <c r="D8119" s="64"/>
      <c r="E8119" s="64"/>
      <c r="F8119" s="65"/>
      <c r="G8119" s="64"/>
      <c r="H8119" s="64"/>
      <c r="I8119" s="64"/>
      <c r="J8119" s="57"/>
    </row>
    <row r="8120" spans="1:10" x14ac:dyDescent="0.25">
      <c r="A8120" s="67"/>
      <c r="B8120" s="67"/>
      <c r="C8120" s="67"/>
      <c r="D8120" s="67"/>
      <c r="E8120" s="67" t="s">
        <v>423</v>
      </c>
      <c r="F8120" s="68">
        <v>42404</v>
      </c>
      <c r="G8120" s="67"/>
      <c r="H8120" s="67" t="s">
        <v>6234</v>
      </c>
      <c r="I8120" s="67" t="s">
        <v>2358</v>
      </c>
      <c r="J8120" s="36">
        <v>100</v>
      </c>
    </row>
    <row r="8121" spans="1:10" x14ac:dyDescent="0.25">
      <c r="A8121" s="67"/>
      <c r="B8121" s="67"/>
      <c r="C8121" s="67"/>
      <c r="D8121" s="67"/>
      <c r="E8121" s="67" t="s">
        <v>423</v>
      </c>
      <c r="F8121" s="68">
        <v>42404</v>
      </c>
      <c r="G8121" s="67"/>
      <c r="H8121" s="67"/>
      <c r="I8121" s="67" t="s">
        <v>431</v>
      </c>
      <c r="J8121" s="36">
        <v>-2.98</v>
      </c>
    </row>
    <row r="8122" spans="1:10" x14ac:dyDescent="0.25">
      <c r="A8122" s="67"/>
      <c r="B8122" s="67"/>
      <c r="C8122" s="67"/>
      <c r="D8122" s="67"/>
      <c r="E8122" s="67" t="s">
        <v>383</v>
      </c>
      <c r="F8122" s="68">
        <v>42460</v>
      </c>
      <c r="G8122" s="67" t="s">
        <v>1466</v>
      </c>
      <c r="H8122" s="67"/>
      <c r="I8122" s="67" t="s">
        <v>1467</v>
      </c>
      <c r="J8122" s="36">
        <v>8</v>
      </c>
    </row>
    <row r="8123" spans="1:10" x14ac:dyDescent="0.25">
      <c r="A8123" s="67"/>
      <c r="B8123" s="67"/>
      <c r="C8123" s="67"/>
      <c r="D8123" s="67"/>
      <c r="E8123" s="67" t="s">
        <v>423</v>
      </c>
      <c r="F8123" s="68">
        <v>42502</v>
      </c>
      <c r="G8123" s="67"/>
      <c r="H8123" s="67" t="s">
        <v>6235</v>
      </c>
      <c r="I8123" s="67" t="s">
        <v>2358</v>
      </c>
      <c r="J8123" s="36">
        <v>900</v>
      </c>
    </row>
    <row r="8124" spans="1:10" x14ac:dyDescent="0.25">
      <c r="A8124" s="67"/>
      <c r="B8124" s="67"/>
      <c r="C8124" s="67"/>
      <c r="D8124" s="67"/>
      <c r="E8124" s="67" t="s">
        <v>423</v>
      </c>
      <c r="F8124" s="68">
        <v>42502</v>
      </c>
      <c r="G8124" s="67"/>
      <c r="H8124" s="67"/>
      <c r="I8124" s="67" t="s">
        <v>431</v>
      </c>
      <c r="J8124" s="36">
        <v>-30.27</v>
      </c>
    </row>
    <row r="8125" spans="1:10" x14ac:dyDescent="0.25">
      <c r="A8125" s="67"/>
      <c r="B8125" s="67"/>
      <c r="C8125" s="67"/>
      <c r="D8125" s="67"/>
      <c r="E8125" s="67" t="s">
        <v>383</v>
      </c>
      <c r="F8125" s="68">
        <v>42551</v>
      </c>
      <c r="G8125" s="67" t="s">
        <v>1669</v>
      </c>
      <c r="H8125" s="67"/>
      <c r="I8125" s="67" t="s">
        <v>1670</v>
      </c>
      <c r="J8125" s="36">
        <v>8</v>
      </c>
    </row>
    <row r="8126" spans="1:10" x14ac:dyDescent="0.25">
      <c r="A8126" s="67"/>
      <c r="B8126" s="67"/>
      <c r="C8126" s="67"/>
      <c r="D8126" s="67"/>
      <c r="E8126" s="67" t="s">
        <v>383</v>
      </c>
      <c r="F8126" s="68">
        <v>42704</v>
      </c>
      <c r="G8126" s="67" t="s">
        <v>1468</v>
      </c>
      <c r="H8126" s="67"/>
      <c r="I8126" s="67" t="s">
        <v>1469</v>
      </c>
      <c r="J8126" s="36">
        <v>46</v>
      </c>
    </row>
    <row r="8127" spans="1:10" x14ac:dyDescent="0.25">
      <c r="A8127" s="67"/>
      <c r="B8127" s="67"/>
      <c r="C8127" s="67"/>
      <c r="D8127" s="67"/>
      <c r="E8127" s="67" t="s">
        <v>426</v>
      </c>
      <c r="F8127" s="68">
        <v>42730</v>
      </c>
      <c r="G8127" s="67"/>
      <c r="H8127" s="67" t="s">
        <v>3504</v>
      </c>
      <c r="I8127" s="67" t="s">
        <v>6236</v>
      </c>
      <c r="J8127" s="36">
        <v>-83.41</v>
      </c>
    </row>
    <row r="8128" spans="1:10" x14ac:dyDescent="0.25">
      <c r="A8128" s="67"/>
      <c r="B8128" s="67"/>
      <c r="C8128" s="67"/>
      <c r="D8128" s="67"/>
      <c r="E8128" s="67" t="s">
        <v>426</v>
      </c>
      <c r="F8128" s="68">
        <v>42758</v>
      </c>
      <c r="G8128" s="67"/>
      <c r="H8128" s="67" t="s">
        <v>3504</v>
      </c>
      <c r="I8128" s="67" t="s">
        <v>6237</v>
      </c>
      <c r="J8128" s="36">
        <v>-137.09</v>
      </c>
    </row>
    <row r="8129" spans="1:10" x14ac:dyDescent="0.25">
      <c r="A8129" s="67"/>
      <c r="B8129" s="67"/>
      <c r="C8129" s="67"/>
      <c r="D8129" s="67"/>
      <c r="E8129" s="67" t="s">
        <v>426</v>
      </c>
      <c r="F8129" s="68">
        <v>42793</v>
      </c>
      <c r="G8129" s="67"/>
      <c r="H8129" s="67" t="s">
        <v>3504</v>
      </c>
      <c r="I8129" s="67" t="s">
        <v>6238</v>
      </c>
      <c r="J8129" s="36">
        <v>-202.57</v>
      </c>
    </row>
    <row r="8130" spans="1:10" x14ac:dyDescent="0.25">
      <c r="A8130" s="67"/>
      <c r="B8130" s="67"/>
      <c r="C8130" s="67"/>
      <c r="D8130" s="67"/>
      <c r="E8130" s="67" t="s">
        <v>383</v>
      </c>
      <c r="F8130" s="68">
        <v>42825</v>
      </c>
      <c r="G8130" s="67" t="s">
        <v>1588</v>
      </c>
      <c r="H8130" s="67"/>
      <c r="I8130" s="67" t="s">
        <v>1589</v>
      </c>
      <c r="J8130" s="36">
        <v>16</v>
      </c>
    </row>
    <row r="8131" spans="1:10" x14ac:dyDescent="0.25">
      <c r="A8131" s="67"/>
      <c r="B8131" s="67"/>
      <c r="C8131" s="67"/>
      <c r="D8131" s="67"/>
      <c r="E8131" s="67" t="s">
        <v>390</v>
      </c>
      <c r="F8131" s="68">
        <v>42863</v>
      </c>
      <c r="G8131" s="67"/>
      <c r="H8131" s="67" t="s">
        <v>3504</v>
      </c>
      <c r="I8131" s="67" t="s">
        <v>6238</v>
      </c>
      <c r="J8131" s="36">
        <v>-204.91</v>
      </c>
    </row>
    <row r="8132" spans="1:10" x14ac:dyDescent="0.25">
      <c r="A8132" s="67"/>
      <c r="B8132" s="67"/>
      <c r="C8132" s="67"/>
      <c r="D8132" s="67"/>
      <c r="E8132" s="67" t="s">
        <v>390</v>
      </c>
      <c r="F8132" s="68">
        <v>43054</v>
      </c>
      <c r="G8132" s="67" t="s">
        <v>6239</v>
      </c>
      <c r="H8132" s="67" t="s">
        <v>3504</v>
      </c>
      <c r="I8132" s="67" t="s">
        <v>6240</v>
      </c>
      <c r="J8132" s="36">
        <v>-207.62</v>
      </c>
    </row>
    <row r="8133" spans="1:10" x14ac:dyDescent="0.25">
      <c r="A8133" s="67"/>
      <c r="B8133" s="67"/>
      <c r="C8133" s="67"/>
      <c r="D8133" s="67"/>
      <c r="E8133" s="67" t="s">
        <v>390</v>
      </c>
      <c r="F8133" s="68">
        <v>43054</v>
      </c>
      <c r="G8133" s="67" t="s">
        <v>6239</v>
      </c>
      <c r="H8133" s="67" t="s">
        <v>3504</v>
      </c>
      <c r="I8133" s="67" t="s">
        <v>6241</v>
      </c>
      <c r="J8133" s="36">
        <v>-0.62</v>
      </c>
    </row>
    <row r="8134" spans="1:10" x14ac:dyDescent="0.25">
      <c r="A8134" s="67"/>
      <c r="B8134" s="67"/>
      <c r="C8134" s="67"/>
      <c r="D8134" s="67"/>
      <c r="E8134" s="67" t="s">
        <v>423</v>
      </c>
      <c r="F8134" s="68">
        <v>43555</v>
      </c>
      <c r="G8134" s="67"/>
      <c r="H8134" s="67"/>
      <c r="I8134" s="67" t="s">
        <v>6242</v>
      </c>
      <c r="J8134" s="36">
        <v>1000</v>
      </c>
    </row>
    <row r="8135" spans="1:10" ht="15.75" thickBot="1" x14ac:dyDescent="0.3">
      <c r="A8135" s="67"/>
      <c r="B8135" s="67"/>
      <c r="C8135" s="67"/>
      <c r="D8135" s="67"/>
      <c r="E8135" s="67" t="s">
        <v>423</v>
      </c>
      <c r="F8135" s="68">
        <v>43555</v>
      </c>
      <c r="G8135" s="67"/>
      <c r="H8135" s="67"/>
      <c r="I8135" s="67" t="s">
        <v>6243</v>
      </c>
      <c r="J8135" s="37">
        <v>-37.299999999999997</v>
      </c>
    </row>
    <row r="8136" spans="1:10" x14ac:dyDescent="0.25">
      <c r="A8136" s="67"/>
      <c r="B8136" s="67"/>
      <c r="C8136" s="67" t="s">
        <v>6244</v>
      </c>
      <c r="D8136" s="67"/>
      <c r="E8136" s="67"/>
      <c r="F8136" s="68"/>
      <c r="G8136" s="67"/>
      <c r="H8136" s="67"/>
      <c r="I8136" s="67"/>
      <c r="J8136" s="36">
        <f>ROUND(SUM(J8119:J8135),5)</f>
        <v>1171.23</v>
      </c>
    </row>
    <row r="8137" spans="1:10" x14ac:dyDescent="0.25">
      <c r="A8137" s="64"/>
      <c r="B8137" s="64"/>
      <c r="C8137" s="64" t="s">
        <v>6245</v>
      </c>
      <c r="D8137" s="64"/>
      <c r="E8137" s="64"/>
      <c r="F8137" s="65"/>
      <c r="G8137" s="64"/>
      <c r="H8137" s="64"/>
      <c r="I8137" s="64"/>
      <c r="J8137" s="57"/>
    </row>
    <row r="8138" spans="1:10" x14ac:dyDescent="0.25">
      <c r="A8138" s="67"/>
      <c r="B8138" s="67"/>
      <c r="C8138" s="67"/>
      <c r="D8138" s="67"/>
      <c r="E8138" s="67" t="s">
        <v>383</v>
      </c>
      <c r="F8138" s="68">
        <v>41213</v>
      </c>
      <c r="G8138" s="67" t="s">
        <v>1569</v>
      </c>
      <c r="H8138" s="67"/>
      <c r="I8138" s="67" t="s">
        <v>1570</v>
      </c>
      <c r="J8138" s="36">
        <v>20</v>
      </c>
    </row>
    <row r="8139" spans="1:10" ht="15.75" thickBot="1" x14ac:dyDescent="0.3">
      <c r="A8139" s="67"/>
      <c r="B8139" s="67"/>
      <c r="C8139" s="67"/>
      <c r="D8139" s="67"/>
      <c r="E8139" s="67" t="s">
        <v>383</v>
      </c>
      <c r="F8139" s="68">
        <v>41912</v>
      </c>
      <c r="G8139" s="67" t="s">
        <v>1642</v>
      </c>
      <c r="H8139" s="67"/>
      <c r="I8139" s="67" t="s">
        <v>1643</v>
      </c>
      <c r="J8139" s="37">
        <v>20</v>
      </c>
    </row>
    <row r="8140" spans="1:10" x14ac:dyDescent="0.25">
      <c r="A8140" s="67"/>
      <c r="B8140" s="67"/>
      <c r="C8140" s="67" t="s">
        <v>6246</v>
      </c>
      <c r="D8140" s="67"/>
      <c r="E8140" s="67"/>
      <c r="F8140" s="68"/>
      <c r="G8140" s="67"/>
      <c r="H8140" s="67"/>
      <c r="I8140" s="67"/>
      <c r="J8140" s="36">
        <f>ROUND(SUM(J8137:J8139),5)</f>
        <v>40</v>
      </c>
    </row>
    <row r="8141" spans="1:10" x14ac:dyDescent="0.25">
      <c r="A8141" s="64"/>
      <c r="B8141" s="64"/>
      <c r="C8141" s="64" t="s">
        <v>6247</v>
      </c>
      <c r="D8141" s="64"/>
      <c r="E8141" s="64"/>
      <c r="F8141" s="65"/>
      <c r="G8141" s="64"/>
      <c r="H8141" s="64"/>
      <c r="I8141" s="64"/>
      <c r="J8141" s="57"/>
    </row>
    <row r="8142" spans="1:10" ht="15.75" thickBot="1" x14ac:dyDescent="0.3">
      <c r="A8142" s="63"/>
      <c r="B8142" s="63"/>
      <c r="C8142" s="63"/>
      <c r="D8142" s="67"/>
      <c r="E8142" s="67" t="s">
        <v>383</v>
      </c>
      <c r="F8142" s="68">
        <v>42370</v>
      </c>
      <c r="G8142" s="67" t="s">
        <v>1462</v>
      </c>
      <c r="H8142" s="67"/>
      <c r="I8142" s="67" t="s">
        <v>1463</v>
      </c>
      <c r="J8142" s="37">
        <v>500</v>
      </c>
    </row>
    <row r="8143" spans="1:10" x14ac:dyDescent="0.25">
      <c r="A8143" s="67"/>
      <c r="B8143" s="67"/>
      <c r="C8143" s="67" t="s">
        <v>6248</v>
      </c>
      <c r="D8143" s="67"/>
      <c r="E8143" s="67"/>
      <c r="F8143" s="68"/>
      <c r="G8143" s="67"/>
      <c r="H8143" s="67"/>
      <c r="I8143" s="67"/>
      <c r="J8143" s="36">
        <f>ROUND(SUM(J8141:J8142),5)</f>
        <v>500</v>
      </c>
    </row>
    <row r="8144" spans="1:10" x14ac:dyDescent="0.25">
      <c r="A8144" s="64"/>
      <c r="B8144" s="64"/>
      <c r="C8144" s="64" t="s">
        <v>6249</v>
      </c>
      <c r="D8144" s="64"/>
      <c r="E8144" s="64"/>
      <c r="F8144" s="65"/>
      <c r="G8144" s="64"/>
      <c r="H8144" s="64"/>
      <c r="I8144" s="64"/>
      <c r="J8144" s="57"/>
    </row>
    <row r="8145" spans="1:10" x14ac:dyDescent="0.25">
      <c r="A8145" s="67"/>
      <c r="B8145" s="67"/>
      <c r="C8145" s="67"/>
      <c r="D8145" s="67"/>
      <c r="E8145" s="67" t="s">
        <v>383</v>
      </c>
      <c r="F8145" s="68">
        <v>42370</v>
      </c>
      <c r="G8145" s="67" t="s">
        <v>1462</v>
      </c>
      <c r="H8145" s="67"/>
      <c r="I8145" s="67" t="s">
        <v>1463</v>
      </c>
      <c r="J8145" s="36">
        <v>500</v>
      </c>
    </row>
    <row r="8146" spans="1:10" x14ac:dyDescent="0.25">
      <c r="A8146" s="67"/>
      <c r="B8146" s="67"/>
      <c r="C8146" s="67"/>
      <c r="D8146" s="67"/>
      <c r="E8146" s="67" t="s">
        <v>383</v>
      </c>
      <c r="F8146" s="68">
        <v>42429</v>
      </c>
      <c r="G8146" s="67" t="s">
        <v>1464</v>
      </c>
      <c r="H8146" s="67"/>
      <c r="I8146" s="67" t="s">
        <v>1465</v>
      </c>
      <c r="J8146" s="36">
        <v>8</v>
      </c>
    </row>
    <row r="8147" spans="1:10" x14ac:dyDescent="0.25">
      <c r="A8147" s="67"/>
      <c r="B8147" s="67"/>
      <c r="C8147" s="67"/>
      <c r="D8147" s="67"/>
      <c r="E8147" s="67" t="s">
        <v>383</v>
      </c>
      <c r="F8147" s="68">
        <v>42825</v>
      </c>
      <c r="G8147" s="67" t="s">
        <v>1588</v>
      </c>
      <c r="H8147" s="67"/>
      <c r="I8147" s="67" t="s">
        <v>1589</v>
      </c>
      <c r="J8147" s="36">
        <v>8</v>
      </c>
    </row>
    <row r="8148" spans="1:10" x14ac:dyDescent="0.25">
      <c r="A8148" s="67"/>
      <c r="B8148" s="67"/>
      <c r="C8148" s="67"/>
      <c r="D8148" s="67"/>
      <c r="E8148" s="67" t="s">
        <v>383</v>
      </c>
      <c r="F8148" s="68">
        <v>42855</v>
      </c>
      <c r="G8148" s="67" t="s">
        <v>1474</v>
      </c>
      <c r="H8148" s="67"/>
      <c r="I8148" s="67" t="s">
        <v>1475</v>
      </c>
      <c r="J8148" s="36">
        <v>20</v>
      </c>
    </row>
    <row r="8149" spans="1:10" ht="15.75" thickBot="1" x14ac:dyDescent="0.3">
      <c r="A8149" s="67"/>
      <c r="B8149" s="67"/>
      <c r="C8149" s="67"/>
      <c r="D8149" s="67"/>
      <c r="E8149" s="67" t="s">
        <v>383</v>
      </c>
      <c r="F8149" s="68">
        <v>43221</v>
      </c>
      <c r="G8149" s="67" t="s">
        <v>1510</v>
      </c>
      <c r="H8149" s="67"/>
      <c r="I8149" s="67"/>
      <c r="J8149" s="37">
        <v>-536</v>
      </c>
    </row>
    <row r="8150" spans="1:10" x14ac:dyDescent="0.25">
      <c r="A8150" s="67"/>
      <c r="B8150" s="67"/>
      <c r="C8150" s="67" t="s">
        <v>6250</v>
      </c>
      <c r="D8150" s="67"/>
      <c r="E8150" s="67"/>
      <c r="F8150" s="68"/>
      <c r="G8150" s="67"/>
      <c r="H8150" s="67"/>
      <c r="I8150" s="67"/>
      <c r="J8150" s="36">
        <f>ROUND(SUM(J8144:J8149),5)</f>
        <v>0</v>
      </c>
    </row>
    <row r="8151" spans="1:10" x14ac:dyDescent="0.25">
      <c r="A8151" s="64"/>
      <c r="B8151" s="64"/>
      <c r="C8151" s="64" t="s">
        <v>6251</v>
      </c>
      <c r="D8151" s="64"/>
      <c r="E8151" s="64"/>
      <c r="F8151" s="65"/>
      <c r="G8151" s="64"/>
      <c r="H8151" s="64"/>
      <c r="I8151" s="64"/>
      <c r="J8151" s="57"/>
    </row>
    <row r="8152" spans="1:10" x14ac:dyDescent="0.25">
      <c r="A8152" s="67"/>
      <c r="B8152" s="67"/>
      <c r="C8152" s="67"/>
      <c r="D8152" s="67"/>
      <c r="E8152" s="67" t="s">
        <v>383</v>
      </c>
      <c r="F8152" s="68">
        <v>40574</v>
      </c>
      <c r="G8152" s="67" t="s">
        <v>1500</v>
      </c>
      <c r="H8152" s="67"/>
      <c r="I8152" s="67" t="s">
        <v>1501</v>
      </c>
      <c r="J8152" s="36">
        <v>140</v>
      </c>
    </row>
    <row r="8153" spans="1:10" x14ac:dyDescent="0.25">
      <c r="A8153" s="67"/>
      <c r="B8153" s="67"/>
      <c r="C8153" s="67"/>
      <c r="D8153" s="67"/>
      <c r="E8153" s="67" t="s">
        <v>383</v>
      </c>
      <c r="F8153" s="68">
        <v>40574</v>
      </c>
      <c r="G8153" s="67" t="s">
        <v>1561</v>
      </c>
      <c r="H8153" s="67"/>
      <c r="I8153" s="67" t="s">
        <v>1562</v>
      </c>
      <c r="J8153" s="36">
        <v>-14</v>
      </c>
    </row>
    <row r="8154" spans="1:10" x14ac:dyDescent="0.25">
      <c r="A8154" s="67"/>
      <c r="B8154" s="67"/>
      <c r="C8154" s="67"/>
      <c r="D8154" s="67"/>
      <c r="E8154" s="67" t="s">
        <v>383</v>
      </c>
      <c r="F8154" s="68">
        <v>40602</v>
      </c>
      <c r="G8154" s="67" t="s">
        <v>1202</v>
      </c>
      <c r="H8154" s="67"/>
      <c r="I8154" s="67" t="s">
        <v>1203</v>
      </c>
      <c r="J8154" s="36">
        <v>20</v>
      </c>
    </row>
    <row r="8155" spans="1:10" x14ac:dyDescent="0.25">
      <c r="A8155" s="67"/>
      <c r="B8155" s="67"/>
      <c r="C8155" s="67"/>
      <c r="D8155" s="67"/>
      <c r="E8155" s="67" t="s">
        <v>383</v>
      </c>
      <c r="F8155" s="68">
        <v>40633</v>
      </c>
      <c r="G8155" s="67" t="s">
        <v>384</v>
      </c>
      <c r="H8155" s="67"/>
      <c r="I8155" s="67" t="s">
        <v>385</v>
      </c>
      <c r="J8155" s="36">
        <v>160</v>
      </c>
    </row>
    <row r="8156" spans="1:10" x14ac:dyDescent="0.25">
      <c r="A8156" s="67"/>
      <c r="B8156" s="67"/>
      <c r="C8156" s="67"/>
      <c r="D8156" s="67"/>
      <c r="E8156" s="67" t="s">
        <v>383</v>
      </c>
      <c r="F8156" s="68">
        <v>40694</v>
      </c>
      <c r="G8156" s="67" t="s">
        <v>1614</v>
      </c>
      <c r="H8156" s="67"/>
      <c r="I8156" s="67" t="s">
        <v>1615</v>
      </c>
      <c r="J8156" s="36">
        <v>20</v>
      </c>
    </row>
    <row r="8157" spans="1:10" x14ac:dyDescent="0.25">
      <c r="A8157" s="67"/>
      <c r="B8157" s="67"/>
      <c r="C8157" s="67"/>
      <c r="D8157" s="67"/>
      <c r="E8157" s="67" t="s">
        <v>383</v>
      </c>
      <c r="F8157" s="68">
        <v>40877</v>
      </c>
      <c r="G8157" s="67" t="s">
        <v>894</v>
      </c>
      <c r="H8157" s="67"/>
      <c r="I8157" s="67" t="s">
        <v>895</v>
      </c>
      <c r="J8157" s="36">
        <v>60</v>
      </c>
    </row>
    <row r="8158" spans="1:10" x14ac:dyDescent="0.25">
      <c r="A8158" s="67"/>
      <c r="B8158" s="67"/>
      <c r="C8158" s="67"/>
      <c r="D8158" s="67"/>
      <c r="E8158" s="67" t="s">
        <v>383</v>
      </c>
      <c r="F8158" s="68">
        <v>40968</v>
      </c>
      <c r="G8158" s="67" t="s">
        <v>1622</v>
      </c>
      <c r="H8158" s="67"/>
      <c r="I8158" s="67" t="s">
        <v>1623</v>
      </c>
      <c r="J8158" s="36">
        <v>20</v>
      </c>
    </row>
    <row r="8159" spans="1:10" x14ac:dyDescent="0.25">
      <c r="A8159" s="67"/>
      <c r="B8159" s="67"/>
      <c r="C8159" s="67"/>
      <c r="D8159" s="67"/>
      <c r="E8159" s="67" t="s">
        <v>383</v>
      </c>
      <c r="F8159" s="68">
        <v>40999</v>
      </c>
      <c r="G8159" s="67" t="s">
        <v>702</v>
      </c>
      <c r="H8159" s="67"/>
      <c r="I8159" s="67" t="s">
        <v>703</v>
      </c>
      <c r="J8159" s="36">
        <v>80</v>
      </c>
    </row>
    <row r="8160" spans="1:10" x14ac:dyDescent="0.25">
      <c r="A8160" s="67"/>
      <c r="B8160" s="67"/>
      <c r="C8160" s="67"/>
      <c r="D8160" s="67"/>
      <c r="E8160" s="67" t="s">
        <v>383</v>
      </c>
      <c r="F8160" s="68">
        <v>41121</v>
      </c>
      <c r="G8160" s="67" t="s">
        <v>1513</v>
      </c>
      <c r="H8160" s="67"/>
      <c r="I8160" s="67" t="s">
        <v>1514</v>
      </c>
      <c r="J8160" s="36">
        <v>8</v>
      </c>
    </row>
    <row r="8161" spans="1:10" x14ac:dyDescent="0.25">
      <c r="A8161" s="67"/>
      <c r="B8161" s="67"/>
      <c r="C8161" s="67"/>
      <c r="D8161" s="67"/>
      <c r="E8161" s="67" t="s">
        <v>383</v>
      </c>
      <c r="F8161" s="68">
        <v>41152</v>
      </c>
      <c r="G8161" s="67" t="s">
        <v>1565</v>
      </c>
      <c r="H8161" s="67"/>
      <c r="I8161" s="67" t="s">
        <v>1566</v>
      </c>
      <c r="J8161" s="36">
        <v>16</v>
      </c>
    </row>
    <row r="8162" spans="1:10" x14ac:dyDescent="0.25">
      <c r="A8162" s="67"/>
      <c r="B8162" s="67"/>
      <c r="C8162" s="67"/>
      <c r="D8162" s="67"/>
      <c r="E8162" s="67" t="s">
        <v>383</v>
      </c>
      <c r="F8162" s="68">
        <v>41182</v>
      </c>
      <c r="G8162" s="67" t="s">
        <v>1506</v>
      </c>
      <c r="H8162" s="67"/>
      <c r="I8162" s="67" t="s">
        <v>1507</v>
      </c>
      <c r="J8162" s="36">
        <v>8</v>
      </c>
    </row>
    <row r="8163" spans="1:10" x14ac:dyDescent="0.25">
      <c r="A8163" s="67"/>
      <c r="B8163" s="67"/>
      <c r="C8163" s="67"/>
      <c r="D8163" s="67"/>
      <c r="E8163" s="67" t="s">
        <v>383</v>
      </c>
      <c r="F8163" s="68">
        <v>41213</v>
      </c>
      <c r="G8163" s="67" t="s">
        <v>1569</v>
      </c>
      <c r="H8163" s="67"/>
      <c r="I8163" s="67" t="s">
        <v>1570</v>
      </c>
      <c r="J8163" s="36">
        <v>8</v>
      </c>
    </row>
    <row r="8164" spans="1:10" x14ac:dyDescent="0.25">
      <c r="A8164" s="67"/>
      <c r="B8164" s="67"/>
      <c r="C8164" s="67"/>
      <c r="D8164" s="67"/>
      <c r="E8164" s="67" t="s">
        <v>383</v>
      </c>
      <c r="F8164" s="68">
        <v>41333</v>
      </c>
      <c r="G8164" s="67" t="s">
        <v>1571</v>
      </c>
      <c r="H8164" s="67"/>
      <c r="I8164" s="67" t="s">
        <v>1572</v>
      </c>
      <c r="J8164" s="36">
        <v>16</v>
      </c>
    </row>
    <row r="8165" spans="1:10" x14ac:dyDescent="0.25">
      <c r="A8165" s="67"/>
      <c r="B8165" s="67"/>
      <c r="C8165" s="67"/>
      <c r="D8165" s="67"/>
      <c r="E8165" s="67" t="s">
        <v>383</v>
      </c>
      <c r="F8165" s="68">
        <v>41425</v>
      </c>
      <c r="G8165" s="67" t="s">
        <v>1490</v>
      </c>
      <c r="H8165" s="67"/>
      <c r="I8165" s="67" t="s">
        <v>1491</v>
      </c>
      <c r="J8165" s="36">
        <v>16</v>
      </c>
    </row>
    <row r="8166" spans="1:10" x14ac:dyDescent="0.25">
      <c r="A8166" s="67"/>
      <c r="B8166" s="67"/>
      <c r="C8166" s="67"/>
      <c r="D8166" s="67"/>
      <c r="E8166" s="67" t="s">
        <v>383</v>
      </c>
      <c r="F8166" s="68">
        <v>41455</v>
      </c>
      <c r="G8166" s="67" t="s">
        <v>1750</v>
      </c>
      <c r="H8166" s="67"/>
      <c r="I8166" s="67" t="s">
        <v>1751</v>
      </c>
      <c r="J8166" s="36">
        <v>232</v>
      </c>
    </row>
    <row r="8167" spans="1:10" x14ac:dyDescent="0.25">
      <c r="A8167" s="67"/>
      <c r="B8167" s="67"/>
      <c r="C8167" s="67"/>
      <c r="D8167" s="67"/>
      <c r="E8167" s="67" t="s">
        <v>383</v>
      </c>
      <c r="F8167" s="68">
        <v>41486</v>
      </c>
      <c r="G8167" s="67" t="s">
        <v>1517</v>
      </c>
      <c r="H8167" s="67"/>
      <c r="I8167" s="67" t="s">
        <v>1518</v>
      </c>
      <c r="J8167" s="36">
        <v>8</v>
      </c>
    </row>
    <row r="8168" spans="1:10" x14ac:dyDescent="0.25">
      <c r="A8168" s="67"/>
      <c r="B8168" s="67"/>
      <c r="C8168" s="67"/>
      <c r="D8168" s="67"/>
      <c r="E8168" s="67" t="s">
        <v>383</v>
      </c>
      <c r="F8168" s="68">
        <v>41517</v>
      </c>
      <c r="G8168" s="67" t="s">
        <v>1508</v>
      </c>
      <c r="H8168" s="67"/>
      <c r="I8168" s="67" t="s">
        <v>1509</v>
      </c>
      <c r="J8168" s="36">
        <v>8</v>
      </c>
    </row>
    <row r="8169" spans="1:10" x14ac:dyDescent="0.25">
      <c r="A8169" s="67"/>
      <c r="B8169" s="67"/>
      <c r="C8169" s="67"/>
      <c r="D8169" s="67"/>
      <c r="E8169" s="67" t="s">
        <v>383</v>
      </c>
      <c r="F8169" s="68">
        <v>41547</v>
      </c>
      <c r="G8169" s="67" t="s">
        <v>1543</v>
      </c>
      <c r="H8169" s="67"/>
      <c r="I8169" s="67" t="s">
        <v>1544</v>
      </c>
      <c r="J8169" s="36">
        <v>312</v>
      </c>
    </row>
    <row r="8170" spans="1:10" x14ac:dyDescent="0.25">
      <c r="A8170" s="67"/>
      <c r="B8170" s="67"/>
      <c r="C8170" s="67"/>
      <c r="D8170" s="67"/>
      <c r="E8170" s="67" t="s">
        <v>383</v>
      </c>
      <c r="F8170" s="68">
        <v>41578</v>
      </c>
      <c r="G8170" s="67" t="s">
        <v>421</v>
      </c>
      <c r="H8170" s="67"/>
      <c r="I8170" s="67" t="s">
        <v>422</v>
      </c>
      <c r="J8170" s="36">
        <v>8</v>
      </c>
    </row>
    <row r="8171" spans="1:10" x14ac:dyDescent="0.25">
      <c r="A8171" s="67"/>
      <c r="B8171" s="67"/>
      <c r="C8171" s="67"/>
      <c r="D8171" s="67"/>
      <c r="E8171" s="67" t="s">
        <v>383</v>
      </c>
      <c r="F8171" s="68">
        <v>41639</v>
      </c>
      <c r="G8171" s="67" t="s">
        <v>1628</v>
      </c>
      <c r="H8171" s="67"/>
      <c r="I8171" s="67" t="s">
        <v>1629</v>
      </c>
      <c r="J8171" s="36">
        <v>8</v>
      </c>
    </row>
    <row r="8172" spans="1:10" x14ac:dyDescent="0.25">
      <c r="A8172" s="67"/>
      <c r="B8172" s="67"/>
      <c r="C8172" s="67"/>
      <c r="D8172" s="67"/>
      <c r="E8172" s="67" t="s">
        <v>383</v>
      </c>
      <c r="F8172" s="68">
        <v>41698</v>
      </c>
      <c r="G8172" s="67" t="s">
        <v>1575</v>
      </c>
      <c r="H8172" s="67"/>
      <c r="I8172" s="67" t="s">
        <v>1576</v>
      </c>
      <c r="J8172" s="36">
        <v>24</v>
      </c>
    </row>
    <row r="8173" spans="1:10" x14ac:dyDescent="0.25">
      <c r="A8173" s="67"/>
      <c r="B8173" s="67"/>
      <c r="C8173" s="67"/>
      <c r="D8173" s="67"/>
      <c r="E8173" s="67" t="s">
        <v>383</v>
      </c>
      <c r="F8173" s="68">
        <v>41729</v>
      </c>
      <c r="G8173" s="67" t="s">
        <v>1478</v>
      </c>
      <c r="H8173" s="67"/>
      <c r="I8173" s="67" t="s">
        <v>1479</v>
      </c>
      <c r="J8173" s="36">
        <v>24</v>
      </c>
    </row>
    <row r="8174" spans="1:10" x14ac:dyDescent="0.25">
      <c r="A8174" s="67"/>
      <c r="B8174" s="67"/>
      <c r="C8174" s="67"/>
      <c r="D8174" s="67"/>
      <c r="E8174" s="67" t="s">
        <v>383</v>
      </c>
      <c r="F8174" s="68">
        <v>41790</v>
      </c>
      <c r="G8174" s="67" t="s">
        <v>1116</v>
      </c>
      <c r="H8174" s="67"/>
      <c r="I8174" s="67" t="s">
        <v>1117</v>
      </c>
      <c r="J8174" s="36">
        <v>8</v>
      </c>
    </row>
    <row r="8175" spans="1:10" x14ac:dyDescent="0.25">
      <c r="A8175" s="67"/>
      <c r="B8175" s="67"/>
      <c r="C8175" s="67"/>
      <c r="D8175" s="67"/>
      <c r="E8175" s="67" t="s">
        <v>383</v>
      </c>
      <c r="F8175" s="68">
        <v>41851</v>
      </c>
      <c r="G8175" s="67" t="s">
        <v>1780</v>
      </c>
      <c r="H8175" s="67"/>
      <c r="I8175" s="67" t="s">
        <v>1781</v>
      </c>
      <c r="J8175" s="36">
        <v>38</v>
      </c>
    </row>
    <row r="8176" spans="1:10" x14ac:dyDescent="0.25">
      <c r="A8176" s="67"/>
      <c r="B8176" s="67"/>
      <c r="C8176" s="67"/>
      <c r="D8176" s="67"/>
      <c r="E8176" s="67" t="s">
        <v>383</v>
      </c>
      <c r="F8176" s="68">
        <v>41882</v>
      </c>
      <c r="G8176" s="67" t="s">
        <v>1492</v>
      </c>
      <c r="H8176" s="67"/>
      <c r="I8176" s="67" t="s">
        <v>1493</v>
      </c>
      <c r="J8176" s="36">
        <v>16</v>
      </c>
    </row>
    <row r="8177" spans="1:10" x14ac:dyDescent="0.25">
      <c r="A8177" s="67"/>
      <c r="B8177" s="67"/>
      <c r="C8177" s="67"/>
      <c r="D8177" s="67"/>
      <c r="E8177" s="67" t="s">
        <v>383</v>
      </c>
      <c r="F8177" s="68">
        <v>41943</v>
      </c>
      <c r="G8177" s="67" t="s">
        <v>1644</v>
      </c>
      <c r="H8177" s="67"/>
      <c r="I8177" s="67" t="s">
        <v>1645</v>
      </c>
      <c r="J8177" s="36">
        <v>128</v>
      </c>
    </row>
    <row r="8178" spans="1:10" x14ac:dyDescent="0.25">
      <c r="A8178" s="67"/>
      <c r="B8178" s="67"/>
      <c r="C8178" s="67"/>
      <c r="D8178" s="67"/>
      <c r="E8178" s="67" t="s">
        <v>383</v>
      </c>
      <c r="F8178" s="68">
        <v>41973</v>
      </c>
      <c r="G8178" s="67" t="s">
        <v>1646</v>
      </c>
      <c r="H8178" s="67"/>
      <c r="I8178" s="67" t="s">
        <v>1647</v>
      </c>
      <c r="J8178" s="36">
        <v>208</v>
      </c>
    </row>
    <row r="8179" spans="1:10" x14ac:dyDescent="0.25">
      <c r="A8179" s="67"/>
      <c r="B8179" s="67"/>
      <c r="C8179" s="67"/>
      <c r="D8179" s="67"/>
      <c r="E8179" s="67" t="s">
        <v>383</v>
      </c>
      <c r="F8179" s="68">
        <v>42063</v>
      </c>
      <c r="G8179" s="67" t="s">
        <v>1549</v>
      </c>
      <c r="H8179" s="67"/>
      <c r="I8179" s="67" t="s">
        <v>1550</v>
      </c>
      <c r="J8179" s="36">
        <v>16</v>
      </c>
    </row>
    <row r="8180" spans="1:10" x14ac:dyDescent="0.25">
      <c r="A8180" s="67"/>
      <c r="B8180" s="67"/>
      <c r="C8180" s="67"/>
      <c r="D8180" s="67"/>
      <c r="E8180" s="67" t="s">
        <v>383</v>
      </c>
      <c r="F8180" s="68">
        <v>42094</v>
      </c>
      <c r="G8180" s="67" t="s">
        <v>898</v>
      </c>
      <c r="H8180" s="67"/>
      <c r="I8180" s="67" t="s">
        <v>899</v>
      </c>
      <c r="J8180" s="36">
        <v>8</v>
      </c>
    </row>
    <row r="8181" spans="1:10" x14ac:dyDescent="0.25">
      <c r="A8181" s="67"/>
      <c r="B8181" s="67"/>
      <c r="C8181" s="67"/>
      <c r="D8181" s="67"/>
      <c r="E8181" s="67" t="s">
        <v>383</v>
      </c>
      <c r="F8181" s="68">
        <v>42155</v>
      </c>
      <c r="G8181" s="67" t="s">
        <v>1650</v>
      </c>
      <c r="H8181" s="67"/>
      <c r="I8181" s="67" t="s">
        <v>1651</v>
      </c>
      <c r="J8181" s="36">
        <v>8</v>
      </c>
    </row>
    <row r="8182" spans="1:10" x14ac:dyDescent="0.25">
      <c r="A8182" s="67"/>
      <c r="B8182" s="67"/>
      <c r="C8182" s="67"/>
      <c r="D8182" s="67"/>
      <c r="E8182" s="67" t="s">
        <v>383</v>
      </c>
      <c r="F8182" s="68">
        <v>42247</v>
      </c>
      <c r="G8182" s="67" t="s">
        <v>1658</v>
      </c>
      <c r="H8182" s="67"/>
      <c r="I8182" s="67" t="s">
        <v>1659</v>
      </c>
      <c r="J8182" s="36">
        <v>8</v>
      </c>
    </row>
    <row r="8183" spans="1:10" x14ac:dyDescent="0.25">
      <c r="A8183" s="67"/>
      <c r="B8183" s="67"/>
      <c r="C8183" s="67"/>
      <c r="D8183" s="67"/>
      <c r="E8183" s="67" t="s">
        <v>383</v>
      </c>
      <c r="F8183" s="68">
        <v>42277</v>
      </c>
      <c r="G8183" s="67" t="s">
        <v>991</v>
      </c>
      <c r="H8183" s="67"/>
      <c r="I8183" s="67" t="s">
        <v>992</v>
      </c>
      <c r="J8183" s="36">
        <v>210</v>
      </c>
    </row>
    <row r="8184" spans="1:10" x14ac:dyDescent="0.25">
      <c r="A8184" s="67"/>
      <c r="B8184" s="67"/>
      <c r="C8184" s="67"/>
      <c r="D8184" s="67"/>
      <c r="E8184" s="67" t="s">
        <v>383</v>
      </c>
      <c r="F8184" s="68">
        <v>42582</v>
      </c>
      <c r="G8184" s="67" t="s">
        <v>1830</v>
      </c>
      <c r="H8184" s="67"/>
      <c r="I8184" s="67" t="s">
        <v>1831</v>
      </c>
      <c r="J8184" s="36">
        <v>38</v>
      </c>
    </row>
    <row r="8185" spans="1:10" x14ac:dyDescent="0.25">
      <c r="A8185" s="67"/>
      <c r="B8185" s="67"/>
      <c r="C8185" s="67"/>
      <c r="D8185" s="67"/>
      <c r="E8185" s="67" t="s">
        <v>383</v>
      </c>
      <c r="F8185" s="68">
        <v>42643</v>
      </c>
      <c r="G8185" s="67" t="s">
        <v>1581</v>
      </c>
      <c r="H8185" s="67"/>
      <c r="I8185" s="67" t="s">
        <v>1582</v>
      </c>
      <c r="J8185" s="36">
        <v>200</v>
      </c>
    </row>
    <row r="8186" spans="1:10" x14ac:dyDescent="0.25">
      <c r="A8186" s="67"/>
      <c r="B8186" s="67"/>
      <c r="C8186" s="67"/>
      <c r="D8186" s="67"/>
      <c r="E8186" s="67" t="s">
        <v>383</v>
      </c>
      <c r="F8186" s="68">
        <v>42794</v>
      </c>
      <c r="G8186" s="67" t="s">
        <v>1551</v>
      </c>
      <c r="H8186" s="67"/>
      <c r="I8186" s="67" t="s">
        <v>1465</v>
      </c>
      <c r="J8186" s="36">
        <v>8</v>
      </c>
    </row>
    <row r="8187" spans="1:10" x14ac:dyDescent="0.25">
      <c r="A8187" s="67"/>
      <c r="B8187" s="67"/>
      <c r="C8187" s="67"/>
      <c r="D8187" s="67"/>
      <c r="E8187" s="67" t="s">
        <v>383</v>
      </c>
      <c r="F8187" s="68">
        <v>42825</v>
      </c>
      <c r="G8187" s="67" t="s">
        <v>1588</v>
      </c>
      <c r="H8187" s="67"/>
      <c r="I8187" s="67" t="s">
        <v>1589</v>
      </c>
      <c r="J8187" s="36">
        <v>32</v>
      </c>
    </row>
    <row r="8188" spans="1:10" x14ac:dyDescent="0.25">
      <c r="A8188" s="67"/>
      <c r="B8188" s="67"/>
      <c r="C8188" s="67"/>
      <c r="D8188" s="67"/>
      <c r="E8188" s="67" t="s">
        <v>383</v>
      </c>
      <c r="F8188" s="68">
        <v>42886</v>
      </c>
      <c r="G8188" s="67" t="s">
        <v>1545</v>
      </c>
      <c r="H8188" s="67"/>
      <c r="I8188" s="67" t="s">
        <v>1546</v>
      </c>
      <c r="J8188" s="36">
        <v>8</v>
      </c>
    </row>
    <row r="8189" spans="1:10" x14ac:dyDescent="0.25">
      <c r="A8189" s="67"/>
      <c r="B8189" s="67"/>
      <c r="C8189" s="67"/>
      <c r="D8189" s="67"/>
      <c r="E8189" s="67" t="s">
        <v>423</v>
      </c>
      <c r="F8189" s="68">
        <v>43373</v>
      </c>
      <c r="G8189" s="67"/>
      <c r="H8189" s="67"/>
      <c r="I8189" s="67" t="s">
        <v>6252</v>
      </c>
      <c r="J8189" s="36">
        <v>20</v>
      </c>
    </row>
    <row r="8190" spans="1:10" x14ac:dyDescent="0.25">
      <c r="A8190" s="67"/>
      <c r="B8190" s="67"/>
      <c r="C8190" s="67"/>
      <c r="D8190" s="67"/>
      <c r="E8190" s="67" t="s">
        <v>423</v>
      </c>
      <c r="F8190" s="68">
        <v>43373</v>
      </c>
      <c r="G8190" s="67"/>
      <c r="H8190" s="67"/>
      <c r="I8190" s="67" t="s">
        <v>6253</v>
      </c>
      <c r="J8190" s="36">
        <v>-1.04</v>
      </c>
    </row>
    <row r="8191" spans="1:10" ht="15.75" thickBot="1" x14ac:dyDescent="0.3">
      <c r="A8191" s="67"/>
      <c r="B8191" s="67"/>
      <c r="C8191" s="67"/>
      <c r="D8191" s="67"/>
      <c r="E8191" s="67" t="s">
        <v>438</v>
      </c>
      <c r="F8191" s="68">
        <v>43447</v>
      </c>
      <c r="G8191" s="67" t="s">
        <v>2304</v>
      </c>
      <c r="H8191" s="67" t="s">
        <v>291</v>
      </c>
      <c r="I8191" s="67" t="s">
        <v>6254</v>
      </c>
      <c r="J8191" s="37">
        <v>1000</v>
      </c>
    </row>
    <row r="8192" spans="1:10" x14ac:dyDescent="0.25">
      <c r="A8192" s="67"/>
      <c r="B8192" s="67"/>
      <c r="C8192" s="67" t="s">
        <v>6255</v>
      </c>
      <c r="D8192" s="67"/>
      <c r="E8192" s="67"/>
      <c r="F8192" s="68"/>
      <c r="G8192" s="67"/>
      <c r="H8192" s="67"/>
      <c r="I8192" s="67"/>
      <c r="J8192" s="36">
        <f>ROUND(SUM(J8151:J8191),5)</f>
        <v>3134.96</v>
      </c>
    </row>
    <row r="8193" spans="1:10" x14ac:dyDescent="0.25">
      <c r="A8193" s="64"/>
      <c r="B8193" s="64"/>
      <c r="C8193" s="64" t="s">
        <v>6256</v>
      </c>
      <c r="D8193" s="64"/>
      <c r="E8193" s="64"/>
      <c r="F8193" s="65"/>
      <c r="G8193" s="64"/>
      <c r="H8193" s="64"/>
      <c r="I8193" s="64"/>
      <c r="J8193" s="57"/>
    </row>
    <row r="8194" spans="1:10" x14ac:dyDescent="0.25">
      <c r="A8194" s="67"/>
      <c r="B8194" s="67"/>
      <c r="C8194" s="67"/>
      <c r="D8194" s="67"/>
      <c r="E8194" s="67" t="s">
        <v>383</v>
      </c>
      <c r="F8194" s="68">
        <v>40877</v>
      </c>
      <c r="G8194" s="67" t="s">
        <v>894</v>
      </c>
      <c r="H8194" s="67"/>
      <c r="I8194" s="67" t="s">
        <v>895</v>
      </c>
      <c r="J8194" s="36">
        <v>20</v>
      </c>
    </row>
    <row r="8195" spans="1:10" x14ac:dyDescent="0.25">
      <c r="A8195" s="67"/>
      <c r="B8195" s="67"/>
      <c r="C8195" s="67"/>
      <c r="D8195" s="67"/>
      <c r="E8195" s="67" t="s">
        <v>383</v>
      </c>
      <c r="F8195" s="68">
        <v>40908</v>
      </c>
      <c r="G8195" s="67" t="s">
        <v>1618</v>
      </c>
      <c r="H8195" s="67"/>
      <c r="I8195" s="67" t="s">
        <v>1619</v>
      </c>
      <c r="J8195" s="36">
        <v>20</v>
      </c>
    </row>
    <row r="8196" spans="1:10" x14ac:dyDescent="0.25">
      <c r="A8196" s="67"/>
      <c r="B8196" s="67"/>
      <c r="C8196" s="67"/>
      <c r="D8196" s="67"/>
      <c r="E8196" s="67" t="s">
        <v>383</v>
      </c>
      <c r="F8196" s="68">
        <v>41121</v>
      </c>
      <c r="G8196" s="67" t="s">
        <v>1722</v>
      </c>
      <c r="H8196" s="67"/>
      <c r="I8196" s="67" t="s">
        <v>1723</v>
      </c>
      <c r="J8196" s="36">
        <v>-40</v>
      </c>
    </row>
    <row r="8197" spans="1:10" x14ac:dyDescent="0.25">
      <c r="A8197" s="67"/>
      <c r="B8197" s="67"/>
      <c r="C8197" s="67"/>
      <c r="D8197" s="67"/>
      <c r="E8197" s="67" t="s">
        <v>383</v>
      </c>
      <c r="F8197" s="68">
        <v>41182</v>
      </c>
      <c r="G8197" s="67" t="s">
        <v>1506</v>
      </c>
      <c r="H8197" s="67"/>
      <c r="I8197" s="67" t="s">
        <v>1507</v>
      </c>
      <c r="J8197" s="36">
        <v>20</v>
      </c>
    </row>
    <row r="8198" spans="1:10" x14ac:dyDescent="0.25">
      <c r="A8198" s="67"/>
      <c r="B8198" s="67"/>
      <c r="C8198" s="67"/>
      <c r="D8198" s="67"/>
      <c r="E8198" s="67" t="s">
        <v>383</v>
      </c>
      <c r="F8198" s="68">
        <v>41517</v>
      </c>
      <c r="G8198" s="67" t="s">
        <v>1754</v>
      </c>
      <c r="H8198" s="67"/>
      <c r="I8198" s="67" t="s">
        <v>1755</v>
      </c>
      <c r="J8198" s="36">
        <v>230.74</v>
      </c>
    </row>
    <row r="8199" spans="1:10" x14ac:dyDescent="0.25">
      <c r="A8199" s="67"/>
      <c r="B8199" s="67"/>
      <c r="C8199" s="67"/>
      <c r="D8199" s="67"/>
      <c r="E8199" s="67" t="s">
        <v>383</v>
      </c>
      <c r="F8199" s="68">
        <v>41820</v>
      </c>
      <c r="G8199" s="67" t="s">
        <v>1638</v>
      </c>
      <c r="H8199" s="67"/>
      <c r="I8199" s="67" t="s">
        <v>1639</v>
      </c>
      <c r="J8199" s="36">
        <v>20</v>
      </c>
    </row>
    <row r="8200" spans="1:10" ht="15.75" thickBot="1" x14ac:dyDescent="0.3">
      <c r="A8200" s="67"/>
      <c r="B8200" s="67"/>
      <c r="C8200" s="67"/>
      <c r="D8200" s="67"/>
      <c r="E8200" s="67" t="s">
        <v>383</v>
      </c>
      <c r="F8200" s="68">
        <v>43221</v>
      </c>
      <c r="G8200" s="67" t="s">
        <v>1510</v>
      </c>
      <c r="H8200" s="67"/>
      <c r="I8200" s="67"/>
      <c r="J8200" s="37">
        <v>-270.74</v>
      </c>
    </row>
    <row r="8201" spans="1:10" x14ac:dyDescent="0.25">
      <c r="A8201" s="67"/>
      <c r="B8201" s="67"/>
      <c r="C8201" s="67" t="s">
        <v>6257</v>
      </c>
      <c r="D8201" s="67"/>
      <c r="E8201" s="67"/>
      <c r="F8201" s="68"/>
      <c r="G8201" s="67"/>
      <c r="H8201" s="67"/>
      <c r="I8201" s="67"/>
      <c r="J8201" s="36">
        <f>ROUND(SUM(J8193:J8200),5)</f>
        <v>0</v>
      </c>
    </row>
    <row r="8202" spans="1:10" x14ac:dyDescent="0.25">
      <c r="A8202" s="64"/>
      <c r="B8202" s="64"/>
      <c r="C8202" s="64" t="s">
        <v>6258</v>
      </c>
      <c r="D8202" s="64"/>
      <c r="E8202" s="64"/>
      <c r="F8202" s="65"/>
      <c r="G8202" s="64"/>
      <c r="H8202" s="64"/>
      <c r="I8202" s="64"/>
      <c r="J8202" s="57"/>
    </row>
    <row r="8203" spans="1:10" x14ac:dyDescent="0.25">
      <c r="A8203" s="67"/>
      <c r="B8203" s="67"/>
      <c r="C8203" s="67"/>
      <c r="D8203" s="67"/>
      <c r="E8203" s="67" t="s">
        <v>383</v>
      </c>
      <c r="F8203" s="68">
        <v>40694</v>
      </c>
      <c r="G8203" s="67" t="s">
        <v>2882</v>
      </c>
      <c r="H8203" s="67"/>
      <c r="I8203" s="67" t="s">
        <v>2883</v>
      </c>
      <c r="J8203" s="36">
        <v>95.8</v>
      </c>
    </row>
    <row r="8204" spans="1:10" ht="15.75" thickBot="1" x14ac:dyDescent="0.3">
      <c r="A8204" s="67"/>
      <c r="B8204" s="67"/>
      <c r="C8204" s="67"/>
      <c r="D8204" s="67"/>
      <c r="E8204" s="67" t="s">
        <v>383</v>
      </c>
      <c r="F8204" s="68">
        <v>42767</v>
      </c>
      <c r="G8204" s="67" t="s">
        <v>1009</v>
      </c>
      <c r="H8204" s="67"/>
      <c r="I8204" s="67" t="s">
        <v>1556</v>
      </c>
      <c r="J8204" s="37">
        <v>-95.8</v>
      </c>
    </row>
    <row r="8205" spans="1:10" x14ac:dyDescent="0.25">
      <c r="A8205" s="67"/>
      <c r="B8205" s="67"/>
      <c r="C8205" s="67" t="s">
        <v>6259</v>
      </c>
      <c r="D8205" s="67"/>
      <c r="E8205" s="67"/>
      <c r="F8205" s="68"/>
      <c r="G8205" s="67"/>
      <c r="H8205" s="67"/>
      <c r="I8205" s="67"/>
      <c r="J8205" s="36">
        <f>ROUND(SUM(J8202:J8204),5)</f>
        <v>0</v>
      </c>
    </row>
    <row r="8206" spans="1:10" x14ac:dyDescent="0.25">
      <c r="A8206" s="64"/>
      <c r="B8206" s="64"/>
      <c r="C8206" s="64" t="s">
        <v>6260</v>
      </c>
      <c r="D8206" s="64"/>
      <c r="E8206" s="64"/>
      <c r="F8206" s="65"/>
      <c r="G8206" s="64"/>
      <c r="H8206" s="64"/>
      <c r="I8206" s="64"/>
      <c r="J8206" s="57"/>
    </row>
    <row r="8207" spans="1:10" x14ac:dyDescent="0.25">
      <c r="A8207" s="67"/>
      <c r="B8207" s="67"/>
      <c r="C8207" s="67"/>
      <c r="D8207" s="67"/>
      <c r="E8207" s="67" t="s">
        <v>383</v>
      </c>
      <c r="F8207" s="68">
        <v>43096</v>
      </c>
      <c r="G8207" s="67" t="s">
        <v>6261</v>
      </c>
      <c r="H8207" s="67"/>
      <c r="I8207" s="67" t="s">
        <v>6262</v>
      </c>
      <c r="J8207" s="36">
        <v>500</v>
      </c>
    </row>
    <row r="8208" spans="1:10" x14ac:dyDescent="0.25">
      <c r="A8208" s="67"/>
      <c r="B8208" s="67"/>
      <c r="C8208" s="67"/>
      <c r="D8208" s="67"/>
      <c r="E8208" s="67" t="s">
        <v>390</v>
      </c>
      <c r="F8208" s="68">
        <v>43157</v>
      </c>
      <c r="G8208" s="67" t="s">
        <v>6263</v>
      </c>
      <c r="H8208" s="67" t="s">
        <v>6264</v>
      </c>
      <c r="I8208" s="67" t="s">
        <v>6265</v>
      </c>
      <c r="J8208" s="36">
        <v>-319.49</v>
      </c>
    </row>
    <row r="8209" spans="1:10" x14ac:dyDescent="0.25">
      <c r="A8209" s="67"/>
      <c r="B8209" s="67"/>
      <c r="C8209" s="67"/>
      <c r="D8209" s="67"/>
      <c r="E8209" s="67" t="s">
        <v>383</v>
      </c>
      <c r="F8209" s="68">
        <v>43187</v>
      </c>
      <c r="G8209" s="67" t="s">
        <v>3506</v>
      </c>
      <c r="H8209" s="67"/>
      <c r="I8209" s="67" t="s">
        <v>6266</v>
      </c>
      <c r="J8209" s="36">
        <v>-75.010000000000005</v>
      </c>
    </row>
    <row r="8210" spans="1:10" x14ac:dyDescent="0.25">
      <c r="A8210" s="67"/>
      <c r="B8210" s="67"/>
      <c r="C8210" s="67"/>
      <c r="D8210" s="67"/>
      <c r="E8210" s="67" t="s">
        <v>383</v>
      </c>
      <c r="F8210" s="68">
        <v>43332</v>
      </c>
      <c r="G8210" s="67" t="s">
        <v>6267</v>
      </c>
      <c r="H8210" s="67"/>
      <c r="I8210" s="67" t="s">
        <v>6268</v>
      </c>
      <c r="J8210" s="36">
        <v>-50.01</v>
      </c>
    </row>
    <row r="8211" spans="1:10" x14ac:dyDescent="0.25">
      <c r="A8211" s="67"/>
      <c r="B8211" s="67"/>
      <c r="C8211" s="67"/>
      <c r="D8211" s="67"/>
      <c r="E8211" s="67" t="s">
        <v>390</v>
      </c>
      <c r="F8211" s="68">
        <v>43451</v>
      </c>
      <c r="G8211" s="67" t="s">
        <v>1533</v>
      </c>
      <c r="H8211" s="67" t="s">
        <v>568</v>
      </c>
      <c r="I8211" s="67" t="s">
        <v>6269</v>
      </c>
      <c r="J8211" s="36">
        <v>-25.19</v>
      </c>
    </row>
    <row r="8212" spans="1:10" x14ac:dyDescent="0.25">
      <c r="A8212" s="67"/>
      <c r="B8212" s="67"/>
      <c r="C8212" s="67"/>
      <c r="D8212" s="67"/>
      <c r="E8212" s="67" t="s">
        <v>390</v>
      </c>
      <c r="F8212" s="68">
        <v>43455</v>
      </c>
      <c r="G8212" s="67" t="s">
        <v>1951</v>
      </c>
      <c r="H8212" s="67" t="s">
        <v>568</v>
      </c>
      <c r="I8212" s="67" t="s">
        <v>6270</v>
      </c>
      <c r="J8212" s="36">
        <v>-22.08</v>
      </c>
    </row>
    <row r="8213" spans="1:10" x14ac:dyDescent="0.25">
      <c r="A8213" s="67"/>
      <c r="B8213" s="67"/>
      <c r="C8213" s="67"/>
      <c r="D8213" s="67"/>
      <c r="E8213" s="67" t="s">
        <v>383</v>
      </c>
      <c r="F8213" s="68">
        <v>43465</v>
      </c>
      <c r="G8213" s="67" t="s">
        <v>6271</v>
      </c>
      <c r="H8213" s="67"/>
      <c r="I8213" s="67" t="s">
        <v>6272</v>
      </c>
      <c r="J8213" s="36">
        <v>500</v>
      </c>
    </row>
    <row r="8214" spans="1:10" x14ac:dyDescent="0.25">
      <c r="A8214" s="67"/>
      <c r="B8214" s="67"/>
      <c r="C8214" s="67"/>
      <c r="D8214" s="67"/>
      <c r="E8214" s="67" t="s">
        <v>390</v>
      </c>
      <c r="F8214" s="68">
        <v>43476</v>
      </c>
      <c r="G8214" s="67" t="s">
        <v>6273</v>
      </c>
      <c r="H8214" s="67" t="s">
        <v>6274</v>
      </c>
      <c r="I8214" s="67" t="s">
        <v>6275</v>
      </c>
      <c r="J8214" s="36">
        <v>-60.62</v>
      </c>
    </row>
    <row r="8215" spans="1:10" x14ac:dyDescent="0.25">
      <c r="A8215" s="67"/>
      <c r="B8215" s="67"/>
      <c r="C8215" s="67"/>
      <c r="D8215" s="67"/>
      <c r="E8215" s="67" t="s">
        <v>383</v>
      </c>
      <c r="F8215" s="68">
        <v>43529</v>
      </c>
      <c r="G8215" s="67" t="s">
        <v>6276</v>
      </c>
      <c r="H8215" s="67"/>
      <c r="I8215" s="67" t="s">
        <v>6277</v>
      </c>
      <c r="J8215" s="36">
        <v>-60.48</v>
      </c>
    </row>
    <row r="8216" spans="1:10" ht="15.75" thickBot="1" x14ac:dyDescent="0.3">
      <c r="A8216" s="67"/>
      <c r="B8216" s="67"/>
      <c r="C8216" s="67"/>
      <c r="D8216" s="67"/>
      <c r="E8216" s="67" t="s">
        <v>390</v>
      </c>
      <c r="F8216" s="68">
        <v>43722</v>
      </c>
      <c r="G8216" s="67" t="s">
        <v>1069</v>
      </c>
      <c r="H8216" s="67" t="s">
        <v>568</v>
      </c>
      <c r="I8216" s="67" t="s">
        <v>2893</v>
      </c>
      <c r="J8216" s="37">
        <v>-75.819999999999993</v>
      </c>
    </row>
    <row r="8217" spans="1:10" x14ac:dyDescent="0.25">
      <c r="A8217" s="67"/>
      <c r="B8217" s="67"/>
      <c r="C8217" s="67" t="s">
        <v>6278</v>
      </c>
      <c r="D8217" s="67"/>
      <c r="E8217" s="67"/>
      <c r="F8217" s="68"/>
      <c r="G8217" s="67"/>
      <c r="H8217" s="67"/>
      <c r="I8217" s="67"/>
      <c r="J8217" s="36">
        <f>ROUND(SUM(J8206:J8216),5)</f>
        <v>311.3</v>
      </c>
    </row>
    <row r="8218" spans="1:10" x14ac:dyDescent="0.25">
      <c r="A8218" s="64"/>
      <c r="B8218" s="64"/>
      <c r="C8218" s="64" t="s">
        <v>6279</v>
      </c>
      <c r="D8218" s="64"/>
      <c r="E8218" s="64"/>
      <c r="F8218" s="65"/>
      <c r="G8218" s="64"/>
      <c r="H8218" s="64"/>
      <c r="I8218" s="64"/>
      <c r="J8218" s="57"/>
    </row>
    <row r="8219" spans="1:10" x14ac:dyDescent="0.25">
      <c r="A8219" s="67"/>
      <c r="B8219" s="67"/>
      <c r="C8219" s="67"/>
      <c r="D8219" s="67"/>
      <c r="E8219" s="67" t="s">
        <v>383</v>
      </c>
      <c r="F8219" s="68">
        <v>41121</v>
      </c>
      <c r="G8219" s="67" t="s">
        <v>1513</v>
      </c>
      <c r="H8219" s="67"/>
      <c r="I8219" s="67" t="s">
        <v>1514</v>
      </c>
      <c r="J8219" s="36">
        <v>20</v>
      </c>
    </row>
    <row r="8220" spans="1:10" x14ac:dyDescent="0.25">
      <c r="A8220" s="67"/>
      <c r="B8220" s="67"/>
      <c r="C8220" s="67"/>
      <c r="D8220" s="67"/>
      <c r="E8220" s="67" t="s">
        <v>383</v>
      </c>
      <c r="F8220" s="68">
        <v>41425</v>
      </c>
      <c r="G8220" s="67" t="s">
        <v>1490</v>
      </c>
      <c r="H8220" s="67"/>
      <c r="I8220" s="67" t="s">
        <v>1491</v>
      </c>
      <c r="J8220" s="36">
        <v>20</v>
      </c>
    </row>
    <row r="8221" spans="1:10" x14ac:dyDescent="0.25">
      <c r="A8221" s="67"/>
      <c r="B8221" s="67"/>
      <c r="C8221" s="67"/>
      <c r="D8221" s="67"/>
      <c r="E8221" s="67" t="s">
        <v>383</v>
      </c>
      <c r="F8221" s="68">
        <v>41639</v>
      </c>
      <c r="G8221" s="67" t="s">
        <v>1628</v>
      </c>
      <c r="H8221" s="67"/>
      <c r="I8221" s="67" t="s">
        <v>1629</v>
      </c>
      <c r="J8221" s="36">
        <v>20</v>
      </c>
    </row>
    <row r="8222" spans="1:10" x14ac:dyDescent="0.25">
      <c r="A8222" s="67"/>
      <c r="B8222" s="67"/>
      <c r="C8222" s="67"/>
      <c r="D8222" s="67"/>
      <c r="E8222" s="67" t="s">
        <v>383</v>
      </c>
      <c r="F8222" s="68">
        <v>41882</v>
      </c>
      <c r="G8222" s="67" t="s">
        <v>1492</v>
      </c>
      <c r="H8222" s="67"/>
      <c r="I8222" s="67" t="s">
        <v>1493</v>
      </c>
      <c r="J8222" s="36">
        <v>20</v>
      </c>
    </row>
    <row r="8223" spans="1:10" x14ac:dyDescent="0.25">
      <c r="A8223" s="67"/>
      <c r="B8223" s="67"/>
      <c r="C8223" s="67"/>
      <c r="D8223" s="67"/>
      <c r="E8223" s="67" t="s">
        <v>383</v>
      </c>
      <c r="F8223" s="68">
        <v>42094</v>
      </c>
      <c r="G8223" s="67" t="s">
        <v>898</v>
      </c>
      <c r="H8223" s="67"/>
      <c r="I8223" s="67" t="s">
        <v>899</v>
      </c>
      <c r="J8223" s="36">
        <v>46</v>
      </c>
    </row>
    <row r="8224" spans="1:10" x14ac:dyDescent="0.25">
      <c r="A8224" s="67"/>
      <c r="B8224" s="67"/>
      <c r="C8224" s="67"/>
      <c r="D8224" s="67"/>
      <c r="E8224" s="67" t="s">
        <v>383</v>
      </c>
      <c r="F8224" s="68">
        <v>42155</v>
      </c>
      <c r="G8224" s="67" t="s">
        <v>1650</v>
      </c>
      <c r="H8224" s="67"/>
      <c r="I8224" s="67" t="s">
        <v>1651</v>
      </c>
      <c r="J8224" s="36">
        <v>8</v>
      </c>
    </row>
    <row r="8225" spans="1:10" x14ac:dyDescent="0.25">
      <c r="A8225" s="67"/>
      <c r="B8225" s="67"/>
      <c r="C8225" s="67"/>
      <c r="D8225" s="67"/>
      <c r="E8225" s="67" t="s">
        <v>383</v>
      </c>
      <c r="F8225" s="68">
        <v>42216</v>
      </c>
      <c r="G8225" s="67" t="s">
        <v>1655</v>
      </c>
      <c r="H8225" s="67"/>
      <c r="I8225" s="67" t="s">
        <v>1656</v>
      </c>
      <c r="J8225" s="36">
        <v>8</v>
      </c>
    </row>
    <row r="8226" spans="1:10" x14ac:dyDescent="0.25">
      <c r="A8226" s="67"/>
      <c r="B8226" s="67"/>
      <c r="C8226" s="67"/>
      <c r="D8226" s="67"/>
      <c r="E8226" s="67" t="s">
        <v>383</v>
      </c>
      <c r="F8226" s="68">
        <v>42247</v>
      </c>
      <c r="G8226" s="67" t="s">
        <v>1658</v>
      </c>
      <c r="H8226" s="67"/>
      <c r="I8226" s="67" t="s">
        <v>1659</v>
      </c>
      <c r="J8226" s="36">
        <v>20</v>
      </c>
    </row>
    <row r="8227" spans="1:10" x14ac:dyDescent="0.25">
      <c r="A8227" s="67"/>
      <c r="B8227" s="67"/>
      <c r="C8227" s="67"/>
      <c r="D8227" s="67"/>
      <c r="E8227" s="67" t="s">
        <v>426</v>
      </c>
      <c r="F8227" s="68">
        <v>42261</v>
      </c>
      <c r="G8227" s="67" t="s">
        <v>570</v>
      </c>
      <c r="H8227" s="67" t="s">
        <v>6280</v>
      </c>
      <c r="I8227" s="67" t="s">
        <v>2492</v>
      </c>
      <c r="J8227" s="36">
        <v>-17.940000000000001</v>
      </c>
    </row>
    <row r="8228" spans="1:10" x14ac:dyDescent="0.25">
      <c r="A8228" s="67"/>
      <c r="B8228" s="67"/>
      <c r="C8228" s="67"/>
      <c r="D8228" s="67"/>
      <c r="E8228" s="67" t="s">
        <v>426</v>
      </c>
      <c r="F8228" s="68">
        <v>42352</v>
      </c>
      <c r="G8228" s="67" t="s">
        <v>570</v>
      </c>
      <c r="H8228" s="67" t="s">
        <v>6280</v>
      </c>
      <c r="I8228" s="67" t="s">
        <v>2492</v>
      </c>
      <c r="J8228" s="36">
        <v>-29.94</v>
      </c>
    </row>
    <row r="8229" spans="1:10" ht="15.75" thickBot="1" x14ac:dyDescent="0.3">
      <c r="A8229" s="67"/>
      <c r="B8229" s="67"/>
      <c r="C8229" s="67"/>
      <c r="D8229" s="67"/>
      <c r="E8229" s="67" t="s">
        <v>383</v>
      </c>
      <c r="F8229" s="68">
        <v>42767</v>
      </c>
      <c r="G8229" s="67" t="s">
        <v>1009</v>
      </c>
      <c r="H8229" s="67"/>
      <c r="I8229" s="67" t="s">
        <v>1556</v>
      </c>
      <c r="J8229" s="37">
        <v>-114.12</v>
      </c>
    </row>
    <row r="8230" spans="1:10" x14ac:dyDescent="0.25">
      <c r="A8230" s="67"/>
      <c r="B8230" s="67"/>
      <c r="C8230" s="67" t="s">
        <v>6281</v>
      </c>
      <c r="D8230" s="67"/>
      <c r="E8230" s="67"/>
      <c r="F8230" s="68"/>
      <c r="G8230" s="67"/>
      <c r="H8230" s="67"/>
      <c r="I8230" s="67"/>
      <c r="J8230" s="36">
        <f>ROUND(SUM(J8218:J8229),5)</f>
        <v>0</v>
      </c>
    </row>
    <row r="8231" spans="1:10" x14ac:dyDescent="0.25">
      <c r="A8231" s="64"/>
      <c r="B8231" s="64"/>
      <c r="C8231" s="64" t="s">
        <v>6282</v>
      </c>
      <c r="D8231" s="64"/>
      <c r="E8231" s="64"/>
      <c r="F8231" s="65"/>
      <c r="G8231" s="64"/>
      <c r="H8231" s="64"/>
      <c r="I8231" s="64"/>
      <c r="J8231" s="57"/>
    </row>
    <row r="8232" spans="1:10" x14ac:dyDescent="0.25">
      <c r="A8232" s="67"/>
      <c r="B8232" s="67"/>
      <c r="C8232" s="67"/>
      <c r="D8232" s="67"/>
      <c r="E8232" s="67" t="s">
        <v>383</v>
      </c>
      <c r="F8232" s="68">
        <v>40877</v>
      </c>
      <c r="G8232" s="67" t="s">
        <v>894</v>
      </c>
      <c r="H8232" s="67"/>
      <c r="I8232" s="67" t="s">
        <v>895</v>
      </c>
      <c r="J8232" s="36">
        <v>20</v>
      </c>
    </row>
    <row r="8233" spans="1:10" x14ac:dyDescent="0.25">
      <c r="A8233" s="67"/>
      <c r="B8233" s="67"/>
      <c r="C8233" s="67"/>
      <c r="D8233" s="67"/>
      <c r="E8233" s="67" t="s">
        <v>383</v>
      </c>
      <c r="F8233" s="68">
        <v>42247</v>
      </c>
      <c r="G8233" s="67" t="s">
        <v>1658</v>
      </c>
      <c r="H8233" s="67"/>
      <c r="I8233" s="67" t="s">
        <v>1659</v>
      </c>
      <c r="J8233" s="36">
        <v>20</v>
      </c>
    </row>
    <row r="8234" spans="1:10" x14ac:dyDescent="0.25">
      <c r="A8234" s="67"/>
      <c r="B8234" s="67"/>
      <c r="C8234" s="67"/>
      <c r="D8234" s="67"/>
      <c r="E8234" s="67" t="s">
        <v>383</v>
      </c>
      <c r="F8234" s="68">
        <v>42767</v>
      </c>
      <c r="G8234" s="67" t="s">
        <v>1009</v>
      </c>
      <c r="H8234" s="67"/>
      <c r="I8234" s="67" t="s">
        <v>1556</v>
      </c>
      <c r="J8234" s="36">
        <v>-40</v>
      </c>
    </row>
    <row r="8235" spans="1:10" x14ac:dyDescent="0.25">
      <c r="A8235" s="67"/>
      <c r="B8235" s="67"/>
      <c r="C8235" s="67"/>
      <c r="D8235" s="67"/>
      <c r="E8235" s="67" t="s">
        <v>390</v>
      </c>
      <c r="F8235" s="68">
        <v>43118</v>
      </c>
      <c r="G8235" s="67" t="s">
        <v>6283</v>
      </c>
      <c r="H8235" s="67" t="s">
        <v>6264</v>
      </c>
      <c r="I8235" s="67" t="s">
        <v>2133</v>
      </c>
      <c r="J8235" s="36">
        <v>-64.790000000000006</v>
      </c>
    </row>
    <row r="8236" spans="1:10" x14ac:dyDescent="0.25">
      <c r="A8236" s="67"/>
      <c r="B8236" s="67"/>
      <c r="C8236" s="67"/>
      <c r="D8236" s="67"/>
      <c r="E8236" s="67" t="s">
        <v>383</v>
      </c>
      <c r="F8236" s="68">
        <v>43221</v>
      </c>
      <c r="G8236" s="67" t="s">
        <v>1510</v>
      </c>
      <c r="H8236" s="67"/>
      <c r="I8236" s="67"/>
      <c r="J8236" s="36">
        <v>64.790000000000006</v>
      </c>
    </row>
    <row r="8237" spans="1:10" x14ac:dyDescent="0.25">
      <c r="A8237" s="67"/>
      <c r="B8237" s="67"/>
      <c r="C8237" s="67"/>
      <c r="D8237" s="67"/>
      <c r="E8237" s="67" t="s">
        <v>423</v>
      </c>
      <c r="F8237" s="68">
        <v>43343</v>
      </c>
      <c r="G8237" s="67"/>
      <c r="H8237" s="67"/>
      <c r="I8237" s="67" t="s">
        <v>6284</v>
      </c>
      <c r="J8237" s="36">
        <v>500</v>
      </c>
    </row>
    <row r="8238" spans="1:10" x14ac:dyDescent="0.25">
      <c r="A8238" s="67"/>
      <c r="B8238" s="67"/>
      <c r="C8238" s="67"/>
      <c r="D8238" s="67"/>
      <c r="E8238" s="67" t="s">
        <v>423</v>
      </c>
      <c r="F8238" s="68">
        <v>43343</v>
      </c>
      <c r="G8238" s="67"/>
      <c r="H8238" s="67"/>
      <c r="I8238" s="67" t="s">
        <v>6285</v>
      </c>
      <c r="J8238" s="36">
        <v>-11.3</v>
      </c>
    </row>
    <row r="8239" spans="1:10" ht="15.75" thickBot="1" x14ac:dyDescent="0.3">
      <c r="A8239" s="67"/>
      <c r="B8239" s="67"/>
      <c r="C8239" s="67"/>
      <c r="D8239" s="67"/>
      <c r="E8239" s="67" t="s">
        <v>383</v>
      </c>
      <c r="F8239" s="68">
        <v>43465</v>
      </c>
      <c r="G8239" s="67" t="s">
        <v>6271</v>
      </c>
      <c r="H8239" s="67"/>
      <c r="I8239" s="67" t="s">
        <v>6272</v>
      </c>
      <c r="J8239" s="37">
        <v>-500</v>
      </c>
    </row>
    <row r="8240" spans="1:10" x14ac:dyDescent="0.25">
      <c r="A8240" s="67"/>
      <c r="B8240" s="67"/>
      <c r="C8240" s="67" t="s">
        <v>6286</v>
      </c>
      <c r="D8240" s="67"/>
      <c r="E8240" s="67"/>
      <c r="F8240" s="68"/>
      <c r="G8240" s="67"/>
      <c r="H8240" s="67"/>
      <c r="I8240" s="67"/>
      <c r="J8240" s="36">
        <f>ROUND(SUM(J8231:J8239),5)</f>
        <v>-11.3</v>
      </c>
    </row>
    <row r="8241" spans="1:10" x14ac:dyDescent="0.25">
      <c r="A8241" s="64"/>
      <c r="B8241" s="64"/>
      <c r="C8241" s="64" t="s">
        <v>6287</v>
      </c>
      <c r="D8241" s="64"/>
      <c r="E8241" s="64"/>
      <c r="F8241" s="65"/>
      <c r="G8241" s="64"/>
      <c r="H8241" s="64"/>
      <c r="I8241" s="64"/>
      <c r="J8241" s="57"/>
    </row>
    <row r="8242" spans="1:10" x14ac:dyDescent="0.25">
      <c r="A8242" s="67"/>
      <c r="B8242" s="67"/>
      <c r="C8242" s="67"/>
      <c r="D8242" s="67"/>
      <c r="E8242" s="67" t="s">
        <v>383</v>
      </c>
      <c r="F8242" s="68">
        <v>40877</v>
      </c>
      <c r="G8242" s="67" t="s">
        <v>894</v>
      </c>
      <c r="H8242" s="67"/>
      <c r="I8242" s="67" t="s">
        <v>895</v>
      </c>
      <c r="J8242" s="36">
        <v>20</v>
      </c>
    </row>
    <row r="8243" spans="1:10" x14ac:dyDescent="0.25">
      <c r="A8243" s="67"/>
      <c r="B8243" s="67"/>
      <c r="C8243" s="67"/>
      <c r="D8243" s="67"/>
      <c r="E8243" s="67" t="s">
        <v>383</v>
      </c>
      <c r="F8243" s="68">
        <v>40939</v>
      </c>
      <c r="G8243" s="67" t="s">
        <v>1539</v>
      </c>
      <c r="H8243" s="67"/>
      <c r="I8243" s="67" t="s">
        <v>1540</v>
      </c>
      <c r="J8243" s="36">
        <v>20</v>
      </c>
    </row>
    <row r="8244" spans="1:10" x14ac:dyDescent="0.25">
      <c r="A8244" s="67"/>
      <c r="B8244" s="67"/>
      <c r="C8244" s="67"/>
      <c r="D8244" s="67"/>
      <c r="E8244" s="67" t="s">
        <v>383</v>
      </c>
      <c r="F8244" s="68">
        <v>41121</v>
      </c>
      <c r="G8244" s="67" t="s">
        <v>1513</v>
      </c>
      <c r="H8244" s="67"/>
      <c r="I8244" s="67" t="s">
        <v>1514</v>
      </c>
      <c r="J8244" s="36">
        <v>40</v>
      </c>
    </row>
    <row r="8245" spans="1:10" x14ac:dyDescent="0.25">
      <c r="A8245" s="67"/>
      <c r="B8245" s="67"/>
      <c r="C8245" s="67"/>
      <c r="D8245" s="67"/>
      <c r="E8245" s="67" t="s">
        <v>383</v>
      </c>
      <c r="F8245" s="68">
        <v>41152</v>
      </c>
      <c r="G8245" s="67" t="s">
        <v>1565</v>
      </c>
      <c r="H8245" s="67"/>
      <c r="I8245" s="67" t="s">
        <v>1566</v>
      </c>
      <c r="J8245" s="36">
        <v>40</v>
      </c>
    </row>
    <row r="8246" spans="1:10" x14ac:dyDescent="0.25">
      <c r="A8246" s="67"/>
      <c r="B8246" s="67"/>
      <c r="C8246" s="67"/>
      <c r="D8246" s="67"/>
      <c r="E8246" s="67" t="s">
        <v>383</v>
      </c>
      <c r="F8246" s="68">
        <v>41243</v>
      </c>
      <c r="G8246" s="67" t="s">
        <v>1734</v>
      </c>
      <c r="H8246" s="67"/>
      <c r="I8246" s="67" t="s">
        <v>1735</v>
      </c>
      <c r="J8246" s="36">
        <v>20</v>
      </c>
    </row>
    <row r="8247" spans="1:10" x14ac:dyDescent="0.25">
      <c r="A8247" s="67"/>
      <c r="B8247" s="67"/>
      <c r="C8247" s="67"/>
      <c r="D8247" s="67"/>
      <c r="E8247" s="67" t="s">
        <v>383</v>
      </c>
      <c r="F8247" s="68">
        <v>41333</v>
      </c>
      <c r="G8247" s="67" t="s">
        <v>1571</v>
      </c>
      <c r="H8247" s="67"/>
      <c r="I8247" s="67" t="s">
        <v>1572</v>
      </c>
      <c r="J8247" s="36">
        <v>40</v>
      </c>
    </row>
    <row r="8248" spans="1:10" x14ac:dyDescent="0.25">
      <c r="A8248" s="67"/>
      <c r="B8248" s="67"/>
      <c r="C8248" s="67"/>
      <c r="D8248" s="67"/>
      <c r="E8248" s="67" t="s">
        <v>383</v>
      </c>
      <c r="F8248" s="68">
        <v>41455</v>
      </c>
      <c r="G8248" s="67" t="s">
        <v>1750</v>
      </c>
      <c r="H8248" s="67"/>
      <c r="I8248" s="67" t="s">
        <v>1751</v>
      </c>
      <c r="J8248" s="36">
        <v>40</v>
      </c>
    </row>
    <row r="8249" spans="1:10" x14ac:dyDescent="0.25">
      <c r="A8249" s="67"/>
      <c r="B8249" s="67"/>
      <c r="C8249" s="67"/>
      <c r="D8249" s="67"/>
      <c r="E8249" s="67" t="s">
        <v>383</v>
      </c>
      <c r="F8249" s="68">
        <v>41547</v>
      </c>
      <c r="G8249" s="67" t="s">
        <v>1543</v>
      </c>
      <c r="H8249" s="67"/>
      <c r="I8249" s="67" t="s">
        <v>1544</v>
      </c>
      <c r="J8249" s="36">
        <v>20</v>
      </c>
    </row>
    <row r="8250" spans="1:10" x14ac:dyDescent="0.25">
      <c r="A8250" s="67"/>
      <c r="B8250" s="67"/>
      <c r="C8250" s="67"/>
      <c r="D8250" s="67"/>
      <c r="E8250" s="67" t="s">
        <v>383</v>
      </c>
      <c r="F8250" s="68">
        <v>41578</v>
      </c>
      <c r="G8250" s="67" t="s">
        <v>421</v>
      </c>
      <c r="H8250" s="67"/>
      <c r="I8250" s="67" t="s">
        <v>422</v>
      </c>
      <c r="J8250" s="36">
        <v>40</v>
      </c>
    </row>
    <row r="8251" spans="1:10" x14ac:dyDescent="0.25">
      <c r="A8251" s="67"/>
      <c r="B8251" s="67"/>
      <c r="C8251" s="67"/>
      <c r="D8251" s="67"/>
      <c r="E8251" s="67" t="s">
        <v>383</v>
      </c>
      <c r="F8251" s="68">
        <v>41608</v>
      </c>
      <c r="G8251" s="67" t="s">
        <v>1519</v>
      </c>
      <c r="H8251" s="67"/>
      <c r="I8251" s="67" t="s">
        <v>1520</v>
      </c>
      <c r="J8251" s="36">
        <v>40</v>
      </c>
    </row>
    <row r="8252" spans="1:10" x14ac:dyDescent="0.25">
      <c r="A8252" s="67"/>
      <c r="B8252" s="67"/>
      <c r="C8252" s="67"/>
      <c r="D8252" s="67"/>
      <c r="E8252" s="67" t="s">
        <v>383</v>
      </c>
      <c r="F8252" s="68">
        <v>41729</v>
      </c>
      <c r="G8252" s="67" t="s">
        <v>1478</v>
      </c>
      <c r="H8252" s="67"/>
      <c r="I8252" s="67" t="s">
        <v>1479</v>
      </c>
      <c r="J8252" s="36">
        <v>20</v>
      </c>
    </row>
    <row r="8253" spans="1:10" x14ac:dyDescent="0.25">
      <c r="A8253" s="67"/>
      <c r="B8253" s="67"/>
      <c r="C8253" s="67"/>
      <c r="D8253" s="67"/>
      <c r="E8253" s="67" t="s">
        <v>383</v>
      </c>
      <c r="F8253" s="68">
        <v>41943</v>
      </c>
      <c r="G8253" s="67" t="s">
        <v>1644</v>
      </c>
      <c r="H8253" s="67"/>
      <c r="I8253" s="67" t="s">
        <v>1645</v>
      </c>
      <c r="J8253" s="36">
        <v>20</v>
      </c>
    </row>
    <row r="8254" spans="1:10" x14ac:dyDescent="0.25">
      <c r="A8254" s="67"/>
      <c r="B8254" s="67"/>
      <c r="C8254" s="67"/>
      <c r="D8254" s="67"/>
      <c r="E8254" s="67" t="s">
        <v>383</v>
      </c>
      <c r="F8254" s="68">
        <v>42004</v>
      </c>
      <c r="G8254" s="67" t="s">
        <v>1648</v>
      </c>
      <c r="H8254" s="67"/>
      <c r="I8254" s="67" t="s">
        <v>1649</v>
      </c>
      <c r="J8254" s="36">
        <v>20</v>
      </c>
    </row>
    <row r="8255" spans="1:10" x14ac:dyDescent="0.25">
      <c r="A8255" s="67"/>
      <c r="B8255" s="67"/>
      <c r="C8255" s="67"/>
      <c r="D8255" s="67"/>
      <c r="E8255" s="67" t="s">
        <v>383</v>
      </c>
      <c r="F8255" s="68">
        <v>42094</v>
      </c>
      <c r="G8255" s="67" t="s">
        <v>898</v>
      </c>
      <c r="H8255" s="67"/>
      <c r="I8255" s="67" t="s">
        <v>899</v>
      </c>
      <c r="J8255" s="36">
        <v>60</v>
      </c>
    </row>
    <row r="8256" spans="1:10" x14ac:dyDescent="0.25">
      <c r="A8256" s="67"/>
      <c r="B8256" s="67"/>
      <c r="C8256" s="67"/>
      <c r="D8256" s="67"/>
      <c r="E8256" s="67" t="s">
        <v>383</v>
      </c>
      <c r="F8256" s="68">
        <v>42155</v>
      </c>
      <c r="G8256" s="67" t="s">
        <v>1650</v>
      </c>
      <c r="H8256" s="67"/>
      <c r="I8256" s="67" t="s">
        <v>1651</v>
      </c>
      <c r="J8256" s="36">
        <v>20</v>
      </c>
    </row>
    <row r="8257" spans="1:10" x14ac:dyDescent="0.25">
      <c r="A8257" s="67"/>
      <c r="B8257" s="67"/>
      <c r="C8257" s="67"/>
      <c r="D8257" s="67"/>
      <c r="E8257" s="67" t="s">
        <v>383</v>
      </c>
      <c r="F8257" s="68">
        <v>42306</v>
      </c>
      <c r="G8257" s="67" t="s">
        <v>4405</v>
      </c>
      <c r="H8257" s="67"/>
      <c r="I8257" s="67" t="s">
        <v>4406</v>
      </c>
      <c r="J8257" s="36">
        <v>120</v>
      </c>
    </row>
    <row r="8258" spans="1:10" x14ac:dyDescent="0.25">
      <c r="A8258" s="67"/>
      <c r="B8258" s="67"/>
      <c r="C8258" s="67"/>
      <c r="D8258" s="67"/>
      <c r="E8258" s="67" t="s">
        <v>383</v>
      </c>
      <c r="F8258" s="68">
        <v>42643</v>
      </c>
      <c r="G8258" s="67" t="s">
        <v>1581</v>
      </c>
      <c r="H8258" s="67"/>
      <c r="I8258" s="67" t="s">
        <v>1582</v>
      </c>
      <c r="J8258" s="36">
        <v>40</v>
      </c>
    </row>
    <row r="8259" spans="1:10" x14ac:dyDescent="0.25">
      <c r="A8259" s="67"/>
      <c r="B8259" s="67"/>
      <c r="C8259" s="67"/>
      <c r="D8259" s="67"/>
      <c r="E8259" s="67" t="s">
        <v>383</v>
      </c>
      <c r="F8259" s="68">
        <v>42735</v>
      </c>
      <c r="G8259" s="67" t="s">
        <v>1470</v>
      </c>
      <c r="H8259" s="67"/>
      <c r="I8259" s="67" t="s">
        <v>1471</v>
      </c>
      <c r="J8259" s="36">
        <v>20</v>
      </c>
    </row>
    <row r="8260" spans="1:10" x14ac:dyDescent="0.25">
      <c r="A8260" s="67"/>
      <c r="B8260" s="67"/>
      <c r="C8260" s="67"/>
      <c r="D8260" s="67"/>
      <c r="E8260" s="67" t="s">
        <v>383</v>
      </c>
      <c r="F8260" s="68">
        <v>42794</v>
      </c>
      <c r="G8260" s="67" t="s">
        <v>1551</v>
      </c>
      <c r="H8260" s="67"/>
      <c r="I8260" s="67" t="s">
        <v>1465</v>
      </c>
      <c r="J8260" s="36">
        <v>20</v>
      </c>
    </row>
    <row r="8261" spans="1:10" x14ac:dyDescent="0.25">
      <c r="A8261" s="67"/>
      <c r="B8261" s="67"/>
      <c r="C8261" s="67"/>
      <c r="D8261" s="67"/>
      <c r="E8261" s="67" t="s">
        <v>383</v>
      </c>
      <c r="F8261" s="68">
        <v>42825</v>
      </c>
      <c r="G8261" s="67" t="s">
        <v>1588</v>
      </c>
      <c r="H8261" s="67"/>
      <c r="I8261" s="67" t="s">
        <v>1589</v>
      </c>
      <c r="J8261" s="36">
        <v>20</v>
      </c>
    </row>
    <row r="8262" spans="1:10" ht="15.75" thickBot="1" x14ac:dyDescent="0.3">
      <c r="A8262" s="67"/>
      <c r="B8262" s="67"/>
      <c r="C8262" s="67"/>
      <c r="D8262" s="67"/>
      <c r="E8262" s="67" t="s">
        <v>390</v>
      </c>
      <c r="F8262" s="68">
        <v>43722</v>
      </c>
      <c r="G8262" s="67" t="s">
        <v>1069</v>
      </c>
      <c r="H8262" s="67" t="s">
        <v>568</v>
      </c>
      <c r="I8262" s="67" t="s">
        <v>2893</v>
      </c>
      <c r="J8262" s="37">
        <v>-73.91</v>
      </c>
    </row>
    <row r="8263" spans="1:10" x14ac:dyDescent="0.25">
      <c r="A8263" s="67"/>
      <c r="B8263" s="67"/>
      <c r="C8263" s="67" t="s">
        <v>6288</v>
      </c>
      <c r="D8263" s="67"/>
      <c r="E8263" s="67"/>
      <c r="F8263" s="68"/>
      <c r="G8263" s="67"/>
      <c r="H8263" s="67"/>
      <c r="I8263" s="67"/>
      <c r="J8263" s="36">
        <f>ROUND(SUM(J8241:J8262),5)</f>
        <v>606.09</v>
      </c>
    </row>
    <row r="8264" spans="1:10" x14ac:dyDescent="0.25">
      <c r="A8264" s="64"/>
      <c r="B8264" s="64"/>
      <c r="C8264" s="64" t="s">
        <v>6289</v>
      </c>
      <c r="D8264" s="64"/>
      <c r="E8264" s="64"/>
      <c r="F8264" s="65"/>
      <c r="G8264" s="64"/>
      <c r="H8264" s="64"/>
      <c r="I8264" s="64"/>
      <c r="J8264" s="57"/>
    </row>
    <row r="8265" spans="1:10" x14ac:dyDescent="0.25">
      <c r="A8265" s="67"/>
      <c r="B8265" s="67"/>
      <c r="C8265" s="67"/>
      <c r="D8265" s="67"/>
      <c r="E8265" s="67" t="s">
        <v>383</v>
      </c>
      <c r="F8265" s="68">
        <v>40574</v>
      </c>
      <c r="G8265" s="67" t="s">
        <v>1606</v>
      </c>
      <c r="H8265" s="67"/>
      <c r="I8265" s="67" t="s">
        <v>1607</v>
      </c>
      <c r="J8265" s="36">
        <v>20</v>
      </c>
    </row>
    <row r="8266" spans="1:10" x14ac:dyDescent="0.25">
      <c r="A8266" s="67"/>
      <c r="B8266" s="67"/>
      <c r="C8266" s="67"/>
      <c r="D8266" s="67"/>
      <c r="E8266" s="67" t="s">
        <v>383</v>
      </c>
      <c r="F8266" s="68">
        <v>40877</v>
      </c>
      <c r="G8266" s="67" t="s">
        <v>894</v>
      </c>
      <c r="H8266" s="67"/>
      <c r="I8266" s="67" t="s">
        <v>895</v>
      </c>
      <c r="J8266" s="36">
        <v>40</v>
      </c>
    </row>
    <row r="8267" spans="1:10" x14ac:dyDescent="0.25">
      <c r="A8267" s="67"/>
      <c r="B8267" s="67"/>
      <c r="C8267" s="67"/>
      <c r="D8267" s="67"/>
      <c r="E8267" s="67" t="s">
        <v>383</v>
      </c>
      <c r="F8267" s="68">
        <v>40908</v>
      </c>
      <c r="G8267" s="67" t="s">
        <v>1618</v>
      </c>
      <c r="H8267" s="67"/>
      <c r="I8267" s="67" t="s">
        <v>1619</v>
      </c>
      <c r="J8267" s="36">
        <v>80</v>
      </c>
    </row>
    <row r="8268" spans="1:10" x14ac:dyDescent="0.25">
      <c r="A8268" s="67"/>
      <c r="B8268" s="67"/>
      <c r="C8268" s="67"/>
      <c r="D8268" s="67"/>
      <c r="E8268" s="67" t="s">
        <v>383</v>
      </c>
      <c r="F8268" s="68">
        <v>40939</v>
      </c>
      <c r="G8268" s="67" t="s">
        <v>1539</v>
      </c>
      <c r="H8268" s="67"/>
      <c r="I8268" s="67" t="s">
        <v>1540</v>
      </c>
      <c r="J8268" s="36">
        <v>40</v>
      </c>
    </row>
    <row r="8269" spans="1:10" x14ac:dyDescent="0.25">
      <c r="A8269" s="67"/>
      <c r="B8269" s="67"/>
      <c r="C8269" s="67"/>
      <c r="D8269" s="67"/>
      <c r="E8269" s="67" t="s">
        <v>383</v>
      </c>
      <c r="F8269" s="68">
        <v>40999</v>
      </c>
      <c r="G8269" s="67" t="s">
        <v>702</v>
      </c>
      <c r="H8269" s="67"/>
      <c r="I8269" s="67" t="s">
        <v>703</v>
      </c>
      <c r="J8269" s="36">
        <v>20</v>
      </c>
    </row>
    <row r="8270" spans="1:10" x14ac:dyDescent="0.25">
      <c r="A8270" s="67"/>
      <c r="B8270" s="67"/>
      <c r="C8270" s="67"/>
      <c r="D8270" s="67"/>
      <c r="E8270" s="67" t="s">
        <v>383</v>
      </c>
      <c r="F8270" s="68">
        <v>41121</v>
      </c>
      <c r="G8270" s="67" t="s">
        <v>1513</v>
      </c>
      <c r="H8270" s="67"/>
      <c r="I8270" s="67" t="s">
        <v>1514</v>
      </c>
      <c r="J8270" s="36">
        <v>20</v>
      </c>
    </row>
    <row r="8271" spans="1:10" x14ac:dyDescent="0.25">
      <c r="A8271" s="67"/>
      <c r="B8271" s="67"/>
      <c r="C8271" s="67"/>
      <c r="D8271" s="67"/>
      <c r="E8271" s="67" t="s">
        <v>383</v>
      </c>
      <c r="F8271" s="68">
        <v>41243</v>
      </c>
      <c r="G8271" s="67" t="s">
        <v>1734</v>
      </c>
      <c r="H8271" s="67"/>
      <c r="I8271" s="67" t="s">
        <v>1735</v>
      </c>
      <c r="J8271" s="36">
        <v>28</v>
      </c>
    </row>
    <row r="8272" spans="1:10" x14ac:dyDescent="0.25">
      <c r="A8272" s="67"/>
      <c r="B8272" s="67"/>
      <c r="C8272" s="67"/>
      <c r="D8272" s="67"/>
      <c r="E8272" s="67" t="s">
        <v>383</v>
      </c>
      <c r="F8272" s="68">
        <v>41274</v>
      </c>
      <c r="G8272" s="67" t="s">
        <v>1541</v>
      </c>
      <c r="H8272" s="67"/>
      <c r="I8272" s="67" t="s">
        <v>1542</v>
      </c>
      <c r="J8272" s="36">
        <v>16</v>
      </c>
    </row>
    <row r="8273" spans="1:10" x14ac:dyDescent="0.25">
      <c r="A8273" s="67"/>
      <c r="B8273" s="67"/>
      <c r="C8273" s="67"/>
      <c r="D8273" s="67"/>
      <c r="E8273" s="67" t="s">
        <v>383</v>
      </c>
      <c r="F8273" s="68">
        <v>41333</v>
      </c>
      <c r="G8273" s="67" t="s">
        <v>1571</v>
      </c>
      <c r="H8273" s="67"/>
      <c r="I8273" s="67" t="s">
        <v>1572</v>
      </c>
      <c r="J8273" s="36">
        <v>32</v>
      </c>
    </row>
    <row r="8274" spans="1:10" x14ac:dyDescent="0.25">
      <c r="A8274" s="67"/>
      <c r="B8274" s="67"/>
      <c r="C8274" s="67"/>
      <c r="D8274" s="67"/>
      <c r="E8274" s="67" t="s">
        <v>383</v>
      </c>
      <c r="F8274" s="68">
        <v>41364</v>
      </c>
      <c r="G8274" s="67" t="s">
        <v>1624</v>
      </c>
      <c r="H8274" s="67"/>
      <c r="I8274" s="67" t="s">
        <v>1625</v>
      </c>
      <c r="J8274" s="36">
        <v>8</v>
      </c>
    </row>
    <row r="8275" spans="1:10" x14ac:dyDescent="0.25">
      <c r="A8275" s="67"/>
      <c r="B8275" s="67"/>
      <c r="C8275" s="67"/>
      <c r="D8275" s="67"/>
      <c r="E8275" s="67" t="s">
        <v>383</v>
      </c>
      <c r="F8275" s="68">
        <v>41394</v>
      </c>
      <c r="G8275" s="67" t="s">
        <v>1515</v>
      </c>
      <c r="H8275" s="67"/>
      <c r="I8275" s="67" t="s">
        <v>1516</v>
      </c>
      <c r="J8275" s="36">
        <v>40</v>
      </c>
    </row>
    <row r="8276" spans="1:10" x14ac:dyDescent="0.25">
      <c r="A8276" s="67"/>
      <c r="B8276" s="67"/>
      <c r="C8276" s="67"/>
      <c r="D8276" s="67"/>
      <c r="E8276" s="67" t="s">
        <v>383</v>
      </c>
      <c r="F8276" s="68">
        <v>41425</v>
      </c>
      <c r="G8276" s="67" t="s">
        <v>1490</v>
      </c>
      <c r="H8276" s="67"/>
      <c r="I8276" s="67" t="s">
        <v>1491</v>
      </c>
      <c r="J8276" s="36">
        <v>20</v>
      </c>
    </row>
    <row r="8277" spans="1:10" x14ac:dyDescent="0.25">
      <c r="A8277" s="67"/>
      <c r="B8277" s="67"/>
      <c r="C8277" s="67"/>
      <c r="D8277" s="67"/>
      <c r="E8277" s="67" t="s">
        <v>383</v>
      </c>
      <c r="F8277" s="68">
        <v>41608</v>
      </c>
      <c r="G8277" s="67" t="s">
        <v>1519</v>
      </c>
      <c r="H8277" s="67"/>
      <c r="I8277" s="67" t="s">
        <v>1520</v>
      </c>
      <c r="J8277" s="36">
        <v>16</v>
      </c>
    </row>
    <row r="8278" spans="1:10" x14ac:dyDescent="0.25">
      <c r="A8278" s="67"/>
      <c r="B8278" s="67"/>
      <c r="C8278" s="67"/>
      <c r="D8278" s="67"/>
      <c r="E8278" s="67" t="s">
        <v>383</v>
      </c>
      <c r="F8278" s="68">
        <v>41639</v>
      </c>
      <c r="G8278" s="67" t="s">
        <v>1628</v>
      </c>
      <c r="H8278" s="67"/>
      <c r="I8278" s="67" t="s">
        <v>1629</v>
      </c>
      <c r="J8278" s="36">
        <v>8</v>
      </c>
    </row>
    <row r="8279" spans="1:10" x14ac:dyDescent="0.25">
      <c r="A8279" s="67"/>
      <c r="B8279" s="67"/>
      <c r="C8279" s="67"/>
      <c r="D8279" s="67"/>
      <c r="E8279" s="67" t="s">
        <v>383</v>
      </c>
      <c r="F8279" s="68">
        <v>41666</v>
      </c>
      <c r="G8279" s="67" t="s">
        <v>4652</v>
      </c>
      <c r="H8279" s="67"/>
      <c r="I8279" s="67" t="s">
        <v>6290</v>
      </c>
      <c r="J8279" s="36">
        <v>1935.34</v>
      </c>
    </row>
    <row r="8280" spans="1:10" x14ac:dyDescent="0.25">
      <c r="A8280" s="67"/>
      <c r="B8280" s="67"/>
      <c r="C8280" s="67"/>
      <c r="D8280" s="67"/>
      <c r="E8280" s="67" t="s">
        <v>383</v>
      </c>
      <c r="F8280" s="68">
        <v>41698</v>
      </c>
      <c r="G8280" s="67" t="s">
        <v>1575</v>
      </c>
      <c r="H8280" s="67"/>
      <c r="I8280" s="67" t="s">
        <v>1576</v>
      </c>
      <c r="J8280" s="36">
        <v>8</v>
      </c>
    </row>
    <row r="8281" spans="1:10" x14ac:dyDescent="0.25">
      <c r="A8281" s="67"/>
      <c r="B8281" s="67"/>
      <c r="C8281" s="67"/>
      <c r="D8281" s="67"/>
      <c r="E8281" s="67" t="s">
        <v>383</v>
      </c>
      <c r="F8281" s="68">
        <v>41759</v>
      </c>
      <c r="G8281" s="67" t="s">
        <v>1521</v>
      </c>
      <c r="H8281" s="67"/>
      <c r="I8281" s="67" t="s">
        <v>1522</v>
      </c>
      <c r="J8281" s="36">
        <v>20</v>
      </c>
    </row>
    <row r="8282" spans="1:10" x14ac:dyDescent="0.25">
      <c r="A8282" s="67"/>
      <c r="B8282" s="67"/>
      <c r="C8282" s="67"/>
      <c r="D8282" s="67"/>
      <c r="E8282" s="67" t="s">
        <v>383</v>
      </c>
      <c r="F8282" s="68">
        <v>41790</v>
      </c>
      <c r="G8282" s="67" t="s">
        <v>1116</v>
      </c>
      <c r="H8282" s="67"/>
      <c r="I8282" s="67" t="s">
        <v>1117</v>
      </c>
      <c r="J8282" s="36">
        <v>8</v>
      </c>
    </row>
    <row r="8283" spans="1:10" x14ac:dyDescent="0.25">
      <c r="A8283" s="67"/>
      <c r="B8283" s="67"/>
      <c r="C8283" s="67"/>
      <c r="D8283" s="67"/>
      <c r="E8283" s="67" t="s">
        <v>383</v>
      </c>
      <c r="F8283" s="68">
        <v>41973</v>
      </c>
      <c r="G8283" s="67" t="s">
        <v>1646</v>
      </c>
      <c r="H8283" s="67"/>
      <c r="I8283" s="67" t="s">
        <v>1647</v>
      </c>
      <c r="J8283" s="36">
        <v>46</v>
      </c>
    </row>
    <row r="8284" spans="1:10" x14ac:dyDescent="0.25">
      <c r="A8284" s="67"/>
      <c r="B8284" s="67"/>
      <c r="C8284" s="67"/>
      <c r="D8284" s="67"/>
      <c r="E8284" s="67" t="s">
        <v>383</v>
      </c>
      <c r="F8284" s="68">
        <v>42004</v>
      </c>
      <c r="G8284" s="67" t="s">
        <v>1648</v>
      </c>
      <c r="H8284" s="67"/>
      <c r="I8284" s="67" t="s">
        <v>1649</v>
      </c>
      <c r="J8284" s="36">
        <v>40</v>
      </c>
    </row>
    <row r="8285" spans="1:10" x14ac:dyDescent="0.25">
      <c r="A8285" s="67"/>
      <c r="B8285" s="67"/>
      <c r="C8285" s="67"/>
      <c r="D8285" s="67"/>
      <c r="E8285" s="67" t="s">
        <v>423</v>
      </c>
      <c r="F8285" s="68">
        <v>42017</v>
      </c>
      <c r="G8285" s="67"/>
      <c r="H8285" s="67" t="s">
        <v>6291</v>
      </c>
      <c r="I8285" s="67" t="s">
        <v>430</v>
      </c>
      <c r="J8285" s="36">
        <v>1935.84</v>
      </c>
    </row>
    <row r="8286" spans="1:10" x14ac:dyDescent="0.25">
      <c r="A8286" s="67"/>
      <c r="B8286" s="67"/>
      <c r="C8286" s="67"/>
      <c r="D8286" s="67"/>
      <c r="E8286" s="67" t="s">
        <v>383</v>
      </c>
      <c r="F8286" s="68">
        <v>42035</v>
      </c>
      <c r="G8286" s="67" t="s">
        <v>1579</v>
      </c>
      <c r="H8286" s="67"/>
      <c r="I8286" s="67" t="s">
        <v>1580</v>
      </c>
      <c r="J8286" s="36">
        <v>24</v>
      </c>
    </row>
    <row r="8287" spans="1:10" x14ac:dyDescent="0.25">
      <c r="A8287" s="67"/>
      <c r="B8287" s="67"/>
      <c r="C8287" s="67"/>
      <c r="D8287" s="67"/>
      <c r="E8287" s="67" t="s">
        <v>383</v>
      </c>
      <c r="F8287" s="68">
        <v>42063</v>
      </c>
      <c r="G8287" s="67" t="s">
        <v>1549</v>
      </c>
      <c r="H8287" s="67"/>
      <c r="I8287" s="67" t="s">
        <v>1550</v>
      </c>
      <c r="J8287" s="36">
        <v>82</v>
      </c>
    </row>
    <row r="8288" spans="1:10" x14ac:dyDescent="0.25">
      <c r="A8288" s="67"/>
      <c r="B8288" s="67"/>
      <c r="C8288" s="67"/>
      <c r="D8288" s="67"/>
      <c r="E8288" s="67" t="s">
        <v>383</v>
      </c>
      <c r="F8288" s="68">
        <v>42155</v>
      </c>
      <c r="G8288" s="67" t="s">
        <v>1650</v>
      </c>
      <c r="H8288" s="67"/>
      <c r="I8288" s="67" t="s">
        <v>1651</v>
      </c>
      <c r="J8288" s="36">
        <v>20</v>
      </c>
    </row>
    <row r="8289" spans="1:10" x14ac:dyDescent="0.25">
      <c r="A8289" s="67"/>
      <c r="B8289" s="67"/>
      <c r="C8289" s="67"/>
      <c r="D8289" s="67"/>
      <c r="E8289" s="67" t="s">
        <v>426</v>
      </c>
      <c r="F8289" s="68">
        <v>42184</v>
      </c>
      <c r="G8289" s="67" t="s">
        <v>570</v>
      </c>
      <c r="H8289" s="67" t="s">
        <v>6292</v>
      </c>
      <c r="I8289" s="67" t="s">
        <v>6293</v>
      </c>
      <c r="J8289" s="36">
        <v>-285</v>
      </c>
    </row>
    <row r="8290" spans="1:10" x14ac:dyDescent="0.25">
      <c r="A8290" s="67"/>
      <c r="B8290" s="67"/>
      <c r="C8290" s="67"/>
      <c r="D8290" s="67"/>
      <c r="E8290" s="67" t="s">
        <v>383</v>
      </c>
      <c r="F8290" s="68">
        <v>42185</v>
      </c>
      <c r="G8290" s="67" t="s">
        <v>900</v>
      </c>
      <c r="H8290" s="67"/>
      <c r="I8290" s="67" t="s">
        <v>901</v>
      </c>
      <c r="J8290" s="36">
        <v>8</v>
      </c>
    </row>
    <row r="8291" spans="1:10" x14ac:dyDescent="0.25">
      <c r="A8291" s="67"/>
      <c r="B8291" s="67"/>
      <c r="C8291" s="67"/>
      <c r="D8291" s="67"/>
      <c r="E8291" s="67" t="s">
        <v>383</v>
      </c>
      <c r="F8291" s="68">
        <v>42247</v>
      </c>
      <c r="G8291" s="67" t="s">
        <v>1658</v>
      </c>
      <c r="H8291" s="67"/>
      <c r="I8291" s="67" t="s">
        <v>1659</v>
      </c>
      <c r="J8291" s="36">
        <v>8</v>
      </c>
    </row>
    <row r="8292" spans="1:10" x14ac:dyDescent="0.25">
      <c r="A8292" s="67"/>
      <c r="B8292" s="67"/>
      <c r="C8292" s="67"/>
      <c r="D8292" s="67"/>
      <c r="E8292" s="67" t="s">
        <v>426</v>
      </c>
      <c r="F8292" s="68">
        <v>42303</v>
      </c>
      <c r="G8292" s="67" t="s">
        <v>570</v>
      </c>
      <c r="H8292" s="67" t="s">
        <v>6292</v>
      </c>
      <c r="I8292" s="67" t="s">
        <v>6294</v>
      </c>
      <c r="J8292" s="36">
        <v>-1000</v>
      </c>
    </row>
    <row r="8293" spans="1:10" x14ac:dyDescent="0.25">
      <c r="A8293" s="67"/>
      <c r="B8293" s="67"/>
      <c r="C8293" s="67"/>
      <c r="D8293" s="67"/>
      <c r="E8293" s="67" t="s">
        <v>383</v>
      </c>
      <c r="F8293" s="68">
        <v>42551</v>
      </c>
      <c r="G8293" s="67" t="s">
        <v>1669</v>
      </c>
      <c r="H8293" s="67"/>
      <c r="I8293" s="67" t="s">
        <v>1670</v>
      </c>
      <c r="J8293" s="36">
        <v>8</v>
      </c>
    </row>
    <row r="8294" spans="1:10" x14ac:dyDescent="0.25">
      <c r="A8294" s="67"/>
      <c r="B8294" s="67"/>
      <c r="C8294" s="67"/>
      <c r="D8294" s="67"/>
      <c r="E8294" s="67" t="s">
        <v>383</v>
      </c>
      <c r="F8294" s="68">
        <v>42704</v>
      </c>
      <c r="G8294" s="67" t="s">
        <v>1468</v>
      </c>
      <c r="H8294" s="67"/>
      <c r="I8294" s="67" t="s">
        <v>1469</v>
      </c>
      <c r="J8294" s="36">
        <v>8</v>
      </c>
    </row>
    <row r="8295" spans="1:10" ht="15.75" thickBot="1" x14ac:dyDescent="0.3">
      <c r="A8295" s="67"/>
      <c r="B8295" s="67"/>
      <c r="C8295" s="67"/>
      <c r="D8295" s="67"/>
      <c r="E8295" s="67" t="s">
        <v>383</v>
      </c>
      <c r="F8295" s="68">
        <v>42855</v>
      </c>
      <c r="G8295" s="67" t="s">
        <v>1474</v>
      </c>
      <c r="H8295" s="67"/>
      <c r="I8295" s="67" t="s">
        <v>1475</v>
      </c>
      <c r="J8295" s="37">
        <v>8</v>
      </c>
    </row>
    <row r="8296" spans="1:10" x14ac:dyDescent="0.25">
      <c r="A8296" s="67"/>
      <c r="B8296" s="67"/>
      <c r="C8296" s="67" t="s">
        <v>6295</v>
      </c>
      <c r="D8296" s="67"/>
      <c r="E8296" s="67"/>
      <c r="F8296" s="68"/>
      <c r="G8296" s="67"/>
      <c r="H8296" s="67"/>
      <c r="I8296" s="67"/>
      <c r="J8296" s="36">
        <f>ROUND(SUM(J8264:J8295),5)</f>
        <v>3262.18</v>
      </c>
    </row>
    <row r="8297" spans="1:10" x14ac:dyDescent="0.25">
      <c r="A8297" s="64"/>
      <c r="B8297" s="64"/>
      <c r="C8297" s="64" t="s">
        <v>6296</v>
      </c>
      <c r="D8297" s="64"/>
      <c r="E8297" s="64"/>
      <c r="F8297" s="65"/>
      <c r="G8297" s="64"/>
      <c r="H8297" s="64"/>
      <c r="I8297" s="64"/>
      <c r="J8297" s="57"/>
    </row>
    <row r="8298" spans="1:10" ht="15.75" thickBot="1" x14ac:dyDescent="0.3">
      <c r="A8298" s="63"/>
      <c r="B8298" s="63"/>
      <c r="C8298" s="63"/>
      <c r="D8298" s="67"/>
      <c r="E8298" s="67" t="s">
        <v>383</v>
      </c>
      <c r="F8298" s="68">
        <v>43250</v>
      </c>
      <c r="G8298" s="67" t="s">
        <v>6297</v>
      </c>
      <c r="H8298" s="67"/>
      <c r="I8298" s="67" t="s">
        <v>6298</v>
      </c>
      <c r="J8298" s="37">
        <v>500</v>
      </c>
    </row>
    <row r="8299" spans="1:10" x14ac:dyDescent="0.25">
      <c r="A8299" s="67"/>
      <c r="B8299" s="67"/>
      <c r="C8299" s="67" t="s">
        <v>6299</v>
      </c>
      <c r="D8299" s="67"/>
      <c r="E8299" s="67"/>
      <c r="F8299" s="68"/>
      <c r="G8299" s="67"/>
      <c r="H8299" s="67"/>
      <c r="I8299" s="67"/>
      <c r="J8299" s="36">
        <f>ROUND(SUM(J8297:J8298),5)</f>
        <v>500</v>
      </c>
    </row>
    <row r="8300" spans="1:10" x14ac:dyDescent="0.25">
      <c r="A8300" s="64"/>
      <c r="B8300" s="64"/>
      <c r="C8300" s="64" t="s">
        <v>6300</v>
      </c>
      <c r="D8300" s="64"/>
      <c r="E8300" s="64"/>
      <c r="F8300" s="65"/>
      <c r="G8300" s="64"/>
      <c r="H8300" s="64"/>
      <c r="I8300" s="64"/>
      <c r="J8300" s="57"/>
    </row>
    <row r="8301" spans="1:10" ht="15.75" thickBot="1" x14ac:dyDescent="0.3">
      <c r="A8301" s="63"/>
      <c r="B8301" s="63"/>
      <c r="C8301" s="63"/>
      <c r="D8301" s="67"/>
      <c r="E8301" s="67" t="s">
        <v>383</v>
      </c>
      <c r="F8301" s="68">
        <v>42370</v>
      </c>
      <c r="G8301" s="67" t="s">
        <v>1462</v>
      </c>
      <c r="H8301" s="67"/>
      <c r="I8301" s="67" t="s">
        <v>1463</v>
      </c>
      <c r="J8301" s="37">
        <v>500</v>
      </c>
    </row>
    <row r="8302" spans="1:10" x14ac:dyDescent="0.25">
      <c r="A8302" s="67"/>
      <c r="B8302" s="67"/>
      <c r="C8302" s="67" t="s">
        <v>6301</v>
      </c>
      <c r="D8302" s="67"/>
      <c r="E8302" s="67"/>
      <c r="F8302" s="68"/>
      <c r="G8302" s="67"/>
      <c r="H8302" s="67"/>
      <c r="I8302" s="67"/>
      <c r="J8302" s="36">
        <f>ROUND(SUM(J8300:J8301),5)</f>
        <v>500</v>
      </c>
    </row>
    <row r="8303" spans="1:10" x14ac:dyDescent="0.25">
      <c r="A8303" s="64"/>
      <c r="B8303" s="64"/>
      <c r="C8303" s="64" t="s">
        <v>6302</v>
      </c>
      <c r="D8303" s="64"/>
      <c r="E8303" s="64"/>
      <c r="F8303" s="65"/>
      <c r="G8303" s="64"/>
      <c r="H8303" s="64"/>
      <c r="I8303" s="64"/>
      <c r="J8303" s="57"/>
    </row>
    <row r="8304" spans="1:10" x14ac:dyDescent="0.25">
      <c r="A8304" s="67"/>
      <c r="B8304" s="67"/>
      <c r="C8304" s="67"/>
      <c r="D8304" s="67"/>
      <c r="E8304" s="67" t="s">
        <v>383</v>
      </c>
      <c r="F8304" s="68">
        <v>40939</v>
      </c>
      <c r="G8304" s="67" t="s">
        <v>1620</v>
      </c>
      <c r="H8304" s="67"/>
      <c r="I8304" s="67" t="s">
        <v>1621</v>
      </c>
      <c r="J8304" s="36">
        <v>1747.71</v>
      </c>
    </row>
    <row r="8305" spans="1:10" x14ac:dyDescent="0.25">
      <c r="A8305" s="67"/>
      <c r="B8305" s="67"/>
      <c r="C8305" s="67"/>
      <c r="D8305" s="67"/>
      <c r="E8305" s="67" t="s">
        <v>383</v>
      </c>
      <c r="F8305" s="68">
        <v>41152</v>
      </c>
      <c r="G8305" s="67" t="s">
        <v>1726</v>
      </c>
      <c r="H8305" s="67"/>
      <c r="I8305" s="67" t="s">
        <v>1727</v>
      </c>
      <c r="J8305" s="36">
        <v>-508.22</v>
      </c>
    </row>
    <row r="8306" spans="1:10" x14ac:dyDescent="0.25">
      <c r="A8306" s="67"/>
      <c r="B8306" s="67"/>
      <c r="C8306" s="67"/>
      <c r="D8306" s="67"/>
      <c r="E8306" s="67" t="s">
        <v>383</v>
      </c>
      <c r="F8306" s="68">
        <v>41517</v>
      </c>
      <c r="G8306" s="67" t="s">
        <v>1508</v>
      </c>
      <c r="H8306" s="67"/>
      <c r="I8306" s="67" t="s">
        <v>1509</v>
      </c>
      <c r="J8306" s="36">
        <v>20</v>
      </c>
    </row>
    <row r="8307" spans="1:10" x14ac:dyDescent="0.25">
      <c r="A8307" s="67"/>
      <c r="B8307" s="67"/>
      <c r="C8307" s="67"/>
      <c r="D8307" s="67"/>
      <c r="E8307" s="67" t="s">
        <v>383</v>
      </c>
      <c r="F8307" s="68">
        <v>42185</v>
      </c>
      <c r="G8307" s="67" t="s">
        <v>900</v>
      </c>
      <c r="H8307" s="67"/>
      <c r="I8307" s="67" t="s">
        <v>901</v>
      </c>
      <c r="J8307" s="36">
        <v>20</v>
      </c>
    </row>
    <row r="8308" spans="1:10" x14ac:dyDescent="0.25">
      <c r="A8308" s="67"/>
      <c r="B8308" s="67"/>
      <c r="C8308" s="67"/>
      <c r="D8308" s="67"/>
      <c r="E8308" s="67" t="s">
        <v>383</v>
      </c>
      <c r="F8308" s="68">
        <v>42613</v>
      </c>
      <c r="G8308" s="67" t="s">
        <v>1482</v>
      </c>
      <c r="H8308" s="67"/>
      <c r="I8308" s="67" t="s">
        <v>1483</v>
      </c>
      <c r="J8308" s="36">
        <v>20</v>
      </c>
    </row>
    <row r="8309" spans="1:10" x14ac:dyDescent="0.25">
      <c r="A8309" s="67"/>
      <c r="B8309" s="67"/>
      <c r="C8309" s="67"/>
      <c r="D8309" s="67"/>
      <c r="E8309" s="67" t="s">
        <v>383</v>
      </c>
      <c r="F8309" s="68">
        <v>42767</v>
      </c>
      <c r="G8309" s="67" t="s">
        <v>1009</v>
      </c>
      <c r="H8309" s="67"/>
      <c r="I8309" s="67" t="s">
        <v>1556</v>
      </c>
      <c r="J8309" s="36">
        <v>-1279.49</v>
      </c>
    </row>
    <row r="8310" spans="1:10" ht="15.75" thickBot="1" x14ac:dyDescent="0.3">
      <c r="A8310" s="67"/>
      <c r="B8310" s="67"/>
      <c r="C8310" s="67"/>
      <c r="D8310" s="67"/>
      <c r="E8310" s="67" t="s">
        <v>383</v>
      </c>
      <c r="F8310" s="68">
        <v>43221</v>
      </c>
      <c r="G8310" s="67" t="s">
        <v>1510</v>
      </c>
      <c r="H8310" s="67"/>
      <c r="I8310" s="67"/>
      <c r="J8310" s="37">
        <v>-20</v>
      </c>
    </row>
    <row r="8311" spans="1:10" x14ac:dyDescent="0.25">
      <c r="A8311" s="67"/>
      <c r="B8311" s="67"/>
      <c r="C8311" s="67" t="s">
        <v>6303</v>
      </c>
      <c r="D8311" s="67"/>
      <c r="E8311" s="67"/>
      <c r="F8311" s="68"/>
      <c r="G8311" s="67"/>
      <c r="H8311" s="67"/>
      <c r="I8311" s="67"/>
      <c r="J8311" s="36">
        <f>ROUND(SUM(J8303:J8310),5)</f>
        <v>0</v>
      </c>
    </row>
    <row r="8312" spans="1:10" x14ac:dyDescent="0.25">
      <c r="A8312" s="64"/>
      <c r="B8312" s="64"/>
      <c r="C8312" s="64" t="s">
        <v>6304</v>
      </c>
      <c r="D8312" s="64"/>
      <c r="E8312" s="64"/>
      <c r="F8312" s="65"/>
      <c r="G8312" s="64"/>
      <c r="H8312" s="64"/>
      <c r="I8312" s="64"/>
      <c r="J8312" s="57"/>
    </row>
    <row r="8313" spans="1:10" x14ac:dyDescent="0.25">
      <c r="A8313" s="67"/>
      <c r="B8313" s="67"/>
      <c r="C8313" s="67"/>
      <c r="D8313" s="67"/>
      <c r="E8313" s="67" t="s">
        <v>383</v>
      </c>
      <c r="F8313" s="68">
        <v>40179</v>
      </c>
      <c r="G8313" s="67" t="s">
        <v>2379</v>
      </c>
      <c r="H8313" s="67"/>
      <c r="I8313" s="67" t="s">
        <v>2380</v>
      </c>
      <c r="J8313" s="36">
        <v>-4913.43</v>
      </c>
    </row>
    <row r="8314" spans="1:10" x14ac:dyDescent="0.25">
      <c r="A8314" s="67"/>
      <c r="B8314" s="67"/>
      <c r="C8314" s="67"/>
      <c r="D8314" s="67"/>
      <c r="E8314" s="67" t="s">
        <v>383</v>
      </c>
      <c r="F8314" s="68">
        <v>40209</v>
      </c>
      <c r="G8314" s="67" t="s">
        <v>2456</v>
      </c>
      <c r="H8314" s="67"/>
      <c r="I8314" s="67" t="s">
        <v>2457</v>
      </c>
      <c r="J8314" s="36">
        <v>20</v>
      </c>
    </row>
    <row r="8315" spans="1:10" x14ac:dyDescent="0.25">
      <c r="A8315" s="67"/>
      <c r="B8315" s="67"/>
      <c r="C8315" s="67"/>
      <c r="D8315" s="67"/>
      <c r="E8315" s="67" t="s">
        <v>383</v>
      </c>
      <c r="F8315" s="68">
        <v>40209</v>
      </c>
      <c r="G8315" s="67" t="s">
        <v>2381</v>
      </c>
      <c r="H8315" s="67"/>
      <c r="I8315" s="67" t="s">
        <v>2382</v>
      </c>
      <c r="J8315" s="36">
        <v>-995</v>
      </c>
    </row>
    <row r="8316" spans="1:10" x14ac:dyDescent="0.25">
      <c r="A8316" s="67"/>
      <c r="B8316" s="67"/>
      <c r="C8316" s="67"/>
      <c r="D8316" s="67"/>
      <c r="E8316" s="67" t="s">
        <v>383</v>
      </c>
      <c r="F8316" s="68">
        <v>40237</v>
      </c>
      <c r="G8316" s="67" t="s">
        <v>2383</v>
      </c>
      <c r="H8316" s="67"/>
      <c r="I8316" s="67" t="s">
        <v>2384</v>
      </c>
      <c r="J8316" s="36">
        <v>20</v>
      </c>
    </row>
    <row r="8317" spans="1:10" x14ac:dyDescent="0.25">
      <c r="A8317" s="67"/>
      <c r="B8317" s="67"/>
      <c r="C8317" s="67"/>
      <c r="D8317" s="67"/>
      <c r="E8317" s="67" t="s">
        <v>383</v>
      </c>
      <c r="F8317" s="68">
        <v>40268</v>
      </c>
      <c r="G8317" s="67" t="s">
        <v>2458</v>
      </c>
      <c r="H8317" s="67"/>
      <c r="I8317" s="67" t="s">
        <v>2459</v>
      </c>
      <c r="J8317" s="36">
        <v>20</v>
      </c>
    </row>
    <row r="8318" spans="1:10" x14ac:dyDescent="0.25">
      <c r="A8318" s="67"/>
      <c r="B8318" s="67"/>
      <c r="C8318" s="67"/>
      <c r="D8318" s="67"/>
      <c r="E8318" s="67" t="s">
        <v>383</v>
      </c>
      <c r="F8318" s="68">
        <v>40329</v>
      </c>
      <c r="G8318" s="67" t="s">
        <v>2391</v>
      </c>
      <c r="H8318" s="67"/>
      <c r="I8318" s="67" t="s">
        <v>2392</v>
      </c>
      <c r="J8318" s="36">
        <v>20</v>
      </c>
    </row>
    <row r="8319" spans="1:10" x14ac:dyDescent="0.25">
      <c r="A8319" s="67"/>
      <c r="B8319" s="67"/>
      <c r="C8319" s="67"/>
      <c r="D8319" s="67"/>
      <c r="E8319" s="67" t="s">
        <v>383</v>
      </c>
      <c r="F8319" s="68">
        <v>40390</v>
      </c>
      <c r="G8319" s="67" t="s">
        <v>2460</v>
      </c>
      <c r="H8319" s="67"/>
      <c r="I8319" s="67" t="s">
        <v>2461</v>
      </c>
      <c r="J8319" s="36">
        <v>20</v>
      </c>
    </row>
    <row r="8320" spans="1:10" x14ac:dyDescent="0.25">
      <c r="A8320" s="67"/>
      <c r="B8320" s="67"/>
      <c r="C8320" s="67"/>
      <c r="D8320" s="67"/>
      <c r="E8320" s="67" t="s">
        <v>383</v>
      </c>
      <c r="F8320" s="68">
        <v>40512</v>
      </c>
      <c r="G8320" s="67" t="s">
        <v>2464</v>
      </c>
      <c r="H8320" s="67"/>
      <c r="I8320" s="67" t="s">
        <v>2465</v>
      </c>
      <c r="J8320" s="36">
        <v>40</v>
      </c>
    </row>
    <row r="8321" spans="1:10" x14ac:dyDescent="0.25">
      <c r="A8321" s="67"/>
      <c r="B8321" s="67"/>
      <c r="C8321" s="67"/>
      <c r="D8321" s="67"/>
      <c r="E8321" s="67" t="s">
        <v>383</v>
      </c>
      <c r="F8321" s="68">
        <v>40574</v>
      </c>
      <c r="G8321" s="67" t="s">
        <v>1608</v>
      </c>
      <c r="H8321" s="67"/>
      <c r="I8321" s="67" t="s">
        <v>2863</v>
      </c>
      <c r="J8321" s="36">
        <v>447.86</v>
      </c>
    </row>
    <row r="8322" spans="1:10" x14ac:dyDescent="0.25">
      <c r="A8322" s="67"/>
      <c r="B8322" s="67"/>
      <c r="C8322" s="67"/>
      <c r="D8322" s="67"/>
      <c r="E8322" s="67" t="s">
        <v>383</v>
      </c>
      <c r="F8322" s="68">
        <v>40633</v>
      </c>
      <c r="G8322" s="67" t="s">
        <v>384</v>
      </c>
      <c r="H8322" s="67"/>
      <c r="I8322" s="67" t="s">
        <v>385</v>
      </c>
      <c r="J8322" s="36">
        <v>40</v>
      </c>
    </row>
    <row r="8323" spans="1:10" x14ac:dyDescent="0.25">
      <c r="A8323" s="67"/>
      <c r="B8323" s="67"/>
      <c r="C8323" s="67"/>
      <c r="D8323" s="67"/>
      <c r="E8323" s="67" t="s">
        <v>383</v>
      </c>
      <c r="F8323" s="68">
        <v>40663</v>
      </c>
      <c r="G8323" s="67" t="s">
        <v>1612</v>
      </c>
      <c r="H8323" s="67"/>
      <c r="I8323" s="67" t="s">
        <v>1613</v>
      </c>
      <c r="J8323" s="36">
        <v>20</v>
      </c>
    </row>
    <row r="8324" spans="1:10" x14ac:dyDescent="0.25">
      <c r="A8324" s="67"/>
      <c r="B8324" s="67"/>
      <c r="C8324" s="67"/>
      <c r="D8324" s="67"/>
      <c r="E8324" s="67" t="s">
        <v>383</v>
      </c>
      <c r="F8324" s="68">
        <v>40694</v>
      </c>
      <c r="G8324" s="67" t="s">
        <v>1614</v>
      </c>
      <c r="H8324" s="67"/>
      <c r="I8324" s="67" t="s">
        <v>1615</v>
      </c>
      <c r="J8324" s="36">
        <v>20</v>
      </c>
    </row>
    <row r="8325" spans="1:10" x14ac:dyDescent="0.25">
      <c r="A8325" s="67"/>
      <c r="B8325" s="67"/>
      <c r="C8325" s="67"/>
      <c r="D8325" s="67"/>
      <c r="E8325" s="67" t="s">
        <v>383</v>
      </c>
      <c r="F8325" s="68">
        <v>40755</v>
      </c>
      <c r="G8325" s="67" t="s">
        <v>1563</v>
      </c>
      <c r="H8325" s="67"/>
      <c r="I8325" s="67" t="s">
        <v>1564</v>
      </c>
      <c r="J8325" s="36">
        <v>20</v>
      </c>
    </row>
    <row r="8326" spans="1:10" x14ac:dyDescent="0.25">
      <c r="A8326" s="67"/>
      <c r="B8326" s="67"/>
      <c r="C8326" s="67"/>
      <c r="D8326" s="67"/>
      <c r="E8326" s="67" t="s">
        <v>383</v>
      </c>
      <c r="F8326" s="68">
        <v>40877</v>
      </c>
      <c r="G8326" s="67" t="s">
        <v>894</v>
      </c>
      <c r="H8326" s="67"/>
      <c r="I8326" s="67" t="s">
        <v>895</v>
      </c>
      <c r="J8326" s="36">
        <v>40</v>
      </c>
    </row>
    <row r="8327" spans="1:10" x14ac:dyDescent="0.25">
      <c r="A8327" s="67"/>
      <c r="B8327" s="67"/>
      <c r="C8327" s="67"/>
      <c r="D8327" s="67"/>
      <c r="E8327" s="67" t="s">
        <v>383</v>
      </c>
      <c r="F8327" s="68">
        <v>41029</v>
      </c>
      <c r="G8327" s="67" t="s">
        <v>896</v>
      </c>
      <c r="H8327" s="67"/>
      <c r="I8327" s="67" t="s">
        <v>897</v>
      </c>
      <c r="J8327" s="36">
        <v>20</v>
      </c>
    </row>
    <row r="8328" spans="1:10" x14ac:dyDescent="0.25">
      <c r="A8328" s="67"/>
      <c r="B8328" s="67"/>
      <c r="C8328" s="67"/>
      <c r="D8328" s="67"/>
      <c r="E8328" s="67" t="s">
        <v>383</v>
      </c>
      <c r="F8328" s="68">
        <v>41060</v>
      </c>
      <c r="G8328" s="67" t="s">
        <v>1486</v>
      </c>
      <c r="H8328" s="67"/>
      <c r="I8328" s="67" t="s">
        <v>1487</v>
      </c>
      <c r="J8328" s="36">
        <v>20</v>
      </c>
    </row>
    <row r="8329" spans="1:10" x14ac:dyDescent="0.25">
      <c r="A8329" s="67"/>
      <c r="B8329" s="67"/>
      <c r="C8329" s="67"/>
      <c r="D8329" s="67"/>
      <c r="E8329" s="67" t="s">
        <v>383</v>
      </c>
      <c r="F8329" s="68">
        <v>41121</v>
      </c>
      <c r="G8329" s="67" t="s">
        <v>1513</v>
      </c>
      <c r="H8329" s="67"/>
      <c r="I8329" s="67" t="s">
        <v>1514</v>
      </c>
      <c r="J8329" s="36">
        <v>20</v>
      </c>
    </row>
    <row r="8330" spans="1:10" x14ac:dyDescent="0.25">
      <c r="A8330" s="67"/>
      <c r="B8330" s="67"/>
      <c r="C8330" s="67"/>
      <c r="D8330" s="67"/>
      <c r="E8330" s="67" t="s">
        <v>383</v>
      </c>
      <c r="F8330" s="68">
        <v>41274</v>
      </c>
      <c r="G8330" s="67" t="s">
        <v>1541</v>
      </c>
      <c r="H8330" s="67"/>
      <c r="I8330" s="67" t="s">
        <v>1542</v>
      </c>
      <c r="J8330" s="36">
        <v>20</v>
      </c>
    </row>
    <row r="8331" spans="1:10" x14ac:dyDescent="0.25">
      <c r="A8331" s="67"/>
      <c r="B8331" s="67"/>
      <c r="C8331" s="67"/>
      <c r="D8331" s="67"/>
      <c r="E8331" s="67" t="s">
        <v>383</v>
      </c>
      <c r="F8331" s="68">
        <v>41394</v>
      </c>
      <c r="G8331" s="67" t="s">
        <v>1515</v>
      </c>
      <c r="H8331" s="67"/>
      <c r="I8331" s="67" t="s">
        <v>1516</v>
      </c>
      <c r="J8331" s="36">
        <v>20</v>
      </c>
    </row>
    <row r="8332" spans="1:10" x14ac:dyDescent="0.25">
      <c r="A8332" s="67"/>
      <c r="B8332" s="67"/>
      <c r="C8332" s="67"/>
      <c r="D8332" s="67"/>
      <c r="E8332" s="67" t="s">
        <v>383</v>
      </c>
      <c r="F8332" s="68">
        <v>41425</v>
      </c>
      <c r="G8332" s="67" t="s">
        <v>1490</v>
      </c>
      <c r="H8332" s="67"/>
      <c r="I8332" s="67" t="s">
        <v>1491</v>
      </c>
      <c r="J8332" s="36">
        <v>20</v>
      </c>
    </row>
    <row r="8333" spans="1:10" x14ac:dyDescent="0.25">
      <c r="A8333" s="67"/>
      <c r="B8333" s="67"/>
      <c r="C8333" s="67"/>
      <c r="D8333" s="67"/>
      <c r="E8333" s="67" t="s">
        <v>383</v>
      </c>
      <c r="F8333" s="68">
        <v>41425</v>
      </c>
      <c r="G8333" s="67" t="s">
        <v>2426</v>
      </c>
      <c r="H8333" s="67"/>
      <c r="I8333" s="67"/>
      <c r="J8333" s="36">
        <v>5080.57</v>
      </c>
    </row>
    <row r="8334" spans="1:10" x14ac:dyDescent="0.25">
      <c r="A8334" s="67"/>
      <c r="B8334" s="67"/>
      <c r="C8334" s="67"/>
      <c r="D8334" s="67"/>
      <c r="E8334" s="67" t="s">
        <v>383</v>
      </c>
      <c r="F8334" s="68">
        <v>41455</v>
      </c>
      <c r="G8334" s="67" t="s">
        <v>1750</v>
      </c>
      <c r="H8334" s="67"/>
      <c r="I8334" s="67" t="s">
        <v>1751</v>
      </c>
      <c r="J8334" s="36">
        <v>60</v>
      </c>
    </row>
    <row r="8335" spans="1:10" x14ac:dyDescent="0.25">
      <c r="A8335" s="67"/>
      <c r="B8335" s="67"/>
      <c r="C8335" s="67"/>
      <c r="D8335" s="67"/>
      <c r="E8335" s="67" t="s">
        <v>383</v>
      </c>
      <c r="F8335" s="68">
        <v>41608</v>
      </c>
      <c r="G8335" s="67" t="s">
        <v>1519</v>
      </c>
      <c r="H8335" s="67"/>
      <c r="I8335" s="67" t="s">
        <v>1520</v>
      </c>
      <c r="J8335" s="36">
        <v>20</v>
      </c>
    </row>
    <row r="8336" spans="1:10" x14ac:dyDescent="0.25">
      <c r="A8336" s="67"/>
      <c r="B8336" s="67"/>
      <c r="C8336" s="67"/>
      <c r="D8336" s="67"/>
      <c r="E8336" s="67" t="s">
        <v>383</v>
      </c>
      <c r="F8336" s="68">
        <v>41729</v>
      </c>
      <c r="G8336" s="67" t="s">
        <v>1478</v>
      </c>
      <c r="H8336" s="67"/>
      <c r="I8336" s="67" t="s">
        <v>1479</v>
      </c>
      <c r="J8336" s="36">
        <v>20</v>
      </c>
    </row>
    <row r="8337" spans="1:10" x14ac:dyDescent="0.25">
      <c r="A8337" s="67"/>
      <c r="B8337" s="67"/>
      <c r="C8337" s="67"/>
      <c r="D8337" s="67"/>
      <c r="E8337" s="67" t="s">
        <v>383</v>
      </c>
      <c r="F8337" s="68">
        <v>41759</v>
      </c>
      <c r="G8337" s="67" t="s">
        <v>1521</v>
      </c>
      <c r="H8337" s="67"/>
      <c r="I8337" s="67" t="s">
        <v>1522</v>
      </c>
      <c r="J8337" s="36">
        <v>20</v>
      </c>
    </row>
    <row r="8338" spans="1:10" x14ac:dyDescent="0.25">
      <c r="A8338" s="67"/>
      <c r="B8338" s="67"/>
      <c r="C8338" s="67"/>
      <c r="D8338" s="67"/>
      <c r="E8338" s="67" t="s">
        <v>383</v>
      </c>
      <c r="F8338" s="68">
        <v>41820</v>
      </c>
      <c r="G8338" s="67" t="s">
        <v>1638</v>
      </c>
      <c r="H8338" s="67"/>
      <c r="I8338" s="67" t="s">
        <v>1639</v>
      </c>
      <c r="J8338" s="36">
        <v>20</v>
      </c>
    </row>
    <row r="8339" spans="1:10" x14ac:dyDescent="0.25">
      <c r="A8339" s="67"/>
      <c r="B8339" s="67"/>
      <c r="C8339" s="67"/>
      <c r="D8339" s="67"/>
      <c r="E8339" s="67" t="s">
        <v>383</v>
      </c>
      <c r="F8339" s="68">
        <v>41973</v>
      </c>
      <c r="G8339" s="67" t="s">
        <v>1646</v>
      </c>
      <c r="H8339" s="67"/>
      <c r="I8339" s="67" t="s">
        <v>1647</v>
      </c>
      <c r="J8339" s="36">
        <v>20</v>
      </c>
    </row>
    <row r="8340" spans="1:10" x14ac:dyDescent="0.25">
      <c r="A8340" s="67"/>
      <c r="B8340" s="67"/>
      <c r="C8340" s="67"/>
      <c r="D8340" s="67"/>
      <c r="E8340" s="67" t="s">
        <v>383</v>
      </c>
      <c r="F8340" s="68">
        <v>42094</v>
      </c>
      <c r="G8340" s="67" t="s">
        <v>898</v>
      </c>
      <c r="H8340" s="67"/>
      <c r="I8340" s="67" t="s">
        <v>899</v>
      </c>
      <c r="J8340" s="36">
        <v>20</v>
      </c>
    </row>
    <row r="8341" spans="1:10" x14ac:dyDescent="0.25">
      <c r="A8341" s="67"/>
      <c r="B8341" s="67"/>
      <c r="C8341" s="67"/>
      <c r="D8341" s="67"/>
      <c r="E8341" s="67" t="s">
        <v>383</v>
      </c>
      <c r="F8341" s="68">
        <v>42185</v>
      </c>
      <c r="G8341" s="67" t="s">
        <v>900</v>
      </c>
      <c r="H8341" s="67"/>
      <c r="I8341" s="67" t="s">
        <v>901</v>
      </c>
      <c r="J8341" s="36">
        <v>20</v>
      </c>
    </row>
    <row r="8342" spans="1:10" x14ac:dyDescent="0.25">
      <c r="A8342" s="67"/>
      <c r="B8342" s="67"/>
      <c r="C8342" s="67"/>
      <c r="D8342" s="67"/>
      <c r="E8342" s="67" t="s">
        <v>383</v>
      </c>
      <c r="F8342" s="68">
        <v>42277</v>
      </c>
      <c r="G8342" s="67" t="s">
        <v>991</v>
      </c>
      <c r="H8342" s="67"/>
      <c r="I8342" s="67" t="s">
        <v>992</v>
      </c>
      <c r="J8342" s="36">
        <v>20</v>
      </c>
    </row>
    <row r="8343" spans="1:10" x14ac:dyDescent="0.25">
      <c r="A8343" s="67"/>
      <c r="B8343" s="67"/>
      <c r="C8343" s="67"/>
      <c r="D8343" s="67"/>
      <c r="E8343" s="67" t="s">
        <v>383</v>
      </c>
      <c r="F8343" s="68">
        <v>42369</v>
      </c>
      <c r="G8343" s="67" t="s">
        <v>6305</v>
      </c>
      <c r="H8343" s="67"/>
      <c r="I8343" s="67" t="s">
        <v>6306</v>
      </c>
      <c r="J8343" s="36">
        <v>429.17</v>
      </c>
    </row>
    <row r="8344" spans="1:10" x14ac:dyDescent="0.25">
      <c r="A8344" s="67"/>
      <c r="B8344" s="67"/>
      <c r="C8344" s="67"/>
      <c r="D8344" s="67"/>
      <c r="E8344" s="67" t="s">
        <v>383</v>
      </c>
      <c r="F8344" s="68">
        <v>42429</v>
      </c>
      <c r="G8344" s="67" t="s">
        <v>1464</v>
      </c>
      <c r="H8344" s="67"/>
      <c r="I8344" s="67" t="s">
        <v>1465</v>
      </c>
      <c r="J8344" s="36">
        <v>20</v>
      </c>
    </row>
    <row r="8345" spans="1:10" x14ac:dyDescent="0.25">
      <c r="A8345" s="67"/>
      <c r="B8345" s="67"/>
      <c r="C8345" s="67"/>
      <c r="D8345" s="67"/>
      <c r="E8345" s="67" t="s">
        <v>383</v>
      </c>
      <c r="F8345" s="68">
        <v>42675</v>
      </c>
      <c r="G8345" s="67" t="s">
        <v>1835</v>
      </c>
      <c r="H8345" s="67"/>
      <c r="I8345" s="67" t="s">
        <v>1836</v>
      </c>
      <c r="J8345" s="36">
        <v>20</v>
      </c>
    </row>
    <row r="8346" spans="1:10" x14ac:dyDescent="0.25">
      <c r="A8346" s="67"/>
      <c r="B8346" s="67"/>
      <c r="C8346" s="67"/>
      <c r="D8346" s="67"/>
      <c r="E8346" s="67" t="s">
        <v>426</v>
      </c>
      <c r="F8346" s="68">
        <v>42691</v>
      </c>
      <c r="G8346" s="67"/>
      <c r="H8346" s="67" t="s">
        <v>324</v>
      </c>
      <c r="I8346" s="67" t="s">
        <v>6307</v>
      </c>
      <c r="J8346" s="36">
        <v>-99.73</v>
      </c>
    </row>
    <row r="8347" spans="1:10" x14ac:dyDescent="0.25">
      <c r="A8347" s="67"/>
      <c r="B8347" s="67"/>
      <c r="C8347" s="67"/>
      <c r="D8347" s="67"/>
      <c r="E8347" s="67" t="s">
        <v>426</v>
      </c>
      <c r="F8347" s="68">
        <v>42705</v>
      </c>
      <c r="G8347" s="67"/>
      <c r="H8347" s="67" t="s">
        <v>324</v>
      </c>
      <c r="I8347" s="67" t="s">
        <v>6308</v>
      </c>
      <c r="J8347" s="36">
        <v>-161.13999999999999</v>
      </c>
    </row>
    <row r="8348" spans="1:10" x14ac:dyDescent="0.25">
      <c r="A8348" s="67"/>
      <c r="B8348" s="67"/>
      <c r="C8348" s="67"/>
      <c r="D8348" s="67"/>
      <c r="E8348" s="67" t="s">
        <v>383</v>
      </c>
      <c r="F8348" s="68">
        <v>42766</v>
      </c>
      <c r="G8348" s="67" t="s">
        <v>1586</v>
      </c>
      <c r="H8348" s="67"/>
      <c r="I8348" s="67" t="s">
        <v>1587</v>
      </c>
      <c r="J8348" s="36">
        <v>20</v>
      </c>
    </row>
    <row r="8349" spans="1:10" x14ac:dyDescent="0.25">
      <c r="A8349" s="67"/>
      <c r="B8349" s="67"/>
      <c r="C8349" s="67"/>
      <c r="D8349" s="67"/>
      <c r="E8349" s="67" t="s">
        <v>383</v>
      </c>
      <c r="F8349" s="68">
        <v>42825</v>
      </c>
      <c r="G8349" s="67" t="s">
        <v>1588</v>
      </c>
      <c r="H8349" s="67"/>
      <c r="I8349" s="67" t="s">
        <v>1589</v>
      </c>
      <c r="J8349" s="36">
        <v>20</v>
      </c>
    </row>
    <row r="8350" spans="1:10" ht="15.75" thickBot="1" x14ac:dyDescent="0.3">
      <c r="A8350" s="67"/>
      <c r="B8350" s="67"/>
      <c r="C8350" s="67"/>
      <c r="D8350" s="67"/>
      <c r="E8350" s="67" t="s">
        <v>383</v>
      </c>
      <c r="F8350" s="68">
        <v>42855</v>
      </c>
      <c r="G8350" s="67" t="s">
        <v>1474</v>
      </c>
      <c r="H8350" s="67"/>
      <c r="I8350" s="67" t="s">
        <v>1475</v>
      </c>
      <c r="J8350" s="37">
        <v>20</v>
      </c>
    </row>
    <row r="8351" spans="1:10" x14ac:dyDescent="0.25">
      <c r="A8351" s="67"/>
      <c r="B8351" s="67"/>
      <c r="C8351" s="67" t="s">
        <v>6309</v>
      </c>
      <c r="D8351" s="67"/>
      <c r="E8351" s="67"/>
      <c r="F8351" s="68"/>
      <c r="G8351" s="67"/>
      <c r="H8351" s="67"/>
      <c r="I8351" s="67"/>
      <c r="J8351" s="36">
        <f>ROUND(SUM(J8312:J8350),5)</f>
        <v>508.3</v>
      </c>
    </row>
    <row r="8352" spans="1:10" x14ac:dyDescent="0.25">
      <c r="A8352" s="64"/>
      <c r="B8352" s="64"/>
      <c r="C8352" s="64" t="s">
        <v>6310</v>
      </c>
      <c r="D8352" s="64"/>
      <c r="E8352" s="64"/>
      <c r="F8352" s="65"/>
      <c r="G8352" s="64"/>
      <c r="H8352" s="64"/>
      <c r="I8352" s="64"/>
      <c r="J8352" s="57"/>
    </row>
    <row r="8353" spans="1:10" x14ac:dyDescent="0.25">
      <c r="A8353" s="67"/>
      <c r="B8353" s="67"/>
      <c r="C8353" s="67"/>
      <c r="D8353" s="67"/>
      <c r="E8353" s="67" t="s">
        <v>383</v>
      </c>
      <c r="F8353" s="68">
        <v>41152</v>
      </c>
      <c r="G8353" s="67" t="s">
        <v>1565</v>
      </c>
      <c r="H8353" s="67"/>
      <c r="I8353" s="67" t="s">
        <v>1566</v>
      </c>
      <c r="J8353" s="36">
        <v>20</v>
      </c>
    </row>
    <row r="8354" spans="1:10" x14ac:dyDescent="0.25">
      <c r="A8354" s="67"/>
      <c r="B8354" s="67"/>
      <c r="C8354" s="67"/>
      <c r="D8354" s="67"/>
      <c r="E8354" s="67" t="s">
        <v>383</v>
      </c>
      <c r="F8354" s="68">
        <v>41364</v>
      </c>
      <c r="G8354" s="67" t="s">
        <v>1624</v>
      </c>
      <c r="H8354" s="67"/>
      <c r="I8354" s="67" t="s">
        <v>1625</v>
      </c>
      <c r="J8354" s="36">
        <v>8</v>
      </c>
    </row>
    <row r="8355" spans="1:10" x14ac:dyDescent="0.25">
      <c r="A8355" s="67"/>
      <c r="B8355" s="67"/>
      <c r="C8355" s="67"/>
      <c r="D8355" s="67"/>
      <c r="E8355" s="67" t="s">
        <v>383</v>
      </c>
      <c r="F8355" s="68">
        <v>41547</v>
      </c>
      <c r="G8355" s="67" t="s">
        <v>1543</v>
      </c>
      <c r="H8355" s="67"/>
      <c r="I8355" s="67" t="s">
        <v>1544</v>
      </c>
      <c r="J8355" s="36">
        <v>8</v>
      </c>
    </row>
    <row r="8356" spans="1:10" x14ac:dyDescent="0.25">
      <c r="A8356" s="67"/>
      <c r="B8356" s="67"/>
      <c r="C8356" s="67"/>
      <c r="D8356" s="67"/>
      <c r="E8356" s="67" t="s">
        <v>383</v>
      </c>
      <c r="F8356" s="68">
        <v>41608</v>
      </c>
      <c r="G8356" s="67" t="s">
        <v>1519</v>
      </c>
      <c r="H8356" s="67"/>
      <c r="I8356" s="67" t="s">
        <v>1520</v>
      </c>
      <c r="J8356" s="36">
        <v>16</v>
      </c>
    </row>
    <row r="8357" spans="1:10" x14ac:dyDescent="0.25">
      <c r="A8357" s="67"/>
      <c r="B8357" s="67"/>
      <c r="C8357" s="67"/>
      <c r="D8357" s="67"/>
      <c r="E8357" s="67" t="s">
        <v>383</v>
      </c>
      <c r="F8357" s="68">
        <v>41639</v>
      </c>
      <c r="G8357" s="67" t="s">
        <v>1628</v>
      </c>
      <c r="H8357" s="67"/>
      <c r="I8357" s="67" t="s">
        <v>1629</v>
      </c>
      <c r="J8357" s="36">
        <v>8</v>
      </c>
    </row>
    <row r="8358" spans="1:10" ht="15.75" thickBot="1" x14ac:dyDescent="0.3">
      <c r="A8358" s="67"/>
      <c r="B8358" s="67"/>
      <c r="C8358" s="67"/>
      <c r="D8358" s="67"/>
      <c r="E8358" s="67" t="s">
        <v>383</v>
      </c>
      <c r="F8358" s="68">
        <v>42216</v>
      </c>
      <c r="G8358" s="67" t="s">
        <v>1655</v>
      </c>
      <c r="H8358" s="67"/>
      <c r="I8358" s="67" t="s">
        <v>1656</v>
      </c>
      <c r="J8358" s="37">
        <v>8</v>
      </c>
    </row>
    <row r="8359" spans="1:10" x14ac:dyDescent="0.25">
      <c r="A8359" s="67"/>
      <c r="B8359" s="67"/>
      <c r="C8359" s="67" t="s">
        <v>6311</v>
      </c>
      <c r="D8359" s="67"/>
      <c r="E8359" s="67"/>
      <c r="F8359" s="68"/>
      <c r="G8359" s="67"/>
      <c r="H8359" s="67"/>
      <c r="I8359" s="67"/>
      <c r="J8359" s="36">
        <f>ROUND(SUM(J8352:J8358),5)</f>
        <v>68</v>
      </c>
    </row>
    <row r="8360" spans="1:10" x14ac:dyDescent="0.25">
      <c r="A8360" s="64"/>
      <c r="B8360" s="64"/>
      <c r="C8360" s="64" t="s">
        <v>6312</v>
      </c>
      <c r="D8360" s="64"/>
      <c r="E8360" s="64"/>
      <c r="F8360" s="65"/>
      <c r="G8360" s="64"/>
      <c r="H8360" s="64"/>
      <c r="I8360" s="64"/>
      <c r="J8360" s="57"/>
    </row>
    <row r="8361" spans="1:10" ht="15.75" thickBot="1" x14ac:dyDescent="0.3">
      <c r="A8361" s="63"/>
      <c r="B8361" s="63"/>
      <c r="C8361" s="63"/>
      <c r="D8361" s="67"/>
      <c r="E8361" s="67" t="s">
        <v>383</v>
      </c>
      <c r="F8361" s="68">
        <v>43281</v>
      </c>
      <c r="G8361" s="67" t="s">
        <v>1175</v>
      </c>
      <c r="H8361" s="67"/>
      <c r="I8361" s="67" t="s">
        <v>1176</v>
      </c>
      <c r="J8361" s="37">
        <v>20</v>
      </c>
    </row>
    <row r="8362" spans="1:10" x14ac:dyDescent="0.25">
      <c r="A8362" s="67"/>
      <c r="B8362" s="67"/>
      <c r="C8362" s="67" t="s">
        <v>6313</v>
      </c>
      <c r="D8362" s="67"/>
      <c r="E8362" s="67"/>
      <c r="F8362" s="68"/>
      <c r="G8362" s="67"/>
      <c r="H8362" s="67"/>
      <c r="I8362" s="67"/>
      <c r="J8362" s="36">
        <f>ROUND(SUM(J8360:J8361),5)</f>
        <v>20</v>
      </c>
    </row>
    <row r="8363" spans="1:10" x14ac:dyDescent="0.25">
      <c r="A8363" s="64"/>
      <c r="B8363" s="64"/>
      <c r="C8363" s="64" t="s">
        <v>6314</v>
      </c>
      <c r="D8363" s="64"/>
      <c r="E8363" s="64"/>
      <c r="F8363" s="65"/>
      <c r="G8363" s="64"/>
      <c r="H8363" s="64"/>
      <c r="I8363" s="64"/>
      <c r="J8363" s="57"/>
    </row>
    <row r="8364" spans="1:10" x14ac:dyDescent="0.25">
      <c r="A8364" s="67"/>
      <c r="B8364" s="67"/>
      <c r="C8364" s="67"/>
      <c r="D8364" s="67"/>
      <c r="E8364" s="67" t="s">
        <v>383</v>
      </c>
      <c r="F8364" s="68">
        <v>42429</v>
      </c>
      <c r="G8364" s="67" t="s">
        <v>1464</v>
      </c>
      <c r="H8364" s="67"/>
      <c r="I8364" s="67" t="s">
        <v>1465</v>
      </c>
      <c r="J8364" s="36">
        <v>8</v>
      </c>
    </row>
    <row r="8365" spans="1:10" ht="15.75" thickBot="1" x14ac:dyDescent="0.3">
      <c r="A8365" s="67"/>
      <c r="B8365" s="67"/>
      <c r="C8365" s="67"/>
      <c r="D8365" s="67"/>
      <c r="E8365" s="67" t="s">
        <v>383</v>
      </c>
      <c r="F8365" s="68">
        <v>43221</v>
      </c>
      <c r="G8365" s="67" t="s">
        <v>1510</v>
      </c>
      <c r="H8365" s="67"/>
      <c r="I8365" s="67"/>
      <c r="J8365" s="37">
        <v>-8</v>
      </c>
    </row>
    <row r="8366" spans="1:10" x14ac:dyDescent="0.25">
      <c r="A8366" s="67"/>
      <c r="B8366" s="67"/>
      <c r="C8366" s="67" t="s">
        <v>6315</v>
      </c>
      <c r="D8366" s="67"/>
      <c r="E8366" s="67"/>
      <c r="F8366" s="68"/>
      <c r="G8366" s="67"/>
      <c r="H8366" s="67"/>
      <c r="I8366" s="67"/>
      <c r="J8366" s="36">
        <f>ROUND(SUM(J8363:J8365),5)</f>
        <v>0</v>
      </c>
    </row>
    <row r="8367" spans="1:10" x14ac:dyDescent="0.25">
      <c r="A8367" s="64"/>
      <c r="B8367" s="64"/>
      <c r="C8367" s="64" t="s">
        <v>6316</v>
      </c>
      <c r="D8367" s="64"/>
      <c r="E8367" s="64"/>
      <c r="F8367" s="65"/>
      <c r="G8367" s="64"/>
      <c r="H8367" s="64"/>
      <c r="I8367" s="64"/>
      <c r="J8367" s="57"/>
    </row>
    <row r="8368" spans="1:10" x14ac:dyDescent="0.25">
      <c r="A8368" s="67"/>
      <c r="B8368" s="67"/>
      <c r="C8368" s="67"/>
      <c r="D8368" s="67"/>
      <c r="E8368" s="67" t="s">
        <v>383</v>
      </c>
      <c r="F8368" s="68">
        <v>42155</v>
      </c>
      <c r="G8368" s="67" t="s">
        <v>1650</v>
      </c>
      <c r="H8368" s="67"/>
      <c r="I8368" s="67" t="s">
        <v>1651</v>
      </c>
      <c r="J8368" s="36">
        <v>20</v>
      </c>
    </row>
    <row r="8369" spans="1:10" x14ac:dyDescent="0.25">
      <c r="A8369" s="67"/>
      <c r="B8369" s="67"/>
      <c r="C8369" s="67"/>
      <c r="D8369" s="67"/>
      <c r="E8369" s="67" t="s">
        <v>383</v>
      </c>
      <c r="F8369" s="68">
        <v>42370</v>
      </c>
      <c r="G8369" s="67" t="s">
        <v>1462</v>
      </c>
      <c r="H8369" s="67"/>
      <c r="I8369" s="67" t="s">
        <v>1463</v>
      </c>
      <c r="J8369" s="36">
        <v>480</v>
      </c>
    </row>
    <row r="8370" spans="1:10" x14ac:dyDescent="0.25">
      <c r="A8370" s="67"/>
      <c r="B8370" s="67"/>
      <c r="C8370" s="67"/>
      <c r="D8370" s="67"/>
      <c r="E8370" s="67" t="s">
        <v>383</v>
      </c>
      <c r="F8370" s="68">
        <v>42490</v>
      </c>
      <c r="G8370" s="67" t="s">
        <v>1666</v>
      </c>
      <c r="H8370" s="67"/>
      <c r="I8370" s="67" t="s">
        <v>1667</v>
      </c>
      <c r="J8370" s="36">
        <v>220</v>
      </c>
    </row>
    <row r="8371" spans="1:10" x14ac:dyDescent="0.25">
      <c r="A8371" s="67"/>
      <c r="B8371" s="67"/>
      <c r="C8371" s="67"/>
      <c r="D8371" s="67"/>
      <c r="E8371" s="67" t="s">
        <v>383</v>
      </c>
      <c r="F8371" s="68">
        <v>42675</v>
      </c>
      <c r="G8371" s="67" t="s">
        <v>1835</v>
      </c>
      <c r="H8371" s="67"/>
      <c r="I8371" s="67" t="s">
        <v>1836</v>
      </c>
      <c r="J8371" s="36">
        <v>38</v>
      </c>
    </row>
    <row r="8372" spans="1:10" x14ac:dyDescent="0.25">
      <c r="A8372" s="67"/>
      <c r="B8372" s="67"/>
      <c r="C8372" s="67"/>
      <c r="D8372" s="67"/>
      <c r="E8372" s="67" t="s">
        <v>383</v>
      </c>
      <c r="F8372" s="68">
        <v>42766</v>
      </c>
      <c r="G8372" s="67" t="s">
        <v>1586</v>
      </c>
      <c r="H8372" s="67"/>
      <c r="I8372" s="67" t="s">
        <v>1587</v>
      </c>
      <c r="J8372" s="36">
        <v>20</v>
      </c>
    </row>
    <row r="8373" spans="1:10" x14ac:dyDescent="0.25">
      <c r="A8373" s="67"/>
      <c r="B8373" s="67"/>
      <c r="C8373" s="67"/>
      <c r="D8373" s="67"/>
      <c r="E8373" s="67" t="s">
        <v>390</v>
      </c>
      <c r="F8373" s="68">
        <v>42964</v>
      </c>
      <c r="G8373" s="67" t="s">
        <v>5255</v>
      </c>
      <c r="H8373" s="67" t="s">
        <v>314</v>
      </c>
      <c r="I8373" s="67" t="s">
        <v>5256</v>
      </c>
      <c r="J8373" s="36">
        <v>-439.71</v>
      </c>
    </row>
    <row r="8374" spans="1:10" x14ac:dyDescent="0.25">
      <c r="A8374" s="67"/>
      <c r="B8374" s="67"/>
      <c r="C8374" s="67"/>
      <c r="D8374" s="67"/>
      <c r="E8374" s="67" t="s">
        <v>390</v>
      </c>
      <c r="F8374" s="68">
        <v>42964</v>
      </c>
      <c r="G8374" s="67" t="s">
        <v>5255</v>
      </c>
      <c r="H8374" s="67" t="s">
        <v>314</v>
      </c>
      <c r="I8374" s="67" t="s">
        <v>499</v>
      </c>
      <c r="J8374" s="36">
        <v>-8.7899999999999991</v>
      </c>
    </row>
    <row r="8375" spans="1:10" x14ac:dyDescent="0.25">
      <c r="A8375" s="67"/>
      <c r="B8375" s="67"/>
      <c r="C8375" s="67"/>
      <c r="D8375" s="67"/>
      <c r="E8375" s="67" t="s">
        <v>390</v>
      </c>
      <c r="F8375" s="68">
        <v>43017</v>
      </c>
      <c r="G8375" s="67" t="s">
        <v>5258</v>
      </c>
      <c r="H8375" s="67" t="s">
        <v>314</v>
      </c>
      <c r="I8375" s="67" t="s">
        <v>5259</v>
      </c>
      <c r="J8375" s="36">
        <v>-37.89</v>
      </c>
    </row>
    <row r="8376" spans="1:10" ht="15.75" thickBot="1" x14ac:dyDescent="0.3">
      <c r="A8376" s="67"/>
      <c r="B8376" s="67"/>
      <c r="C8376" s="67"/>
      <c r="D8376" s="67"/>
      <c r="E8376" s="67" t="s">
        <v>390</v>
      </c>
      <c r="F8376" s="68">
        <v>43017</v>
      </c>
      <c r="G8376" s="67" t="s">
        <v>5258</v>
      </c>
      <c r="H8376" s="67" t="s">
        <v>314</v>
      </c>
      <c r="I8376" s="67" t="s">
        <v>603</v>
      </c>
      <c r="J8376" s="37">
        <v>-0.76</v>
      </c>
    </row>
    <row r="8377" spans="1:10" x14ac:dyDescent="0.25">
      <c r="A8377" s="67"/>
      <c r="B8377" s="67"/>
      <c r="C8377" s="67" t="s">
        <v>6317</v>
      </c>
      <c r="D8377" s="67"/>
      <c r="E8377" s="67"/>
      <c r="F8377" s="68"/>
      <c r="G8377" s="67"/>
      <c r="H8377" s="67"/>
      <c r="I8377" s="67"/>
      <c r="J8377" s="36">
        <f>ROUND(SUM(J8367:J8376),5)</f>
        <v>290.85000000000002</v>
      </c>
    </row>
    <row r="8378" spans="1:10" x14ac:dyDescent="0.25">
      <c r="A8378" s="64"/>
      <c r="B8378" s="64"/>
      <c r="C8378" s="64" t="s">
        <v>6318</v>
      </c>
      <c r="D8378" s="64"/>
      <c r="E8378" s="64"/>
      <c r="F8378" s="65"/>
      <c r="G8378" s="64"/>
      <c r="H8378" s="64"/>
      <c r="I8378" s="64"/>
      <c r="J8378" s="57"/>
    </row>
    <row r="8379" spans="1:10" x14ac:dyDescent="0.25">
      <c r="A8379" s="67"/>
      <c r="B8379" s="67"/>
      <c r="C8379" s="67"/>
      <c r="D8379" s="67"/>
      <c r="E8379" s="67" t="s">
        <v>383</v>
      </c>
      <c r="F8379" s="68">
        <v>42886</v>
      </c>
      <c r="G8379" s="67" t="s">
        <v>1545</v>
      </c>
      <c r="H8379" s="67"/>
      <c r="I8379" s="67" t="s">
        <v>1546</v>
      </c>
      <c r="J8379" s="36">
        <v>20</v>
      </c>
    </row>
    <row r="8380" spans="1:10" x14ac:dyDescent="0.25">
      <c r="A8380" s="67"/>
      <c r="B8380" s="67"/>
      <c r="C8380" s="67"/>
      <c r="D8380" s="67"/>
      <c r="E8380" s="67" t="s">
        <v>383</v>
      </c>
      <c r="F8380" s="68">
        <v>43221</v>
      </c>
      <c r="G8380" s="67" t="s">
        <v>1510</v>
      </c>
      <c r="H8380" s="67"/>
      <c r="I8380" s="67"/>
      <c r="J8380" s="36">
        <v>-20</v>
      </c>
    </row>
    <row r="8381" spans="1:10" x14ac:dyDescent="0.25">
      <c r="A8381" s="67"/>
      <c r="B8381" s="67"/>
      <c r="C8381" s="67"/>
      <c r="D8381" s="67"/>
      <c r="E8381" s="67" t="s">
        <v>390</v>
      </c>
      <c r="F8381" s="68">
        <v>43761</v>
      </c>
      <c r="G8381" s="67" t="s">
        <v>6832</v>
      </c>
      <c r="H8381" s="67" t="s">
        <v>324</v>
      </c>
      <c r="I8381" s="67" t="s">
        <v>2340</v>
      </c>
      <c r="J8381" s="36">
        <v>-64.34</v>
      </c>
    </row>
    <row r="8382" spans="1:10" x14ac:dyDescent="0.25">
      <c r="A8382" s="67"/>
      <c r="B8382" s="67"/>
      <c r="C8382" s="67"/>
      <c r="D8382" s="67"/>
      <c r="E8382" s="67" t="s">
        <v>423</v>
      </c>
      <c r="F8382" s="68">
        <v>43769</v>
      </c>
      <c r="G8382" s="67"/>
      <c r="H8382" s="67"/>
      <c r="I8382" s="67" t="s">
        <v>6319</v>
      </c>
      <c r="J8382" s="36">
        <v>500</v>
      </c>
    </row>
    <row r="8383" spans="1:10" x14ac:dyDescent="0.25">
      <c r="A8383" s="67"/>
      <c r="B8383" s="67"/>
      <c r="C8383" s="67"/>
      <c r="D8383" s="67"/>
      <c r="E8383" s="67" t="s">
        <v>423</v>
      </c>
      <c r="F8383" s="68">
        <v>43769</v>
      </c>
      <c r="G8383" s="67"/>
      <c r="H8383" s="67"/>
      <c r="I8383" s="67" t="s">
        <v>6320</v>
      </c>
      <c r="J8383" s="36">
        <v>-11.3</v>
      </c>
    </row>
    <row r="8384" spans="1:10" x14ac:dyDescent="0.25">
      <c r="A8384" s="67"/>
      <c r="B8384" s="67"/>
      <c r="C8384" s="67"/>
      <c r="D8384" s="67"/>
      <c r="E8384" s="67" t="s">
        <v>383</v>
      </c>
      <c r="F8384" s="68">
        <v>43769</v>
      </c>
      <c r="G8384" s="67" t="s">
        <v>444</v>
      </c>
      <c r="H8384" s="67"/>
      <c r="I8384" s="67" t="s">
        <v>6321</v>
      </c>
      <c r="J8384" s="36">
        <v>-82</v>
      </c>
    </row>
    <row r="8385" spans="1:10" x14ac:dyDescent="0.25">
      <c r="A8385" s="67"/>
      <c r="B8385" s="67"/>
      <c r="C8385" s="67"/>
      <c r="D8385" s="67"/>
      <c r="E8385" s="67" t="s">
        <v>383</v>
      </c>
      <c r="F8385" s="68">
        <v>43769</v>
      </c>
      <c r="G8385" s="67" t="s">
        <v>444</v>
      </c>
      <c r="H8385" s="67"/>
      <c r="I8385" s="67" t="s">
        <v>6322</v>
      </c>
      <c r="J8385" s="36">
        <v>-500</v>
      </c>
    </row>
    <row r="8386" spans="1:10" ht="15.75" thickBot="1" x14ac:dyDescent="0.3">
      <c r="A8386" s="67"/>
      <c r="B8386" s="67"/>
      <c r="C8386" s="67"/>
      <c r="D8386" s="67"/>
      <c r="E8386" s="67" t="s">
        <v>390</v>
      </c>
      <c r="F8386" s="68">
        <v>43769</v>
      </c>
      <c r="G8386" s="67" t="s">
        <v>6833</v>
      </c>
      <c r="H8386" s="67" t="s">
        <v>324</v>
      </c>
      <c r="I8386" s="67" t="s">
        <v>2340</v>
      </c>
      <c r="J8386" s="37">
        <v>-9.6999999999999993</v>
      </c>
    </row>
    <row r="8387" spans="1:10" x14ac:dyDescent="0.25">
      <c r="A8387" s="67"/>
      <c r="B8387" s="67"/>
      <c r="C8387" s="67" t="s">
        <v>6323</v>
      </c>
      <c r="D8387" s="67"/>
      <c r="E8387" s="67"/>
      <c r="F8387" s="68"/>
      <c r="G8387" s="67"/>
      <c r="H8387" s="67"/>
      <c r="I8387" s="67"/>
      <c r="J8387" s="36">
        <f>ROUND(SUM(J8378:J8386),5)</f>
        <v>-167.34</v>
      </c>
    </row>
    <row r="8388" spans="1:10" x14ac:dyDescent="0.25">
      <c r="A8388" s="64"/>
      <c r="B8388" s="64"/>
      <c r="C8388" s="64" t="s">
        <v>6324</v>
      </c>
      <c r="D8388" s="64"/>
      <c r="E8388" s="64"/>
      <c r="F8388" s="65"/>
      <c r="G8388" s="64"/>
      <c r="H8388" s="64"/>
      <c r="I8388" s="64"/>
      <c r="J8388" s="57"/>
    </row>
    <row r="8389" spans="1:10" x14ac:dyDescent="0.25">
      <c r="A8389" s="67"/>
      <c r="B8389" s="67"/>
      <c r="C8389" s="67"/>
      <c r="D8389" s="67"/>
      <c r="E8389" s="67" t="s">
        <v>383</v>
      </c>
      <c r="F8389" s="68">
        <v>40574</v>
      </c>
      <c r="G8389" s="67" t="s">
        <v>1606</v>
      </c>
      <c r="H8389" s="67"/>
      <c r="I8389" s="67" t="s">
        <v>1607</v>
      </c>
      <c r="J8389" s="36">
        <v>20</v>
      </c>
    </row>
    <row r="8390" spans="1:10" x14ac:dyDescent="0.25">
      <c r="A8390" s="67"/>
      <c r="B8390" s="67"/>
      <c r="C8390" s="67"/>
      <c r="D8390" s="67"/>
      <c r="E8390" s="67" t="s">
        <v>383</v>
      </c>
      <c r="F8390" s="68">
        <v>40574</v>
      </c>
      <c r="G8390" s="67" t="s">
        <v>1500</v>
      </c>
      <c r="H8390" s="67"/>
      <c r="I8390" s="67" t="s">
        <v>1501</v>
      </c>
      <c r="J8390" s="36">
        <v>62</v>
      </c>
    </row>
    <row r="8391" spans="1:10" x14ac:dyDescent="0.25">
      <c r="A8391" s="67"/>
      <c r="B8391" s="67"/>
      <c r="C8391" s="67"/>
      <c r="D8391" s="67"/>
      <c r="E8391" s="67" t="s">
        <v>383</v>
      </c>
      <c r="F8391" s="68">
        <v>40574</v>
      </c>
      <c r="G8391" s="67" t="s">
        <v>1561</v>
      </c>
      <c r="H8391" s="67"/>
      <c r="I8391" s="67" t="s">
        <v>1562</v>
      </c>
      <c r="J8391" s="36">
        <v>-15.5</v>
      </c>
    </row>
    <row r="8392" spans="1:10" x14ac:dyDescent="0.25">
      <c r="A8392" s="67"/>
      <c r="B8392" s="67"/>
      <c r="C8392" s="67"/>
      <c r="D8392" s="67"/>
      <c r="E8392" s="67" t="s">
        <v>383</v>
      </c>
      <c r="F8392" s="68">
        <v>40908</v>
      </c>
      <c r="G8392" s="67" t="s">
        <v>1618</v>
      </c>
      <c r="H8392" s="67"/>
      <c r="I8392" s="67" t="s">
        <v>1619</v>
      </c>
      <c r="J8392" s="36">
        <v>20</v>
      </c>
    </row>
    <row r="8393" spans="1:10" x14ac:dyDescent="0.25">
      <c r="A8393" s="67"/>
      <c r="B8393" s="67"/>
      <c r="C8393" s="67"/>
      <c r="D8393" s="67"/>
      <c r="E8393" s="67" t="s">
        <v>383</v>
      </c>
      <c r="F8393" s="68">
        <v>40939</v>
      </c>
      <c r="G8393" s="67" t="s">
        <v>1539</v>
      </c>
      <c r="H8393" s="67"/>
      <c r="I8393" s="67" t="s">
        <v>1540</v>
      </c>
      <c r="J8393" s="36">
        <v>20</v>
      </c>
    </row>
    <row r="8394" spans="1:10" x14ac:dyDescent="0.25">
      <c r="A8394" s="67"/>
      <c r="B8394" s="67"/>
      <c r="C8394" s="67"/>
      <c r="D8394" s="67"/>
      <c r="E8394" s="67" t="s">
        <v>383</v>
      </c>
      <c r="F8394" s="68">
        <v>41243</v>
      </c>
      <c r="G8394" s="67" t="s">
        <v>1734</v>
      </c>
      <c r="H8394" s="67"/>
      <c r="I8394" s="67" t="s">
        <v>1735</v>
      </c>
      <c r="J8394" s="36">
        <v>20</v>
      </c>
    </row>
    <row r="8395" spans="1:10" x14ac:dyDescent="0.25">
      <c r="A8395" s="67"/>
      <c r="B8395" s="67"/>
      <c r="C8395" s="67"/>
      <c r="D8395" s="67"/>
      <c r="E8395" s="67" t="s">
        <v>383</v>
      </c>
      <c r="F8395" s="68">
        <v>41455</v>
      </c>
      <c r="G8395" s="67" t="s">
        <v>1750</v>
      </c>
      <c r="H8395" s="67"/>
      <c r="I8395" s="67" t="s">
        <v>1751</v>
      </c>
      <c r="J8395" s="36">
        <v>20</v>
      </c>
    </row>
    <row r="8396" spans="1:10" x14ac:dyDescent="0.25">
      <c r="A8396" s="67"/>
      <c r="B8396" s="67"/>
      <c r="C8396" s="67"/>
      <c r="D8396" s="67"/>
      <c r="E8396" s="67" t="s">
        <v>383</v>
      </c>
      <c r="F8396" s="68">
        <v>41578</v>
      </c>
      <c r="G8396" s="67" t="s">
        <v>421</v>
      </c>
      <c r="H8396" s="67"/>
      <c r="I8396" s="67" t="s">
        <v>422</v>
      </c>
      <c r="J8396" s="36">
        <v>20</v>
      </c>
    </row>
    <row r="8397" spans="1:10" x14ac:dyDescent="0.25">
      <c r="A8397" s="67"/>
      <c r="B8397" s="67"/>
      <c r="C8397" s="67"/>
      <c r="D8397" s="67"/>
      <c r="E8397" s="67" t="s">
        <v>383</v>
      </c>
      <c r="F8397" s="68">
        <v>41608</v>
      </c>
      <c r="G8397" s="67" t="s">
        <v>1519</v>
      </c>
      <c r="H8397" s="67"/>
      <c r="I8397" s="67" t="s">
        <v>1520</v>
      </c>
      <c r="J8397" s="36">
        <v>20</v>
      </c>
    </row>
    <row r="8398" spans="1:10" x14ac:dyDescent="0.25">
      <c r="A8398" s="67"/>
      <c r="B8398" s="67"/>
      <c r="C8398" s="67"/>
      <c r="D8398" s="67"/>
      <c r="E8398" s="67" t="s">
        <v>383</v>
      </c>
      <c r="F8398" s="68">
        <v>42247</v>
      </c>
      <c r="G8398" s="67" t="s">
        <v>1658</v>
      </c>
      <c r="H8398" s="67"/>
      <c r="I8398" s="67" t="s">
        <v>1659</v>
      </c>
      <c r="J8398" s="36">
        <v>20</v>
      </c>
    </row>
    <row r="8399" spans="1:10" x14ac:dyDescent="0.25">
      <c r="A8399" s="67"/>
      <c r="B8399" s="67"/>
      <c r="C8399" s="67"/>
      <c r="D8399" s="67"/>
      <c r="E8399" s="67" t="s">
        <v>383</v>
      </c>
      <c r="F8399" s="68">
        <v>42277</v>
      </c>
      <c r="G8399" s="67" t="s">
        <v>991</v>
      </c>
      <c r="H8399" s="67"/>
      <c r="I8399" s="67" t="s">
        <v>992</v>
      </c>
      <c r="J8399" s="36">
        <v>20</v>
      </c>
    </row>
    <row r="8400" spans="1:10" x14ac:dyDescent="0.25">
      <c r="A8400" s="67"/>
      <c r="B8400" s="67"/>
      <c r="C8400" s="67"/>
      <c r="D8400" s="67"/>
      <c r="E8400" s="67" t="s">
        <v>383</v>
      </c>
      <c r="F8400" s="68">
        <v>42370</v>
      </c>
      <c r="G8400" s="67" t="s">
        <v>1462</v>
      </c>
      <c r="H8400" s="67"/>
      <c r="I8400" s="67" t="s">
        <v>1463</v>
      </c>
      <c r="J8400" s="36">
        <v>273.5</v>
      </c>
    </row>
    <row r="8401" spans="1:10" x14ac:dyDescent="0.25">
      <c r="A8401" s="67"/>
      <c r="B8401" s="67"/>
      <c r="C8401" s="67"/>
      <c r="D8401" s="67"/>
      <c r="E8401" s="67" t="s">
        <v>383</v>
      </c>
      <c r="F8401" s="68">
        <v>42735</v>
      </c>
      <c r="G8401" s="67" t="s">
        <v>1470</v>
      </c>
      <c r="H8401" s="67"/>
      <c r="I8401" s="67" t="s">
        <v>1471</v>
      </c>
      <c r="J8401" s="36">
        <v>38</v>
      </c>
    </row>
    <row r="8402" spans="1:10" ht="15.75" thickBot="1" x14ac:dyDescent="0.3">
      <c r="A8402" s="67"/>
      <c r="B8402" s="67"/>
      <c r="C8402" s="67"/>
      <c r="D8402" s="67"/>
      <c r="E8402" s="67" t="s">
        <v>383</v>
      </c>
      <c r="F8402" s="68">
        <v>42825</v>
      </c>
      <c r="G8402" s="67" t="s">
        <v>1588</v>
      </c>
      <c r="H8402" s="67"/>
      <c r="I8402" s="67" t="s">
        <v>1589</v>
      </c>
      <c r="J8402" s="37">
        <v>20</v>
      </c>
    </row>
    <row r="8403" spans="1:10" x14ac:dyDescent="0.25">
      <c r="A8403" s="67"/>
      <c r="B8403" s="67"/>
      <c r="C8403" s="67" t="s">
        <v>6325</v>
      </c>
      <c r="D8403" s="67"/>
      <c r="E8403" s="67"/>
      <c r="F8403" s="68"/>
      <c r="G8403" s="67"/>
      <c r="H8403" s="67"/>
      <c r="I8403" s="67"/>
      <c r="J8403" s="36">
        <f>ROUND(SUM(J8388:J8402),5)</f>
        <v>558</v>
      </c>
    </row>
    <row r="8404" spans="1:10" x14ac:dyDescent="0.25">
      <c r="A8404" s="64"/>
      <c r="B8404" s="64"/>
      <c r="C8404" s="64" t="s">
        <v>6326</v>
      </c>
      <c r="D8404" s="64"/>
      <c r="E8404" s="64"/>
      <c r="F8404" s="65"/>
      <c r="G8404" s="64"/>
      <c r="H8404" s="64"/>
      <c r="I8404" s="64"/>
      <c r="J8404" s="57"/>
    </row>
    <row r="8405" spans="1:10" x14ac:dyDescent="0.25">
      <c r="A8405" s="67"/>
      <c r="B8405" s="67"/>
      <c r="C8405" s="67"/>
      <c r="D8405" s="67"/>
      <c r="E8405" s="67" t="s">
        <v>383</v>
      </c>
      <c r="F8405" s="68">
        <v>40179</v>
      </c>
      <c r="G8405" s="67" t="s">
        <v>2379</v>
      </c>
      <c r="H8405" s="67"/>
      <c r="I8405" s="67" t="s">
        <v>2380</v>
      </c>
      <c r="J8405" s="36">
        <v>4112.8</v>
      </c>
    </row>
    <row r="8406" spans="1:10" x14ac:dyDescent="0.25">
      <c r="A8406" s="67"/>
      <c r="B8406" s="67"/>
      <c r="C8406" s="67"/>
      <c r="D8406" s="67"/>
      <c r="E8406" s="67" t="s">
        <v>383</v>
      </c>
      <c r="F8406" s="68">
        <v>40209</v>
      </c>
      <c r="G8406" s="67" t="s">
        <v>2456</v>
      </c>
      <c r="H8406" s="67"/>
      <c r="I8406" s="67" t="s">
        <v>2457</v>
      </c>
      <c r="J8406" s="36">
        <v>40</v>
      </c>
    </row>
    <row r="8407" spans="1:10" x14ac:dyDescent="0.25">
      <c r="A8407" s="67"/>
      <c r="B8407" s="67"/>
      <c r="C8407" s="67"/>
      <c r="D8407" s="67"/>
      <c r="E8407" s="67" t="s">
        <v>383</v>
      </c>
      <c r="F8407" s="68">
        <v>40237</v>
      </c>
      <c r="G8407" s="67" t="s">
        <v>2383</v>
      </c>
      <c r="H8407" s="67"/>
      <c r="I8407" s="67" t="s">
        <v>2384</v>
      </c>
      <c r="J8407" s="36">
        <v>20</v>
      </c>
    </row>
    <row r="8408" spans="1:10" x14ac:dyDescent="0.25">
      <c r="A8408" s="67"/>
      <c r="B8408" s="67"/>
      <c r="C8408" s="67"/>
      <c r="D8408" s="67"/>
      <c r="E8408" s="67" t="s">
        <v>383</v>
      </c>
      <c r="F8408" s="68">
        <v>40298</v>
      </c>
      <c r="G8408" s="67" t="s">
        <v>2387</v>
      </c>
      <c r="H8408" s="67"/>
      <c r="I8408" s="67" t="s">
        <v>2388</v>
      </c>
      <c r="J8408" s="36">
        <v>20</v>
      </c>
    </row>
    <row r="8409" spans="1:10" x14ac:dyDescent="0.25">
      <c r="A8409" s="67"/>
      <c r="B8409" s="67"/>
      <c r="C8409" s="67"/>
      <c r="D8409" s="67"/>
      <c r="E8409" s="67" t="s">
        <v>383</v>
      </c>
      <c r="F8409" s="68">
        <v>40451</v>
      </c>
      <c r="G8409" s="67" t="s">
        <v>2462</v>
      </c>
      <c r="H8409" s="67"/>
      <c r="I8409" s="67" t="s">
        <v>2463</v>
      </c>
      <c r="J8409" s="36">
        <v>20</v>
      </c>
    </row>
    <row r="8410" spans="1:10" x14ac:dyDescent="0.25">
      <c r="A8410" s="67"/>
      <c r="B8410" s="67"/>
      <c r="C8410" s="67"/>
      <c r="D8410" s="67"/>
      <c r="E8410" s="67" t="s">
        <v>383</v>
      </c>
      <c r="F8410" s="68">
        <v>40482</v>
      </c>
      <c r="G8410" s="67" t="s">
        <v>3112</v>
      </c>
      <c r="H8410" s="67"/>
      <c r="I8410" s="67" t="s">
        <v>3113</v>
      </c>
      <c r="J8410" s="36">
        <v>20</v>
      </c>
    </row>
    <row r="8411" spans="1:10" x14ac:dyDescent="0.25">
      <c r="A8411" s="67"/>
      <c r="B8411" s="67"/>
      <c r="C8411" s="67"/>
      <c r="D8411" s="67"/>
      <c r="E8411" s="67" t="s">
        <v>383</v>
      </c>
      <c r="F8411" s="68">
        <v>40543</v>
      </c>
      <c r="G8411" s="67" t="s">
        <v>1604</v>
      </c>
      <c r="H8411" s="67"/>
      <c r="I8411" s="67" t="s">
        <v>1605</v>
      </c>
      <c r="J8411" s="36">
        <v>-500</v>
      </c>
    </row>
    <row r="8412" spans="1:10" x14ac:dyDescent="0.25">
      <c r="A8412" s="67"/>
      <c r="B8412" s="67"/>
      <c r="C8412" s="67"/>
      <c r="D8412" s="67"/>
      <c r="E8412" s="67" t="s">
        <v>383</v>
      </c>
      <c r="F8412" s="68">
        <v>40543</v>
      </c>
      <c r="G8412" s="67" t="s">
        <v>1604</v>
      </c>
      <c r="H8412" s="67"/>
      <c r="I8412" s="67" t="s">
        <v>1605</v>
      </c>
      <c r="J8412" s="36">
        <v>16051.79</v>
      </c>
    </row>
    <row r="8413" spans="1:10" x14ac:dyDescent="0.25">
      <c r="A8413" s="67"/>
      <c r="B8413" s="67"/>
      <c r="C8413" s="67"/>
      <c r="D8413" s="67"/>
      <c r="E8413" s="67" t="s">
        <v>383</v>
      </c>
      <c r="F8413" s="68">
        <v>40574</v>
      </c>
      <c r="G8413" s="67" t="s">
        <v>1606</v>
      </c>
      <c r="H8413" s="67"/>
      <c r="I8413" s="67" t="s">
        <v>1607</v>
      </c>
      <c r="J8413" s="36">
        <v>20</v>
      </c>
    </row>
    <row r="8414" spans="1:10" x14ac:dyDescent="0.25">
      <c r="A8414" s="67"/>
      <c r="B8414" s="67"/>
      <c r="C8414" s="67"/>
      <c r="D8414" s="67"/>
      <c r="E8414" s="67" t="s">
        <v>383</v>
      </c>
      <c r="F8414" s="68">
        <v>40574</v>
      </c>
      <c r="G8414" s="67" t="s">
        <v>1606</v>
      </c>
      <c r="H8414" s="67"/>
      <c r="I8414" s="67" t="s">
        <v>1607</v>
      </c>
      <c r="J8414" s="36">
        <v>20</v>
      </c>
    </row>
    <row r="8415" spans="1:10" x14ac:dyDescent="0.25">
      <c r="A8415" s="67"/>
      <c r="B8415" s="67"/>
      <c r="C8415" s="67"/>
      <c r="D8415" s="67"/>
      <c r="E8415" s="67" t="s">
        <v>383</v>
      </c>
      <c r="F8415" s="68">
        <v>40574</v>
      </c>
      <c r="G8415" s="67" t="s">
        <v>1561</v>
      </c>
      <c r="H8415" s="67"/>
      <c r="I8415" s="67" t="s">
        <v>1562</v>
      </c>
      <c r="J8415" s="36">
        <v>-5000</v>
      </c>
    </row>
    <row r="8416" spans="1:10" x14ac:dyDescent="0.25">
      <c r="A8416" s="67"/>
      <c r="B8416" s="67"/>
      <c r="C8416" s="67"/>
      <c r="D8416" s="67"/>
      <c r="E8416" s="67" t="s">
        <v>383</v>
      </c>
      <c r="F8416" s="68">
        <v>40602</v>
      </c>
      <c r="G8416" s="67" t="s">
        <v>1202</v>
      </c>
      <c r="H8416" s="67"/>
      <c r="I8416" s="67" t="s">
        <v>1203</v>
      </c>
      <c r="J8416" s="36">
        <v>20</v>
      </c>
    </row>
    <row r="8417" spans="1:10" x14ac:dyDescent="0.25">
      <c r="A8417" s="67"/>
      <c r="B8417" s="67"/>
      <c r="C8417" s="67"/>
      <c r="D8417" s="67"/>
      <c r="E8417" s="67" t="s">
        <v>383</v>
      </c>
      <c r="F8417" s="68">
        <v>40633</v>
      </c>
      <c r="G8417" s="67" t="s">
        <v>384</v>
      </c>
      <c r="H8417" s="67"/>
      <c r="I8417" s="67" t="s">
        <v>385</v>
      </c>
      <c r="J8417" s="36">
        <v>20</v>
      </c>
    </row>
    <row r="8418" spans="1:10" x14ac:dyDescent="0.25">
      <c r="A8418" s="67"/>
      <c r="B8418" s="67"/>
      <c r="C8418" s="67"/>
      <c r="D8418" s="67"/>
      <c r="E8418" s="67" t="s">
        <v>383</v>
      </c>
      <c r="F8418" s="68">
        <v>40663</v>
      </c>
      <c r="G8418" s="67" t="s">
        <v>1612</v>
      </c>
      <c r="H8418" s="67"/>
      <c r="I8418" s="67" t="s">
        <v>1613</v>
      </c>
      <c r="J8418" s="36">
        <v>20</v>
      </c>
    </row>
    <row r="8419" spans="1:10" x14ac:dyDescent="0.25">
      <c r="A8419" s="67"/>
      <c r="B8419" s="67"/>
      <c r="C8419" s="67"/>
      <c r="D8419" s="67"/>
      <c r="E8419" s="67" t="s">
        <v>383</v>
      </c>
      <c r="F8419" s="68">
        <v>40694</v>
      </c>
      <c r="G8419" s="67" t="s">
        <v>1614</v>
      </c>
      <c r="H8419" s="67"/>
      <c r="I8419" s="67" t="s">
        <v>1615</v>
      </c>
      <c r="J8419" s="36">
        <v>20</v>
      </c>
    </row>
    <row r="8420" spans="1:10" x14ac:dyDescent="0.25">
      <c r="A8420" s="67"/>
      <c r="B8420" s="67"/>
      <c r="C8420" s="67"/>
      <c r="D8420" s="67"/>
      <c r="E8420" s="67" t="s">
        <v>383</v>
      </c>
      <c r="F8420" s="68">
        <v>40877</v>
      </c>
      <c r="G8420" s="67" t="s">
        <v>894</v>
      </c>
      <c r="H8420" s="67"/>
      <c r="I8420" s="67" t="s">
        <v>895</v>
      </c>
      <c r="J8420" s="36">
        <v>140</v>
      </c>
    </row>
    <row r="8421" spans="1:10" x14ac:dyDescent="0.25">
      <c r="A8421" s="67"/>
      <c r="B8421" s="67"/>
      <c r="C8421" s="67"/>
      <c r="D8421" s="67"/>
      <c r="E8421" s="67" t="s">
        <v>383</v>
      </c>
      <c r="F8421" s="68">
        <v>40968</v>
      </c>
      <c r="G8421" s="67" t="s">
        <v>1622</v>
      </c>
      <c r="H8421" s="67"/>
      <c r="I8421" s="67" t="s">
        <v>1623</v>
      </c>
      <c r="J8421" s="36">
        <v>20</v>
      </c>
    </row>
    <row r="8422" spans="1:10" x14ac:dyDescent="0.25">
      <c r="A8422" s="67"/>
      <c r="B8422" s="67"/>
      <c r="C8422" s="67"/>
      <c r="D8422" s="67"/>
      <c r="E8422" s="67" t="s">
        <v>383</v>
      </c>
      <c r="F8422" s="68">
        <v>40968</v>
      </c>
      <c r="G8422" s="67" t="s">
        <v>1714</v>
      </c>
      <c r="H8422" s="67"/>
      <c r="I8422" s="67" t="s">
        <v>1715</v>
      </c>
      <c r="J8422" s="36">
        <v>-5097.1499999999996</v>
      </c>
    </row>
    <row r="8423" spans="1:10" x14ac:dyDescent="0.25">
      <c r="A8423" s="67"/>
      <c r="B8423" s="67"/>
      <c r="C8423" s="67"/>
      <c r="D8423" s="67"/>
      <c r="E8423" s="67" t="s">
        <v>383</v>
      </c>
      <c r="F8423" s="68">
        <v>41029</v>
      </c>
      <c r="G8423" s="67" t="s">
        <v>896</v>
      </c>
      <c r="H8423" s="67"/>
      <c r="I8423" s="67" t="s">
        <v>897</v>
      </c>
      <c r="J8423" s="36">
        <v>40</v>
      </c>
    </row>
    <row r="8424" spans="1:10" x14ac:dyDescent="0.25">
      <c r="A8424" s="67"/>
      <c r="B8424" s="67"/>
      <c r="C8424" s="67"/>
      <c r="D8424" s="67"/>
      <c r="E8424" s="67" t="s">
        <v>383</v>
      </c>
      <c r="F8424" s="68">
        <v>41121</v>
      </c>
      <c r="G8424" s="67" t="s">
        <v>1513</v>
      </c>
      <c r="H8424" s="67"/>
      <c r="I8424" s="67" t="s">
        <v>1514</v>
      </c>
      <c r="J8424" s="36">
        <v>40</v>
      </c>
    </row>
    <row r="8425" spans="1:10" x14ac:dyDescent="0.25">
      <c r="A8425" s="67"/>
      <c r="B8425" s="67"/>
      <c r="C8425" s="67"/>
      <c r="D8425" s="67"/>
      <c r="E8425" s="67" t="s">
        <v>383</v>
      </c>
      <c r="F8425" s="68">
        <v>41152</v>
      </c>
      <c r="G8425" s="67" t="s">
        <v>1565</v>
      </c>
      <c r="H8425" s="67"/>
      <c r="I8425" s="67" t="s">
        <v>1566</v>
      </c>
      <c r="J8425" s="36">
        <v>40</v>
      </c>
    </row>
    <row r="8426" spans="1:10" x14ac:dyDescent="0.25">
      <c r="A8426" s="67"/>
      <c r="B8426" s="67"/>
      <c r="C8426" s="67"/>
      <c r="D8426" s="67"/>
      <c r="E8426" s="67" t="s">
        <v>383</v>
      </c>
      <c r="F8426" s="68">
        <v>41182</v>
      </c>
      <c r="G8426" s="67" t="s">
        <v>1506</v>
      </c>
      <c r="H8426" s="67"/>
      <c r="I8426" s="67" t="s">
        <v>1507</v>
      </c>
      <c r="J8426" s="36">
        <v>20</v>
      </c>
    </row>
    <row r="8427" spans="1:10" x14ac:dyDescent="0.25">
      <c r="A8427" s="67"/>
      <c r="B8427" s="67"/>
      <c r="C8427" s="67"/>
      <c r="D8427" s="67"/>
      <c r="E8427" s="67" t="s">
        <v>383</v>
      </c>
      <c r="F8427" s="68">
        <v>41243</v>
      </c>
      <c r="G8427" s="67" t="s">
        <v>1734</v>
      </c>
      <c r="H8427" s="67"/>
      <c r="I8427" s="67" t="s">
        <v>1735</v>
      </c>
      <c r="J8427" s="36">
        <v>20</v>
      </c>
    </row>
    <row r="8428" spans="1:10" x14ac:dyDescent="0.25">
      <c r="A8428" s="67"/>
      <c r="B8428" s="67"/>
      <c r="C8428" s="67"/>
      <c r="D8428" s="67"/>
      <c r="E8428" s="67" t="s">
        <v>383</v>
      </c>
      <c r="F8428" s="68">
        <v>41305</v>
      </c>
      <c r="G8428" s="67" t="s">
        <v>1488</v>
      </c>
      <c r="H8428" s="67"/>
      <c r="I8428" s="67" t="s">
        <v>1489</v>
      </c>
      <c r="J8428" s="36">
        <v>20</v>
      </c>
    </row>
    <row r="8429" spans="1:10" x14ac:dyDescent="0.25">
      <c r="A8429" s="67"/>
      <c r="B8429" s="67"/>
      <c r="C8429" s="67"/>
      <c r="D8429" s="67"/>
      <c r="E8429" s="67" t="s">
        <v>383</v>
      </c>
      <c r="F8429" s="68">
        <v>41364</v>
      </c>
      <c r="G8429" s="67" t="s">
        <v>1624</v>
      </c>
      <c r="H8429" s="67"/>
      <c r="I8429" s="67" t="s">
        <v>1625</v>
      </c>
      <c r="J8429" s="36">
        <v>20</v>
      </c>
    </row>
    <row r="8430" spans="1:10" x14ac:dyDescent="0.25">
      <c r="A8430" s="67"/>
      <c r="B8430" s="67"/>
      <c r="C8430" s="67"/>
      <c r="D8430" s="67"/>
      <c r="E8430" s="67" t="s">
        <v>383</v>
      </c>
      <c r="F8430" s="68">
        <v>41455</v>
      </c>
      <c r="G8430" s="67" t="s">
        <v>1750</v>
      </c>
      <c r="H8430" s="67"/>
      <c r="I8430" s="67" t="s">
        <v>1751</v>
      </c>
      <c r="J8430" s="36">
        <v>40</v>
      </c>
    </row>
    <row r="8431" spans="1:10" x14ac:dyDescent="0.25">
      <c r="A8431" s="67"/>
      <c r="B8431" s="67"/>
      <c r="C8431" s="67"/>
      <c r="D8431" s="67"/>
      <c r="E8431" s="67" t="s">
        <v>383</v>
      </c>
      <c r="F8431" s="68">
        <v>41517</v>
      </c>
      <c r="G8431" s="67" t="s">
        <v>1508</v>
      </c>
      <c r="H8431" s="67"/>
      <c r="I8431" s="67" t="s">
        <v>1509</v>
      </c>
      <c r="J8431" s="36">
        <v>20</v>
      </c>
    </row>
    <row r="8432" spans="1:10" x14ac:dyDescent="0.25">
      <c r="A8432" s="67"/>
      <c r="B8432" s="67"/>
      <c r="C8432" s="67"/>
      <c r="D8432" s="67"/>
      <c r="E8432" s="67" t="s">
        <v>383</v>
      </c>
      <c r="F8432" s="68">
        <v>41547</v>
      </c>
      <c r="G8432" s="67" t="s">
        <v>1543</v>
      </c>
      <c r="H8432" s="67"/>
      <c r="I8432" s="67" t="s">
        <v>1544</v>
      </c>
      <c r="J8432" s="36">
        <v>60</v>
      </c>
    </row>
    <row r="8433" spans="1:10" x14ac:dyDescent="0.25">
      <c r="A8433" s="67"/>
      <c r="B8433" s="67"/>
      <c r="C8433" s="67"/>
      <c r="D8433" s="67"/>
      <c r="E8433" s="67" t="s">
        <v>383</v>
      </c>
      <c r="F8433" s="68">
        <v>41578</v>
      </c>
      <c r="G8433" s="67" t="s">
        <v>421</v>
      </c>
      <c r="H8433" s="67"/>
      <c r="I8433" s="67" t="s">
        <v>422</v>
      </c>
      <c r="J8433" s="36">
        <v>40</v>
      </c>
    </row>
    <row r="8434" spans="1:10" x14ac:dyDescent="0.25">
      <c r="A8434" s="67"/>
      <c r="B8434" s="67"/>
      <c r="C8434" s="67"/>
      <c r="D8434" s="67"/>
      <c r="E8434" s="67" t="s">
        <v>383</v>
      </c>
      <c r="F8434" s="68">
        <v>41639</v>
      </c>
      <c r="G8434" s="67" t="s">
        <v>1628</v>
      </c>
      <c r="H8434" s="67"/>
      <c r="I8434" s="67" t="s">
        <v>1629</v>
      </c>
      <c r="J8434" s="36">
        <v>20</v>
      </c>
    </row>
    <row r="8435" spans="1:10" x14ac:dyDescent="0.25">
      <c r="A8435" s="67"/>
      <c r="B8435" s="67"/>
      <c r="C8435" s="67"/>
      <c r="D8435" s="67"/>
      <c r="E8435" s="67" t="s">
        <v>383</v>
      </c>
      <c r="F8435" s="68">
        <v>41670</v>
      </c>
      <c r="G8435" s="67" t="s">
        <v>1573</v>
      </c>
      <c r="H8435" s="67"/>
      <c r="I8435" s="67" t="s">
        <v>1574</v>
      </c>
      <c r="J8435" s="36">
        <v>20</v>
      </c>
    </row>
    <row r="8436" spans="1:10" x14ac:dyDescent="0.25">
      <c r="A8436" s="67"/>
      <c r="B8436" s="67"/>
      <c r="C8436" s="67"/>
      <c r="D8436" s="67"/>
      <c r="E8436" s="67" t="s">
        <v>383</v>
      </c>
      <c r="F8436" s="68">
        <v>41729</v>
      </c>
      <c r="G8436" s="67" t="s">
        <v>1478</v>
      </c>
      <c r="H8436" s="67"/>
      <c r="I8436" s="67" t="s">
        <v>1479</v>
      </c>
      <c r="J8436" s="36">
        <v>20</v>
      </c>
    </row>
    <row r="8437" spans="1:10" x14ac:dyDescent="0.25">
      <c r="A8437" s="67"/>
      <c r="B8437" s="67"/>
      <c r="C8437" s="67"/>
      <c r="D8437" s="67"/>
      <c r="E8437" s="67" t="s">
        <v>383</v>
      </c>
      <c r="F8437" s="68">
        <v>41759</v>
      </c>
      <c r="G8437" s="67" t="s">
        <v>1521</v>
      </c>
      <c r="H8437" s="67"/>
      <c r="I8437" s="67" t="s">
        <v>1522</v>
      </c>
      <c r="J8437" s="36">
        <v>20</v>
      </c>
    </row>
    <row r="8438" spans="1:10" x14ac:dyDescent="0.25">
      <c r="A8438" s="67"/>
      <c r="B8438" s="67"/>
      <c r="C8438" s="67"/>
      <c r="D8438" s="67"/>
      <c r="E8438" s="67" t="s">
        <v>383</v>
      </c>
      <c r="F8438" s="68">
        <v>41790</v>
      </c>
      <c r="G8438" s="67" t="s">
        <v>1116</v>
      </c>
      <c r="H8438" s="67"/>
      <c r="I8438" s="67" t="s">
        <v>1117</v>
      </c>
      <c r="J8438" s="36">
        <v>60</v>
      </c>
    </row>
    <row r="8439" spans="1:10" x14ac:dyDescent="0.25">
      <c r="A8439" s="67"/>
      <c r="B8439" s="67"/>
      <c r="C8439" s="67"/>
      <c r="D8439" s="67"/>
      <c r="E8439" s="67" t="s">
        <v>383</v>
      </c>
      <c r="F8439" s="68">
        <v>41943</v>
      </c>
      <c r="G8439" s="67" t="s">
        <v>1644</v>
      </c>
      <c r="H8439" s="67"/>
      <c r="I8439" s="67" t="s">
        <v>1645</v>
      </c>
      <c r="J8439" s="36">
        <v>20</v>
      </c>
    </row>
    <row r="8440" spans="1:10" x14ac:dyDescent="0.25">
      <c r="A8440" s="67"/>
      <c r="B8440" s="67"/>
      <c r="C8440" s="67"/>
      <c r="D8440" s="67"/>
      <c r="E8440" s="67" t="s">
        <v>383</v>
      </c>
      <c r="F8440" s="68">
        <v>42035</v>
      </c>
      <c r="G8440" s="67" t="s">
        <v>1579</v>
      </c>
      <c r="H8440" s="67"/>
      <c r="I8440" s="67" t="s">
        <v>1580</v>
      </c>
      <c r="J8440" s="36">
        <v>58</v>
      </c>
    </row>
    <row r="8441" spans="1:10" x14ac:dyDescent="0.25">
      <c r="A8441" s="67"/>
      <c r="B8441" s="67"/>
      <c r="C8441" s="67"/>
      <c r="D8441" s="67"/>
      <c r="E8441" s="67" t="s">
        <v>383</v>
      </c>
      <c r="F8441" s="68">
        <v>42063</v>
      </c>
      <c r="G8441" s="67" t="s">
        <v>1549</v>
      </c>
      <c r="H8441" s="67"/>
      <c r="I8441" s="67" t="s">
        <v>1550</v>
      </c>
      <c r="J8441" s="36">
        <v>60</v>
      </c>
    </row>
    <row r="8442" spans="1:10" x14ac:dyDescent="0.25">
      <c r="A8442" s="67"/>
      <c r="B8442" s="67"/>
      <c r="C8442" s="67"/>
      <c r="D8442" s="67"/>
      <c r="E8442" s="67" t="s">
        <v>383</v>
      </c>
      <c r="F8442" s="68">
        <v>42124</v>
      </c>
      <c r="G8442" s="67" t="s">
        <v>1523</v>
      </c>
      <c r="H8442" s="67"/>
      <c r="I8442" s="67" t="s">
        <v>1524</v>
      </c>
      <c r="J8442" s="36">
        <v>40</v>
      </c>
    </row>
    <row r="8443" spans="1:10" x14ac:dyDescent="0.25">
      <c r="A8443" s="67"/>
      <c r="B8443" s="67"/>
      <c r="C8443" s="67"/>
      <c r="D8443" s="67"/>
      <c r="E8443" s="67" t="s">
        <v>383</v>
      </c>
      <c r="F8443" s="68">
        <v>42155</v>
      </c>
      <c r="G8443" s="67" t="s">
        <v>1650</v>
      </c>
      <c r="H8443" s="67"/>
      <c r="I8443" s="67" t="s">
        <v>1651</v>
      </c>
      <c r="J8443" s="36">
        <v>58</v>
      </c>
    </row>
    <row r="8444" spans="1:10" x14ac:dyDescent="0.25">
      <c r="A8444" s="67"/>
      <c r="B8444" s="67"/>
      <c r="C8444" s="67"/>
      <c r="D8444" s="67"/>
      <c r="E8444" s="67" t="s">
        <v>383</v>
      </c>
      <c r="F8444" s="68">
        <v>42277</v>
      </c>
      <c r="G8444" s="67" t="s">
        <v>991</v>
      </c>
      <c r="H8444" s="67"/>
      <c r="I8444" s="67" t="s">
        <v>992</v>
      </c>
      <c r="J8444" s="36">
        <v>20</v>
      </c>
    </row>
    <row r="8445" spans="1:10" x14ac:dyDescent="0.25">
      <c r="A8445" s="67"/>
      <c r="B8445" s="67"/>
      <c r="C8445" s="67"/>
      <c r="D8445" s="67"/>
      <c r="E8445" s="67" t="s">
        <v>426</v>
      </c>
      <c r="F8445" s="68">
        <v>42453</v>
      </c>
      <c r="G8445" s="67"/>
      <c r="H8445" s="67" t="s">
        <v>324</v>
      </c>
      <c r="I8445" s="67" t="s">
        <v>6327</v>
      </c>
      <c r="J8445" s="36">
        <v>-108.23</v>
      </c>
    </row>
    <row r="8446" spans="1:10" x14ac:dyDescent="0.25">
      <c r="A8446" s="67"/>
      <c r="B8446" s="67"/>
      <c r="C8446" s="67"/>
      <c r="D8446" s="67"/>
      <c r="E8446" s="67" t="s">
        <v>383</v>
      </c>
      <c r="F8446" s="68">
        <v>42643</v>
      </c>
      <c r="G8446" s="67" t="s">
        <v>1581</v>
      </c>
      <c r="H8446" s="67"/>
      <c r="I8446" s="67" t="s">
        <v>1582</v>
      </c>
      <c r="J8446" s="36">
        <v>40</v>
      </c>
    </row>
    <row r="8447" spans="1:10" ht="15.75" thickBot="1" x14ac:dyDescent="0.3">
      <c r="A8447" s="67"/>
      <c r="B8447" s="67"/>
      <c r="C8447" s="67"/>
      <c r="D8447" s="67"/>
      <c r="E8447" s="67" t="s">
        <v>383</v>
      </c>
      <c r="F8447" s="68">
        <v>42767</v>
      </c>
      <c r="G8447" s="67" t="s">
        <v>1009</v>
      </c>
      <c r="H8447" s="67"/>
      <c r="I8447" s="67" t="s">
        <v>1556</v>
      </c>
      <c r="J8447" s="37">
        <v>-2375.21</v>
      </c>
    </row>
    <row r="8448" spans="1:10" x14ac:dyDescent="0.25">
      <c r="A8448" s="67"/>
      <c r="B8448" s="67"/>
      <c r="C8448" s="67" t="s">
        <v>6328</v>
      </c>
      <c r="D8448" s="67"/>
      <c r="E8448" s="67"/>
      <c r="F8448" s="68"/>
      <c r="G8448" s="67"/>
      <c r="H8448" s="67"/>
      <c r="I8448" s="67"/>
      <c r="J8448" s="36">
        <f>ROUND(SUM(J8404:J8447),5)</f>
        <v>8280</v>
      </c>
    </row>
    <row r="8449" spans="1:10" x14ac:dyDescent="0.25">
      <c r="A8449" s="64"/>
      <c r="B8449" s="64"/>
      <c r="C8449" s="64" t="s">
        <v>6329</v>
      </c>
      <c r="D8449" s="64"/>
      <c r="E8449" s="64"/>
      <c r="F8449" s="65"/>
      <c r="G8449" s="64"/>
      <c r="H8449" s="64"/>
      <c r="I8449" s="64"/>
      <c r="J8449" s="57"/>
    </row>
    <row r="8450" spans="1:10" x14ac:dyDescent="0.25">
      <c r="A8450" s="67"/>
      <c r="B8450" s="67"/>
      <c r="C8450" s="67"/>
      <c r="D8450" s="67"/>
      <c r="E8450" s="67" t="s">
        <v>383</v>
      </c>
      <c r="F8450" s="68">
        <v>40602</v>
      </c>
      <c r="G8450" s="67" t="s">
        <v>1202</v>
      </c>
      <c r="H8450" s="67"/>
      <c r="I8450" s="67" t="s">
        <v>1203</v>
      </c>
      <c r="J8450" s="36">
        <v>20</v>
      </c>
    </row>
    <row r="8451" spans="1:10" x14ac:dyDescent="0.25">
      <c r="A8451" s="67"/>
      <c r="B8451" s="67"/>
      <c r="C8451" s="67"/>
      <c r="D8451" s="67"/>
      <c r="E8451" s="67" t="s">
        <v>383</v>
      </c>
      <c r="F8451" s="68">
        <v>40694</v>
      </c>
      <c r="G8451" s="67" t="s">
        <v>1614</v>
      </c>
      <c r="H8451" s="67"/>
      <c r="I8451" s="67" t="s">
        <v>1615</v>
      </c>
      <c r="J8451" s="36">
        <v>20</v>
      </c>
    </row>
    <row r="8452" spans="1:10" x14ac:dyDescent="0.25">
      <c r="A8452" s="67"/>
      <c r="B8452" s="67"/>
      <c r="C8452" s="67"/>
      <c r="D8452" s="67"/>
      <c r="E8452" s="67" t="s">
        <v>383</v>
      </c>
      <c r="F8452" s="68">
        <v>40694</v>
      </c>
      <c r="G8452" s="67" t="s">
        <v>1704</v>
      </c>
      <c r="H8452" s="67"/>
      <c r="I8452" s="67" t="s">
        <v>1705</v>
      </c>
      <c r="J8452" s="36">
        <v>40</v>
      </c>
    </row>
    <row r="8453" spans="1:10" x14ac:dyDescent="0.25">
      <c r="A8453" s="67"/>
      <c r="B8453" s="67"/>
      <c r="C8453" s="67"/>
      <c r="D8453" s="67"/>
      <c r="E8453" s="67" t="s">
        <v>383</v>
      </c>
      <c r="F8453" s="68">
        <v>40724</v>
      </c>
      <c r="G8453" s="67" t="s">
        <v>1706</v>
      </c>
      <c r="H8453" s="67"/>
      <c r="I8453" s="67" t="s">
        <v>1707</v>
      </c>
      <c r="J8453" s="36">
        <v>2000</v>
      </c>
    </row>
    <row r="8454" spans="1:10" x14ac:dyDescent="0.25">
      <c r="A8454" s="67"/>
      <c r="B8454" s="67"/>
      <c r="C8454" s="67"/>
      <c r="D8454" s="67"/>
      <c r="E8454" s="67" t="s">
        <v>383</v>
      </c>
      <c r="F8454" s="68">
        <v>40755</v>
      </c>
      <c r="G8454" s="67" t="s">
        <v>1563</v>
      </c>
      <c r="H8454" s="67"/>
      <c r="I8454" s="67" t="s">
        <v>1564</v>
      </c>
      <c r="J8454" s="36">
        <v>60</v>
      </c>
    </row>
    <row r="8455" spans="1:10" x14ac:dyDescent="0.25">
      <c r="A8455" s="67"/>
      <c r="B8455" s="67"/>
      <c r="C8455" s="67"/>
      <c r="D8455" s="67"/>
      <c r="E8455" s="67" t="s">
        <v>383</v>
      </c>
      <c r="F8455" s="68">
        <v>40755</v>
      </c>
      <c r="G8455" s="67" t="s">
        <v>3537</v>
      </c>
      <c r="H8455" s="67"/>
      <c r="I8455" s="67" t="s">
        <v>3538</v>
      </c>
      <c r="J8455" s="36">
        <v>20</v>
      </c>
    </row>
    <row r="8456" spans="1:10" x14ac:dyDescent="0.25">
      <c r="A8456" s="67"/>
      <c r="B8456" s="67"/>
      <c r="C8456" s="67"/>
      <c r="D8456" s="67"/>
      <c r="E8456" s="67" t="s">
        <v>383</v>
      </c>
      <c r="F8456" s="68">
        <v>40877</v>
      </c>
      <c r="G8456" s="67" t="s">
        <v>894</v>
      </c>
      <c r="H8456" s="67"/>
      <c r="I8456" s="67" t="s">
        <v>895</v>
      </c>
      <c r="J8456" s="36">
        <v>240</v>
      </c>
    </row>
    <row r="8457" spans="1:10" x14ac:dyDescent="0.25">
      <c r="A8457" s="67"/>
      <c r="B8457" s="67"/>
      <c r="C8457" s="67"/>
      <c r="D8457" s="67"/>
      <c r="E8457" s="67" t="s">
        <v>383</v>
      </c>
      <c r="F8457" s="68">
        <v>40877</v>
      </c>
      <c r="G8457" s="67" t="s">
        <v>2074</v>
      </c>
      <c r="H8457" s="67"/>
      <c r="I8457" s="67" t="s">
        <v>2075</v>
      </c>
      <c r="J8457" s="36">
        <v>1935.39</v>
      </c>
    </row>
    <row r="8458" spans="1:10" x14ac:dyDescent="0.25">
      <c r="A8458" s="67"/>
      <c r="B8458" s="67"/>
      <c r="C8458" s="67"/>
      <c r="D8458" s="67"/>
      <c r="E8458" s="67" t="s">
        <v>383</v>
      </c>
      <c r="F8458" s="68">
        <v>40908</v>
      </c>
      <c r="G8458" s="67" t="s">
        <v>1618</v>
      </c>
      <c r="H8458" s="67"/>
      <c r="I8458" s="67" t="s">
        <v>1619</v>
      </c>
      <c r="J8458" s="36">
        <v>20</v>
      </c>
    </row>
    <row r="8459" spans="1:10" x14ac:dyDescent="0.25">
      <c r="A8459" s="67"/>
      <c r="B8459" s="67"/>
      <c r="C8459" s="67"/>
      <c r="D8459" s="67"/>
      <c r="E8459" s="67" t="s">
        <v>383</v>
      </c>
      <c r="F8459" s="68">
        <v>40939</v>
      </c>
      <c r="G8459" s="67" t="s">
        <v>1620</v>
      </c>
      <c r="H8459" s="67"/>
      <c r="I8459" s="67" t="s">
        <v>1621</v>
      </c>
      <c r="J8459" s="36">
        <v>496</v>
      </c>
    </row>
    <row r="8460" spans="1:10" x14ac:dyDescent="0.25">
      <c r="A8460" s="67"/>
      <c r="B8460" s="67"/>
      <c r="C8460" s="67"/>
      <c r="D8460" s="67"/>
      <c r="E8460" s="67" t="s">
        <v>383</v>
      </c>
      <c r="F8460" s="68">
        <v>40968</v>
      </c>
      <c r="G8460" s="67" t="s">
        <v>1622</v>
      </c>
      <c r="H8460" s="67"/>
      <c r="I8460" s="67" t="s">
        <v>1623</v>
      </c>
      <c r="J8460" s="36">
        <v>20</v>
      </c>
    </row>
    <row r="8461" spans="1:10" x14ac:dyDescent="0.25">
      <c r="A8461" s="67"/>
      <c r="B8461" s="67"/>
      <c r="C8461" s="67"/>
      <c r="D8461" s="67"/>
      <c r="E8461" s="67" t="s">
        <v>383</v>
      </c>
      <c r="F8461" s="68">
        <v>41060</v>
      </c>
      <c r="G8461" s="67" t="s">
        <v>1486</v>
      </c>
      <c r="H8461" s="67"/>
      <c r="I8461" s="67" t="s">
        <v>1487</v>
      </c>
      <c r="J8461" s="36">
        <v>40</v>
      </c>
    </row>
    <row r="8462" spans="1:10" x14ac:dyDescent="0.25">
      <c r="A8462" s="67"/>
      <c r="B8462" s="67"/>
      <c r="C8462" s="67"/>
      <c r="D8462" s="67"/>
      <c r="E8462" s="67" t="s">
        <v>383</v>
      </c>
      <c r="F8462" s="68">
        <v>41121</v>
      </c>
      <c r="G8462" s="67" t="s">
        <v>1513</v>
      </c>
      <c r="H8462" s="67"/>
      <c r="I8462" s="67" t="s">
        <v>1514</v>
      </c>
      <c r="J8462" s="36">
        <v>60</v>
      </c>
    </row>
    <row r="8463" spans="1:10" x14ac:dyDescent="0.25">
      <c r="A8463" s="67"/>
      <c r="B8463" s="67"/>
      <c r="C8463" s="67"/>
      <c r="D8463" s="67"/>
      <c r="E8463" s="67" t="s">
        <v>383</v>
      </c>
      <c r="F8463" s="68">
        <v>41152</v>
      </c>
      <c r="G8463" s="67" t="s">
        <v>1565</v>
      </c>
      <c r="H8463" s="67"/>
      <c r="I8463" s="67" t="s">
        <v>1566</v>
      </c>
      <c r="J8463" s="36">
        <v>80</v>
      </c>
    </row>
    <row r="8464" spans="1:10" x14ac:dyDescent="0.25">
      <c r="A8464" s="67"/>
      <c r="B8464" s="67"/>
      <c r="C8464" s="67"/>
      <c r="D8464" s="67"/>
      <c r="E8464" s="67" t="s">
        <v>383</v>
      </c>
      <c r="F8464" s="68">
        <v>41182</v>
      </c>
      <c r="G8464" s="67" t="s">
        <v>1506</v>
      </c>
      <c r="H8464" s="67"/>
      <c r="I8464" s="67" t="s">
        <v>1507</v>
      </c>
      <c r="J8464" s="36">
        <v>80</v>
      </c>
    </row>
    <row r="8465" spans="1:10" x14ac:dyDescent="0.25">
      <c r="A8465" s="67"/>
      <c r="B8465" s="67"/>
      <c r="C8465" s="67"/>
      <c r="D8465" s="67"/>
      <c r="E8465" s="67" t="s">
        <v>383</v>
      </c>
      <c r="F8465" s="68">
        <v>41182</v>
      </c>
      <c r="G8465" s="67" t="s">
        <v>1567</v>
      </c>
      <c r="H8465" s="67"/>
      <c r="I8465" s="67" t="s">
        <v>1568</v>
      </c>
      <c r="J8465" s="36">
        <v>500</v>
      </c>
    </row>
    <row r="8466" spans="1:10" x14ac:dyDescent="0.25">
      <c r="A8466" s="67"/>
      <c r="B8466" s="67"/>
      <c r="C8466" s="67"/>
      <c r="D8466" s="67"/>
      <c r="E8466" s="67" t="s">
        <v>383</v>
      </c>
      <c r="F8466" s="68">
        <v>41213</v>
      </c>
      <c r="G8466" s="67" t="s">
        <v>1569</v>
      </c>
      <c r="H8466" s="67"/>
      <c r="I8466" s="67" t="s">
        <v>1570</v>
      </c>
      <c r="J8466" s="36">
        <v>40</v>
      </c>
    </row>
    <row r="8467" spans="1:10" x14ac:dyDescent="0.25">
      <c r="A8467" s="67"/>
      <c r="B8467" s="67"/>
      <c r="C8467" s="67"/>
      <c r="D8467" s="67"/>
      <c r="E8467" s="67" t="s">
        <v>383</v>
      </c>
      <c r="F8467" s="68">
        <v>41213</v>
      </c>
      <c r="G8467" s="67" t="s">
        <v>1732</v>
      </c>
      <c r="H8467" s="67"/>
      <c r="I8467" s="67" t="s">
        <v>1733</v>
      </c>
      <c r="J8467" s="36">
        <v>500</v>
      </c>
    </row>
    <row r="8468" spans="1:10" x14ac:dyDescent="0.25">
      <c r="A8468" s="67"/>
      <c r="B8468" s="67"/>
      <c r="C8468" s="67"/>
      <c r="D8468" s="67"/>
      <c r="E8468" s="67" t="s">
        <v>383</v>
      </c>
      <c r="F8468" s="68">
        <v>41243</v>
      </c>
      <c r="G8468" s="67" t="s">
        <v>1738</v>
      </c>
      <c r="H8468" s="67"/>
      <c r="I8468" s="67" t="s">
        <v>1739</v>
      </c>
      <c r="J8468" s="36">
        <v>500</v>
      </c>
    </row>
    <row r="8469" spans="1:10" x14ac:dyDescent="0.25">
      <c r="A8469" s="67"/>
      <c r="B8469" s="67"/>
      <c r="C8469" s="67"/>
      <c r="D8469" s="67"/>
      <c r="E8469" s="67" t="s">
        <v>383</v>
      </c>
      <c r="F8469" s="68">
        <v>41274</v>
      </c>
      <c r="G8469" s="67" t="s">
        <v>1541</v>
      </c>
      <c r="H8469" s="67"/>
      <c r="I8469" s="67" t="s">
        <v>1542</v>
      </c>
      <c r="J8469" s="36">
        <v>20</v>
      </c>
    </row>
    <row r="8470" spans="1:10" x14ac:dyDescent="0.25">
      <c r="A8470" s="67"/>
      <c r="B8470" s="67"/>
      <c r="C8470" s="67"/>
      <c r="D8470" s="67"/>
      <c r="E8470" s="67" t="s">
        <v>383</v>
      </c>
      <c r="F8470" s="68">
        <v>41305</v>
      </c>
      <c r="G8470" s="67" t="s">
        <v>1488</v>
      </c>
      <c r="H8470" s="67"/>
      <c r="I8470" s="67" t="s">
        <v>1489</v>
      </c>
      <c r="J8470" s="36">
        <v>60</v>
      </c>
    </row>
    <row r="8471" spans="1:10" x14ac:dyDescent="0.25">
      <c r="A8471" s="67"/>
      <c r="B8471" s="67"/>
      <c r="C8471" s="67"/>
      <c r="D8471" s="67"/>
      <c r="E8471" s="67" t="s">
        <v>383</v>
      </c>
      <c r="F8471" s="68">
        <v>41394</v>
      </c>
      <c r="G8471" s="67" t="s">
        <v>1515</v>
      </c>
      <c r="H8471" s="67"/>
      <c r="I8471" s="67" t="s">
        <v>1516</v>
      </c>
      <c r="J8471" s="36">
        <v>20</v>
      </c>
    </row>
    <row r="8472" spans="1:10" x14ac:dyDescent="0.25">
      <c r="A8472" s="67"/>
      <c r="B8472" s="67"/>
      <c r="C8472" s="67"/>
      <c r="D8472" s="67"/>
      <c r="E8472" s="67" t="s">
        <v>383</v>
      </c>
      <c r="F8472" s="68">
        <v>41425</v>
      </c>
      <c r="G8472" s="67" t="s">
        <v>1490</v>
      </c>
      <c r="H8472" s="67"/>
      <c r="I8472" s="67" t="s">
        <v>1491</v>
      </c>
      <c r="J8472" s="36">
        <v>40</v>
      </c>
    </row>
    <row r="8473" spans="1:10" x14ac:dyDescent="0.25">
      <c r="A8473" s="67"/>
      <c r="B8473" s="67"/>
      <c r="C8473" s="67"/>
      <c r="D8473" s="67"/>
      <c r="E8473" s="67" t="s">
        <v>383</v>
      </c>
      <c r="F8473" s="68">
        <v>41455</v>
      </c>
      <c r="G8473" s="67" t="s">
        <v>1750</v>
      </c>
      <c r="H8473" s="67"/>
      <c r="I8473" s="67" t="s">
        <v>1751</v>
      </c>
      <c r="J8473" s="36">
        <v>40</v>
      </c>
    </row>
    <row r="8474" spans="1:10" x14ac:dyDescent="0.25">
      <c r="A8474" s="67"/>
      <c r="B8474" s="67"/>
      <c r="C8474" s="67"/>
      <c r="D8474" s="67"/>
      <c r="E8474" s="67" t="s">
        <v>383</v>
      </c>
      <c r="F8474" s="68">
        <v>41486</v>
      </c>
      <c r="G8474" s="67" t="s">
        <v>1517</v>
      </c>
      <c r="H8474" s="67"/>
      <c r="I8474" s="67" t="s">
        <v>1518</v>
      </c>
      <c r="J8474" s="36">
        <v>20</v>
      </c>
    </row>
    <row r="8475" spans="1:10" x14ac:dyDescent="0.25">
      <c r="A8475" s="67"/>
      <c r="B8475" s="67"/>
      <c r="C8475" s="67"/>
      <c r="D8475" s="67"/>
      <c r="E8475" s="67" t="s">
        <v>383</v>
      </c>
      <c r="F8475" s="68">
        <v>41517</v>
      </c>
      <c r="G8475" s="67" t="s">
        <v>1508</v>
      </c>
      <c r="H8475" s="67"/>
      <c r="I8475" s="67" t="s">
        <v>1509</v>
      </c>
      <c r="J8475" s="36">
        <v>120</v>
      </c>
    </row>
    <row r="8476" spans="1:10" x14ac:dyDescent="0.25">
      <c r="A8476" s="67"/>
      <c r="B8476" s="67"/>
      <c r="C8476" s="67"/>
      <c r="D8476" s="67"/>
      <c r="E8476" s="67" t="s">
        <v>383</v>
      </c>
      <c r="F8476" s="68">
        <v>41547</v>
      </c>
      <c r="G8476" s="67" t="s">
        <v>1543</v>
      </c>
      <c r="H8476" s="67"/>
      <c r="I8476" s="67" t="s">
        <v>1544</v>
      </c>
      <c r="J8476" s="36">
        <v>20</v>
      </c>
    </row>
    <row r="8477" spans="1:10" x14ac:dyDescent="0.25">
      <c r="A8477" s="67"/>
      <c r="B8477" s="67"/>
      <c r="C8477" s="67"/>
      <c r="D8477" s="67"/>
      <c r="E8477" s="67" t="s">
        <v>383</v>
      </c>
      <c r="F8477" s="68">
        <v>41578</v>
      </c>
      <c r="G8477" s="67" t="s">
        <v>421</v>
      </c>
      <c r="H8477" s="67"/>
      <c r="I8477" s="67" t="s">
        <v>422</v>
      </c>
      <c r="J8477" s="36">
        <v>20</v>
      </c>
    </row>
    <row r="8478" spans="1:10" x14ac:dyDescent="0.25">
      <c r="A8478" s="67"/>
      <c r="B8478" s="67"/>
      <c r="C8478" s="67"/>
      <c r="D8478" s="67"/>
      <c r="E8478" s="67" t="s">
        <v>383</v>
      </c>
      <c r="F8478" s="68">
        <v>41639</v>
      </c>
      <c r="G8478" s="67" t="s">
        <v>1628</v>
      </c>
      <c r="H8478" s="67"/>
      <c r="I8478" s="67" t="s">
        <v>1629</v>
      </c>
      <c r="J8478" s="36">
        <v>100</v>
      </c>
    </row>
    <row r="8479" spans="1:10" x14ac:dyDescent="0.25">
      <c r="A8479" s="67"/>
      <c r="B8479" s="67"/>
      <c r="C8479" s="67"/>
      <c r="D8479" s="67"/>
      <c r="E8479" s="67" t="s">
        <v>383</v>
      </c>
      <c r="F8479" s="68">
        <v>41670</v>
      </c>
      <c r="G8479" s="67" t="s">
        <v>1573</v>
      </c>
      <c r="H8479" s="67"/>
      <c r="I8479" s="67" t="s">
        <v>1574</v>
      </c>
      <c r="J8479" s="36">
        <v>20</v>
      </c>
    </row>
    <row r="8480" spans="1:10" x14ac:dyDescent="0.25">
      <c r="A8480" s="67"/>
      <c r="B8480" s="67"/>
      <c r="C8480" s="67"/>
      <c r="D8480" s="67"/>
      <c r="E8480" s="67" t="s">
        <v>383</v>
      </c>
      <c r="F8480" s="68">
        <v>41676</v>
      </c>
      <c r="G8480" s="67" t="s">
        <v>6330</v>
      </c>
      <c r="H8480" s="67"/>
      <c r="I8480" s="67" t="s">
        <v>6331</v>
      </c>
      <c r="J8480" s="36">
        <v>2037.13</v>
      </c>
    </row>
    <row r="8481" spans="1:10" x14ac:dyDescent="0.25">
      <c r="A8481" s="67"/>
      <c r="B8481" s="67"/>
      <c r="C8481" s="67"/>
      <c r="D8481" s="67"/>
      <c r="E8481" s="67" t="s">
        <v>383</v>
      </c>
      <c r="F8481" s="68">
        <v>41698</v>
      </c>
      <c r="G8481" s="67" t="s">
        <v>1575</v>
      </c>
      <c r="H8481" s="67"/>
      <c r="I8481" s="67" t="s">
        <v>1576</v>
      </c>
      <c r="J8481" s="36">
        <v>20</v>
      </c>
    </row>
    <row r="8482" spans="1:10" x14ac:dyDescent="0.25">
      <c r="A8482" s="67"/>
      <c r="B8482" s="67"/>
      <c r="C8482" s="67"/>
      <c r="D8482" s="67"/>
      <c r="E8482" s="67" t="s">
        <v>383</v>
      </c>
      <c r="F8482" s="68">
        <v>41729</v>
      </c>
      <c r="G8482" s="67" t="s">
        <v>1478</v>
      </c>
      <c r="H8482" s="67"/>
      <c r="I8482" s="67" t="s">
        <v>1479</v>
      </c>
      <c r="J8482" s="36">
        <v>40</v>
      </c>
    </row>
    <row r="8483" spans="1:10" x14ac:dyDescent="0.25">
      <c r="A8483" s="67"/>
      <c r="B8483" s="67"/>
      <c r="C8483" s="67"/>
      <c r="D8483" s="67"/>
      <c r="E8483" s="67" t="s">
        <v>383</v>
      </c>
      <c r="F8483" s="68">
        <v>41820</v>
      </c>
      <c r="G8483" s="67" t="s">
        <v>1638</v>
      </c>
      <c r="H8483" s="67"/>
      <c r="I8483" s="67" t="s">
        <v>1639</v>
      </c>
      <c r="J8483" s="36">
        <v>58</v>
      </c>
    </row>
    <row r="8484" spans="1:10" x14ac:dyDescent="0.25">
      <c r="A8484" s="67"/>
      <c r="B8484" s="67"/>
      <c r="C8484" s="67"/>
      <c r="D8484" s="67"/>
      <c r="E8484" s="67" t="s">
        <v>423</v>
      </c>
      <c r="F8484" s="68">
        <v>41869</v>
      </c>
      <c r="G8484" s="67"/>
      <c r="H8484" s="67"/>
      <c r="I8484" s="67" t="s">
        <v>6332</v>
      </c>
      <c r="J8484" s="36">
        <v>47.75</v>
      </c>
    </row>
    <row r="8485" spans="1:10" x14ac:dyDescent="0.25">
      <c r="A8485" s="67"/>
      <c r="B8485" s="67"/>
      <c r="C8485" s="67"/>
      <c r="D8485" s="67"/>
      <c r="E8485" s="67" t="s">
        <v>383</v>
      </c>
      <c r="F8485" s="68">
        <v>41882</v>
      </c>
      <c r="G8485" s="67" t="s">
        <v>1492</v>
      </c>
      <c r="H8485" s="67"/>
      <c r="I8485" s="67" t="s">
        <v>1493</v>
      </c>
      <c r="J8485" s="36">
        <v>20</v>
      </c>
    </row>
    <row r="8486" spans="1:10" x14ac:dyDescent="0.25">
      <c r="A8486" s="67"/>
      <c r="B8486" s="67"/>
      <c r="C8486" s="67"/>
      <c r="D8486" s="67"/>
      <c r="E8486" s="67" t="s">
        <v>383</v>
      </c>
      <c r="F8486" s="68">
        <v>41912</v>
      </c>
      <c r="G8486" s="67" t="s">
        <v>1642</v>
      </c>
      <c r="H8486" s="67"/>
      <c r="I8486" s="67" t="s">
        <v>1643</v>
      </c>
      <c r="J8486" s="36">
        <v>40</v>
      </c>
    </row>
    <row r="8487" spans="1:10" x14ac:dyDescent="0.25">
      <c r="A8487" s="67"/>
      <c r="B8487" s="67"/>
      <c r="C8487" s="67"/>
      <c r="D8487" s="67"/>
      <c r="E8487" s="67" t="s">
        <v>426</v>
      </c>
      <c r="F8487" s="68">
        <v>41953</v>
      </c>
      <c r="G8487" s="67"/>
      <c r="H8487" s="67" t="s">
        <v>568</v>
      </c>
      <c r="I8487" s="67" t="s">
        <v>569</v>
      </c>
      <c r="J8487" s="36">
        <v>-187.59</v>
      </c>
    </row>
    <row r="8488" spans="1:10" x14ac:dyDescent="0.25">
      <c r="A8488" s="67"/>
      <c r="B8488" s="67"/>
      <c r="C8488" s="67"/>
      <c r="D8488" s="67"/>
      <c r="E8488" s="67" t="s">
        <v>383</v>
      </c>
      <c r="F8488" s="68">
        <v>41973</v>
      </c>
      <c r="G8488" s="67" t="s">
        <v>1646</v>
      </c>
      <c r="H8488" s="67"/>
      <c r="I8488" s="67" t="s">
        <v>1647</v>
      </c>
      <c r="J8488" s="36">
        <v>58</v>
      </c>
    </row>
    <row r="8489" spans="1:10" x14ac:dyDescent="0.25">
      <c r="A8489" s="67"/>
      <c r="B8489" s="67"/>
      <c r="C8489" s="67"/>
      <c r="D8489" s="67"/>
      <c r="E8489" s="67" t="s">
        <v>383</v>
      </c>
      <c r="F8489" s="68">
        <v>42035</v>
      </c>
      <c r="G8489" s="67" t="s">
        <v>1579</v>
      </c>
      <c r="H8489" s="67"/>
      <c r="I8489" s="67" t="s">
        <v>1580</v>
      </c>
      <c r="J8489" s="36">
        <v>20</v>
      </c>
    </row>
    <row r="8490" spans="1:10" x14ac:dyDescent="0.25">
      <c r="A8490" s="67"/>
      <c r="B8490" s="67"/>
      <c r="C8490" s="67"/>
      <c r="D8490" s="67"/>
      <c r="E8490" s="67" t="s">
        <v>423</v>
      </c>
      <c r="F8490" s="68">
        <v>42037</v>
      </c>
      <c r="G8490" s="67"/>
      <c r="H8490" s="67" t="s">
        <v>3351</v>
      </c>
      <c r="I8490" s="67" t="s">
        <v>1324</v>
      </c>
      <c r="J8490" s="36">
        <v>1934.16</v>
      </c>
    </row>
    <row r="8491" spans="1:10" x14ac:dyDescent="0.25">
      <c r="A8491" s="67"/>
      <c r="B8491" s="67"/>
      <c r="C8491" s="67"/>
      <c r="D8491" s="67"/>
      <c r="E8491" s="67" t="s">
        <v>383</v>
      </c>
      <c r="F8491" s="68">
        <v>42063</v>
      </c>
      <c r="G8491" s="67" t="s">
        <v>1549</v>
      </c>
      <c r="H8491" s="67"/>
      <c r="I8491" s="67" t="s">
        <v>1550</v>
      </c>
      <c r="J8491" s="36">
        <v>20</v>
      </c>
    </row>
    <row r="8492" spans="1:10" x14ac:dyDescent="0.25">
      <c r="A8492" s="67"/>
      <c r="B8492" s="67"/>
      <c r="C8492" s="67"/>
      <c r="D8492" s="67"/>
      <c r="E8492" s="67" t="s">
        <v>383</v>
      </c>
      <c r="F8492" s="68">
        <v>42124</v>
      </c>
      <c r="G8492" s="67" t="s">
        <v>1523</v>
      </c>
      <c r="H8492" s="67"/>
      <c r="I8492" s="67" t="s">
        <v>1524</v>
      </c>
      <c r="J8492" s="36">
        <v>20</v>
      </c>
    </row>
    <row r="8493" spans="1:10" x14ac:dyDescent="0.25">
      <c r="A8493" s="67"/>
      <c r="B8493" s="67"/>
      <c r="C8493" s="67"/>
      <c r="D8493" s="67"/>
      <c r="E8493" s="67" t="s">
        <v>383</v>
      </c>
      <c r="F8493" s="68">
        <v>42155</v>
      </c>
      <c r="G8493" s="67" t="s">
        <v>1650</v>
      </c>
      <c r="H8493" s="67"/>
      <c r="I8493" s="67" t="s">
        <v>1651</v>
      </c>
      <c r="J8493" s="36">
        <v>58</v>
      </c>
    </row>
    <row r="8494" spans="1:10" x14ac:dyDescent="0.25">
      <c r="A8494" s="67"/>
      <c r="B8494" s="67"/>
      <c r="C8494" s="67"/>
      <c r="D8494" s="67"/>
      <c r="E8494" s="67" t="s">
        <v>383</v>
      </c>
      <c r="F8494" s="68">
        <v>42185</v>
      </c>
      <c r="G8494" s="67" t="s">
        <v>900</v>
      </c>
      <c r="H8494" s="67"/>
      <c r="I8494" s="67" t="s">
        <v>901</v>
      </c>
      <c r="J8494" s="36">
        <v>20</v>
      </c>
    </row>
    <row r="8495" spans="1:10" x14ac:dyDescent="0.25">
      <c r="A8495" s="67"/>
      <c r="B8495" s="67"/>
      <c r="C8495" s="67"/>
      <c r="D8495" s="67"/>
      <c r="E8495" s="67" t="s">
        <v>383</v>
      </c>
      <c r="F8495" s="68">
        <v>42247</v>
      </c>
      <c r="G8495" s="67" t="s">
        <v>1658</v>
      </c>
      <c r="H8495" s="67"/>
      <c r="I8495" s="67" t="s">
        <v>1659</v>
      </c>
      <c r="J8495" s="36">
        <v>58</v>
      </c>
    </row>
    <row r="8496" spans="1:10" x14ac:dyDescent="0.25">
      <c r="A8496" s="67"/>
      <c r="B8496" s="67"/>
      <c r="C8496" s="67"/>
      <c r="D8496" s="67"/>
      <c r="E8496" s="67" t="s">
        <v>383</v>
      </c>
      <c r="F8496" s="68">
        <v>42277</v>
      </c>
      <c r="G8496" s="67" t="s">
        <v>991</v>
      </c>
      <c r="H8496" s="67"/>
      <c r="I8496" s="67" t="s">
        <v>992</v>
      </c>
      <c r="J8496" s="36">
        <v>58</v>
      </c>
    </row>
    <row r="8497" spans="1:10" x14ac:dyDescent="0.25">
      <c r="A8497" s="67"/>
      <c r="B8497" s="67"/>
      <c r="C8497" s="67"/>
      <c r="D8497" s="67"/>
      <c r="E8497" s="67" t="s">
        <v>390</v>
      </c>
      <c r="F8497" s="68">
        <v>42317</v>
      </c>
      <c r="G8497" s="67"/>
      <c r="H8497" s="67" t="s">
        <v>4297</v>
      </c>
      <c r="I8497" s="67" t="s">
        <v>6333</v>
      </c>
      <c r="J8497" s="36">
        <v>-26.6</v>
      </c>
    </row>
    <row r="8498" spans="1:10" x14ac:dyDescent="0.25">
      <c r="A8498" s="67"/>
      <c r="B8498" s="67"/>
      <c r="C8498" s="67"/>
      <c r="D8498" s="67"/>
      <c r="E8498" s="67" t="s">
        <v>383</v>
      </c>
      <c r="F8498" s="68">
        <v>42338</v>
      </c>
      <c r="G8498" s="67" t="s">
        <v>1525</v>
      </c>
      <c r="H8498" s="67"/>
      <c r="I8498" s="67" t="s">
        <v>1526</v>
      </c>
      <c r="J8498" s="36">
        <v>20</v>
      </c>
    </row>
    <row r="8499" spans="1:10" x14ac:dyDescent="0.25">
      <c r="A8499" s="67"/>
      <c r="B8499" s="67"/>
      <c r="C8499" s="67"/>
      <c r="D8499" s="67"/>
      <c r="E8499" s="67" t="s">
        <v>383</v>
      </c>
      <c r="F8499" s="68">
        <v>42369</v>
      </c>
      <c r="G8499" s="67" t="s">
        <v>1663</v>
      </c>
      <c r="H8499" s="67"/>
      <c r="I8499" s="67" t="s">
        <v>1664</v>
      </c>
      <c r="J8499" s="36">
        <v>76</v>
      </c>
    </row>
    <row r="8500" spans="1:10" x14ac:dyDescent="0.25">
      <c r="A8500" s="67"/>
      <c r="B8500" s="67"/>
      <c r="C8500" s="67"/>
      <c r="D8500" s="67"/>
      <c r="E8500" s="67" t="s">
        <v>423</v>
      </c>
      <c r="F8500" s="68">
        <v>42408</v>
      </c>
      <c r="G8500" s="67"/>
      <c r="H8500" s="67" t="s">
        <v>3351</v>
      </c>
      <c r="I8500" s="67" t="s">
        <v>2358</v>
      </c>
      <c r="J8500" s="36">
        <v>2000</v>
      </c>
    </row>
    <row r="8501" spans="1:10" x14ac:dyDescent="0.25">
      <c r="A8501" s="67"/>
      <c r="B8501" s="67"/>
      <c r="C8501" s="67"/>
      <c r="D8501" s="67"/>
      <c r="E8501" s="67" t="s">
        <v>423</v>
      </c>
      <c r="F8501" s="68">
        <v>42408</v>
      </c>
      <c r="G8501" s="67"/>
      <c r="H8501" s="67"/>
      <c r="I8501" s="67" t="s">
        <v>431</v>
      </c>
      <c r="J8501" s="36">
        <v>-49.2</v>
      </c>
    </row>
    <row r="8502" spans="1:10" x14ac:dyDescent="0.25">
      <c r="A8502" s="67"/>
      <c r="B8502" s="67"/>
      <c r="C8502" s="67"/>
      <c r="D8502" s="67"/>
      <c r="E8502" s="67" t="s">
        <v>383</v>
      </c>
      <c r="F8502" s="68">
        <v>42551</v>
      </c>
      <c r="G8502" s="67" t="s">
        <v>1669</v>
      </c>
      <c r="H8502" s="67"/>
      <c r="I8502" s="67" t="s">
        <v>1670</v>
      </c>
      <c r="J8502" s="36">
        <v>20</v>
      </c>
    </row>
    <row r="8503" spans="1:10" x14ac:dyDescent="0.25">
      <c r="A8503" s="67"/>
      <c r="B8503" s="67"/>
      <c r="C8503" s="67"/>
      <c r="D8503" s="67"/>
      <c r="E8503" s="67" t="s">
        <v>383</v>
      </c>
      <c r="F8503" s="68">
        <v>42582</v>
      </c>
      <c r="G8503" s="67" t="s">
        <v>1830</v>
      </c>
      <c r="H8503" s="67"/>
      <c r="I8503" s="67" t="s">
        <v>1831</v>
      </c>
      <c r="J8503" s="36">
        <v>38</v>
      </c>
    </row>
    <row r="8504" spans="1:10" x14ac:dyDescent="0.25">
      <c r="A8504" s="67"/>
      <c r="B8504" s="67"/>
      <c r="C8504" s="67"/>
      <c r="D8504" s="67"/>
      <c r="E8504" s="67" t="s">
        <v>383</v>
      </c>
      <c r="F8504" s="68">
        <v>42643</v>
      </c>
      <c r="G8504" s="67" t="s">
        <v>1581</v>
      </c>
      <c r="H8504" s="67"/>
      <c r="I8504" s="67" t="s">
        <v>1582</v>
      </c>
      <c r="J8504" s="36">
        <v>60</v>
      </c>
    </row>
    <row r="8505" spans="1:10" x14ac:dyDescent="0.25">
      <c r="A8505" s="67"/>
      <c r="B8505" s="67"/>
      <c r="C8505" s="67"/>
      <c r="D8505" s="67"/>
      <c r="E8505" s="67" t="s">
        <v>383</v>
      </c>
      <c r="F8505" s="68">
        <v>42675</v>
      </c>
      <c r="G8505" s="67" t="s">
        <v>1835</v>
      </c>
      <c r="H8505" s="67"/>
      <c r="I8505" s="67" t="s">
        <v>1836</v>
      </c>
      <c r="J8505" s="36">
        <v>58</v>
      </c>
    </row>
    <row r="8506" spans="1:10" x14ac:dyDescent="0.25">
      <c r="A8506" s="67"/>
      <c r="B8506" s="67"/>
      <c r="C8506" s="67"/>
      <c r="D8506" s="67"/>
      <c r="E8506" s="67" t="s">
        <v>383</v>
      </c>
      <c r="F8506" s="68">
        <v>42704</v>
      </c>
      <c r="G8506" s="67" t="s">
        <v>1468</v>
      </c>
      <c r="H8506" s="67"/>
      <c r="I8506" s="67" t="s">
        <v>1469</v>
      </c>
      <c r="J8506" s="36">
        <v>258</v>
      </c>
    </row>
    <row r="8507" spans="1:10" x14ac:dyDescent="0.25">
      <c r="A8507" s="67"/>
      <c r="B8507" s="67"/>
      <c r="C8507" s="67"/>
      <c r="D8507" s="67"/>
      <c r="E8507" s="67" t="s">
        <v>383</v>
      </c>
      <c r="F8507" s="68">
        <v>42766</v>
      </c>
      <c r="G8507" s="67" t="s">
        <v>1586</v>
      </c>
      <c r="H8507" s="67"/>
      <c r="I8507" s="67" t="s">
        <v>1587</v>
      </c>
      <c r="J8507" s="36">
        <v>20</v>
      </c>
    </row>
    <row r="8508" spans="1:10" x14ac:dyDescent="0.25">
      <c r="A8508" s="67"/>
      <c r="B8508" s="67"/>
      <c r="C8508" s="67"/>
      <c r="D8508" s="67"/>
      <c r="E8508" s="67" t="s">
        <v>383</v>
      </c>
      <c r="F8508" s="68">
        <v>42767</v>
      </c>
      <c r="G8508" s="67" t="s">
        <v>1009</v>
      </c>
      <c r="H8508" s="67"/>
      <c r="I8508" s="67" t="s">
        <v>1556</v>
      </c>
      <c r="J8508" s="36">
        <v>-8927.0400000000009</v>
      </c>
    </row>
    <row r="8509" spans="1:10" x14ac:dyDescent="0.25">
      <c r="A8509" s="67"/>
      <c r="B8509" s="67"/>
      <c r="C8509" s="67"/>
      <c r="D8509" s="67"/>
      <c r="E8509" s="67" t="s">
        <v>383</v>
      </c>
      <c r="F8509" s="68">
        <v>42775</v>
      </c>
      <c r="G8509" s="67" t="s">
        <v>3350</v>
      </c>
      <c r="H8509" s="67" t="s">
        <v>3351</v>
      </c>
      <c r="I8509" s="67"/>
      <c r="J8509" s="36">
        <v>1000</v>
      </c>
    </row>
    <row r="8510" spans="1:10" x14ac:dyDescent="0.25">
      <c r="A8510" s="67"/>
      <c r="B8510" s="67"/>
      <c r="C8510" s="67"/>
      <c r="D8510" s="67"/>
      <c r="E8510" s="67" t="s">
        <v>383</v>
      </c>
      <c r="F8510" s="68">
        <v>42825</v>
      </c>
      <c r="G8510" s="67" t="s">
        <v>1588</v>
      </c>
      <c r="H8510" s="67"/>
      <c r="I8510" s="67" t="s">
        <v>1589</v>
      </c>
      <c r="J8510" s="36">
        <v>20</v>
      </c>
    </row>
    <row r="8511" spans="1:10" x14ac:dyDescent="0.25">
      <c r="A8511" s="67"/>
      <c r="B8511" s="67"/>
      <c r="C8511" s="67"/>
      <c r="D8511" s="67"/>
      <c r="E8511" s="67" t="s">
        <v>383</v>
      </c>
      <c r="F8511" s="68">
        <v>42855</v>
      </c>
      <c r="G8511" s="67" t="s">
        <v>1474</v>
      </c>
      <c r="H8511" s="67"/>
      <c r="I8511" s="67" t="s">
        <v>1475</v>
      </c>
      <c r="J8511" s="36">
        <v>40</v>
      </c>
    </row>
    <row r="8512" spans="1:10" x14ac:dyDescent="0.25">
      <c r="A8512" s="67"/>
      <c r="B8512" s="67"/>
      <c r="C8512" s="67"/>
      <c r="D8512" s="67"/>
      <c r="E8512" s="67" t="s">
        <v>383</v>
      </c>
      <c r="F8512" s="68">
        <v>42886</v>
      </c>
      <c r="G8512" s="67" t="s">
        <v>1545</v>
      </c>
      <c r="H8512" s="67"/>
      <c r="I8512" s="67" t="s">
        <v>1546</v>
      </c>
      <c r="J8512" s="36">
        <v>20</v>
      </c>
    </row>
    <row r="8513" spans="1:10" x14ac:dyDescent="0.25">
      <c r="A8513" s="67"/>
      <c r="B8513" s="67"/>
      <c r="C8513" s="67"/>
      <c r="D8513" s="67"/>
      <c r="E8513" s="67" t="s">
        <v>390</v>
      </c>
      <c r="F8513" s="68">
        <v>43028</v>
      </c>
      <c r="G8513" s="67" t="s">
        <v>6334</v>
      </c>
      <c r="H8513" s="67" t="s">
        <v>6335</v>
      </c>
      <c r="I8513" s="67" t="s">
        <v>6336</v>
      </c>
      <c r="J8513" s="36">
        <v>-77.819999999999993</v>
      </c>
    </row>
    <row r="8514" spans="1:10" x14ac:dyDescent="0.25">
      <c r="A8514" s="67"/>
      <c r="B8514" s="67"/>
      <c r="C8514" s="67"/>
      <c r="D8514" s="67"/>
      <c r="E8514" s="67" t="s">
        <v>390</v>
      </c>
      <c r="F8514" s="68">
        <v>43028</v>
      </c>
      <c r="G8514" s="67" t="s">
        <v>6334</v>
      </c>
      <c r="H8514" s="67" t="s">
        <v>6335</v>
      </c>
      <c r="I8514" s="67" t="s">
        <v>499</v>
      </c>
      <c r="J8514" s="36">
        <v>-0.39</v>
      </c>
    </row>
    <row r="8515" spans="1:10" x14ac:dyDescent="0.25">
      <c r="A8515" s="67"/>
      <c r="B8515" s="67"/>
      <c r="C8515" s="67"/>
      <c r="D8515" s="67"/>
      <c r="E8515" s="67" t="s">
        <v>390</v>
      </c>
      <c r="F8515" s="68">
        <v>43040</v>
      </c>
      <c r="G8515" s="67" t="s">
        <v>6337</v>
      </c>
      <c r="H8515" s="67" t="s">
        <v>6335</v>
      </c>
      <c r="I8515" s="67" t="s">
        <v>6338</v>
      </c>
      <c r="J8515" s="36">
        <v>-209.15</v>
      </c>
    </row>
    <row r="8516" spans="1:10" x14ac:dyDescent="0.25">
      <c r="A8516" s="67"/>
      <c r="B8516" s="67"/>
      <c r="C8516" s="67"/>
      <c r="D8516" s="67"/>
      <c r="E8516" s="67" t="s">
        <v>390</v>
      </c>
      <c r="F8516" s="68">
        <v>43040</v>
      </c>
      <c r="G8516" s="67" t="s">
        <v>6337</v>
      </c>
      <c r="H8516" s="67" t="s">
        <v>6335</v>
      </c>
      <c r="I8516" s="67" t="s">
        <v>6241</v>
      </c>
      <c r="J8516" s="36">
        <v>-1.05</v>
      </c>
    </row>
    <row r="8517" spans="1:10" x14ac:dyDescent="0.25">
      <c r="A8517" s="67"/>
      <c r="B8517" s="67"/>
      <c r="C8517" s="67"/>
      <c r="D8517" s="67"/>
      <c r="E8517" s="67" t="s">
        <v>383</v>
      </c>
      <c r="F8517" s="68">
        <v>43133</v>
      </c>
      <c r="G8517" s="67" t="s">
        <v>3371</v>
      </c>
      <c r="H8517" s="67"/>
      <c r="I8517" s="67" t="s">
        <v>3372</v>
      </c>
      <c r="J8517" s="36">
        <v>1000</v>
      </c>
    </row>
    <row r="8518" spans="1:10" x14ac:dyDescent="0.25">
      <c r="A8518" s="67"/>
      <c r="B8518" s="67"/>
      <c r="C8518" s="67"/>
      <c r="D8518" s="67"/>
      <c r="E8518" s="67" t="s">
        <v>383</v>
      </c>
      <c r="F8518" s="68">
        <v>43281</v>
      </c>
      <c r="G8518" s="67" t="s">
        <v>1175</v>
      </c>
      <c r="H8518" s="67"/>
      <c r="I8518" s="67" t="s">
        <v>1176</v>
      </c>
      <c r="J8518" s="36">
        <v>20</v>
      </c>
    </row>
    <row r="8519" spans="1:10" x14ac:dyDescent="0.25">
      <c r="A8519" s="67"/>
      <c r="B8519" s="67"/>
      <c r="C8519" s="67"/>
      <c r="D8519" s="67"/>
      <c r="E8519" s="67" t="s">
        <v>390</v>
      </c>
      <c r="F8519" s="68">
        <v>43350</v>
      </c>
      <c r="G8519" s="67" t="s">
        <v>6339</v>
      </c>
      <c r="H8519" s="67" t="s">
        <v>950</v>
      </c>
      <c r="I8519" s="67" t="s">
        <v>6340</v>
      </c>
      <c r="J8519" s="36">
        <v>-522.36</v>
      </c>
    </row>
    <row r="8520" spans="1:10" x14ac:dyDescent="0.25">
      <c r="A8520" s="67"/>
      <c r="B8520" s="67"/>
      <c r="C8520" s="67"/>
      <c r="D8520" s="67"/>
      <c r="E8520" s="67" t="s">
        <v>438</v>
      </c>
      <c r="F8520" s="68">
        <v>43544</v>
      </c>
      <c r="G8520" s="67" t="s">
        <v>1527</v>
      </c>
      <c r="H8520" s="67" t="s">
        <v>3351</v>
      </c>
      <c r="I8520" s="67" t="s">
        <v>6341</v>
      </c>
      <c r="J8520" s="36">
        <v>1000</v>
      </c>
    </row>
    <row r="8521" spans="1:10" ht="15.75" thickBot="1" x14ac:dyDescent="0.3">
      <c r="A8521" s="67"/>
      <c r="B8521" s="67"/>
      <c r="C8521" s="67"/>
      <c r="D8521" s="67"/>
      <c r="E8521" s="67" t="s">
        <v>390</v>
      </c>
      <c r="F8521" s="68">
        <v>43791</v>
      </c>
      <c r="G8521" s="67" t="s">
        <v>6834</v>
      </c>
      <c r="H8521" s="67" t="s">
        <v>314</v>
      </c>
      <c r="I8521" s="67" t="s">
        <v>6835</v>
      </c>
      <c r="J8521" s="37">
        <v>-429.87</v>
      </c>
    </row>
    <row r="8522" spans="1:10" x14ac:dyDescent="0.25">
      <c r="A8522" s="67"/>
      <c r="B8522" s="67"/>
      <c r="C8522" s="67" t="s">
        <v>6342</v>
      </c>
      <c r="D8522" s="67"/>
      <c r="E8522" s="67"/>
      <c r="F8522" s="68"/>
      <c r="G8522" s="67"/>
      <c r="H8522" s="67"/>
      <c r="I8522" s="67"/>
      <c r="J8522" s="36">
        <f>ROUND(SUM(J8449:J8521),5)</f>
        <v>6879.36</v>
      </c>
    </row>
    <row r="8523" spans="1:10" x14ac:dyDescent="0.25">
      <c r="A8523" s="64"/>
      <c r="B8523" s="64"/>
      <c r="C8523" s="64" t="s">
        <v>6343</v>
      </c>
      <c r="D8523" s="64"/>
      <c r="E8523" s="64"/>
      <c r="F8523" s="65"/>
      <c r="G8523" s="64"/>
      <c r="H8523" s="64"/>
      <c r="I8523" s="64"/>
      <c r="J8523" s="57"/>
    </row>
    <row r="8524" spans="1:10" x14ac:dyDescent="0.25">
      <c r="A8524" s="67"/>
      <c r="B8524" s="67"/>
      <c r="C8524" s="67"/>
      <c r="D8524" s="67"/>
      <c r="E8524" s="67" t="s">
        <v>383</v>
      </c>
      <c r="F8524" s="68">
        <v>40574</v>
      </c>
      <c r="G8524" s="67" t="s">
        <v>1500</v>
      </c>
      <c r="H8524" s="67"/>
      <c r="I8524" s="67" t="s">
        <v>1501</v>
      </c>
      <c r="J8524" s="36">
        <v>320</v>
      </c>
    </row>
    <row r="8525" spans="1:10" x14ac:dyDescent="0.25">
      <c r="A8525" s="67"/>
      <c r="B8525" s="67"/>
      <c r="C8525" s="67"/>
      <c r="D8525" s="67"/>
      <c r="E8525" s="67" t="s">
        <v>383</v>
      </c>
      <c r="F8525" s="68">
        <v>40574</v>
      </c>
      <c r="G8525" s="67" t="s">
        <v>1561</v>
      </c>
      <c r="H8525" s="67"/>
      <c r="I8525" s="67" t="s">
        <v>1562</v>
      </c>
      <c r="J8525" s="36">
        <v>-160</v>
      </c>
    </row>
    <row r="8526" spans="1:10" x14ac:dyDescent="0.25">
      <c r="A8526" s="67"/>
      <c r="B8526" s="67"/>
      <c r="C8526" s="67"/>
      <c r="D8526" s="67"/>
      <c r="E8526" s="67" t="s">
        <v>383</v>
      </c>
      <c r="F8526" s="68">
        <v>40602</v>
      </c>
      <c r="G8526" s="67" t="s">
        <v>1202</v>
      </c>
      <c r="H8526" s="67"/>
      <c r="I8526" s="67" t="s">
        <v>1203</v>
      </c>
      <c r="J8526" s="36">
        <v>20</v>
      </c>
    </row>
    <row r="8527" spans="1:10" x14ac:dyDescent="0.25">
      <c r="A8527" s="67"/>
      <c r="B8527" s="67"/>
      <c r="C8527" s="67"/>
      <c r="D8527" s="67"/>
      <c r="E8527" s="67" t="s">
        <v>383</v>
      </c>
      <c r="F8527" s="68">
        <v>40663</v>
      </c>
      <c r="G8527" s="67" t="s">
        <v>1612</v>
      </c>
      <c r="H8527" s="67"/>
      <c r="I8527" s="67" t="s">
        <v>1613</v>
      </c>
      <c r="J8527" s="36">
        <v>20</v>
      </c>
    </row>
    <row r="8528" spans="1:10" x14ac:dyDescent="0.25">
      <c r="A8528" s="67"/>
      <c r="B8528" s="67"/>
      <c r="C8528" s="67"/>
      <c r="D8528" s="67"/>
      <c r="E8528" s="67" t="s">
        <v>383</v>
      </c>
      <c r="F8528" s="68">
        <v>40877</v>
      </c>
      <c r="G8528" s="67" t="s">
        <v>894</v>
      </c>
      <c r="H8528" s="67"/>
      <c r="I8528" s="67" t="s">
        <v>895</v>
      </c>
      <c r="J8528" s="36">
        <v>68</v>
      </c>
    </row>
    <row r="8529" spans="1:10" x14ac:dyDescent="0.25">
      <c r="A8529" s="67"/>
      <c r="B8529" s="67"/>
      <c r="C8529" s="67"/>
      <c r="D8529" s="67"/>
      <c r="E8529" s="67" t="s">
        <v>383</v>
      </c>
      <c r="F8529" s="68">
        <v>40939</v>
      </c>
      <c r="G8529" s="67" t="s">
        <v>1539</v>
      </c>
      <c r="H8529" s="67"/>
      <c r="I8529" s="67" t="s">
        <v>1540</v>
      </c>
      <c r="J8529" s="36">
        <v>20</v>
      </c>
    </row>
    <row r="8530" spans="1:10" x14ac:dyDescent="0.25">
      <c r="A8530" s="67"/>
      <c r="B8530" s="67"/>
      <c r="C8530" s="67"/>
      <c r="D8530" s="67"/>
      <c r="E8530" s="67" t="s">
        <v>383</v>
      </c>
      <c r="F8530" s="68">
        <v>40968</v>
      </c>
      <c r="G8530" s="67" t="s">
        <v>1622</v>
      </c>
      <c r="H8530" s="67"/>
      <c r="I8530" s="67" t="s">
        <v>1623</v>
      </c>
      <c r="J8530" s="36">
        <v>40</v>
      </c>
    </row>
    <row r="8531" spans="1:10" x14ac:dyDescent="0.25">
      <c r="A8531" s="67"/>
      <c r="B8531" s="67"/>
      <c r="C8531" s="67"/>
      <c r="D8531" s="67"/>
      <c r="E8531" s="67" t="s">
        <v>383</v>
      </c>
      <c r="F8531" s="68">
        <v>41029</v>
      </c>
      <c r="G8531" s="67" t="s">
        <v>896</v>
      </c>
      <c r="H8531" s="67"/>
      <c r="I8531" s="67" t="s">
        <v>897</v>
      </c>
      <c r="J8531" s="36">
        <v>160</v>
      </c>
    </row>
    <row r="8532" spans="1:10" x14ac:dyDescent="0.25">
      <c r="A8532" s="67"/>
      <c r="B8532" s="67"/>
      <c r="C8532" s="67"/>
      <c r="D8532" s="67"/>
      <c r="E8532" s="67" t="s">
        <v>383</v>
      </c>
      <c r="F8532" s="68">
        <v>41121</v>
      </c>
      <c r="G8532" s="67" t="s">
        <v>1513</v>
      </c>
      <c r="H8532" s="67"/>
      <c r="I8532" s="67" t="s">
        <v>1514</v>
      </c>
      <c r="J8532" s="36">
        <v>20</v>
      </c>
    </row>
    <row r="8533" spans="1:10" x14ac:dyDescent="0.25">
      <c r="A8533" s="67"/>
      <c r="B8533" s="67"/>
      <c r="C8533" s="67"/>
      <c r="D8533" s="67"/>
      <c r="E8533" s="67" t="s">
        <v>383</v>
      </c>
      <c r="F8533" s="68">
        <v>41213</v>
      </c>
      <c r="G8533" s="67" t="s">
        <v>1569</v>
      </c>
      <c r="H8533" s="67"/>
      <c r="I8533" s="67" t="s">
        <v>1570</v>
      </c>
      <c r="J8533" s="36">
        <v>8</v>
      </c>
    </row>
    <row r="8534" spans="1:10" x14ac:dyDescent="0.25">
      <c r="A8534" s="67"/>
      <c r="B8534" s="67"/>
      <c r="C8534" s="67"/>
      <c r="D8534" s="67"/>
      <c r="E8534" s="67" t="s">
        <v>383</v>
      </c>
      <c r="F8534" s="68">
        <v>41243</v>
      </c>
      <c r="G8534" s="67" t="s">
        <v>1734</v>
      </c>
      <c r="H8534" s="67"/>
      <c r="I8534" s="67" t="s">
        <v>1735</v>
      </c>
      <c r="J8534" s="36">
        <v>20</v>
      </c>
    </row>
    <row r="8535" spans="1:10" x14ac:dyDescent="0.25">
      <c r="A8535" s="67"/>
      <c r="B8535" s="67"/>
      <c r="C8535" s="67"/>
      <c r="D8535" s="67"/>
      <c r="E8535" s="67" t="s">
        <v>383</v>
      </c>
      <c r="F8535" s="68">
        <v>41333</v>
      </c>
      <c r="G8535" s="67" t="s">
        <v>1571</v>
      </c>
      <c r="H8535" s="67"/>
      <c r="I8535" s="67" t="s">
        <v>1572</v>
      </c>
      <c r="J8535" s="36">
        <v>20</v>
      </c>
    </row>
    <row r="8536" spans="1:10" x14ac:dyDescent="0.25">
      <c r="A8536" s="67"/>
      <c r="B8536" s="67"/>
      <c r="C8536" s="67"/>
      <c r="D8536" s="67"/>
      <c r="E8536" s="67" t="s">
        <v>383</v>
      </c>
      <c r="F8536" s="68">
        <v>41364</v>
      </c>
      <c r="G8536" s="67" t="s">
        <v>1624</v>
      </c>
      <c r="H8536" s="67"/>
      <c r="I8536" s="67" t="s">
        <v>1625</v>
      </c>
      <c r="J8536" s="36">
        <v>20</v>
      </c>
    </row>
    <row r="8537" spans="1:10" x14ac:dyDescent="0.25">
      <c r="A8537" s="67"/>
      <c r="B8537" s="67"/>
      <c r="C8537" s="67"/>
      <c r="D8537" s="67"/>
      <c r="E8537" s="67" t="s">
        <v>383</v>
      </c>
      <c r="F8537" s="68">
        <v>41394</v>
      </c>
      <c r="G8537" s="67" t="s">
        <v>1515</v>
      </c>
      <c r="H8537" s="67"/>
      <c r="I8537" s="67" t="s">
        <v>1516</v>
      </c>
      <c r="J8537" s="36">
        <v>40</v>
      </c>
    </row>
    <row r="8538" spans="1:10" x14ac:dyDescent="0.25">
      <c r="A8538" s="67"/>
      <c r="B8538" s="67"/>
      <c r="C8538" s="67"/>
      <c r="D8538" s="67"/>
      <c r="E8538" s="67" t="s">
        <v>383</v>
      </c>
      <c r="F8538" s="68">
        <v>41547</v>
      </c>
      <c r="G8538" s="67" t="s">
        <v>1543</v>
      </c>
      <c r="H8538" s="67"/>
      <c r="I8538" s="67" t="s">
        <v>1544</v>
      </c>
      <c r="J8538" s="36">
        <v>38</v>
      </c>
    </row>
    <row r="8539" spans="1:10" x14ac:dyDescent="0.25">
      <c r="A8539" s="67"/>
      <c r="B8539" s="67"/>
      <c r="C8539" s="67"/>
      <c r="D8539" s="67"/>
      <c r="E8539" s="67" t="s">
        <v>383</v>
      </c>
      <c r="F8539" s="68">
        <v>41608</v>
      </c>
      <c r="G8539" s="67" t="s">
        <v>2077</v>
      </c>
      <c r="H8539" s="67"/>
      <c r="I8539" s="67" t="s">
        <v>2078</v>
      </c>
      <c r="J8539" s="36">
        <v>191.98</v>
      </c>
    </row>
    <row r="8540" spans="1:10" x14ac:dyDescent="0.25">
      <c r="A8540" s="67"/>
      <c r="B8540" s="67"/>
      <c r="C8540" s="67"/>
      <c r="D8540" s="67"/>
      <c r="E8540" s="67" t="s">
        <v>383</v>
      </c>
      <c r="F8540" s="68">
        <v>41670</v>
      </c>
      <c r="G8540" s="67" t="s">
        <v>1573</v>
      </c>
      <c r="H8540" s="67"/>
      <c r="I8540" s="67" t="s">
        <v>1574</v>
      </c>
      <c r="J8540" s="36">
        <v>40</v>
      </c>
    </row>
    <row r="8541" spans="1:10" x14ac:dyDescent="0.25">
      <c r="A8541" s="67"/>
      <c r="B8541" s="67"/>
      <c r="C8541" s="67"/>
      <c r="D8541" s="67"/>
      <c r="E8541" s="67" t="s">
        <v>383</v>
      </c>
      <c r="F8541" s="68">
        <v>41729</v>
      </c>
      <c r="G8541" s="67" t="s">
        <v>1478</v>
      </c>
      <c r="H8541" s="67"/>
      <c r="I8541" s="67" t="s">
        <v>1479</v>
      </c>
      <c r="J8541" s="36">
        <v>20</v>
      </c>
    </row>
    <row r="8542" spans="1:10" x14ac:dyDescent="0.25">
      <c r="A8542" s="67"/>
      <c r="B8542" s="67"/>
      <c r="C8542" s="67"/>
      <c r="D8542" s="67"/>
      <c r="E8542" s="67" t="s">
        <v>383</v>
      </c>
      <c r="F8542" s="68">
        <v>41759</v>
      </c>
      <c r="G8542" s="67" t="s">
        <v>1521</v>
      </c>
      <c r="H8542" s="67"/>
      <c r="I8542" s="67" t="s">
        <v>1522</v>
      </c>
      <c r="J8542" s="36">
        <v>20</v>
      </c>
    </row>
    <row r="8543" spans="1:10" x14ac:dyDescent="0.25">
      <c r="A8543" s="67"/>
      <c r="B8543" s="67"/>
      <c r="C8543" s="67"/>
      <c r="D8543" s="67"/>
      <c r="E8543" s="67" t="s">
        <v>383</v>
      </c>
      <c r="F8543" s="68">
        <v>41851</v>
      </c>
      <c r="G8543" s="67" t="s">
        <v>1780</v>
      </c>
      <c r="H8543" s="67"/>
      <c r="I8543" s="67" t="s">
        <v>1781</v>
      </c>
      <c r="J8543" s="36">
        <v>8</v>
      </c>
    </row>
    <row r="8544" spans="1:10" x14ac:dyDescent="0.25">
      <c r="A8544" s="67"/>
      <c r="B8544" s="67"/>
      <c r="C8544" s="67"/>
      <c r="D8544" s="67"/>
      <c r="E8544" s="67" t="s">
        <v>383</v>
      </c>
      <c r="F8544" s="68">
        <v>41912</v>
      </c>
      <c r="G8544" s="67" t="s">
        <v>1642</v>
      </c>
      <c r="H8544" s="67"/>
      <c r="I8544" s="67" t="s">
        <v>1643</v>
      </c>
      <c r="J8544" s="36">
        <v>38</v>
      </c>
    </row>
    <row r="8545" spans="1:10" x14ac:dyDescent="0.25">
      <c r="A8545" s="67"/>
      <c r="B8545" s="67"/>
      <c r="C8545" s="67"/>
      <c r="D8545" s="67"/>
      <c r="E8545" s="67" t="s">
        <v>383</v>
      </c>
      <c r="F8545" s="68">
        <v>42124</v>
      </c>
      <c r="G8545" s="67" t="s">
        <v>1523</v>
      </c>
      <c r="H8545" s="67"/>
      <c r="I8545" s="67" t="s">
        <v>1524</v>
      </c>
      <c r="J8545" s="36">
        <v>20</v>
      </c>
    </row>
    <row r="8546" spans="1:10" x14ac:dyDescent="0.25">
      <c r="A8546" s="67"/>
      <c r="B8546" s="67"/>
      <c r="C8546" s="67"/>
      <c r="D8546" s="67"/>
      <c r="E8546" s="67" t="s">
        <v>383</v>
      </c>
      <c r="F8546" s="68">
        <v>42155</v>
      </c>
      <c r="G8546" s="67" t="s">
        <v>1650</v>
      </c>
      <c r="H8546" s="67"/>
      <c r="I8546" s="67" t="s">
        <v>1651</v>
      </c>
      <c r="J8546" s="36">
        <v>58</v>
      </c>
    </row>
    <row r="8547" spans="1:10" x14ac:dyDescent="0.25">
      <c r="A8547" s="67"/>
      <c r="B8547" s="67"/>
      <c r="C8547" s="67"/>
      <c r="D8547" s="67"/>
      <c r="E8547" s="67" t="s">
        <v>383</v>
      </c>
      <c r="F8547" s="68">
        <v>42277</v>
      </c>
      <c r="G8547" s="67" t="s">
        <v>991</v>
      </c>
      <c r="H8547" s="67"/>
      <c r="I8547" s="67" t="s">
        <v>992</v>
      </c>
      <c r="J8547" s="36">
        <v>38</v>
      </c>
    </row>
    <row r="8548" spans="1:10" x14ac:dyDescent="0.25">
      <c r="A8548" s="67"/>
      <c r="B8548" s="67"/>
      <c r="C8548" s="67"/>
      <c r="D8548" s="67"/>
      <c r="E8548" s="67" t="s">
        <v>383</v>
      </c>
      <c r="F8548" s="68">
        <v>42613</v>
      </c>
      <c r="G8548" s="67" t="s">
        <v>1482</v>
      </c>
      <c r="H8548" s="67"/>
      <c r="I8548" s="67" t="s">
        <v>1483</v>
      </c>
      <c r="J8548" s="36">
        <v>20</v>
      </c>
    </row>
    <row r="8549" spans="1:10" x14ac:dyDescent="0.25">
      <c r="A8549" s="67"/>
      <c r="B8549" s="67"/>
      <c r="C8549" s="67"/>
      <c r="D8549" s="67"/>
      <c r="E8549" s="67" t="s">
        <v>383</v>
      </c>
      <c r="F8549" s="68">
        <v>42643</v>
      </c>
      <c r="G8549" s="67" t="s">
        <v>1581</v>
      </c>
      <c r="H8549" s="67"/>
      <c r="I8549" s="67" t="s">
        <v>1582</v>
      </c>
      <c r="J8549" s="36">
        <v>8</v>
      </c>
    </row>
    <row r="8550" spans="1:10" x14ac:dyDescent="0.25">
      <c r="A8550" s="67"/>
      <c r="B8550" s="67"/>
      <c r="C8550" s="67"/>
      <c r="D8550" s="67"/>
      <c r="E8550" s="67" t="s">
        <v>383</v>
      </c>
      <c r="F8550" s="68">
        <v>42766</v>
      </c>
      <c r="G8550" s="67" t="s">
        <v>1586</v>
      </c>
      <c r="H8550" s="67"/>
      <c r="I8550" s="67" t="s">
        <v>1587</v>
      </c>
      <c r="J8550" s="36">
        <v>40</v>
      </c>
    </row>
    <row r="8551" spans="1:10" x14ac:dyDescent="0.25">
      <c r="A8551" s="67"/>
      <c r="B8551" s="67"/>
      <c r="C8551" s="67"/>
      <c r="D8551" s="67"/>
      <c r="E8551" s="67" t="s">
        <v>383</v>
      </c>
      <c r="F8551" s="68">
        <v>42855</v>
      </c>
      <c r="G8551" s="67" t="s">
        <v>1474</v>
      </c>
      <c r="H8551" s="67"/>
      <c r="I8551" s="67" t="s">
        <v>1475</v>
      </c>
      <c r="J8551" s="36">
        <v>38</v>
      </c>
    </row>
    <row r="8552" spans="1:10" ht="15.75" thickBot="1" x14ac:dyDescent="0.3">
      <c r="A8552" s="67"/>
      <c r="B8552" s="67"/>
      <c r="C8552" s="67"/>
      <c r="D8552" s="67"/>
      <c r="E8552" s="67" t="s">
        <v>383</v>
      </c>
      <c r="F8552" s="68">
        <v>42886</v>
      </c>
      <c r="G8552" s="67" t="s">
        <v>1545</v>
      </c>
      <c r="H8552" s="67"/>
      <c r="I8552" s="67" t="s">
        <v>1546</v>
      </c>
      <c r="J8552" s="37">
        <v>20</v>
      </c>
    </row>
    <row r="8553" spans="1:10" x14ac:dyDescent="0.25">
      <c r="A8553" s="67"/>
      <c r="B8553" s="67"/>
      <c r="C8553" s="67" t="s">
        <v>6344</v>
      </c>
      <c r="D8553" s="67"/>
      <c r="E8553" s="67"/>
      <c r="F8553" s="68"/>
      <c r="G8553" s="67"/>
      <c r="H8553" s="67"/>
      <c r="I8553" s="67"/>
      <c r="J8553" s="36">
        <f>ROUND(SUM(J8523:J8552),5)</f>
        <v>1213.98</v>
      </c>
    </row>
    <row r="8554" spans="1:10" x14ac:dyDescent="0.25">
      <c r="A8554" s="64"/>
      <c r="B8554" s="64"/>
      <c r="C8554" s="64" t="s">
        <v>6345</v>
      </c>
      <c r="D8554" s="64"/>
      <c r="E8554" s="64"/>
      <c r="F8554" s="65"/>
      <c r="G8554" s="64"/>
      <c r="H8554" s="64"/>
      <c r="I8554" s="64"/>
      <c r="J8554" s="57"/>
    </row>
    <row r="8555" spans="1:10" x14ac:dyDescent="0.25">
      <c r="A8555" s="67"/>
      <c r="B8555" s="67"/>
      <c r="C8555" s="67"/>
      <c r="D8555" s="67"/>
      <c r="E8555" s="67" t="s">
        <v>383</v>
      </c>
      <c r="F8555" s="68">
        <v>42613</v>
      </c>
      <c r="G8555" s="67" t="s">
        <v>1482</v>
      </c>
      <c r="H8555" s="67"/>
      <c r="I8555" s="67" t="s">
        <v>1483</v>
      </c>
      <c r="J8555" s="36">
        <v>8</v>
      </c>
    </row>
    <row r="8556" spans="1:10" ht="15.75" thickBot="1" x14ac:dyDescent="0.3">
      <c r="A8556" s="67"/>
      <c r="B8556" s="67"/>
      <c r="C8556" s="67"/>
      <c r="D8556" s="67"/>
      <c r="E8556" s="67" t="s">
        <v>383</v>
      </c>
      <c r="F8556" s="68">
        <v>42809</v>
      </c>
      <c r="G8556" s="67" t="s">
        <v>1527</v>
      </c>
      <c r="H8556" s="67"/>
      <c r="I8556" s="67" t="s">
        <v>1528</v>
      </c>
      <c r="J8556" s="37">
        <v>-8</v>
      </c>
    </row>
    <row r="8557" spans="1:10" x14ac:dyDescent="0.25">
      <c r="A8557" s="67"/>
      <c r="B8557" s="67"/>
      <c r="C8557" s="67" t="s">
        <v>6346</v>
      </c>
      <c r="D8557" s="67"/>
      <c r="E8557" s="67"/>
      <c r="F8557" s="68"/>
      <c r="G8557" s="67"/>
      <c r="H8557" s="67"/>
      <c r="I8557" s="67"/>
      <c r="J8557" s="36">
        <f>ROUND(SUM(J8554:J8556),5)</f>
        <v>0</v>
      </c>
    </row>
    <row r="8558" spans="1:10" x14ac:dyDescent="0.25">
      <c r="A8558" s="64"/>
      <c r="B8558" s="64"/>
      <c r="C8558" s="64" t="s">
        <v>6347</v>
      </c>
      <c r="D8558" s="64"/>
      <c r="E8558" s="64"/>
      <c r="F8558" s="65"/>
      <c r="G8558" s="64"/>
      <c r="H8558" s="64"/>
      <c r="I8558" s="64"/>
      <c r="J8558" s="57"/>
    </row>
    <row r="8559" spans="1:10" x14ac:dyDescent="0.25">
      <c r="A8559" s="67"/>
      <c r="B8559" s="67"/>
      <c r="C8559" s="67"/>
      <c r="D8559" s="67"/>
      <c r="E8559" s="67" t="s">
        <v>383</v>
      </c>
      <c r="F8559" s="68">
        <v>40724</v>
      </c>
      <c r="G8559" s="67" t="s">
        <v>1496</v>
      </c>
      <c r="H8559" s="67"/>
      <c r="I8559" s="67" t="s">
        <v>1497</v>
      </c>
      <c r="J8559" s="36">
        <v>20</v>
      </c>
    </row>
    <row r="8560" spans="1:10" x14ac:dyDescent="0.25">
      <c r="A8560" s="67"/>
      <c r="B8560" s="67"/>
      <c r="C8560" s="67"/>
      <c r="D8560" s="67"/>
      <c r="E8560" s="67" t="s">
        <v>383</v>
      </c>
      <c r="F8560" s="68">
        <v>40908</v>
      </c>
      <c r="G8560" s="67" t="s">
        <v>1618</v>
      </c>
      <c r="H8560" s="67"/>
      <c r="I8560" s="67" t="s">
        <v>1619</v>
      </c>
      <c r="J8560" s="36">
        <v>20</v>
      </c>
    </row>
    <row r="8561" spans="1:10" x14ac:dyDescent="0.25">
      <c r="A8561" s="67"/>
      <c r="B8561" s="67"/>
      <c r="C8561" s="67"/>
      <c r="D8561" s="67"/>
      <c r="E8561" s="67" t="s">
        <v>383</v>
      </c>
      <c r="F8561" s="68">
        <v>40999</v>
      </c>
      <c r="G8561" s="67" t="s">
        <v>702</v>
      </c>
      <c r="H8561" s="67"/>
      <c r="I8561" s="67" t="s">
        <v>703</v>
      </c>
      <c r="J8561" s="36">
        <v>20</v>
      </c>
    </row>
    <row r="8562" spans="1:10" x14ac:dyDescent="0.25">
      <c r="A8562" s="67"/>
      <c r="B8562" s="67"/>
      <c r="C8562" s="67"/>
      <c r="D8562" s="67"/>
      <c r="E8562" s="67" t="s">
        <v>383</v>
      </c>
      <c r="F8562" s="68">
        <v>41029</v>
      </c>
      <c r="G8562" s="67" t="s">
        <v>896</v>
      </c>
      <c r="H8562" s="67"/>
      <c r="I8562" s="67" t="s">
        <v>897</v>
      </c>
      <c r="J8562" s="36">
        <v>20</v>
      </c>
    </row>
    <row r="8563" spans="1:10" x14ac:dyDescent="0.25">
      <c r="A8563" s="67"/>
      <c r="B8563" s="67"/>
      <c r="C8563" s="67"/>
      <c r="D8563" s="67"/>
      <c r="E8563" s="67" t="s">
        <v>383</v>
      </c>
      <c r="F8563" s="68">
        <v>41121</v>
      </c>
      <c r="G8563" s="67" t="s">
        <v>1513</v>
      </c>
      <c r="H8563" s="67"/>
      <c r="I8563" s="67" t="s">
        <v>1514</v>
      </c>
      <c r="J8563" s="36">
        <v>40</v>
      </c>
    </row>
    <row r="8564" spans="1:10" x14ac:dyDescent="0.25">
      <c r="A8564" s="67"/>
      <c r="B8564" s="67"/>
      <c r="C8564" s="67"/>
      <c r="D8564" s="67"/>
      <c r="E8564" s="67" t="s">
        <v>383</v>
      </c>
      <c r="F8564" s="68">
        <v>41243</v>
      </c>
      <c r="G8564" s="67" t="s">
        <v>1738</v>
      </c>
      <c r="H8564" s="67"/>
      <c r="I8564" s="67" t="s">
        <v>1739</v>
      </c>
      <c r="J8564" s="36">
        <v>2000</v>
      </c>
    </row>
    <row r="8565" spans="1:10" x14ac:dyDescent="0.25">
      <c r="A8565" s="67"/>
      <c r="B8565" s="67"/>
      <c r="C8565" s="67"/>
      <c r="D8565" s="67"/>
      <c r="E8565" s="67" t="s">
        <v>383</v>
      </c>
      <c r="F8565" s="68">
        <v>41305</v>
      </c>
      <c r="G8565" s="67" t="s">
        <v>1488</v>
      </c>
      <c r="H8565" s="67"/>
      <c r="I8565" s="67" t="s">
        <v>1489</v>
      </c>
      <c r="J8565" s="36">
        <v>80</v>
      </c>
    </row>
    <row r="8566" spans="1:10" x14ac:dyDescent="0.25">
      <c r="A8566" s="67"/>
      <c r="B8566" s="67"/>
      <c r="C8566" s="67"/>
      <c r="D8566" s="67"/>
      <c r="E8566" s="67" t="s">
        <v>383</v>
      </c>
      <c r="F8566" s="68">
        <v>41364</v>
      </c>
      <c r="G8566" s="67" t="s">
        <v>1624</v>
      </c>
      <c r="H8566" s="67"/>
      <c r="I8566" s="67" t="s">
        <v>1625</v>
      </c>
      <c r="J8566" s="36">
        <v>60</v>
      </c>
    </row>
    <row r="8567" spans="1:10" x14ac:dyDescent="0.25">
      <c r="A8567" s="67"/>
      <c r="B8567" s="67"/>
      <c r="C8567" s="67"/>
      <c r="D8567" s="67"/>
      <c r="E8567" s="67" t="s">
        <v>383</v>
      </c>
      <c r="F8567" s="68">
        <v>41455</v>
      </c>
      <c r="G8567" s="67" t="s">
        <v>1750</v>
      </c>
      <c r="H8567" s="67"/>
      <c r="I8567" s="67" t="s">
        <v>1751</v>
      </c>
      <c r="J8567" s="36">
        <v>20</v>
      </c>
    </row>
    <row r="8568" spans="1:10" x14ac:dyDescent="0.25">
      <c r="A8568" s="67"/>
      <c r="B8568" s="67"/>
      <c r="C8568" s="67"/>
      <c r="D8568" s="67"/>
      <c r="E8568" s="67" t="s">
        <v>383</v>
      </c>
      <c r="F8568" s="68">
        <v>41517</v>
      </c>
      <c r="G8568" s="67" t="s">
        <v>1508</v>
      </c>
      <c r="H8568" s="67"/>
      <c r="I8568" s="67" t="s">
        <v>1509</v>
      </c>
      <c r="J8568" s="36">
        <v>20</v>
      </c>
    </row>
    <row r="8569" spans="1:10" x14ac:dyDescent="0.25">
      <c r="A8569" s="67"/>
      <c r="B8569" s="67"/>
      <c r="C8569" s="67"/>
      <c r="D8569" s="67"/>
      <c r="E8569" s="67" t="s">
        <v>383</v>
      </c>
      <c r="F8569" s="68">
        <v>41517</v>
      </c>
      <c r="G8569" s="67" t="s">
        <v>1752</v>
      </c>
      <c r="H8569" s="67"/>
      <c r="I8569" s="67" t="s">
        <v>1753</v>
      </c>
      <c r="J8569" s="36">
        <v>-691.54</v>
      </c>
    </row>
    <row r="8570" spans="1:10" x14ac:dyDescent="0.25">
      <c r="A8570" s="67"/>
      <c r="B8570" s="67"/>
      <c r="C8570" s="67"/>
      <c r="D8570" s="67"/>
      <c r="E8570" s="67" t="s">
        <v>383</v>
      </c>
      <c r="F8570" s="68">
        <v>41547</v>
      </c>
      <c r="G8570" s="67" t="s">
        <v>1756</v>
      </c>
      <c r="H8570" s="67"/>
      <c r="I8570" s="67" t="s">
        <v>1757</v>
      </c>
      <c r="J8570" s="36">
        <v>-1043.6300000000001</v>
      </c>
    </row>
    <row r="8571" spans="1:10" x14ac:dyDescent="0.25">
      <c r="A8571" s="67"/>
      <c r="B8571" s="67"/>
      <c r="C8571" s="67"/>
      <c r="D8571" s="67"/>
      <c r="E8571" s="67" t="s">
        <v>383</v>
      </c>
      <c r="F8571" s="68">
        <v>41578</v>
      </c>
      <c r="G8571" s="67" t="s">
        <v>2469</v>
      </c>
      <c r="H8571" s="67"/>
      <c r="I8571" s="67" t="s">
        <v>2470</v>
      </c>
      <c r="J8571" s="36">
        <v>1500</v>
      </c>
    </row>
    <row r="8572" spans="1:10" x14ac:dyDescent="0.25">
      <c r="A8572" s="67"/>
      <c r="B8572" s="67"/>
      <c r="C8572" s="67"/>
      <c r="D8572" s="67"/>
      <c r="E8572" s="67" t="s">
        <v>383</v>
      </c>
      <c r="F8572" s="68">
        <v>41608</v>
      </c>
      <c r="G8572" s="67" t="s">
        <v>3515</v>
      </c>
      <c r="H8572" s="67"/>
      <c r="I8572" s="67" t="s">
        <v>3516</v>
      </c>
      <c r="J8572" s="36">
        <v>-70</v>
      </c>
    </row>
    <row r="8573" spans="1:10" x14ac:dyDescent="0.25">
      <c r="A8573" s="67"/>
      <c r="B8573" s="67"/>
      <c r="C8573" s="67"/>
      <c r="D8573" s="67"/>
      <c r="E8573" s="67" t="s">
        <v>383</v>
      </c>
      <c r="F8573" s="68">
        <v>41608</v>
      </c>
      <c r="G8573" s="67" t="s">
        <v>2077</v>
      </c>
      <c r="H8573" s="67"/>
      <c r="I8573" s="67" t="s">
        <v>2078</v>
      </c>
      <c r="J8573" s="36">
        <v>185.86</v>
      </c>
    </row>
    <row r="8574" spans="1:10" x14ac:dyDescent="0.25">
      <c r="A8574" s="67"/>
      <c r="B8574" s="67"/>
      <c r="C8574" s="67"/>
      <c r="D8574" s="67"/>
      <c r="E8574" s="67" t="s">
        <v>383</v>
      </c>
      <c r="F8574" s="68">
        <v>41670</v>
      </c>
      <c r="G8574" s="67" t="s">
        <v>1573</v>
      </c>
      <c r="H8574" s="67"/>
      <c r="I8574" s="67" t="s">
        <v>1574</v>
      </c>
      <c r="J8574" s="36">
        <v>40</v>
      </c>
    </row>
    <row r="8575" spans="1:10" x14ac:dyDescent="0.25">
      <c r="A8575" s="67"/>
      <c r="B8575" s="67"/>
      <c r="C8575" s="67"/>
      <c r="D8575" s="67"/>
      <c r="E8575" s="67" t="s">
        <v>383</v>
      </c>
      <c r="F8575" s="68">
        <v>41698</v>
      </c>
      <c r="G8575" s="67" t="s">
        <v>1575</v>
      </c>
      <c r="H8575" s="67"/>
      <c r="I8575" s="67" t="s">
        <v>1576</v>
      </c>
      <c r="J8575" s="36">
        <v>20</v>
      </c>
    </row>
    <row r="8576" spans="1:10" x14ac:dyDescent="0.25">
      <c r="A8576" s="67"/>
      <c r="B8576" s="67"/>
      <c r="C8576" s="67"/>
      <c r="D8576" s="67"/>
      <c r="E8576" s="67" t="s">
        <v>383</v>
      </c>
      <c r="F8576" s="68">
        <v>41729</v>
      </c>
      <c r="G8576" s="67" t="s">
        <v>1478</v>
      </c>
      <c r="H8576" s="67"/>
      <c r="I8576" s="67" t="s">
        <v>1479</v>
      </c>
      <c r="J8576" s="36">
        <v>20</v>
      </c>
    </row>
    <row r="8577" spans="1:10" x14ac:dyDescent="0.25">
      <c r="A8577" s="67"/>
      <c r="B8577" s="67"/>
      <c r="C8577" s="67"/>
      <c r="D8577" s="67"/>
      <c r="E8577" s="67" t="s">
        <v>383</v>
      </c>
      <c r="F8577" s="68">
        <v>41912</v>
      </c>
      <c r="G8577" s="67" t="s">
        <v>1642</v>
      </c>
      <c r="H8577" s="67"/>
      <c r="I8577" s="67" t="s">
        <v>1643</v>
      </c>
      <c r="J8577" s="36">
        <v>38</v>
      </c>
    </row>
    <row r="8578" spans="1:10" x14ac:dyDescent="0.25">
      <c r="A8578" s="67"/>
      <c r="B8578" s="67"/>
      <c r="C8578" s="67"/>
      <c r="D8578" s="67"/>
      <c r="E8578" s="67" t="s">
        <v>383</v>
      </c>
      <c r="F8578" s="68">
        <v>41953</v>
      </c>
      <c r="G8578" s="67" t="s">
        <v>6348</v>
      </c>
      <c r="H8578" s="67"/>
      <c r="I8578" s="67" t="s">
        <v>6349</v>
      </c>
      <c r="J8578" s="36">
        <v>368</v>
      </c>
    </row>
    <row r="8579" spans="1:10" x14ac:dyDescent="0.25">
      <c r="A8579" s="67"/>
      <c r="B8579" s="67"/>
      <c r="C8579" s="67"/>
      <c r="D8579" s="67"/>
      <c r="E8579" s="67" t="s">
        <v>383</v>
      </c>
      <c r="F8579" s="68">
        <v>42035</v>
      </c>
      <c r="G8579" s="67" t="s">
        <v>1579</v>
      </c>
      <c r="H8579" s="67"/>
      <c r="I8579" s="67" t="s">
        <v>1580</v>
      </c>
      <c r="J8579" s="36">
        <v>40</v>
      </c>
    </row>
    <row r="8580" spans="1:10" x14ac:dyDescent="0.25">
      <c r="A8580" s="67"/>
      <c r="B8580" s="67"/>
      <c r="C8580" s="67"/>
      <c r="D8580" s="67"/>
      <c r="E8580" s="67" t="s">
        <v>383</v>
      </c>
      <c r="F8580" s="68">
        <v>42063</v>
      </c>
      <c r="G8580" s="67" t="s">
        <v>1549</v>
      </c>
      <c r="H8580" s="67"/>
      <c r="I8580" s="67" t="s">
        <v>1550</v>
      </c>
      <c r="J8580" s="36">
        <v>20</v>
      </c>
    </row>
    <row r="8581" spans="1:10" x14ac:dyDescent="0.25">
      <c r="A8581" s="67"/>
      <c r="B8581" s="67"/>
      <c r="C8581" s="67"/>
      <c r="D8581" s="67"/>
      <c r="E8581" s="67" t="s">
        <v>383</v>
      </c>
      <c r="F8581" s="68">
        <v>42124</v>
      </c>
      <c r="G8581" s="67" t="s">
        <v>1523</v>
      </c>
      <c r="H8581" s="67"/>
      <c r="I8581" s="67" t="s">
        <v>1524</v>
      </c>
      <c r="J8581" s="36">
        <v>38</v>
      </c>
    </row>
    <row r="8582" spans="1:10" x14ac:dyDescent="0.25">
      <c r="A8582" s="67"/>
      <c r="B8582" s="67"/>
      <c r="C8582" s="67"/>
      <c r="D8582" s="67"/>
      <c r="E8582" s="67" t="s">
        <v>383</v>
      </c>
      <c r="F8582" s="68">
        <v>42308</v>
      </c>
      <c r="G8582" s="67" t="s">
        <v>1460</v>
      </c>
      <c r="H8582" s="67"/>
      <c r="I8582" s="67" t="s">
        <v>1461</v>
      </c>
      <c r="J8582" s="36">
        <v>20</v>
      </c>
    </row>
    <row r="8583" spans="1:10" x14ac:dyDescent="0.25">
      <c r="A8583" s="67"/>
      <c r="B8583" s="67"/>
      <c r="C8583" s="67"/>
      <c r="D8583" s="67"/>
      <c r="E8583" s="67" t="s">
        <v>383</v>
      </c>
      <c r="F8583" s="68">
        <v>42338</v>
      </c>
      <c r="G8583" s="67" t="s">
        <v>1525</v>
      </c>
      <c r="H8583" s="67"/>
      <c r="I8583" s="67" t="s">
        <v>1526</v>
      </c>
      <c r="J8583" s="36">
        <v>38</v>
      </c>
    </row>
    <row r="8584" spans="1:10" x14ac:dyDescent="0.25">
      <c r="A8584" s="67"/>
      <c r="B8584" s="67"/>
      <c r="C8584" s="67"/>
      <c r="D8584" s="67"/>
      <c r="E8584" s="67" t="s">
        <v>426</v>
      </c>
      <c r="F8584" s="68">
        <v>42422</v>
      </c>
      <c r="G8584" s="67"/>
      <c r="H8584" s="67" t="s">
        <v>5660</v>
      </c>
      <c r="I8584" s="67" t="s">
        <v>5661</v>
      </c>
      <c r="J8584" s="36">
        <v>-21.99</v>
      </c>
    </row>
    <row r="8585" spans="1:10" x14ac:dyDescent="0.25">
      <c r="A8585" s="67"/>
      <c r="B8585" s="67"/>
      <c r="C8585" s="67"/>
      <c r="D8585" s="67"/>
      <c r="E8585" s="67" t="s">
        <v>426</v>
      </c>
      <c r="F8585" s="68">
        <v>42429</v>
      </c>
      <c r="G8585" s="67"/>
      <c r="H8585" s="67" t="s">
        <v>6350</v>
      </c>
      <c r="I8585" s="67" t="s">
        <v>6351</v>
      </c>
      <c r="J8585" s="36">
        <v>-200</v>
      </c>
    </row>
    <row r="8586" spans="1:10" x14ac:dyDescent="0.25">
      <c r="A8586" s="67"/>
      <c r="B8586" s="67"/>
      <c r="C8586" s="67"/>
      <c r="D8586" s="67"/>
      <c r="E8586" s="67" t="s">
        <v>426</v>
      </c>
      <c r="F8586" s="68">
        <v>42450</v>
      </c>
      <c r="G8586" s="67"/>
      <c r="H8586" s="67" t="s">
        <v>1437</v>
      </c>
      <c r="I8586" s="67" t="s">
        <v>6352</v>
      </c>
      <c r="J8586" s="36">
        <v>-200.36</v>
      </c>
    </row>
    <row r="8587" spans="1:10" x14ac:dyDescent="0.25">
      <c r="A8587" s="67"/>
      <c r="B8587" s="67"/>
      <c r="C8587" s="67"/>
      <c r="D8587" s="67"/>
      <c r="E8587" s="67" t="s">
        <v>383</v>
      </c>
      <c r="F8587" s="68">
        <v>42460</v>
      </c>
      <c r="G8587" s="67" t="s">
        <v>1466</v>
      </c>
      <c r="H8587" s="67"/>
      <c r="I8587" s="67" t="s">
        <v>1467</v>
      </c>
      <c r="J8587" s="36">
        <v>40</v>
      </c>
    </row>
    <row r="8588" spans="1:10" x14ac:dyDescent="0.25">
      <c r="A8588" s="67"/>
      <c r="B8588" s="67"/>
      <c r="C8588" s="67"/>
      <c r="D8588" s="67"/>
      <c r="E8588" s="67" t="s">
        <v>383</v>
      </c>
      <c r="F8588" s="68">
        <v>42551</v>
      </c>
      <c r="G8588" s="67" t="s">
        <v>1669</v>
      </c>
      <c r="H8588" s="67"/>
      <c r="I8588" s="67" t="s">
        <v>1670</v>
      </c>
      <c r="J8588" s="36">
        <v>40</v>
      </c>
    </row>
    <row r="8589" spans="1:10" x14ac:dyDescent="0.25">
      <c r="A8589" s="67"/>
      <c r="B8589" s="67"/>
      <c r="C8589" s="67"/>
      <c r="D8589" s="67"/>
      <c r="E8589" s="67" t="s">
        <v>383</v>
      </c>
      <c r="F8589" s="68">
        <v>42613</v>
      </c>
      <c r="G8589" s="67" t="s">
        <v>1482</v>
      </c>
      <c r="H8589" s="67"/>
      <c r="I8589" s="67" t="s">
        <v>1483</v>
      </c>
      <c r="J8589" s="36">
        <v>20</v>
      </c>
    </row>
    <row r="8590" spans="1:10" x14ac:dyDescent="0.25">
      <c r="A8590" s="67"/>
      <c r="B8590" s="67"/>
      <c r="C8590" s="67"/>
      <c r="D8590" s="67"/>
      <c r="E8590" s="67" t="s">
        <v>383</v>
      </c>
      <c r="F8590" s="68">
        <v>42643</v>
      </c>
      <c r="G8590" s="67" t="s">
        <v>1581</v>
      </c>
      <c r="H8590" s="67"/>
      <c r="I8590" s="67" t="s">
        <v>1582</v>
      </c>
      <c r="J8590" s="36">
        <v>40</v>
      </c>
    </row>
    <row r="8591" spans="1:10" x14ac:dyDescent="0.25">
      <c r="A8591" s="67"/>
      <c r="B8591" s="67"/>
      <c r="C8591" s="67"/>
      <c r="D8591" s="67"/>
      <c r="E8591" s="67" t="s">
        <v>423</v>
      </c>
      <c r="F8591" s="68">
        <v>42656</v>
      </c>
      <c r="G8591" s="67"/>
      <c r="H8591" s="67" t="s">
        <v>1637</v>
      </c>
      <c r="I8591" s="67" t="s">
        <v>1675</v>
      </c>
      <c r="J8591" s="36">
        <v>1000</v>
      </c>
    </row>
    <row r="8592" spans="1:10" x14ac:dyDescent="0.25">
      <c r="A8592" s="67"/>
      <c r="B8592" s="67"/>
      <c r="C8592" s="67"/>
      <c r="D8592" s="67"/>
      <c r="E8592" s="67" t="s">
        <v>423</v>
      </c>
      <c r="F8592" s="68">
        <v>42656</v>
      </c>
      <c r="G8592" s="67"/>
      <c r="H8592" s="67"/>
      <c r="I8592" s="67" t="s">
        <v>431</v>
      </c>
      <c r="J8592" s="36">
        <v>-28.95</v>
      </c>
    </row>
    <row r="8593" spans="1:10" x14ac:dyDescent="0.25">
      <c r="A8593" s="67"/>
      <c r="B8593" s="67"/>
      <c r="C8593" s="67"/>
      <c r="D8593" s="67"/>
      <c r="E8593" s="67" t="s">
        <v>383</v>
      </c>
      <c r="F8593" s="68">
        <v>42704</v>
      </c>
      <c r="G8593" s="67" t="s">
        <v>1468</v>
      </c>
      <c r="H8593" s="67"/>
      <c r="I8593" s="67" t="s">
        <v>1469</v>
      </c>
      <c r="J8593" s="36">
        <v>40</v>
      </c>
    </row>
    <row r="8594" spans="1:10" x14ac:dyDescent="0.25">
      <c r="A8594" s="67"/>
      <c r="B8594" s="67"/>
      <c r="C8594" s="67"/>
      <c r="D8594" s="67"/>
      <c r="E8594" s="67" t="s">
        <v>383</v>
      </c>
      <c r="F8594" s="68">
        <v>42735</v>
      </c>
      <c r="G8594" s="67" t="s">
        <v>1470</v>
      </c>
      <c r="H8594" s="67"/>
      <c r="I8594" s="67" t="s">
        <v>1471</v>
      </c>
      <c r="J8594" s="36">
        <v>20</v>
      </c>
    </row>
    <row r="8595" spans="1:10" x14ac:dyDescent="0.25">
      <c r="A8595" s="67"/>
      <c r="B8595" s="67"/>
      <c r="C8595" s="67"/>
      <c r="D8595" s="67"/>
      <c r="E8595" s="67" t="s">
        <v>383</v>
      </c>
      <c r="F8595" s="68">
        <v>42794</v>
      </c>
      <c r="G8595" s="67" t="s">
        <v>1551</v>
      </c>
      <c r="H8595" s="67"/>
      <c r="I8595" s="67" t="s">
        <v>1465</v>
      </c>
      <c r="J8595" s="36">
        <v>38</v>
      </c>
    </row>
    <row r="8596" spans="1:10" x14ac:dyDescent="0.25">
      <c r="A8596" s="67"/>
      <c r="B8596" s="67"/>
      <c r="C8596" s="67"/>
      <c r="D8596" s="67"/>
      <c r="E8596" s="67" t="s">
        <v>383</v>
      </c>
      <c r="F8596" s="68">
        <v>42825</v>
      </c>
      <c r="G8596" s="67" t="s">
        <v>1588</v>
      </c>
      <c r="H8596" s="67"/>
      <c r="I8596" s="67" t="s">
        <v>1589</v>
      </c>
      <c r="J8596" s="36">
        <v>40</v>
      </c>
    </row>
    <row r="8597" spans="1:10" x14ac:dyDescent="0.25">
      <c r="A8597" s="67"/>
      <c r="B8597" s="67"/>
      <c r="C8597" s="67"/>
      <c r="D8597" s="67"/>
      <c r="E8597" s="67" t="s">
        <v>390</v>
      </c>
      <c r="F8597" s="68">
        <v>43173</v>
      </c>
      <c r="G8597" s="67" t="s">
        <v>6353</v>
      </c>
      <c r="H8597" s="67" t="s">
        <v>6354</v>
      </c>
      <c r="I8597" s="67" t="s">
        <v>6355</v>
      </c>
      <c r="J8597" s="36">
        <v>-128.35</v>
      </c>
    </row>
    <row r="8598" spans="1:10" x14ac:dyDescent="0.25">
      <c r="A8598" s="67"/>
      <c r="B8598" s="67"/>
      <c r="C8598" s="67"/>
      <c r="D8598" s="67"/>
      <c r="E8598" s="67" t="s">
        <v>383</v>
      </c>
      <c r="F8598" s="68">
        <v>43187</v>
      </c>
      <c r="G8598" s="67" t="s">
        <v>3506</v>
      </c>
      <c r="H8598" s="67"/>
      <c r="I8598" s="67" t="s">
        <v>6356</v>
      </c>
      <c r="J8598" s="36">
        <v>-127.72</v>
      </c>
    </row>
    <row r="8599" spans="1:10" x14ac:dyDescent="0.25">
      <c r="A8599" s="67"/>
      <c r="B8599" s="67"/>
      <c r="C8599" s="67"/>
      <c r="D8599" s="67"/>
      <c r="E8599" s="67" t="s">
        <v>383</v>
      </c>
      <c r="F8599" s="68">
        <v>43373</v>
      </c>
      <c r="G8599" s="67" t="s">
        <v>5675</v>
      </c>
      <c r="H8599" s="67"/>
      <c r="I8599" s="67" t="s">
        <v>5676</v>
      </c>
      <c r="J8599" s="36">
        <v>10000</v>
      </c>
    </row>
    <row r="8600" spans="1:10" x14ac:dyDescent="0.25">
      <c r="A8600" s="67"/>
      <c r="B8600" s="67"/>
      <c r="C8600" s="67"/>
      <c r="D8600" s="67"/>
      <c r="E8600" s="67" t="s">
        <v>390</v>
      </c>
      <c r="F8600" s="68">
        <v>43374</v>
      </c>
      <c r="G8600" s="67" t="s">
        <v>6357</v>
      </c>
      <c r="H8600" s="67" t="s">
        <v>6354</v>
      </c>
      <c r="I8600" s="67" t="s">
        <v>6358</v>
      </c>
      <c r="J8600" s="36">
        <v>-731.83</v>
      </c>
    </row>
    <row r="8601" spans="1:10" x14ac:dyDescent="0.25">
      <c r="A8601" s="67"/>
      <c r="B8601" s="67"/>
      <c r="C8601" s="67"/>
      <c r="D8601" s="67"/>
      <c r="E8601" s="67" t="s">
        <v>390</v>
      </c>
      <c r="F8601" s="68">
        <v>43374</v>
      </c>
      <c r="G8601" s="67" t="s">
        <v>6359</v>
      </c>
      <c r="H8601" s="67" t="s">
        <v>6360</v>
      </c>
      <c r="I8601" s="67" t="s">
        <v>6361</v>
      </c>
      <c r="J8601" s="36">
        <v>-765.05</v>
      </c>
    </row>
    <row r="8602" spans="1:10" x14ac:dyDescent="0.25">
      <c r="A8602" s="67"/>
      <c r="B8602" s="67"/>
      <c r="C8602" s="67"/>
      <c r="D8602" s="67"/>
      <c r="E8602" s="67" t="s">
        <v>390</v>
      </c>
      <c r="F8602" s="68">
        <v>43374</v>
      </c>
      <c r="G8602" s="67" t="s">
        <v>6362</v>
      </c>
      <c r="H8602" s="67" t="s">
        <v>6360</v>
      </c>
      <c r="I8602" s="67" t="s">
        <v>6363</v>
      </c>
      <c r="J8602" s="36">
        <v>-52.37</v>
      </c>
    </row>
    <row r="8603" spans="1:10" x14ac:dyDescent="0.25">
      <c r="A8603" s="67"/>
      <c r="B8603" s="67"/>
      <c r="C8603" s="67"/>
      <c r="D8603" s="67"/>
      <c r="E8603" s="67" t="s">
        <v>390</v>
      </c>
      <c r="F8603" s="68">
        <v>43435</v>
      </c>
      <c r="G8603" s="67" t="s">
        <v>6364</v>
      </c>
      <c r="H8603" s="67" t="s">
        <v>6354</v>
      </c>
      <c r="I8603" s="67" t="s">
        <v>6365</v>
      </c>
      <c r="J8603" s="36">
        <v>-60.02</v>
      </c>
    </row>
    <row r="8604" spans="1:10" x14ac:dyDescent="0.25">
      <c r="A8604" s="67"/>
      <c r="B8604" s="67"/>
      <c r="C8604" s="67"/>
      <c r="D8604" s="67"/>
      <c r="E8604" s="67" t="s">
        <v>390</v>
      </c>
      <c r="F8604" s="68">
        <v>43451</v>
      </c>
      <c r="G8604" s="67" t="s">
        <v>1533</v>
      </c>
      <c r="H8604" s="67" t="s">
        <v>568</v>
      </c>
      <c r="I8604" s="67" t="s">
        <v>6366</v>
      </c>
      <c r="J8604" s="36">
        <v>-30.75</v>
      </c>
    </row>
    <row r="8605" spans="1:10" x14ac:dyDescent="0.25">
      <c r="A8605" s="67"/>
      <c r="B8605" s="67"/>
      <c r="C8605" s="67"/>
      <c r="D8605" s="67"/>
      <c r="E8605" s="67" t="s">
        <v>390</v>
      </c>
      <c r="F8605" s="68">
        <v>43455</v>
      </c>
      <c r="G8605" s="67" t="s">
        <v>1951</v>
      </c>
      <c r="H8605" s="67" t="s">
        <v>568</v>
      </c>
      <c r="I8605" s="67" t="s">
        <v>6367</v>
      </c>
      <c r="J8605" s="36">
        <v>-61.07</v>
      </c>
    </row>
    <row r="8606" spans="1:10" x14ac:dyDescent="0.25">
      <c r="A8606" s="67"/>
      <c r="B8606" s="67"/>
      <c r="C8606" s="67"/>
      <c r="D8606" s="67"/>
      <c r="E8606" s="67" t="s">
        <v>390</v>
      </c>
      <c r="F8606" s="68">
        <v>43465</v>
      </c>
      <c r="G8606" s="67" t="s">
        <v>6368</v>
      </c>
      <c r="H8606" s="67" t="s">
        <v>6369</v>
      </c>
      <c r="I8606" s="67" t="s">
        <v>6370</v>
      </c>
      <c r="J8606" s="36">
        <v>-178.74</v>
      </c>
    </row>
    <row r="8607" spans="1:10" x14ac:dyDescent="0.25">
      <c r="A8607" s="67"/>
      <c r="B8607" s="67"/>
      <c r="C8607" s="67"/>
      <c r="D8607" s="67"/>
      <c r="E8607" s="67" t="s">
        <v>390</v>
      </c>
      <c r="F8607" s="68">
        <v>43474</v>
      </c>
      <c r="G8607" s="67" t="s">
        <v>6371</v>
      </c>
      <c r="H8607" s="67" t="s">
        <v>6369</v>
      </c>
      <c r="I8607" s="67" t="s">
        <v>6372</v>
      </c>
      <c r="J8607" s="36">
        <v>-400</v>
      </c>
    </row>
    <row r="8608" spans="1:10" x14ac:dyDescent="0.25">
      <c r="A8608" s="67"/>
      <c r="B8608" s="67"/>
      <c r="C8608" s="67"/>
      <c r="D8608" s="67"/>
      <c r="E8608" s="67" t="s">
        <v>390</v>
      </c>
      <c r="F8608" s="68">
        <v>43482</v>
      </c>
      <c r="G8608" s="67" t="s">
        <v>6373</v>
      </c>
      <c r="H8608" s="67" t="s">
        <v>6369</v>
      </c>
      <c r="I8608" s="67" t="s">
        <v>6374</v>
      </c>
      <c r="J8608" s="36">
        <v>-50</v>
      </c>
    </row>
    <row r="8609" spans="1:10" x14ac:dyDescent="0.25">
      <c r="A8609" s="67"/>
      <c r="B8609" s="67"/>
      <c r="C8609" s="67"/>
      <c r="D8609" s="67"/>
      <c r="E8609" s="67" t="s">
        <v>383</v>
      </c>
      <c r="F8609" s="68">
        <v>43500</v>
      </c>
      <c r="G8609" s="67" t="s">
        <v>6375</v>
      </c>
      <c r="H8609" s="67"/>
      <c r="I8609" s="67" t="s">
        <v>6376</v>
      </c>
      <c r="J8609" s="36">
        <v>-314.5</v>
      </c>
    </row>
    <row r="8610" spans="1:10" x14ac:dyDescent="0.25">
      <c r="A8610" s="67"/>
      <c r="B8610" s="67"/>
      <c r="C8610" s="67"/>
      <c r="D8610" s="67"/>
      <c r="E8610" s="67" t="s">
        <v>390</v>
      </c>
      <c r="F8610" s="68">
        <v>43641</v>
      </c>
      <c r="G8610" s="67" t="s">
        <v>6377</v>
      </c>
      <c r="H8610" s="67" t="s">
        <v>6360</v>
      </c>
      <c r="I8610" s="67" t="s">
        <v>6378</v>
      </c>
      <c r="J8610" s="36">
        <v>-140.36000000000001</v>
      </c>
    </row>
    <row r="8611" spans="1:10" x14ac:dyDescent="0.25">
      <c r="A8611" s="67"/>
      <c r="B8611" s="67"/>
      <c r="C8611" s="67"/>
      <c r="D8611" s="67"/>
      <c r="E8611" s="67" t="s">
        <v>390</v>
      </c>
      <c r="F8611" s="68">
        <v>43677</v>
      </c>
      <c r="G8611" s="67" t="s">
        <v>1694</v>
      </c>
      <c r="H8611" s="67" t="s">
        <v>568</v>
      </c>
      <c r="I8611" s="67" t="s">
        <v>6367</v>
      </c>
      <c r="J8611" s="36">
        <v>-392.89</v>
      </c>
    </row>
    <row r="8612" spans="1:10" x14ac:dyDescent="0.25">
      <c r="A8612" s="67"/>
      <c r="B8612" s="67"/>
      <c r="C8612" s="67"/>
      <c r="D8612" s="67"/>
      <c r="E8612" s="67" t="s">
        <v>383</v>
      </c>
      <c r="F8612" s="68">
        <v>43769</v>
      </c>
      <c r="G8612" s="67" t="s">
        <v>444</v>
      </c>
      <c r="H8612" s="67"/>
      <c r="I8612" s="67" t="s">
        <v>6379</v>
      </c>
      <c r="J8612" s="36">
        <v>-993.5</v>
      </c>
    </row>
    <row r="8613" spans="1:10" ht="15.75" thickBot="1" x14ac:dyDescent="0.3">
      <c r="A8613" s="67"/>
      <c r="B8613" s="67"/>
      <c r="C8613" s="67"/>
      <c r="D8613" s="67"/>
      <c r="E8613" s="67" t="s">
        <v>390</v>
      </c>
      <c r="F8613" s="68">
        <v>43771</v>
      </c>
      <c r="G8613" s="67" t="s">
        <v>6836</v>
      </c>
      <c r="H8613" s="67" t="s">
        <v>6354</v>
      </c>
      <c r="I8613" s="67" t="s">
        <v>6837</v>
      </c>
      <c r="J8613" s="37">
        <v>-719.44</v>
      </c>
    </row>
    <row r="8614" spans="1:10" x14ac:dyDescent="0.25">
      <c r="A8614" s="67"/>
      <c r="B8614" s="67"/>
      <c r="C8614" s="67" t="s">
        <v>6380</v>
      </c>
      <c r="D8614" s="67"/>
      <c r="E8614" s="67"/>
      <c r="F8614" s="68"/>
      <c r="G8614" s="67"/>
      <c r="H8614" s="67"/>
      <c r="I8614" s="67"/>
      <c r="J8614" s="36">
        <f>ROUND(SUM(J8558:J8613),5)</f>
        <v>8502.7999999999993</v>
      </c>
    </row>
    <row r="8615" spans="1:10" x14ac:dyDescent="0.25">
      <c r="A8615" s="64"/>
      <c r="B8615" s="64"/>
      <c r="C8615" s="64" t="s">
        <v>6381</v>
      </c>
      <c r="D8615" s="64"/>
      <c r="E8615" s="64"/>
      <c r="F8615" s="65"/>
      <c r="G8615" s="64"/>
      <c r="H8615" s="64"/>
      <c r="I8615" s="64"/>
      <c r="J8615" s="57"/>
    </row>
    <row r="8616" spans="1:10" x14ac:dyDescent="0.25">
      <c r="A8616" s="67"/>
      <c r="B8616" s="67"/>
      <c r="C8616" s="67"/>
      <c r="D8616" s="67"/>
      <c r="E8616" s="67" t="s">
        <v>383</v>
      </c>
      <c r="F8616" s="68">
        <v>40724</v>
      </c>
      <c r="G8616" s="67" t="s">
        <v>1496</v>
      </c>
      <c r="H8616" s="67"/>
      <c r="I8616" s="67" t="s">
        <v>1497</v>
      </c>
      <c r="J8616" s="36">
        <v>20</v>
      </c>
    </row>
    <row r="8617" spans="1:10" x14ac:dyDescent="0.25">
      <c r="A8617" s="67"/>
      <c r="B8617" s="67"/>
      <c r="C8617" s="67"/>
      <c r="D8617" s="67"/>
      <c r="E8617" s="67" t="s">
        <v>383</v>
      </c>
      <c r="F8617" s="68">
        <v>41060</v>
      </c>
      <c r="G8617" s="67" t="s">
        <v>1486</v>
      </c>
      <c r="H8617" s="67"/>
      <c r="I8617" s="67" t="s">
        <v>1487</v>
      </c>
      <c r="J8617" s="36">
        <v>20</v>
      </c>
    </row>
    <row r="8618" spans="1:10" x14ac:dyDescent="0.25">
      <c r="A8618" s="67"/>
      <c r="B8618" s="67"/>
      <c r="C8618" s="67"/>
      <c r="D8618" s="67"/>
      <c r="E8618" s="67" t="s">
        <v>383</v>
      </c>
      <c r="F8618" s="68">
        <v>41121</v>
      </c>
      <c r="G8618" s="67" t="s">
        <v>1513</v>
      </c>
      <c r="H8618" s="67"/>
      <c r="I8618" s="67" t="s">
        <v>1514</v>
      </c>
      <c r="J8618" s="36">
        <v>28</v>
      </c>
    </row>
    <row r="8619" spans="1:10" x14ac:dyDescent="0.25">
      <c r="A8619" s="67"/>
      <c r="B8619" s="67"/>
      <c r="C8619" s="67"/>
      <c r="D8619" s="67"/>
      <c r="E8619" s="67" t="s">
        <v>383</v>
      </c>
      <c r="F8619" s="68">
        <v>41394</v>
      </c>
      <c r="G8619" s="67" t="s">
        <v>1515</v>
      </c>
      <c r="H8619" s="67"/>
      <c r="I8619" s="67" t="s">
        <v>1516</v>
      </c>
      <c r="J8619" s="36">
        <v>8</v>
      </c>
    </row>
    <row r="8620" spans="1:10" x14ac:dyDescent="0.25">
      <c r="A8620" s="67"/>
      <c r="B8620" s="67"/>
      <c r="C8620" s="67"/>
      <c r="D8620" s="67"/>
      <c r="E8620" s="67" t="s">
        <v>383</v>
      </c>
      <c r="F8620" s="68">
        <v>41517</v>
      </c>
      <c r="G8620" s="67" t="s">
        <v>1508</v>
      </c>
      <c r="H8620" s="67"/>
      <c r="I8620" s="67" t="s">
        <v>1509</v>
      </c>
      <c r="J8620" s="36">
        <v>8</v>
      </c>
    </row>
    <row r="8621" spans="1:10" x14ac:dyDescent="0.25">
      <c r="A8621" s="67"/>
      <c r="B8621" s="67"/>
      <c r="C8621" s="67"/>
      <c r="D8621" s="67"/>
      <c r="E8621" s="67" t="s">
        <v>383</v>
      </c>
      <c r="F8621" s="68">
        <v>41547</v>
      </c>
      <c r="G8621" s="67" t="s">
        <v>1543</v>
      </c>
      <c r="H8621" s="67"/>
      <c r="I8621" s="67" t="s">
        <v>1544</v>
      </c>
      <c r="J8621" s="36">
        <v>288</v>
      </c>
    </row>
    <row r="8622" spans="1:10" x14ac:dyDescent="0.25">
      <c r="A8622" s="67"/>
      <c r="B8622" s="67"/>
      <c r="C8622" s="67"/>
      <c r="D8622" s="67"/>
      <c r="E8622" s="67" t="s">
        <v>383</v>
      </c>
      <c r="F8622" s="68">
        <v>41759</v>
      </c>
      <c r="G8622" s="67" t="s">
        <v>1521</v>
      </c>
      <c r="H8622" s="67"/>
      <c r="I8622" s="67" t="s">
        <v>1522</v>
      </c>
      <c r="J8622" s="36">
        <v>8</v>
      </c>
    </row>
    <row r="8623" spans="1:10" x14ac:dyDescent="0.25">
      <c r="A8623" s="67"/>
      <c r="B8623" s="67"/>
      <c r="C8623" s="67"/>
      <c r="D8623" s="67"/>
      <c r="E8623" s="67" t="s">
        <v>383</v>
      </c>
      <c r="F8623" s="68">
        <v>41820</v>
      </c>
      <c r="G8623" s="67" t="s">
        <v>1638</v>
      </c>
      <c r="H8623" s="67"/>
      <c r="I8623" s="67" t="s">
        <v>1639</v>
      </c>
      <c r="J8623" s="36">
        <v>24</v>
      </c>
    </row>
    <row r="8624" spans="1:10" x14ac:dyDescent="0.25">
      <c r="A8624" s="67"/>
      <c r="B8624" s="67"/>
      <c r="C8624" s="67"/>
      <c r="D8624" s="67"/>
      <c r="E8624" s="67" t="s">
        <v>383</v>
      </c>
      <c r="F8624" s="68">
        <v>41943</v>
      </c>
      <c r="G8624" s="67" t="s">
        <v>1644</v>
      </c>
      <c r="H8624" s="67"/>
      <c r="I8624" s="67" t="s">
        <v>1645</v>
      </c>
      <c r="J8624" s="36">
        <v>48</v>
      </c>
    </row>
    <row r="8625" spans="1:10" x14ac:dyDescent="0.25">
      <c r="A8625" s="67"/>
      <c r="B8625" s="67"/>
      <c r="C8625" s="67"/>
      <c r="D8625" s="67"/>
      <c r="E8625" s="67" t="s">
        <v>383</v>
      </c>
      <c r="F8625" s="68">
        <v>42004</v>
      </c>
      <c r="G8625" s="67" t="s">
        <v>1648</v>
      </c>
      <c r="H8625" s="67"/>
      <c r="I8625" s="67" t="s">
        <v>1649</v>
      </c>
      <c r="J8625" s="36">
        <v>38</v>
      </c>
    </row>
    <row r="8626" spans="1:10" x14ac:dyDescent="0.25">
      <c r="A8626" s="67"/>
      <c r="B8626" s="67"/>
      <c r="C8626" s="67"/>
      <c r="D8626" s="67"/>
      <c r="E8626" s="67" t="s">
        <v>383</v>
      </c>
      <c r="F8626" s="68">
        <v>42094</v>
      </c>
      <c r="G8626" s="67" t="s">
        <v>898</v>
      </c>
      <c r="H8626" s="67"/>
      <c r="I8626" s="67" t="s">
        <v>899</v>
      </c>
      <c r="J8626" s="36">
        <v>8</v>
      </c>
    </row>
    <row r="8627" spans="1:10" x14ac:dyDescent="0.25">
      <c r="A8627" s="67"/>
      <c r="B8627" s="67"/>
      <c r="C8627" s="67"/>
      <c r="D8627" s="67"/>
      <c r="E8627" s="67" t="s">
        <v>383</v>
      </c>
      <c r="F8627" s="68">
        <v>42124</v>
      </c>
      <c r="G8627" s="67" t="s">
        <v>1523</v>
      </c>
      <c r="H8627" s="67"/>
      <c r="I8627" s="67" t="s">
        <v>1524</v>
      </c>
      <c r="J8627" s="36">
        <v>8</v>
      </c>
    </row>
    <row r="8628" spans="1:10" x14ac:dyDescent="0.25">
      <c r="A8628" s="67"/>
      <c r="B8628" s="67"/>
      <c r="C8628" s="67"/>
      <c r="D8628" s="67"/>
      <c r="E8628" s="67" t="s">
        <v>383</v>
      </c>
      <c r="F8628" s="68">
        <v>42155</v>
      </c>
      <c r="G8628" s="67" t="s">
        <v>1650</v>
      </c>
      <c r="H8628" s="67"/>
      <c r="I8628" s="67" t="s">
        <v>1651</v>
      </c>
      <c r="J8628" s="36">
        <v>16</v>
      </c>
    </row>
    <row r="8629" spans="1:10" x14ac:dyDescent="0.25">
      <c r="A8629" s="67"/>
      <c r="B8629" s="67"/>
      <c r="C8629" s="67"/>
      <c r="D8629" s="67"/>
      <c r="E8629" s="67" t="s">
        <v>383</v>
      </c>
      <c r="F8629" s="68">
        <v>42247</v>
      </c>
      <c r="G8629" s="67" t="s">
        <v>1658</v>
      </c>
      <c r="H8629" s="67"/>
      <c r="I8629" s="67" t="s">
        <v>1659</v>
      </c>
      <c r="J8629" s="36">
        <v>32</v>
      </c>
    </row>
    <row r="8630" spans="1:10" x14ac:dyDescent="0.25">
      <c r="A8630" s="67"/>
      <c r="B8630" s="67"/>
      <c r="C8630" s="67"/>
      <c r="D8630" s="67"/>
      <c r="E8630" s="67" t="s">
        <v>383</v>
      </c>
      <c r="F8630" s="68">
        <v>42277</v>
      </c>
      <c r="G8630" s="67" t="s">
        <v>991</v>
      </c>
      <c r="H8630" s="67"/>
      <c r="I8630" s="67" t="s">
        <v>992</v>
      </c>
      <c r="J8630" s="36">
        <v>200</v>
      </c>
    </row>
    <row r="8631" spans="1:10" x14ac:dyDescent="0.25">
      <c r="A8631" s="67"/>
      <c r="B8631" s="67"/>
      <c r="C8631" s="67"/>
      <c r="D8631" s="67"/>
      <c r="E8631" s="67" t="s">
        <v>383</v>
      </c>
      <c r="F8631" s="68">
        <v>42490</v>
      </c>
      <c r="G8631" s="67" t="s">
        <v>1666</v>
      </c>
      <c r="H8631" s="67"/>
      <c r="I8631" s="67" t="s">
        <v>1667</v>
      </c>
      <c r="J8631" s="36">
        <v>8</v>
      </c>
    </row>
    <row r="8632" spans="1:10" x14ac:dyDescent="0.25">
      <c r="A8632" s="67"/>
      <c r="B8632" s="67"/>
      <c r="C8632" s="67"/>
      <c r="D8632" s="67"/>
      <c r="E8632" s="67" t="s">
        <v>383</v>
      </c>
      <c r="F8632" s="68">
        <v>42521</v>
      </c>
      <c r="G8632" s="67" t="s">
        <v>1480</v>
      </c>
      <c r="H8632" s="67"/>
      <c r="I8632" s="67" t="s">
        <v>1481</v>
      </c>
      <c r="J8632" s="36">
        <v>54</v>
      </c>
    </row>
    <row r="8633" spans="1:10" x14ac:dyDescent="0.25">
      <c r="A8633" s="67"/>
      <c r="B8633" s="67"/>
      <c r="C8633" s="67"/>
      <c r="D8633" s="67"/>
      <c r="E8633" s="67" t="s">
        <v>383</v>
      </c>
      <c r="F8633" s="68">
        <v>42613</v>
      </c>
      <c r="G8633" s="67" t="s">
        <v>1482</v>
      </c>
      <c r="H8633" s="67"/>
      <c r="I8633" s="67" t="s">
        <v>1483</v>
      </c>
      <c r="J8633" s="36">
        <v>28</v>
      </c>
    </row>
    <row r="8634" spans="1:10" x14ac:dyDescent="0.25">
      <c r="A8634" s="67"/>
      <c r="B8634" s="67"/>
      <c r="C8634" s="67"/>
      <c r="D8634" s="67"/>
      <c r="E8634" s="67" t="s">
        <v>383</v>
      </c>
      <c r="F8634" s="68">
        <v>42643</v>
      </c>
      <c r="G8634" s="67" t="s">
        <v>1581</v>
      </c>
      <c r="H8634" s="67"/>
      <c r="I8634" s="67" t="s">
        <v>1582</v>
      </c>
      <c r="J8634" s="36">
        <v>20</v>
      </c>
    </row>
    <row r="8635" spans="1:10" x14ac:dyDescent="0.25">
      <c r="A8635" s="67"/>
      <c r="B8635" s="67"/>
      <c r="C8635" s="67"/>
      <c r="D8635" s="67"/>
      <c r="E8635" s="67" t="s">
        <v>383</v>
      </c>
      <c r="F8635" s="68">
        <v>42675</v>
      </c>
      <c r="G8635" s="67" t="s">
        <v>1835</v>
      </c>
      <c r="H8635" s="67"/>
      <c r="I8635" s="67" t="s">
        <v>1836</v>
      </c>
      <c r="J8635" s="36">
        <v>8</v>
      </c>
    </row>
    <row r="8636" spans="1:10" x14ac:dyDescent="0.25">
      <c r="A8636" s="67"/>
      <c r="B8636" s="67"/>
      <c r="C8636" s="67"/>
      <c r="D8636" s="67"/>
      <c r="E8636" s="67" t="s">
        <v>383</v>
      </c>
      <c r="F8636" s="68">
        <v>42766</v>
      </c>
      <c r="G8636" s="67" t="s">
        <v>1586</v>
      </c>
      <c r="H8636" s="67"/>
      <c r="I8636" s="67" t="s">
        <v>1587</v>
      </c>
      <c r="J8636" s="36">
        <v>8</v>
      </c>
    </row>
    <row r="8637" spans="1:10" x14ac:dyDescent="0.25">
      <c r="A8637" s="67"/>
      <c r="B8637" s="67"/>
      <c r="C8637" s="67"/>
      <c r="D8637" s="67"/>
      <c r="E8637" s="67" t="s">
        <v>383</v>
      </c>
      <c r="F8637" s="68">
        <v>42794</v>
      </c>
      <c r="G8637" s="67" t="s">
        <v>1551</v>
      </c>
      <c r="H8637" s="67"/>
      <c r="I8637" s="67" t="s">
        <v>1465</v>
      </c>
      <c r="J8637" s="36">
        <v>246</v>
      </c>
    </row>
    <row r="8638" spans="1:10" x14ac:dyDescent="0.25">
      <c r="A8638" s="67"/>
      <c r="B8638" s="67"/>
      <c r="C8638" s="67"/>
      <c r="D8638" s="67"/>
      <c r="E8638" s="67" t="s">
        <v>383</v>
      </c>
      <c r="F8638" s="68">
        <v>42886</v>
      </c>
      <c r="G8638" s="67" t="s">
        <v>1545</v>
      </c>
      <c r="H8638" s="67"/>
      <c r="I8638" s="67" t="s">
        <v>1546</v>
      </c>
      <c r="J8638" s="36">
        <v>16</v>
      </c>
    </row>
    <row r="8639" spans="1:10" ht="15.75" thickBot="1" x14ac:dyDescent="0.3">
      <c r="A8639" s="67"/>
      <c r="B8639" s="67"/>
      <c r="C8639" s="67"/>
      <c r="D8639" s="67"/>
      <c r="E8639" s="67" t="s">
        <v>438</v>
      </c>
      <c r="F8639" s="68">
        <v>43635</v>
      </c>
      <c r="G8639" s="67" t="s">
        <v>6382</v>
      </c>
      <c r="H8639" s="67" t="s">
        <v>3284</v>
      </c>
      <c r="I8639" s="67" t="s">
        <v>6383</v>
      </c>
      <c r="J8639" s="37">
        <v>2000</v>
      </c>
    </row>
    <row r="8640" spans="1:10" x14ac:dyDescent="0.25">
      <c r="A8640" s="67"/>
      <c r="B8640" s="67"/>
      <c r="C8640" s="67" t="s">
        <v>6384</v>
      </c>
      <c r="D8640" s="67"/>
      <c r="E8640" s="67"/>
      <c r="F8640" s="68"/>
      <c r="G8640" s="67"/>
      <c r="H8640" s="67"/>
      <c r="I8640" s="67"/>
      <c r="J8640" s="36">
        <f>ROUND(SUM(J8615:J8639),5)</f>
        <v>3142</v>
      </c>
    </row>
    <row r="8641" spans="1:10" x14ac:dyDescent="0.25">
      <c r="A8641" s="64"/>
      <c r="B8641" s="64"/>
      <c r="C8641" s="64" t="s">
        <v>6385</v>
      </c>
      <c r="D8641" s="64"/>
      <c r="E8641" s="64"/>
      <c r="F8641" s="65"/>
      <c r="G8641" s="64"/>
      <c r="H8641" s="64"/>
      <c r="I8641" s="64"/>
      <c r="J8641" s="57"/>
    </row>
    <row r="8642" spans="1:10" ht="15.75" thickBot="1" x14ac:dyDescent="0.3">
      <c r="A8642" s="63"/>
      <c r="B8642" s="63"/>
      <c r="C8642" s="63"/>
      <c r="D8642" s="67"/>
      <c r="E8642" s="67" t="s">
        <v>383</v>
      </c>
      <c r="F8642" s="68">
        <v>42460</v>
      </c>
      <c r="G8642" s="67" t="s">
        <v>1466</v>
      </c>
      <c r="H8642" s="67"/>
      <c r="I8642" s="67" t="s">
        <v>1467</v>
      </c>
      <c r="J8642" s="37">
        <v>40</v>
      </c>
    </row>
    <row r="8643" spans="1:10" x14ac:dyDescent="0.25">
      <c r="A8643" s="67"/>
      <c r="B8643" s="67"/>
      <c r="C8643" s="67" t="s">
        <v>6386</v>
      </c>
      <c r="D8643" s="67"/>
      <c r="E8643" s="67"/>
      <c r="F8643" s="68"/>
      <c r="G8643" s="67"/>
      <c r="H8643" s="67"/>
      <c r="I8643" s="67"/>
      <c r="J8643" s="36">
        <f>ROUND(SUM(J8641:J8642),5)</f>
        <v>40</v>
      </c>
    </row>
    <row r="8644" spans="1:10" x14ac:dyDescent="0.25">
      <c r="A8644" s="64"/>
      <c r="B8644" s="64"/>
      <c r="C8644" s="64" t="s">
        <v>6387</v>
      </c>
      <c r="D8644" s="64"/>
      <c r="E8644" s="64"/>
      <c r="F8644" s="65"/>
      <c r="G8644" s="64"/>
      <c r="H8644" s="64"/>
      <c r="I8644" s="64"/>
      <c r="J8644" s="57"/>
    </row>
    <row r="8645" spans="1:10" ht="15.75" thickBot="1" x14ac:dyDescent="0.3">
      <c r="A8645" s="63"/>
      <c r="B8645" s="63"/>
      <c r="C8645" s="63"/>
      <c r="D8645" s="67"/>
      <c r="E8645" s="67" t="s">
        <v>383</v>
      </c>
      <c r="F8645" s="68">
        <v>42370</v>
      </c>
      <c r="G8645" s="67" t="s">
        <v>1462</v>
      </c>
      <c r="H8645" s="67"/>
      <c r="I8645" s="67" t="s">
        <v>1463</v>
      </c>
      <c r="J8645" s="37">
        <v>0</v>
      </c>
    </row>
    <row r="8646" spans="1:10" x14ac:dyDescent="0.25">
      <c r="A8646" s="67"/>
      <c r="B8646" s="67"/>
      <c r="C8646" s="67" t="s">
        <v>6388</v>
      </c>
      <c r="D8646" s="67"/>
      <c r="E8646" s="67"/>
      <c r="F8646" s="68"/>
      <c r="G8646" s="67"/>
      <c r="H8646" s="67"/>
      <c r="I8646" s="67"/>
      <c r="J8646" s="36">
        <f>ROUND(SUM(J8644:J8645),5)</f>
        <v>0</v>
      </c>
    </row>
    <row r="8647" spans="1:10" x14ac:dyDescent="0.25">
      <c r="A8647" s="64"/>
      <c r="B8647" s="64"/>
      <c r="C8647" s="64" t="s">
        <v>6389</v>
      </c>
      <c r="D8647" s="64"/>
      <c r="E8647" s="64"/>
      <c r="F8647" s="65"/>
      <c r="G8647" s="64"/>
      <c r="H8647" s="64"/>
      <c r="I8647" s="64"/>
      <c r="J8647" s="57"/>
    </row>
    <row r="8648" spans="1:10" x14ac:dyDescent="0.25">
      <c r="A8648" s="67"/>
      <c r="B8648" s="67"/>
      <c r="C8648" s="67"/>
      <c r="D8648" s="67"/>
      <c r="E8648" s="67" t="s">
        <v>383</v>
      </c>
      <c r="F8648" s="68">
        <v>40663</v>
      </c>
      <c r="G8648" s="67" t="s">
        <v>1702</v>
      </c>
      <c r="H8648" s="67"/>
      <c r="I8648" s="67" t="s">
        <v>1703</v>
      </c>
      <c r="J8648" s="36">
        <v>970.93</v>
      </c>
    </row>
    <row r="8649" spans="1:10" x14ac:dyDescent="0.25">
      <c r="A8649" s="67"/>
      <c r="B8649" s="67"/>
      <c r="C8649" s="67"/>
      <c r="D8649" s="67"/>
      <c r="E8649" s="67" t="s">
        <v>383</v>
      </c>
      <c r="F8649" s="68">
        <v>40908</v>
      </c>
      <c r="G8649" s="67" t="s">
        <v>1618</v>
      </c>
      <c r="H8649" s="67"/>
      <c r="I8649" s="67" t="s">
        <v>1619</v>
      </c>
      <c r="J8649" s="36">
        <v>20</v>
      </c>
    </row>
    <row r="8650" spans="1:10" x14ac:dyDescent="0.25">
      <c r="A8650" s="67"/>
      <c r="B8650" s="67"/>
      <c r="C8650" s="67"/>
      <c r="D8650" s="67"/>
      <c r="E8650" s="67" t="s">
        <v>383</v>
      </c>
      <c r="F8650" s="68">
        <v>41121</v>
      </c>
      <c r="G8650" s="67" t="s">
        <v>1513</v>
      </c>
      <c r="H8650" s="67"/>
      <c r="I8650" s="67" t="s">
        <v>1514</v>
      </c>
      <c r="J8650" s="36">
        <v>20</v>
      </c>
    </row>
    <row r="8651" spans="1:10" x14ac:dyDescent="0.25">
      <c r="A8651" s="67"/>
      <c r="B8651" s="67"/>
      <c r="C8651" s="67"/>
      <c r="D8651" s="67"/>
      <c r="E8651" s="67" t="s">
        <v>383</v>
      </c>
      <c r="F8651" s="68">
        <v>41274</v>
      </c>
      <c r="G8651" s="67" t="s">
        <v>1541</v>
      </c>
      <c r="H8651" s="67"/>
      <c r="I8651" s="67" t="s">
        <v>1542</v>
      </c>
      <c r="J8651" s="36">
        <v>20</v>
      </c>
    </row>
    <row r="8652" spans="1:10" x14ac:dyDescent="0.25">
      <c r="A8652" s="67"/>
      <c r="B8652" s="67"/>
      <c r="C8652" s="67"/>
      <c r="D8652" s="67"/>
      <c r="E8652" s="67" t="s">
        <v>383</v>
      </c>
      <c r="F8652" s="68">
        <v>41364</v>
      </c>
      <c r="G8652" s="67" t="s">
        <v>1624</v>
      </c>
      <c r="H8652" s="67"/>
      <c r="I8652" s="67" t="s">
        <v>1625</v>
      </c>
      <c r="J8652" s="36">
        <v>40</v>
      </c>
    </row>
    <row r="8653" spans="1:10" x14ac:dyDescent="0.25">
      <c r="A8653" s="67"/>
      <c r="B8653" s="67"/>
      <c r="C8653" s="67"/>
      <c r="D8653" s="67"/>
      <c r="E8653" s="67" t="s">
        <v>383</v>
      </c>
      <c r="F8653" s="68">
        <v>41394</v>
      </c>
      <c r="G8653" s="67" t="s">
        <v>1515</v>
      </c>
      <c r="H8653" s="67"/>
      <c r="I8653" s="67" t="s">
        <v>1516</v>
      </c>
      <c r="J8653" s="36">
        <v>20</v>
      </c>
    </row>
    <row r="8654" spans="1:10" x14ac:dyDescent="0.25">
      <c r="A8654" s="67"/>
      <c r="B8654" s="67"/>
      <c r="C8654" s="67"/>
      <c r="D8654" s="67"/>
      <c r="E8654" s="67" t="s">
        <v>383</v>
      </c>
      <c r="F8654" s="68">
        <v>41455</v>
      </c>
      <c r="G8654" s="67" t="s">
        <v>1750</v>
      </c>
      <c r="H8654" s="67"/>
      <c r="I8654" s="67" t="s">
        <v>1751</v>
      </c>
      <c r="J8654" s="36">
        <v>20</v>
      </c>
    </row>
    <row r="8655" spans="1:10" x14ac:dyDescent="0.25">
      <c r="A8655" s="67"/>
      <c r="B8655" s="67"/>
      <c r="C8655" s="67"/>
      <c r="D8655" s="67"/>
      <c r="E8655" s="67" t="s">
        <v>383</v>
      </c>
      <c r="F8655" s="68">
        <v>41486</v>
      </c>
      <c r="G8655" s="67" t="s">
        <v>1517</v>
      </c>
      <c r="H8655" s="67"/>
      <c r="I8655" s="67" t="s">
        <v>1518</v>
      </c>
      <c r="J8655" s="36">
        <v>20</v>
      </c>
    </row>
    <row r="8656" spans="1:10" x14ac:dyDescent="0.25">
      <c r="A8656" s="67"/>
      <c r="B8656" s="67"/>
      <c r="C8656" s="67"/>
      <c r="D8656" s="67"/>
      <c r="E8656" s="67" t="s">
        <v>383</v>
      </c>
      <c r="F8656" s="68">
        <v>41578</v>
      </c>
      <c r="G8656" s="67" t="s">
        <v>421</v>
      </c>
      <c r="H8656" s="67"/>
      <c r="I8656" s="67" t="s">
        <v>422</v>
      </c>
      <c r="J8656" s="36">
        <v>38</v>
      </c>
    </row>
    <row r="8657" spans="1:10" x14ac:dyDescent="0.25">
      <c r="A8657" s="67"/>
      <c r="B8657" s="67"/>
      <c r="C8657" s="67"/>
      <c r="D8657" s="67"/>
      <c r="E8657" s="67" t="s">
        <v>383</v>
      </c>
      <c r="F8657" s="68">
        <v>41639</v>
      </c>
      <c r="G8657" s="67" t="s">
        <v>1628</v>
      </c>
      <c r="H8657" s="67"/>
      <c r="I8657" s="67" t="s">
        <v>1629</v>
      </c>
      <c r="J8657" s="36">
        <v>58</v>
      </c>
    </row>
    <row r="8658" spans="1:10" x14ac:dyDescent="0.25">
      <c r="A8658" s="67"/>
      <c r="B8658" s="67"/>
      <c r="C8658" s="67"/>
      <c r="D8658" s="67"/>
      <c r="E8658" s="67" t="s">
        <v>383</v>
      </c>
      <c r="F8658" s="68">
        <v>41670</v>
      </c>
      <c r="G8658" s="67" t="s">
        <v>1573</v>
      </c>
      <c r="H8658" s="67"/>
      <c r="I8658" s="67" t="s">
        <v>1574</v>
      </c>
      <c r="J8658" s="36">
        <v>40</v>
      </c>
    </row>
    <row r="8659" spans="1:10" x14ac:dyDescent="0.25">
      <c r="A8659" s="67"/>
      <c r="B8659" s="67"/>
      <c r="C8659" s="67"/>
      <c r="D8659" s="67"/>
      <c r="E8659" s="67" t="s">
        <v>383</v>
      </c>
      <c r="F8659" s="68">
        <v>41698</v>
      </c>
      <c r="G8659" s="67" t="s">
        <v>1575</v>
      </c>
      <c r="H8659" s="67"/>
      <c r="I8659" s="67" t="s">
        <v>1576</v>
      </c>
      <c r="J8659" s="36">
        <v>20</v>
      </c>
    </row>
    <row r="8660" spans="1:10" x14ac:dyDescent="0.25">
      <c r="A8660" s="67"/>
      <c r="B8660" s="67"/>
      <c r="C8660" s="67"/>
      <c r="D8660" s="67"/>
      <c r="E8660" s="67" t="s">
        <v>383</v>
      </c>
      <c r="F8660" s="68">
        <v>41729</v>
      </c>
      <c r="G8660" s="67" t="s">
        <v>1478</v>
      </c>
      <c r="H8660" s="67"/>
      <c r="I8660" s="67" t="s">
        <v>1479</v>
      </c>
      <c r="J8660" s="36">
        <v>20</v>
      </c>
    </row>
    <row r="8661" spans="1:10" x14ac:dyDescent="0.25">
      <c r="A8661" s="67"/>
      <c r="B8661" s="67"/>
      <c r="C8661" s="67"/>
      <c r="D8661" s="67"/>
      <c r="E8661" s="67" t="s">
        <v>383</v>
      </c>
      <c r="F8661" s="68">
        <v>41851</v>
      </c>
      <c r="G8661" s="67" t="s">
        <v>1780</v>
      </c>
      <c r="H8661" s="67"/>
      <c r="I8661" s="67" t="s">
        <v>1781</v>
      </c>
      <c r="J8661" s="36">
        <v>38</v>
      </c>
    </row>
    <row r="8662" spans="1:10" x14ac:dyDescent="0.25">
      <c r="A8662" s="67"/>
      <c r="B8662" s="67"/>
      <c r="C8662" s="67"/>
      <c r="D8662" s="67"/>
      <c r="E8662" s="67" t="s">
        <v>383</v>
      </c>
      <c r="F8662" s="68">
        <v>41912</v>
      </c>
      <c r="G8662" s="67" t="s">
        <v>1642</v>
      </c>
      <c r="H8662" s="67"/>
      <c r="I8662" s="67" t="s">
        <v>1643</v>
      </c>
      <c r="J8662" s="36">
        <v>58</v>
      </c>
    </row>
    <row r="8663" spans="1:10" x14ac:dyDescent="0.25">
      <c r="A8663" s="67"/>
      <c r="B8663" s="67"/>
      <c r="C8663" s="67"/>
      <c r="D8663" s="67"/>
      <c r="E8663" s="67" t="s">
        <v>383</v>
      </c>
      <c r="F8663" s="68">
        <v>42004</v>
      </c>
      <c r="G8663" s="67" t="s">
        <v>1648</v>
      </c>
      <c r="H8663" s="67"/>
      <c r="I8663" s="67" t="s">
        <v>1649</v>
      </c>
      <c r="J8663" s="36">
        <v>40</v>
      </c>
    </row>
    <row r="8664" spans="1:10" x14ac:dyDescent="0.25">
      <c r="A8664" s="67"/>
      <c r="B8664" s="67"/>
      <c r="C8664" s="67"/>
      <c r="D8664" s="67"/>
      <c r="E8664" s="67" t="s">
        <v>383</v>
      </c>
      <c r="F8664" s="68">
        <v>42035</v>
      </c>
      <c r="G8664" s="67" t="s">
        <v>1579</v>
      </c>
      <c r="H8664" s="67"/>
      <c r="I8664" s="67" t="s">
        <v>1580</v>
      </c>
      <c r="J8664" s="36">
        <v>20</v>
      </c>
    </row>
    <row r="8665" spans="1:10" x14ac:dyDescent="0.25">
      <c r="A8665" s="67"/>
      <c r="B8665" s="67"/>
      <c r="C8665" s="67"/>
      <c r="D8665" s="67"/>
      <c r="E8665" s="67" t="s">
        <v>383</v>
      </c>
      <c r="F8665" s="68">
        <v>42155</v>
      </c>
      <c r="G8665" s="67" t="s">
        <v>1650</v>
      </c>
      <c r="H8665" s="67"/>
      <c r="I8665" s="67" t="s">
        <v>1651</v>
      </c>
      <c r="J8665" s="36">
        <v>58</v>
      </c>
    </row>
    <row r="8666" spans="1:10" x14ac:dyDescent="0.25">
      <c r="A8666" s="67"/>
      <c r="B8666" s="67"/>
      <c r="C8666" s="67"/>
      <c r="D8666" s="67"/>
      <c r="E8666" s="67" t="s">
        <v>383</v>
      </c>
      <c r="F8666" s="68">
        <v>42185</v>
      </c>
      <c r="G8666" s="67" t="s">
        <v>900</v>
      </c>
      <c r="H8666" s="67"/>
      <c r="I8666" s="67" t="s">
        <v>901</v>
      </c>
      <c r="J8666" s="36">
        <v>98</v>
      </c>
    </row>
    <row r="8667" spans="1:10" x14ac:dyDescent="0.25">
      <c r="A8667" s="67"/>
      <c r="B8667" s="67"/>
      <c r="C8667" s="67"/>
      <c r="D8667" s="67"/>
      <c r="E8667" s="67" t="s">
        <v>383</v>
      </c>
      <c r="F8667" s="68">
        <v>42308</v>
      </c>
      <c r="G8667" s="67" t="s">
        <v>1460</v>
      </c>
      <c r="H8667" s="67"/>
      <c r="I8667" s="67" t="s">
        <v>1461</v>
      </c>
      <c r="J8667" s="36">
        <v>58</v>
      </c>
    </row>
    <row r="8668" spans="1:10" x14ac:dyDescent="0.25">
      <c r="A8668" s="67"/>
      <c r="B8668" s="67"/>
      <c r="C8668" s="67"/>
      <c r="D8668" s="67"/>
      <c r="E8668" s="67" t="s">
        <v>426</v>
      </c>
      <c r="F8668" s="68">
        <v>42338</v>
      </c>
      <c r="G8668" s="67" t="s">
        <v>570</v>
      </c>
      <c r="H8668" s="67" t="s">
        <v>6390</v>
      </c>
      <c r="I8668" s="67" t="s">
        <v>3125</v>
      </c>
      <c r="J8668" s="36">
        <v>-44.97</v>
      </c>
    </row>
    <row r="8669" spans="1:10" x14ac:dyDescent="0.25">
      <c r="A8669" s="67"/>
      <c r="B8669" s="67"/>
      <c r="C8669" s="67"/>
      <c r="D8669" s="67"/>
      <c r="E8669" s="67" t="s">
        <v>383</v>
      </c>
      <c r="F8669" s="68">
        <v>42369</v>
      </c>
      <c r="G8669" s="67" t="s">
        <v>1663</v>
      </c>
      <c r="H8669" s="67"/>
      <c r="I8669" s="67" t="s">
        <v>1664</v>
      </c>
      <c r="J8669" s="36">
        <v>20</v>
      </c>
    </row>
    <row r="8670" spans="1:10" x14ac:dyDescent="0.25">
      <c r="A8670" s="67"/>
      <c r="B8670" s="67"/>
      <c r="C8670" s="67"/>
      <c r="D8670" s="67"/>
      <c r="E8670" s="67" t="s">
        <v>383</v>
      </c>
      <c r="F8670" s="68">
        <v>42460</v>
      </c>
      <c r="G8670" s="67" t="s">
        <v>1466</v>
      </c>
      <c r="H8670" s="67"/>
      <c r="I8670" s="67" t="s">
        <v>1467</v>
      </c>
      <c r="J8670" s="36">
        <v>20</v>
      </c>
    </row>
    <row r="8671" spans="1:10" x14ac:dyDescent="0.25">
      <c r="A8671" s="67"/>
      <c r="B8671" s="67"/>
      <c r="C8671" s="67"/>
      <c r="D8671" s="67"/>
      <c r="E8671" s="67" t="s">
        <v>383</v>
      </c>
      <c r="F8671" s="68">
        <v>42521</v>
      </c>
      <c r="G8671" s="67" t="s">
        <v>1480</v>
      </c>
      <c r="H8671" s="67"/>
      <c r="I8671" s="67" t="s">
        <v>1481</v>
      </c>
      <c r="J8671" s="36">
        <v>20</v>
      </c>
    </row>
    <row r="8672" spans="1:10" x14ac:dyDescent="0.25">
      <c r="A8672" s="67"/>
      <c r="B8672" s="67"/>
      <c r="C8672" s="67"/>
      <c r="D8672" s="67"/>
      <c r="E8672" s="67" t="s">
        <v>383</v>
      </c>
      <c r="F8672" s="68">
        <v>42551</v>
      </c>
      <c r="G8672" s="67" t="s">
        <v>1669</v>
      </c>
      <c r="H8672" s="67"/>
      <c r="I8672" s="67" t="s">
        <v>1670</v>
      </c>
      <c r="J8672" s="36">
        <v>20</v>
      </c>
    </row>
    <row r="8673" spans="1:10" x14ac:dyDescent="0.25">
      <c r="A8673" s="67"/>
      <c r="B8673" s="67"/>
      <c r="C8673" s="67"/>
      <c r="D8673" s="67"/>
      <c r="E8673" s="67" t="s">
        <v>383</v>
      </c>
      <c r="F8673" s="68">
        <v>42612</v>
      </c>
      <c r="G8673" s="67" t="s">
        <v>6391</v>
      </c>
      <c r="H8673" s="67" t="s">
        <v>2934</v>
      </c>
      <c r="I8673" s="67" t="s">
        <v>6392</v>
      </c>
      <c r="J8673" s="36">
        <v>2000</v>
      </c>
    </row>
    <row r="8674" spans="1:10" x14ac:dyDescent="0.25">
      <c r="A8674" s="67"/>
      <c r="B8674" s="67"/>
      <c r="C8674" s="67"/>
      <c r="D8674" s="67"/>
      <c r="E8674" s="67" t="s">
        <v>383</v>
      </c>
      <c r="F8674" s="68">
        <v>42613</v>
      </c>
      <c r="G8674" s="67" t="s">
        <v>1482</v>
      </c>
      <c r="H8674" s="67"/>
      <c r="I8674" s="67" t="s">
        <v>1483</v>
      </c>
      <c r="J8674" s="36">
        <v>38</v>
      </c>
    </row>
    <row r="8675" spans="1:10" x14ac:dyDescent="0.25">
      <c r="A8675" s="67"/>
      <c r="B8675" s="67"/>
      <c r="C8675" s="67"/>
      <c r="D8675" s="67"/>
      <c r="E8675" s="67" t="s">
        <v>426</v>
      </c>
      <c r="F8675" s="68">
        <v>42619</v>
      </c>
      <c r="G8675" s="67"/>
      <c r="H8675" s="67" t="s">
        <v>6390</v>
      </c>
      <c r="I8675" s="67" t="s">
        <v>6393</v>
      </c>
      <c r="J8675" s="36">
        <v>-253.64</v>
      </c>
    </row>
    <row r="8676" spans="1:10" x14ac:dyDescent="0.25">
      <c r="A8676" s="67"/>
      <c r="B8676" s="67"/>
      <c r="C8676" s="67"/>
      <c r="D8676" s="67"/>
      <c r="E8676" s="67" t="s">
        <v>383</v>
      </c>
      <c r="F8676" s="68">
        <v>42643</v>
      </c>
      <c r="G8676" s="67" t="s">
        <v>1581</v>
      </c>
      <c r="H8676" s="67"/>
      <c r="I8676" s="67" t="s">
        <v>1582</v>
      </c>
      <c r="J8676" s="36">
        <v>20</v>
      </c>
    </row>
    <row r="8677" spans="1:10" x14ac:dyDescent="0.25">
      <c r="A8677" s="67"/>
      <c r="B8677" s="67"/>
      <c r="C8677" s="67"/>
      <c r="D8677" s="67"/>
      <c r="E8677" s="67" t="s">
        <v>383</v>
      </c>
      <c r="F8677" s="68">
        <v>42735</v>
      </c>
      <c r="G8677" s="67" t="s">
        <v>1470</v>
      </c>
      <c r="H8677" s="67"/>
      <c r="I8677" s="67" t="s">
        <v>1471</v>
      </c>
      <c r="J8677" s="36">
        <v>38</v>
      </c>
    </row>
    <row r="8678" spans="1:10" x14ac:dyDescent="0.25">
      <c r="A8678" s="67"/>
      <c r="B8678" s="67"/>
      <c r="C8678" s="67"/>
      <c r="D8678" s="67"/>
      <c r="E8678" s="67" t="s">
        <v>423</v>
      </c>
      <c r="F8678" s="68">
        <v>42765</v>
      </c>
      <c r="G8678" s="67"/>
      <c r="H8678" s="67" t="s">
        <v>1637</v>
      </c>
      <c r="I8678" s="67" t="s">
        <v>6394</v>
      </c>
      <c r="J8678" s="36">
        <v>900</v>
      </c>
    </row>
    <row r="8679" spans="1:10" x14ac:dyDescent="0.25">
      <c r="A8679" s="67"/>
      <c r="B8679" s="67"/>
      <c r="C8679" s="67"/>
      <c r="D8679" s="67"/>
      <c r="E8679" s="67" t="s">
        <v>423</v>
      </c>
      <c r="F8679" s="68">
        <v>42765</v>
      </c>
      <c r="G8679" s="67"/>
      <c r="H8679" s="67"/>
      <c r="I8679" s="67" t="s">
        <v>431</v>
      </c>
      <c r="J8679" s="36">
        <v>-23</v>
      </c>
    </row>
    <row r="8680" spans="1:10" x14ac:dyDescent="0.25">
      <c r="A8680" s="67"/>
      <c r="B8680" s="67"/>
      <c r="C8680" s="67"/>
      <c r="D8680" s="67"/>
      <c r="E8680" s="67" t="s">
        <v>383</v>
      </c>
      <c r="F8680" s="68">
        <v>42766</v>
      </c>
      <c r="G8680" s="67" t="s">
        <v>1586</v>
      </c>
      <c r="H8680" s="67"/>
      <c r="I8680" s="67" t="s">
        <v>1587</v>
      </c>
      <c r="J8680" s="36">
        <v>58</v>
      </c>
    </row>
    <row r="8681" spans="1:10" x14ac:dyDescent="0.25">
      <c r="A8681" s="67"/>
      <c r="B8681" s="67"/>
      <c r="C8681" s="67"/>
      <c r="D8681" s="67"/>
      <c r="E8681" s="67" t="s">
        <v>383</v>
      </c>
      <c r="F8681" s="68">
        <v>42794</v>
      </c>
      <c r="G8681" s="67" t="s">
        <v>1551</v>
      </c>
      <c r="H8681" s="67"/>
      <c r="I8681" s="67" t="s">
        <v>1465</v>
      </c>
      <c r="J8681" s="36">
        <v>8</v>
      </c>
    </row>
    <row r="8682" spans="1:10" x14ac:dyDescent="0.25">
      <c r="A8682" s="67"/>
      <c r="B8682" s="67"/>
      <c r="C8682" s="67"/>
      <c r="D8682" s="67"/>
      <c r="E8682" s="67" t="s">
        <v>438</v>
      </c>
      <c r="F8682" s="68">
        <v>42800</v>
      </c>
      <c r="G8682" s="67" t="s">
        <v>1325</v>
      </c>
      <c r="H8682" s="67" t="s">
        <v>5715</v>
      </c>
      <c r="I8682" s="67" t="s">
        <v>6395</v>
      </c>
      <c r="J8682" s="36">
        <v>500</v>
      </c>
    </row>
    <row r="8683" spans="1:10" x14ac:dyDescent="0.25">
      <c r="A8683" s="67"/>
      <c r="B8683" s="67"/>
      <c r="C8683" s="67"/>
      <c r="D8683" s="67"/>
      <c r="E8683" s="67" t="s">
        <v>383</v>
      </c>
      <c r="F8683" s="68">
        <v>42825</v>
      </c>
      <c r="G8683" s="67" t="s">
        <v>1588</v>
      </c>
      <c r="H8683" s="67"/>
      <c r="I8683" s="67" t="s">
        <v>1589</v>
      </c>
      <c r="J8683" s="36">
        <v>20</v>
      </c>
    </row>
    <row r="8684" spans="1:10" x14ac:dyDescent="0.25">
      <c r="A8684" s="67"/>
      <c r="B8684" s="67"/>
      <c r="C8684" s="67"/>
      <c r="D8684" s="67"/>
      <c r="E8684" s="67" t="s">
        <v>383</v>
      </c>
      <c r="F8684" s="68">
        <v>42855</v>
      </c>
      <c r="G8684" s="67" t="s">
        <v>1474</v>
      </c>
      <c r="H8684" s="67"/>
      <c r="I8684" s="67" t="s">
        <v>1475</v>
      </c>
      <c r="J8684" s="36">
        <v>58</v>
      </c>
    </row>
    <row r="8685" spans="1:10" x14ac:dyDescent="0.25">
      <c r="A8685" s="67"/>
      <c r="B8685" s="67"/>
      <c r="C8685" s="67"/>
      <c r="D8685" s="67"/>
      <c r="E8685" s="67" t="s">
        <v>383</v>
      </c>
      <c r="F8685" s="68">
        <v>42886</v>
      </c>
      <c r="G8685" s="67" t="s">
        <v>1545</v>
      </c>
      <c r="H8685" s="67"/>
      <c r="I8685" s="67" t="s">
        <v>1546</v>
      </c>
      <c r="J8685" s="36">
        <v>116</v>
      </c>
    </row>
    <row r="8686" spans="1:10" x14ac:dyDescent="0.25">
      <c r="A8686" s="67"/>
      <c r="B8686" s="67"/>
      <c r="C8686" s="67"/>
      <c r="D8686" s="67"/>
      <c r="E8686" s="67" t="s">
        <v>390</v>
      </c>
      <c r="F8686" s="68">
        <v>42918</v>
      </c>
      <c r="G8686" s="67" t="s">
        <v>6396</v>
      </c>
      <c r="H8686" s="67" t="s">
        <v>6397</v>
      </c>
      <c r="I8686" s="67" t="s">
        <v>6398</v>
      </c>
      <c r="J8686" s="36">
        <v>-101.02</v>
      </c>
    </row>
    <row r="8687" spans="1:10" x14ac:dyDescent="0.25">
      <c r="A8687" s="67"/>
      <c r="B8687" s="67"/>
      <c r="C8687" s="67"/>
      <c r="D8687" s="67"/>
      <c r="E8687" s="67" t="s">
        <v>390</v>
      </c>
      <c r="F8687" s="68">
        <v>42918</v>
      </c>
      <c r="G8687" s="67" t="s">
        <v>6399</v>
      </c>
      <c r="H8687" s="67" t="s">
        <v>6397</v>
      </c>
      <c r="I8687" s="67" t="s">
        <v>6400</v>
      </c>
      <c r="J8687" s="36">
        <v>-87.46</v>
      </c>
    </row>
    <row r="8688" spans="1:10" x14ac:dyDescent="0.25">
      <c r="A8688" s="67"/>
      <c r="B8688" s="67"/>
      <c r="C8688" s="67"/>
      <c r="D8688" s="67"/>
      <c r="E8688" s="67" t="s">
        <v>390</v>
      </c>
      <c r="F8688" s="68">
        <v>42918</v>
      </c>
      <c r="G8688" s="67" t="s">
        <v>6401</v>
      </c>
      <c r="H8688" s="67" t="s">
        <v>6397</v>
      </c>
      <c r="I8688" s="67" t="s">
        <v>6402</v>
      </c>
      <c r="J8688" s="36">
        <v>-64.36</v>
      </c>
    </row>
    <row r="8689" spans="1:10" x14ac:dyDescent="0.25">
      <c r="A8689" s="67"/>
      <c r="B8689" s="67"/>
      <c r="C8689" s="67"/>
      <c r="D8689" s="67"/>
      <c r="E8689" s="67" t="s">
        <v>390</v>
      </c>
      <c r="F8689" s="68">
        <v>43044</v>
      </c>
      <c r="G8689" s="67" t="s">
        <v>6403</v>
      </c>
      <c r="H8689" s="67" t="s">
        <v>2144</v>
      </c>
      <c r="I8689" s="67" t="s">
        <v>6404</v>
      </c>
      <c r="J8689" s="36">
        <v>-30.68</v>
      </c>
    </row>
    <row r="8690" spans="1:10" x14ac:dyDescent="0.25">
      <c r="A8690" s="67"/>
      <c r="B8690" s="67"/>
      <c r="C8690" s="67"/>
      <c r="D8690" s="67"/>
      <c r="E8690" s="67" t="s">
        <v>390</v>
      </c>
      <c r="F8690" s="68">
        <v>43054</v>
      </c>
      <c r="G8690" s="67" t="s">
        <v>6405</v>
      </c>
      <c r="H8690" s="67" t="s">
        <v>324</v>
      </c>
      <c r="I8690" s="67" t="s">
        <v>6406</v>
      </c>
      <c r="J8690" s="36">
        <v>-33.57</v>
      </c>
    </row>
    <row r="8691" spans="1:10" x14ac:dyDescent="0.25">
      <c r="A8691" s="67"/>
      <c r="B8691" s="67"/>
      <c r="C8691" s="67"/>
      <c r="D8691" s="67"/>
      <c r="E8691" s="67" t="s">
        <v>390</v>
      </c>
      <c r="F8691" s="68">
        <v>43064</v>
      </c>
      <c r="G8691" s="67" t="s">
        <v>5985</v>
      </c>
      <c r="H8691" s="67" t="s">
        <v>6397</v>
      </c>
      <c r="I8691" s="67" t="s">
        <v>6407</v>
      </c>
      <c r="J8691" s="36">
        <v>-299.48</v>
      </c>
    </row>
    <row r="8692" spans="1:10" x14ac:dyDescent="0.25">
      <c r="A8692" s="67"/>
      <c r="B8692" s="67"/>
      <c r="C8692" s="67"/>
      <c r="D8692" s="67"/>
      <c r="E8692" s="67" t="s">
        <v>438</v>
      </c>
      <c r="F8692" s="68">
        <v>43087</v>
      </c>
      <c r="G8692" s="67" t="s">
        <v>6408</v>
      </c>
      <c r="H8692" s="67" t="s">
        <v>2934</v>
      </c>
      <c r="I8692" s="67" t="s">
        <v>6409</v>
      </c>
      <c r="J8692" s="36">
        <v>2000</v>
      </c>
    </row>
    <row r="8693" spans="1:10" x14ac:dyDescent="0.25">
      <c r="A8693" s="67"/>
      <c r="B8693" s="67"/>
      <c r="C8693" s="67"/>
      <c r="D8693" s="67"/>
      <c r="E8693" s="67" t="s">
        <v>390</v>
      </c>
      <c r="F8693" s="68">
        <v>43159</v>
      </c>
      <c r="G8693" s="67" t="s">
        <v>6410</v>
      </c>
      <c r="H8693" s="67" t="s">
        <v>6411</v>
      </c>
      <c r="I8693" s="67" t="s">
        <v>6412</v>
      </c>
      <c r="J8693" s="36">
        <v>-85.08</v>
      </c>
    </row>
    <row r="8694" spans="1:10" x14ac:dyDescent="0.25">
      <c r="A8694" s="67"/>
      <c r="B8694" s="67"/>
      <c r="C8694" s="67"/>
      <c r="D8694" s="67"/>
      <c r="E8694" s="67" t="s">
        <v>390</v>
      </c>
      <c r="F8694" s="68">
        <v>43166</v>
      </c>
      <c r="G8694" s="67" t="s">
        <v>6413</v>
      </c>
      <c r="H8694" s="67" t="s">
        <v>6411</v>
      </c>
      <c r="I8694" s="67" t="s">
        <v>6414</v>
      </c>
      <c r="J8694" s="36">
        <v>-224.55</v>
      </c>
    </row>
    <row r="8695" spans="1:10" x14ac:dyDescent="0.25">
      <c r="A8695" s="67"/>
      <c r="B8695" s="67"/>
      <c r="C8695" s="67"/>
      <c r="D8695" s="67"/>
      <c r="E8695" s="67" t="s">
        <v>390</v>
      </c>
      <c r="F8695" s="68">
        <v>43175</v>
      </c>
      <c r="G8695" s="67" t="s">
        <v>6415</v>
      </c>
      <c r="H8695" s="67" t="s">
        <v>6411</v>
      </c>
      <c r="I8695" s="67" t="s">
        <v>6416</v>
      </c>
      <c r="J8695" s="36">
        <v>-129.4</v>
      </c>
    </row>
    <row r="8696" spans="1:10" x14ac:dyDescent="0.25">
      <c r="A8696" s="67"/>
      <c r="B8696" s="67"/>
      <c r="C8696" s="67"/>
      <c r="D8696" s="67"/>
      <c r="E8696" s="67" t="s">
        <v>390</v>
      </c>
      <c r="F8696" s="68">
        <v>43231</v>
      </c>
      <c r="G8696" s="67" t="s">
        <v>6417</v>
      </c>
      <c r="H8696" s="67" t="s">
        <v>6411</v>
      </c>
      <c r="I8696" s="67" t="s">
        <v>6418</v>
      </c>
      <c r="J8696" s="36">
        <v>-128</v>
      </c>
    </row>
    <row r="8697" spans="1:10" x14ac:dyDescent="0.25">
      <c r="A8697" s="67"/>
      <c r="B8697" s="67"/>
      <c r="C8697" s="67"/>
      <c r="D8697" s="67"/>
      <c r="E8697" s="67" t="s">
        <v>390</v>
      </c>
      <c r="F8697" s="68">
        <v>43231</v>
      </c>
      <c r="G8697" s="67" t="s">
        <v>6417</v>
      </c>
      <c r="H8697" s="67" t="s">
        <v>6411</v>
      </c>
      <c r="I8697" s="67" t="s">
        <v>499</v>
      </c>
      <c r="J8697" s="36">
        <v>-2.98</v>
      </c>
    </row>
    <row r="8698" spans="1:10" x14ac:dyDescent="0.25">
      <c r="A8698" s="67"/>
      <c r="B8698" s="67"/>
      <c r="C8698" s="67"/>
      <c r="D8698" s="67"/>
      <c r="E8698" s="67" t="s">
        <v>383</v>
      </c>
      <c r="F8698" s="68">
        <v>43281</v>
      </c>
      <c r="G8698" s="67" t="s">
        <v>1175</v>
      </c>
      <c r="H8698" s="67"/>
      <c r="I8698" s="67" t="s">
        <v>1176</v>
      </c>
      <c r="J8698" s="36">
        <v>40</v>
      </c>
    </row>
    <row r="8699" spans="1:10" x14ac:dyDescent="0.25">
      <c r="A8699" s="67"/>
      <c r="B8699" s="67"/>
      <c r="C8699" s="67"/>
      <c r="D8699" s="67"/>
      <c r="E8699" s="67" t="s">
        <v>383</v>
      </c>
      <c r="F8699" s="68">
        <v>43281</v>
      </c>
      <c r="G8699" s="67" t="s">
        <v>1915</v>
      </c>
      <c r="H8699" s="67"/>
      <c r="I8699" s="67" t="s">
        <v>1916</v>
      </c>
      <c r="J8699" s="36">
        <v>20</v>
      </c>
    </row>
    <row r="8700" spans="1:10" x14ac:dyDescent="0.25">
      <c r="A8700" s="67"/>
      <c r="B8700" s="67"/>
      <c r="C8700" s="67"/>
      <c r="D8700" s="67"/>
      <c r="E8700" s="67" t="s">
        <v>390</v>
      </c>
      <c r="F8700" s="68">
        <v>43388</v>
      </c>
      <c r="G8700" s="67" t="s">
        <v>6419</v>
      </c>
      <c r="H8700" s="67" t="s">
        <v>324</v>
      </c>
      <c r="I8700" s="67" t="s">
        <v>6420</v>
      </c>
      <c r="J8700" s="36">
        <v>-36.880000000000003</v>
      </c>
    </row>
    <row r="8701" spans="1:10" x14ac:dyDescent="0.25">
      <c r="A8701" s="67"/>
      <c r="B8701" s="67"/>
      <c r="C8701" s="67"/>
      <c r="D8701" s="67"/>
      <c r="E8701" s="67" t="s">
        <v>383</v>
      </c>
      <c r="F8701" s="68">
        <v>43404</v>
      </c>
      <c r="G8701" s="67" t="s">
        <v>6421</v>
      </c>
      <c r="H8701" s="67"/>
      <c r="I8701" s="67" t="s">
        <v>6422</v>
      </c>
      <c r="J8701" s="36">
        <v>-309</v>
      </c>
    </row>
    <row r="8702" spans="1:10" x14ac:dyDescent="0.25">
      <c r="A8702" s="67"/>
      <c r="B8702" s="67"/>
      <c r="C8702" s="67"/>
      <c r="D8702" s="67"/>
      <c r="E8702" s="67" t="s">
        <v>438</v>
      </c>
      <c r="F8702" s="68">
        <v>43412</v>
      </c>
      <c r="G8702" s="67" t="s">
        <v>6423</v>
      </c>
      <c r="H8702" s="67" t="s">
        <v>6424</v>
      </c>
      <c r="I8702" s="67" t="s">
        <v>6425</v>
      </c>
      <c r="J8702" s="36">
        <v>2000</v>
      </c>
    </row>
    <row r="8703" spans="1:10" x14ac:dyDescent="0.25">
      <c r="A8703" s="67"/>
      <c r="B8703" s="67"/>
      <c r="C8703" s="67"/>
      <c r="D8703" s="67"/>
      <c r="E8703" s="67" t="s">
        <v>1165</v>
      </c>
      <c r="F8703" s="68">
        <v>43434</v>
      </c>
      <c r="G8703" s="67" t="s">
        <v>6391</v>
      </c>
      <c r="H8703" s="67" t="s">
        <v>6424</v>
      </c>
      <c r="I8703" s="67" t="s">
        <v>6426</v>
      </c>
      <c r="J8703" s="36">
        <v>-2000</v>
      </c>
    </row>
    <row r="8704" spans="1:10" x14ac:dyDescent="0.25">
      <c r="A8704" s="67"/>
      <c r="B8704" s="67"/>
      <c r="C8704" s="67"/>
      <c r="D8704" s="67"/>
      <c r="E8704" s="67" t="s">
        <v>390</v>
      </c>
      <c r="F8704" s="68">
        <v>43435</v>
      </c>
      <c r="G8704" s="67" t="s">
        <v>6427</v>
      </c>
      <c r="H8704" s="67" t="s">
        <v>6397</v>
      </c>
      <c r="I8704" s="67" t="s">
        <v>6428</v>
      </c>
      <c r="J8704" s="36">
        <v>-10.77</v>
      </c>
    </row>
    <row r="8705" spans="1:10" x14ac:dyDescent="0.25">
      <c r="A8705" s="67"/>
      <c r="B8705" s="67"/>
      <c r="C8705" s="67"/>
      <c r="D8705" s="67"/>
      <c r="E8705" s="67" t="s">
        <v>390</v>
      </c>
      <c r="F8705" s="68">
        <v>43435</v>
      </c>
      <c r="G8705" s="67" t="s">
        <v>6427</v>
      </c>
      <c r="H8705" s="67" t="s">
        <v>6397</v>
      </c>
      <c r="I8705" s="67" t="s">
        <v>6429</v>
      </c>
      <c r="J8705" s="36">
        <v>-2.98</v>
      </c>
    </row>
    <row r="8706" spans="1:10" x14ac:dyDescent="0.25">
      <c r="A8706" s="67"/>
      <c r="B8706" s="67"/>
      <c r="C8706" s="67"/>
      <c r="D8706" s="67"/>
      <c r="E8706" s="67" t="s">
        <v>390</v>
      </c>
      <c r="F8706" s="68">
        <v>43435</v>
      </c>
      <c r="G8706" s="67" t="s">
        <v>6427</v>
      </c>
      <c r="H8706" s="67" t="s">
        <v>6397</v>
      </c>
      <c r="I8706" s="67" t="s">
        <v>6429</v>
      </c>
      <c r="J8706" s="36">
        <v>-1.49</v>
      </c>
    </row>
    <row r="8707" spans="1:10" x14ac:dyDescent="0.25">
      <c r="A8707" s="67"/>
      <c r="B8707" s="67"/>
      <c r="C8707" s="67"/>
      <c r="D8707" s="67"/>
      <c r="E8707" s="67" t="s">
        <v>390</v>
      </c>
      <c r="F8707" s="68">
        <v>43435</v>
      </c>
      <c r="G8707" s="67" t="s">
        <v>6427</v>
      </c>
      <c r="H8707" s="67" t="s">
        <v>6397</v>
      </c>
      <c r="I8707" s="67" t="s">
        <v>6430</v>
      </c>
      <c r="J8707" s="36">
        <v>-2.69</v>
      </c>
    </row>
    <row r="8708" spans="1:10" x14ac:dyDescent="0.25">
      <c r="A8708" s="67"/>
      <c r="B8708" s="67"/>
      <c r="C8708" s="67"/>
      <c r="D8708" s="67"/>
      <c r="E8708" s="67" t="s">
        <v>390</v>
      </c>
      <c r="F8708" s="68">
        <v>43435</v>
      </c>
      <c r="G8708" s="67" t="s">
        <v>6427</v>
      </c>
      <c r="H8708" s="67" t="s">
        <v>6397</v>
      </c>
      <c r="I8708" s="67" t="s">
        <v>6431</v>
      </c>
      <c r="J8708" s="36">
        <v>-5.67</v>
      </c>
    </row>
    <row r="8709" spans="1:10" x14ac:dyDescent="0.25">
      <c r="A8709" s="67"/>
      <c r="B8709" s="67"/>
      <c r="C8709" s="67"/>
      <c r="D8709" s="67"/>
      <c r="E8709" s="67" t="s">
        <v>390</v>
      </c>
      <c r="F8709" s="68">
        <v>43435</v>
      </c>
      <c r="G8709" s="67" t="s">
        <v>6427</v>
      </c>
      <c r="H8709" s="67" t="s">
        <v>6397</v>
      </c>
      <c r="I8709" s="67" t="s">
        <v>6432</v>
      </c>
      <c r="J8709" s="36">
        <v>-95.39</v>
      </c>
    </row>
    <row r="8710" spans="1:10" x14ac:dyDescent="0.25">
      <c r="A8710" s="67"/>
      <c r="B8710" s="67"/>
      <c r="C8710" s="67"/>
      <c r="D8710" s="67"/>
      <c r="E8710" s="67" t="s">
        <v>390</v>
      </c>
      <c r="F8710" s="68">
        <v>43435</v>
      </c>
      <c r="G8710" s="67" t="s">
        <v>6427</v>
      </c>
      <c r="H8710" s="67" t="s">
        <v>6397</v>
      </c>
      <c r="I8710" s="67" t="s">
        <v>6433</v>
      </c>
      <c r="J8710" s="36">
        <v>-20.12</v>
      </c>
    </row>
    <row r="8711" spans="1:10" x14ac:dyDescent="0.25">
      <c r="A8711" s="67"/>
      <c r="B8711" s="67"/>
      <c r="C8711" s="67"/>
      <c r="D8711" s="67"/>
      <c r="E8711" s="67" t="s">
        <v>390</v>
      </c>
      <c r="F8711" s="68">
        <v>43435</v>
      </c>
      <c r="G8711" s="67" t="s">
        <v>6427</v>
      </c>
      <c r="H8711" s="67" t="s">
        <v>6397</v>
      </c>
      <c r="I8711" s="67" t="s">
        <v>6434</v>
      </c>
      <c r="J8711" s="36">
        <v>-8.4600000000000009</v>
      </c>
    </row>
    <row r="8712" spans="1:10" x14ac:dyDescent="0.25">
      <c r="A8712" s="67"/>
      <c r="B8712" s="67"/>
      <c r="C8712" s="67"/>
      <c r="D8712" s="67"/>
      <c r="E8712" s="67" t="s">
        <v>390</v>
      </c>
      <c r="F8712" s="68">
        <v>43435</v>
      </c>
      <c r="G8712" s="67" t="s">
        <v>6427</v>
      </c>
      <c r="H8712" s="67" t="s">
        <v>6397</v>
      </c>
      <c r="I8712" s="67" t="s">
        <v>6435</v>
      </c>
      <c r="J8712" s="36">
        <v>-10.97</v>
      </c>
    </row>
    <row r="8713" spans="1:10" x14ac:dyDescent="0.25">
      <c r="A8713" s="67"/>
      <c r="B8713" s="67"/>
      <c r="C8713" s="67"/>
      <c r="D8713" s="67"/>
      <c r="E8713" s="67" t="s">
        <v>390</v>
      </c>
      <c r="F8713" s="68">
        <v>43467</v>
      </c>
      <c r="G8713" s="67" t="s">
        <v>6436</v>
      </c>
      <c r="H8713" s="67" t="s">
        <v>6411</v>
      </c>
      <c r="I8713" s="67" t="s">
        <v>6437</v>
      </c>
      <c r="J8713" s="36">
        <v>-717.37</v>
      </c>
    </row>
    <row r="8714" spans="1:10" x14ac:dyDescent="0.25">
      <c r="A8714" s="67"/>
      <c r="B8714" s="67"/>
      <c r="C8714" s="67"/>
      <c r="D8714" s="67"/>
      <c r="E8714" s="67" t="s">
        <v>390</v>
      </c>
      <c r="F8714" s="68">
        <v>43585</v>
      </c>
      <c r="G8714" s="67" t="s">
        <v>6438</v>
      </c>
      <c r="H8714" s="67" t="s">
        <v>6397</v>
      </c>
      <c r="I8714" s="67" t="s">
        <v>6439</v>
      </c>
      <c r="J8714" s="36">
        <v>-474.82</v>
      </c>
    </row>
    <row r="8715" spans="1:10" x14ac:dyDescent="0.25">
      <c r="A8715" s="67"/>
      <c r="B8715" s="67"/>
      <c r="C8715" s="67"/>
      <c r="D8715" s="67"/>
      <c r="E8715" s="67" t="s">
        <v>390</v>
      </c>
      <c r="F8715" s="68">
        <v>43677</v>
      </c>
      <c r="G8715" s="67" t="s">
        <v>6440</v>
      </c>
      <c r="H8715" s="67" t="s">
        <v>6397</v>
      </c>
      <c r="I8715" s="67" t="s">
        <v>6441</v>
      </c>
      <c r="J8715" s="36">
        <v>-434.18</v>
      </c>
    </row>
    <row r="8716" spans="1:10" ht="15.75" thickBot="1" x14ac:dyDescent="0.3">
      <c r="A8716" s="67"/>
      <c r="B8716" s="67"/>
      <c r="C8716" s="67"/>
      <c r="D8716" s="67"/>
      <c r="E8716" s="67" t="s">
        <v>390</v>
      </c>
      <c r="F8716" s="68">
        <v>43729</v>
      </c>
      <c r="G8716" s="67" t="s">
        <v>6442</v>
      </c>
      <c r="H8716" s="67" t="s">
        <v>6411</v>
      </c>
      <c r="I8716" s="67" t="s">
        <v>6443</v>
      </c>
      <c r="J8716" s="37">
        <v>-157.06</v>
      </c>
    </row>
    <row r="8717" spans="1:10" x14ac:dyDescent="0.25">
      <c r="A8717" s="67"/>
      <c r="B8717" s="67"/>
      <c r="C8717" s="67" t="s">
        <v>6444</v>
      </c>
      <c r="D8717" s="67"/>
      <c r="E8717" s="67"/>
      <c r="F8717" s="68"/>
      <c r="G8717" s="67"/>
      <c r="H8717" s="67"/>
      <c r="I8717" s="67"/>
      <c r="J8717" s="36">
        <f>ROUND(SUM(J8647:J8716),5)</f>
        <v>3776.89</v>
      </c>
    </row>
    <row r="8718" spans="1:10" x14ac:dyDescent="0.25">
      <c r="A8718" s="64"/>
      <c r="B8718" s="64"/>
      <c r="C8718" s="64" t="s">
        <v>6445</v>
      </c>
      <c r="D8718" s="64"/>
      <c r="E8718" s="64"/>
      <c r="F8718" s="65"/>
      <c r="G8718" s="64"/>
      <c r="H8718" s="64"/>
      <c r="I8718" s="64"/>
      <c r="J8718" s="57"/>
    </row>
    <row r="8719" spans="1:10" x14ac:dyDescent="0.25">
      <c r="A8719" s="67"/>
      <c r="B8719" s="67"/>
      <c r="C8719" s="67"/>
      <c r="D8719" s="67"/>
      <c r="E8719" s="67" t="s">
        <v>383</v>
      </c>
      <c r="F8719" s="68">
        <v>41029</v>
      </c>
      <c r="G8719" s="67" t="s">
        <v>896</v>
      </c>
      <c r="H8719" s="67"/>
      <c r="I8719" s="67" t="s">
        <v>897</v>
      </c>
      <c r="J8719" s="36">
        <v>20</v>
      </c>
    </row>
    <row r="8720" spans="1:10" x14ac:dyDescent="0.25">
      <c r="A8720" s="67"/>
      <c r="B8720" s="67"/>
      <c r="C8720" s="67"/>
      <c r="D8720" s="67"/>
      <c r="E8720" s="67" t="s">
        <v>383</v>
      </c>
      <c r="F8720" s="68">
        <v>41152</v>
      </c>
      <c r="G8720" s="67" t="s">
        <v>1565</v>
      </c>
      <c r="H8720" s="67"/>
      <c r="I8720" s="67" t="s">
        <v>1566</v>
      </c>
      <c r="J8720" s="36">
        <v>20</v>
      </c>
    </row>
    <row r="8721" spans="1:10" x14ac:dyDescent="0.25">
      <c r="A8721" s="67"/>
      <c r="B8721" s="67"/>
      <c r="C8721" s="67"/>
      <c r="D8721" s="67"/>
      <c r="E8721" s="67" t="s">
        <v>383</v>
      </c>
      <c r="F8721" s="68">
        <v>41333</v>
      </c>
      <c r="G8721" s="67" t="s">
        <v>1571</v>
      </c>
      <c r="H8721" s="67"/>
      <c r="I8721" s="67" t="s">
        <v>1572</v>
      </c>
      <c r="J8721" s="36">
        <v>20</v>
      </c>
    </row>
    <row r="8722" spans="1:10" x14ac:dyDescent="0.25">
      <c r="A8722" s="67"/>
      <c r="B8722" s="67"/>
      <c r="C8722" s="67"/>
      <c r="D8722" s="67"/>
      <c r="E8722" s="67" t="s">
        <v>383</v>
      </c>
      <c r="F8722" s="68">
        <v>41364</v>
      </c>
      <c r="G8722" s="67" t="s">
        <v>1624</v>
      </c>
      <c r="H8722" s="67"/>
      <c r="I8722" s="67" t="s">
        <v>1625</v>
      </c>
      <c r="J8722" s="36">
        <v>20</v>
      </c>
    </row>
    <row r="8723" spans="1:10" x14ac:dyDescent="0.25">
      <c r="A8723" s="67"/>
      <c r="B8723" s="67"/>
      <c r="C8723" s="67"/>
      <c r="D8723" s="67"/>
      <c r="E8723" s="67" t="s">
        <v>383</v>
      </c>
      <c r="F8723" s="68">
        <v>41425</v>
      </c>
      <c r="G8723" s="67" t="s">
        <v>1490</v>
      </c>
      <c r="H8723" s="67"/>
      <c r="I8723" s="67" t="s">
        <v>1491</v>
      </c>
      <c r="J8723" s="36">
        <v>20</v>
      </c>
    </row>
    <row r="8724" spans="1:10" x14ac:dyDescent="0.25">
      <c r="A8724" s="67"/>
      <c r="B8724" s="67"/>
      <c r="C8724" s="67"/>
      <c r="D8724" s="67"/>
      <c r="E8724" s="67" t="s">
        <v>383</v>
      </c>
      <c r="F8724" s="68">
        <v>41578</v>
      </c>
      <c r="G8724" s="67" t="s">
        <v>421</v>
      </c>
      <c r="H8724" s="67"/>
      <c r="I8724" s="67" t="s">
        <v>422</v>
      </c>
      <c r="J8724" s="36">
        <v>38</v>
      </c>
    </row>
    <row r="8725" spans="1:10" x14ac:dyDescent="0.25">
      <c r="A8725" s="67"/>
      <c r="B8725" s="67"/>
      <c r="C8725" s="67"/>
      <c r="D8725" s="67"/>
      <c r="E8725" s="67" t="s">
        <v>383</v>
      </c>
      <c r="F8725" s="68">
        <v>42247</v>
      </c>
      <c r="G8725" s="67" t="s">
        <v>1658</v>
      </c>
      <c r="H8725" s="67"/>
      <c r="I8725" s="67" t="s">
        <v>1659</v>
      </c>
      <c r="J8725" s="36">
        <v>40</v>
      </c>
    </row>
    <row r="8726" spans="1:10" x14ac:dyDescent="0.25">
      <c r="A8726" s="67"/>
      <c r="B8726" s="67"/>
      <c r="C8726" s="67"/>
      <c r="D8726" s="67"/>
      <c r="E8726" s="67" t="s">
        <v>383</v>
      </c>
      <c r="F8726" s="68">
        <v>42277</v>
      </c>
      <c r="G8726" s="67" t="s">
        <v>991</v>
      </c>
      <c r="H8726" s="67"/>
      <c r="I8726" s="67" t="s">
        <v>992</v>
      </c>
      <c r="J8726" s="36">
        <v>58</v>
      </c>
    </row>
    <row r="8727" spans="1:10" x14ac:dyDescent="0.25">
      <c r="A8727" s="67"/>
      <c r="B8727" s="67"/>
      <c r="C8727" s="67"/>
      <c r="D8727" s="67"/>
      <c r="E8727" s="67" t="s">
        <v>383</v>
      </c>
      <c r="F8727" s="68">
        <v>42370</v>
      </c>
      <c r="G8727" s="67" t="s">
        <v>1462</v>
      </c>
      <c r="H8727" s="67"/>
      <c r="I8727" s="67" t="s">
        <v>1463</v>
      </c>
      <c r="J8727" s="36">
        <v>264</v>
      </c>
    </row>
    <row r="8728" spans="1:10" x14ac:dyDescent="0.25">
      <c r="A8728" s="67"/>
      <c r="B8728" s="67"/>
      <c r="C8728" s="67"/>
      <c r="D8728" s="67"/>
      <c r="E8728" s="67" t="s">
        <v>383</v>
      </c>
      <c r="F8728" s="68">
        <v>42429</v>
      </c>
      <c r="G8728" s="67" t="s">
        <v>1464</v>
      </c>
      <c r="H8728" s="67"/>
      <c r="I8728" s="67" t="s">
        <v>1465</v>
      </c>
      <c r="J8728" s="36">
        <v>20</v>
      </c>
    </row>
    <row r="8729" spans="1:10" x14ac:dyDescent="0.25">
      <c r="A8729" s="67"/>
      <c r="B8729" s="67"/>
      <c r="C8729" s="67"/>
      <c r="D8729" s="67"/>
      <c r="E8729" s="67" t="s">
        <v>383</v>
      </c>
      <c r="F8729" s="68">
        <v>42460</v>
      </c>
      <c r="G8729" s="67" t="s">
        <v>1466</v>
      </c>
      <c r="H8729" s="67"/>
      <c r="I8729" s="67" t="s">
        <v>1467</v>
      </c>
      <c r="J8729" s="36">
        <v>20</v>
      </c>
    </row>
    <row r="8730" spans="1:10" x14ac:dyDescent="0.25">
      <c r="A8730" s="67"/>
      <c r="B8730" s="67"/>
      <c r="C8730" s="67"/>
      <c r="D8730" s="67"/>
      <c r="E8730" s="67" t="s">
        <v>383</v>
      </c>
      <c r="F8730" s="68">
        <v>42490</v>
      </c>
      <c r="G8730" s="67" t="s">
        <v>1666</v>
      </c>
      <c r="H8730" s="67"/>
      <c r="I8730" s="67" t="s">
        <v>1667</v>
      </c>
      <c r="J8730" s="36">
        <v>20</v>
      </c>
    </row>
    <row r="8731" spans="1:10" x14ac:dyDescent="0.25">
      <c r="A8731" s="67"/>
      <c r="B8731" s="67"/>
      <c r="C8731" s="67"/>
      <c r="D8731" s="67"/>
      <c r="E8731" s="67" t="s">
        <v>383</v>
      </c>
      <c r="F8731" s="68">
        <v>42521</v>
      </c>
      <c r="G8731" s="67" t="s">
        <v>1480</v>
      </c>
      <c r="H8731" s="67"/>
      <c r="I8731" s="67" t="s">
        <v>1481</v>
      </c>
      <c r="J8731" s="36">
        <v>20</v>
      </c>
    </row>
    <row r="8732" spans="1:10" x14ac:dyDescent="0.25">
      <c r="A8732" s="67"/>
      <c r="B8732" s="67"/>
      <c r="C8732" s="67"/>
      <c r="D8732" s="67"/>
      <c r="E8732" s="67" t="s">
        <v>383</v>
      </c>
      <c r="F8732" s="68">
        <v>42582</v>
      </c>
      <c r="G8732" s="67" t="s">
        <v>1830</v>
      </c>
      <c r="H8732" s="67"/>
      <c r="I8732" s="67" t="s">
        <v>1831</v>
      </c>
      <c r="J8732" s="36">
        <v>20</v>
      </c>
    </row>
    <row r="8733" spans="1:10" x14ac:dyDescent="0.25">
      <c r="A8733" s="67"/>
      <c r="B8733" s="67"/>
      <c r="C8733" s="67"/>
      <c r="D8733" s="67"/>
      <c r="E8733" s="67" t="s">
        <v>383</v>
      </c>
      <c r="F8733" s="68">
        <v>42613</v>
      </c>
      <c r="G8733" s="67" t="s">
        <v>1482</v>
      </c>
      <c r="H8733" s="67"/>
      <c r="I8733" s="67" t="s">
        <v>1483</v>
      </c>
      <c r="J8733" s="36">
        <v>80</v>
      </c>
    </row>
    <row r="8734" spans="1:10" x14ac:dyDescent="0.25">
      <c r="A8734" s="67"/>
      <c r="B8734" s="67"/>
      <c r="C8734" s="67"/>
      <c r="D8734" s="67"/>
      <c r="E8734" s="67" t="s">
        <v>383</v>
      </c>
      <c r="F8734" s="68">
        <v>42643</v>
      </c>
      <c r="G8734" s="67" t="s">
        <v>1581</v>
      </c>
      <c r="H8734" s="67"/>
      <c r="I8734" s="67" t="s">
        <v>1582</v>
      </c>
      <c r="J8734" s="36">
        <v>40</v>
      </c>
    </row>
    <row r="8735" spans="1:10" x14ac:dyDescent="0.25">
      <c r="A8735" s="67"/>
      <c r="B8735" s="67"/>
      <c r="C8735" s="67"/>
      <c r="D8735" s="67"/>
      <c r="E8735" s="67" t="s">
        <v>423</v>
      </c>
      <c r="F8735" s="68">
        <v>42656</v>
      </c>
      <c r="G8735" s="67"/>
      <c r="H8735" s="67" t="s">
        <v>1637</v>
      </c>
      <c r="I8735" s="67" t="s">
        <v>1675</v>
      </c>
      <c r="J8735" s="36">
        <v>1000</v>
      </c>
    </row>
    <row r="8736" spans="1:10" x14ac:dyDescent="0.25">
      <c r="A8736" s="67"/>
      <c r="B8736" s="67"/>
      <c r="C8736" s="67"/>
      <c r="D8736" s="67"/>
      <c r="E8736" s="67" t="s">
        <v>423</v>
      </c>
      <c r="F8736" s="68">
        <v>42656</v>
      </c>
      <c r="G8736" s="67"/>
      <c r="H8736" s="67"/>
      <c r="I8736" s="67" t="s">
        <v>431</v>
      </c>
      <c r="J8736" s="36">
        <v>-28.95</v>
      </c>
    </row>
    <row r="8737" spans="1:10" x14ac:dyDescent="0.25">
      <c r="A8737" s="67"/>
      <c r="B8737" s="67"/>
      <c r="C8737" s="67"/>
      <c r="D8737" s="67"/>
      <c r="E8737" s="67" t="s">
        <v>383</v>
      </c>
      <c r="F8737" s="68">
        <v>42825</v>
      </c>
      <c r="G8737" s="67" t="s">
        <v>1588</v>
      </c>
      <c r="H8737" s="67"/>
      <c r="I8737" s="67" t="s">
        <v>1589</v>
      </c>
      <c r="J8737" s="36">
        <v>76</v>
      </c>
    </row>
    <row r="8738" spans="1:10" x14ac:dyDescent="0.25">
      <c r="A8738" s="67"/>
      <c r="B8738" s="67"/>
      <c r="C8738" s="67"/>
      <c r="D8738" s="67"/>
      <c r="E8738" s="67" t="s">
        <v>383</v>
      </c>
      <c r="F8738" s="68">
        <v>42886</v>
      </c>
      <c r="G8738" s="67" t="s">
        <v>1545</v>
      </c>
      <c r="H8738" s="67"/>
      <c r="I8738" s="67" t="s">
        <v>1546</v>
      </c>
      <c r="J8738" s="36">
        <v>220</v>
      </c>
    </row>
    <row r="8739" spans="1:10" x14ac:dyDescent="0.25">
      <c r="A8739" s="67"/>
      <c r="B8739" s="67"/>
      <c r="C8739" s="67"/>
      <c r="D8739" s="67"/>
      <c r="E8739" s="67" t="s">
        <v>390</v>
      </c>
      <c r="F8739" s="68">
        <v>42917</v>
      </c>
      <c r="G8739" s="67" t="s">
        <v>6446</v>
      </c>
      <c r="H8739" s="67" t="s">
        <v>6447</v>
      </c>
      <c r="I8739" s="67" t="s">
        <v>6448</v>
      </c>
      <c r="J8739" s="36">
        <v>-124.45</v>
      </c>
    </row>
    <row r="8740" spans="1:10" x14ac:dyDescent="0.25">
      <c r="A8740" s="67"/>
      <c r="B8740" s="67"/>
      <c r="C8740" s="67"/>
      <c r="D8740" s="67"/>
      <c r="E8740" s="67" t="s">
        <v>390</v>
      </c>
      <c r="F8740" s="68">
        <v>43131</v>
      </c>
      <c r="G8740" s="67" t="s">
        <v>6449</v>
      </c>
      <c r="H8740" s="67" t="s">
        <v>6447</v>
      </c>
      <c r="I8740" s="67" t="s">
        <v>6450</v>
      </c>
      <c r="J8740" s="36">
        <v>-52.5</v>
      </c>
    </row>
    <row r="8741" spans="1:10" x14ac:dyDescent="0.25">
      <c r="A8741" s="67"/>
      <c r="B8741" s="67"/>
      <c r="C8741" s="67"/>
      <c r="D8741" s="67"/>
      <c r="E8741" s="67" t="s">
        <v>390</v>
      </c>
      <c r="F8741" s="68">
        <v>43131</v>
      </c>
      <c r="G8741" s="67" t="s">
        <v>6451</v>
      </c>
      <c r="H8741" s="67" t="s">
        <v>6447</v>
      </c>
      <c r="I8741" s="67" t="s">
        <v>6452</v>
      </c>
      <c r="J8741" s="36">
        <v>-76.8</v>
      </c>
    </row>
    <row r="8742" spans="1:10" x14ac:dyDescent="0.25">
      <c r="A8742" s="67"/>
      <c r="B8742" s="67"/>
      <c r="C8742" s="67"/>
      <c r="D8742" s="67"/>
      <c r="E8742" s="67" t="s">
        <v>390</v>
      </c>
      <c r="F8742" s="68">
        <v>43131</v>
      </c>
      <c r="G8742" s="67" t="s">
        <v>6453</v>
      </c>
      <c r="H8742" s="67" t="s">
        <v>6447</v>
      </c>
      <c r="I8742" s="67" t="s">
        <v>6454</v>
      </c>
      <c r="J8742" s="36">
        <v>-54.94</v>
      </c>
    </row>
    <row r="8743" spans="1:10" x14ac:dyDescent="0.25">
      <c r="A8743" s="67"/>
      <c r="B8743" s="67"/>
      <c r="C8743" s="67"/>
      <c r="D8743" s="67"/>
      <c r="E8743" s="67" t="s">
        <v>390</v>
      </c>
      <c r="F8743" s="68">
        <v>43131</v>
      </c>
      <c r="G8743" s="67" t="s">
        <v>6455</v>
      </c>
      <c r="H8743" s="67" t="s">
        <v>6447</v>
      </c>
      <c r="I8743" s="67" t="s">
        <v>6456</v>
      </c>
      <c r="J8743" s="36">
        <v>-79.94</v>
      </c>
    </row>
    <row r="8744" spans="1:10" x14ac:dyDescent="0.25">
      <c r="A8744" s="67"/>
      <c r="B8744" s="67"/>
      <c r="C8744" s="67"/>
      <c r="D8744" s="67"/>
      <c r="E8744" s="67" t="s">
        <v>390</v>
      </c>
      <c r="F8744" s="68">
        <v>43131</v>
      </c>
      <c r="G8744" s="67" t="s">
        <v>6457</v>
      </c>
      <c r="H8744" s="67" t="s">
        <v>6447</v>
      </c>
      <c r="I8744" s="67" t="s">
        <v>6458</v>
      </c>
      <c r="J8744" s="36">
        <v>-57.1</v>
      </c>
    </row>
    <row r="8745" spans="1:10" x14ac:dyDescent="0.25">
      <c r="A8745" s="67"/>
      <c r="B8745" s="67"/>
      <c r="C8745" s="67"/>
      <c r="D8745" s="67"/>
      <c r="E8745" s="67" t="s">
        <v>390</v>
      </c>
      <c r="F8745" s="68">
        <v>43131</v>
      </c>
      <c r="G8745" s="67" t="s">
        <v>6459</v>
      </c>
      <c r="H8745" s="67" t="s">
        <v>6447</v>
      </c>
      <c r="I8745" s="67" t="s">
        <v>6460</v>
      </c>
      <c r="J8745" s="36">
        <v>-71.7</v>
      </c>
    </row>
    <row r="8746" spans="1:10" x14ac:dyDescent="0.25">
      <c r="A8746" s="67"/>
      <c r="B8746" s="67"/>
      <c r="C8746" s="67"/>
      <c r="D8746" s="67"/>
      <c r="E8746" s="67" t="s">
        <v>390</v>
      </c>
      <c r="F8746" s="68">
        <v>43157</v>
      </c>
      <c r="G8746" s="67" t="s">
        <v>6461</v>
      </c>
      <c r="H8746" s="67" t="s">
        <v>6447</v>
      </c>
      <c r="I8746" s="67" t="s">
        <v>6462</v>
      </c>
      <c r="J8746" s="36">
        <v>-52.5</v>
      </c>
    </row>
    <row r="8747" spans="1:10" x14ac:dyDescent="0.25">
      <c r="A8747" s="67"/>
      <c r="B8747" s="67"/>
      <c r="C8747" s="67"/>
      <c r="D8747" s="67"/>
      <c r="E8747" s="67" t="s">
        <v>390</v>
      </c>
      <c r="F8747" s="68">
        <v>43157</v>
      </c>
      <c r="G8747" s="67" t="s">
        <v>6463</v>
      </c>
      <c r="H8747" s="67" t="s">
        <v>6447</v>
      </c>
      <c r="I8747" s="67" t="s">
        <v>6464</v>
      </c>
      <c r="J8747" s="36">
        <v>-48.76</v>
      </c>
    </row>
    <row r="8748" spans="1:10" x14ac:dyDescent="0.25">
      <c r="A8748" s="67"/>
      <c r="B8748" s="67"/>
      <c r="C8748" s="67"/>
      <c r="D8748" s="67"/>
      <c r="E8748" s="67" t="s">
        <v>390</v>
      </c>
      <c r="F8748" s="68">
        <v>43228</v>
      </c>
      <c r="G8748" s="67" t="s">
        <v>6465</v>
      </c>
      <c r="H8748" s="67" t="s">
        <v>6447</v>
      </c>
      <c r="I8748" s="67" t="s">
        <v>6466</v>
      </c>
      <c r="J8748" s="36">
        <v>-43.3</v>
      </c>
    </row>
    <row r="8749" spans="1:10" x14ac:dyDescent="0.25">
      <c r="A8749" s="67"/>
      <c r="B8749" s="67"/>
      <c r="C8749" s="67"/>
      <c r="D8749" s="67"/>
      <c r="E8749" s="67" t="s">
        <v>390</v>
      </c>
      <c r="F8749" s="68">
        <v>43228</v>
      </c>
      <c r="G8749" s="67" t="s">
        <v>6467</v>
      </c>
      <c r="H8749" s="67" t="s">
        <v>6447</v>
      </c>
      <c r="I8749" s="67" t="s">
        <v>6468</v>
      </c>
      <c r="J8749" s="36">
        <v>-64.95</v>
      </c>
    </row>
    <row r="8750" spans="1:10" x14ac:dyDescent="0.25">
      <c r="A8750" s="67"/>
      <c r="B8750" s="67"/>
      <c r="C8750" s="67"/>
      <c r="D8750" s="67"/>
      <c r="E8750" s="67" t="s">
        <v>390</v>
      </c>
      <c r="F8750" s="68">
        <v>43358</v>
      </c>
      <c r="G8750" s="67" t="s">
        <v>6469</v>
      </c>
      <c r="H8750" s="67" t="s">
        <v>6447</v>
      </c>
      <c r="I8750" s="67" t="s">
        <v>6470</v>
      </c>
      <c r="J8750" s="36">
        <v>-60.54</v>
      </c>
    </row>
    <row r="8751" spans="1:10" x14ac:dyDescent="0.25">
      <c r="A8751" s="67"/>
      <c r="B8751" s="67"/>
      <c r="C8751" s="67"/>
      <c r="D8751" s="67"/>
      <c r="E8751" s="67" t="s">
        <v>390</v>
      </c>
      <c r="F8751" s="68">
        <v>43358</v>
      </c>
      <c r="G8751" s="67" t="s">
        <v>6471</v>
      </c>
      <c r="H8751" s="67" t="s">
        <v>6447</v>
      </c>
      <c r="I8751" s="67" t="s">
        <v>6472</v>
      </c>
      <c r="J8751" s="36">
        <v>-31.97</v>
      </c>
    </row>
    <row r="8752" spans="1:10" ht="15.75" thickBot="1" x14ac:dyDescent="0.3">
      <c r="A8752" s="67"/>
      <c r="B8752" s="67"/>
      <c r="C8752" s="67"/>
      <c r="D8752" s="67"/>
      <c r="E8752" s="67" t="s">
        <v>390</v>
      </c>
      <c r="F8752" s="68">
        <v>43358</v>
      </c>
      <c r="G8752" s="67" t="s">
        <v>6473</v>
      </c>
      <c r="H8752" s="67" t="s">
        <v>6447</v>
      </c>
      <c r="I8752" s="67" t="s">
        <v>6474</v>
      </c>
      <c r="J8752" s="37">
        <v>-33.64</v>
      </c>
    </row>
    <row r="8753" spans="1:10" x14ac:dyDescent="0.25">
      <c r="A8753" s="67"/>
      <c r="B8753" s="67"/>
      <c r="C8753" s="67" t="s">
        <v>6475</v>
      </c>
      <c r="D8753" s="67"/>
      <c r="E8753" s="67"/>
      <c r="F8753" s="68"/>
      <c r="G8753" s="67"/>
      <c r="H8753" s="67"/>
      <c r="I8753" s="67"/>
      <c r="J8753" s="36">
        <f>ROUND(SUM(J8718:J8752),5)</f>
        <v>1133.96</v>
      </c>
    </row>
    <row r="8754" spans="1:10" x14ac:dyDescent="0.25">
      <c r="A8754" s="64"/>
      <c r="B8754" s="64"/>
      <c r="C8754" s="64" t="s">
        <v>6476</v>
      </c>
      <c r="D8754" s="64"/>
      <c r="E8754" s="64"/>
      <c r="F8754" s="65"/>
      <c r="G8754" s="64"/>
      <c r="H8754" s="64"/>
      <c r="I8754" s="64"/>
      <c r="J8754" s="57"/>
    </row>
    <row r="8755" spans="1:10" x14ac:dyDescent="0.25">
      <c r="A8755" s="67"/>
      <c r="B8755" s="67"/>
      <c r="C8755" s="67"/>
      <c r="D8755" s="67"/>
      <c r="E8755" s="67" t="s">
        <v>383</v>
      </c>
      <c r="F8755" s="68">
        <v>42370</v>
      </c>
      <c r="G8755" s="67" t="s">
        <v>1462</v>
      </c>
      <c r="H8755" s="67"/>
      <c r="I8755" s="67" t="s">
        <v>1463</v>
      </c>
      <c r="J8755" s="36">
        <v>500</v>
      </c>
    </row>
    <row r="8756" spans="1:10" x14ac:dyDescent="0.25">
      <c r="A8756" s="67"/>
      <c r="B8756" s="67"/>
      <c r="C8756" s="67"/>
      <c r="D8756" s="67"/>
      <c r="E8756" s="67" t="s">
        <v>383</v>
      </c>
      <c r="F8756" s="68">
        <v>42394</v>
      </c>
      <c r="G8756" s="67" t="s">
        <v>6477</v>
      </c>
      <c r="H8756" s="67"/>
      <c r="I8756" s="67" t="s">
        <v>6478</v>
      </c>
      <c r="J8756" s="36">
        <v>-153.15</v>
      </c>
    </row>
    <row r="8757" spans="1:10" x14ac:dyDescent="0.25">
      <c r="A8757" s="67"/>
      <c r="B8757" s="67"/>
      <c r="C8757" s="67"/>
      <c r="D8757" s="67"/>
      <c r="E8757" s="67" t="s">
        <v>426</v>
      </c>
      <c r="F8757" s="68">
        <v>42446</v>
      </c>
      <c r="G8757" s="67"/>
      <c r="H8757" s="67" t="s">
        <v>568</v>
      </c>
      <c r="I8757" s="67" t="s">
        <v>2982</v>
      </c>
      <c r="J8757" s="36">
        <v>-17.239999999999998</v>
      </c>
    </row>
    <row r="8758" spans="1:10" x14ac:dyDescent="0.25">
      <c r="A8758" s="67"/>
      <c r="B8758" s="67"/>
      <c r="C8758" s="67"/>
      <c r="D8758" s="67"/>
      <c r="E8758" s="67" t="s">
        <v>383</v>
      </c>
      <c r="F8758" s="68">
        <v>42490</v>
      </c>
      <c r="G8758" s="67" t="s">
        <v>1666</v>
      </c>
      <c r="H8758" s="67"/>
      <c r="I8758" s="67" t="s">
        <v>1667</v>
      </c>
      <c r="J8758" s="36">
        <v>20</v>
      </c>
    </row>
    <row r="8759" spans="1:10" x14ac:dyDescent="0.25">
      <c r="A8759" s="67"/>
      <c r="B8759" s="67"/>
      <c r="C8759" s="67"/>
      <c r="D8759" s="67"/>
      <c r="E8759" s="67" t="s">
        <v>383</v>
      </c>
      <c r="F8759" s="68">
        <v>42521</v>
      </c>
      <c r="G8759" s="67" t="s">
        <v>1480</v>
      </c>
      <c r="H8759" s="67"/>
      <c r="I8759" s="67" t="s">
        <v>1481</v>
      </c>
      <c r="J8759" s="36">
        <v>8</v>
      </c>
    </row>
    <row r="8760" spans="1:10" ht="15.75" thickBot="1" x14ac:dyDescent="0.3">
      <c r="A8760" s="67"/>
      <c r="B8760" s="67"/>
      <c r="C8760" s="67"/>
      <c r="D8760" s="67"/>
      <c r="E8760" s="67" t="s">
        <v>383</v>
      </c>
      <c r="F8760" s="68">
        <v>42825</v>
      </c>
      <c r="G8760" s="67" t="s">
        <v>1588</v>
      </c>
      <c r="H8760" s="67"/>
      <c r="I8760" s="67" t="s">
        <v>1589</v>
      </c>
      <c r="J8760" s="37">
        <v>38</v>
      </c>
    </row>
    <row r="8761" spans="1:10" x14ac:dyDescent="0.25">
      <c r="A8761" s="67"/>
      <c r="B8761" s="67"/>
      <c r="C8761" s="67" t="s">
        <v>6479</v>
      </c>
      <c r="D8761" s="67"/>
      <c r="E8761" s="67"/>
      <c r="F8761" s="68"/>
      <c r="G8761" s="67"/>
      <c r="H8761" s="67"/>
      <c r="I8761" s="67"/>
      <c r="J8761" s="36">
        <f>ROUND(SUM(J8754:J8760),5)</f>
        <v>395.61</v>
      </c>
    </row>
    <row r="8762" spans="1:10" x14ac:dyDescent="0.25">
      <c r="A8762" s="64"/>
      <c r="B8762" s="64"/>
      <c r="C8762" s="64" t="s">
        <v>6480</v>
      </c>
      <c r="D8762" s="64"/>
      <c r="E8762" s="64"/>
      <c r="F8762" s="65"/>
      <c r="G8762" s="64"/>
      <c r="H8762" s="64"/>
      <c r="I8762" s="64"/>
      <c r="J8762" s="57"/>
    </row>
    <row r="8763" spans="1:10" x14ac:dyDescent="0.25">
      <c r="A8763" s="67"/>
      <c r="B8763" s="67"/>
      <c r="C8763" s="67"/>
      <c r="D8763" s="67"/>
      <c r="E8763" s="67" t="s">
        <v>383</v>
      </c>
      <c r="F8763" s="68">
        <v>41182</v>
      </c>
      <c r="G8763" s="67" t="s">
        <v>1506</v>
      </c>
      <c r="H8763" s="67"/>
      <c r="I8763" s="67" t="s">
        <v>1507</v>
      </c>
      <c r="J8763" s="36">
        <v>20</v>
      </c>
    </row>
    <row r="8764" spans="1:10" x14ac:dyDescent="0.25">
      <c r="A8764" s="67"/>
      <c r="B8764" s="67"/>
      <c r="C8764" s="67"/>
      <c r="D8764" s="67"/>
      <c r="E8764" s="67" t="s">
        <v>383</v>
      </c>
      <c r="F8764" s="68">
        <v>41333</v>
      </c>
      <c r="G8764" s="67" t="s">
        <v>1571</v>
      </c>
      <c r="H8764" s="67"/>
      <c r="I8764" s="67" t="s">
        <v>1572</v>
      </c>
      <c r="J8764" s="36">
        <v>20</v>
      </c>
    </row>
    <row r="8765" spans="1:10" x14ac:dyDescent="0.25">
      <c r="A8765" s="67"/>
      <c r="B8765" s="67"/>
      <c r="C8765" s="67"/>
      <c r="D8765" s="67"/>
      <c r="E8765" s="67" t="s">
        <v>383</v>
      </c>
      <c r="F8765" s="68">
        <v>41578</v>
      </c>
      <c r="G8765" s="67" t="s">
        <v>421</v>
      </c>
      <c r="H8765" s="67"/>
      <c r="I8765" s="67" t="s">
        <v>422</v>
      </c>
      <c r="J8765" s="36">
        <v>20</v>
      </c>
    </row>
    <row r="8766" spans="1:10" x14ac:dyDescent="0.25">
      <c r="A8766" s="67"/>
      <c r="B8766" s="67"/>
      <c r="C8766" s="67"/>
      <c r="D8766" s="67"/>
      <c r="E8766" s="67" t="s">
        <v>383</v>
      </c>
      <c r="F8766" s="68">
        <v>41912</v>
      </c>
      <c r="G8766" s="67" t="s">
        <v>1642</v>
      </c>
      <c r="H8766" s="67"/>
      <c r="I8766" s="67" t="s">
        <v>1643</v>
      </c>
      <c r="J8766" s="36">
        <v>20</v>
      </c>
    </row>
    <row r="8767" spans="1:10" x14ac:dyDescent="0.25">
      <c r="A8767" s="67"/>
      <c r="B8767" s="67"/>
      <c r="C8767" s="67"/>
      <c r="D8767" s="67"/>
      <c r="E8767" s="67" t="s">
        <v>383</v>
      </c>
      <c r="F8767" s="68">
        <v>41973</v>
      </c>
      <c r="G8767" s="67" t="s">
        <v>1646</v>
      </c>
      <c r="H8767" s="67"/>
      <c r="I8767" s="67" t="s">
        <v>1647</v>
      </c>
      <c r="J8767" s="36">
        <v>20</v>
      </c>
    </row>
    <row r="8768" spans="1:10" ht="15.75" thickBot="1" x14ac:dyDescent="0.3">
      <c r="A8768" s="67"/>
      <c r="B8768" s="67"/>
      <c r="C8768" s="67"/>
      <c r="D8768" s="67"/>
      <c r="E8768" s="67" t="s">
        <v>383</v>
      </c>
      <c r="F8768" s="68">
        <v>42767</v>
      </c>
      <c r="G8768" s="67" t="s">
        <v>1009</v>
      </c>
      <c r="H8768" s="67"/>
      <c r="I8768" s="67" t="s">
        <v>1556</v>
      </c>
      <c r="J8768" s="37">
        <v>-100</v>
      </c>
    </row>
    <row r="8769" spans="1:10" x14ac:dyDescent="0.25">
      <c r="A8769" s="67"/>
      <c r="B8769" s="67"/>
      <c r="C8769" s="67" t="s">
        <v>6481</v>
      </c>
      <c r="D8769" s="67"/>
      <c r="E8769" s="67"/>
      <c r="F8769" s="68"/>
      <c r="G8769" s="67"/>
      <c r="H8769" s="67"/>
      <c r="I8769" s="67"/>
      <c r="J8769" s="36">
        <f>ROUND(SUM(J8762:J8768),5)</f>
        <v>0</v>
      </c>
    </row>
    <row r="8770" spans="1:10" x14ac:dyDescent="0.25">
      <c r="A8770" s="64"/>
      <c r="B8770" s="64"/>
      <c r="C8770" s="64" t="s">
        <v>6482</v>
      </c>
      <c r="D8770" s="64"/>
      <c r="E8770" s="64"/>
      <c r="F8770" s="65"/>
      <c r="G8770" s="64"/>
      <c r="H8770" s="64"/>
      <c r="I8770" s="64"/>
      <c r="J8770" s="57"/>
    </row>
    <row r="8771" spans="1:10" x14ac:dyDescent="0.25">
      <c r="A8771" s="67"/>
      <c r="B8771" s="67"/>
      <c r="C8771" s="67"/>
      <c r="D8771" s="67"/>
      <c r="E8771" s="67" t="s">
        <v>383</v>
      </c>
      <c r="F8771" s="68">
        <v>40574</v>
      </c>
      <c r="G8771" s="67" t="s">
        <v>1500</v>
      </c>
      <c r="H8771" s="67"/>
      <c r="I8771" s="67" t="s">
        <v>1501</v>
      </c>
      <c r="J8771" s="36">
        <v>45</v>
      </c>
    </row>
    <row r="8772" spans="1:10" x14ac:dyDescent="0.25">
      <c r="A8772" s="67"/>
      <c r="B8772" s="67"/>
      <c r="C8772" s="67"/>
      <c r="D8772" s="67"/>
      <c r="E8772" s="67" t="s">
        <v>383</v>
      </c>
      <c r="F8772" s="68">
        <v>40755</v>
      </c>
      <c r="G8772" s="67" t="s">
        <v>1563</v>
      </c>
      <c r="H8772" s="67"/>
      <c r="I8772" s="67" t="s">
        <v>1564</v>
      </c>
      <c r="J8772" s="36">
        <v>20</v>
      </c>
    </row>
    <row r="8773" spans="1:10" x14ac:dyDescent="0.25">
      <c r="A8773" s="67"/>
      <c r="B8773" s="67"/>
      <c r="C8773" s="67"/>
      <c r="D8773" s="67"/>
      <c r="E8773" s="67" t="s">
        <v>383</v>
      </c>
      <c r="F8773" s="68">
        <v>40939</v>
      </c>
      <c r="G8773" s="67" t="s">
        <v>1539</v>
      </c>
      <c r="H8773" s="67"/>
      <c r="I8773" s="67" t="s">
        <v>1540</v>
      </c>
      <c r="J8773" s="36">
        <v>20</v>
      </c>
    </row>
    <row r="8774" spans="1:10" x14ac:dyDescent="0.25">
      <c r="A8774" s="67"/>
      <c r="B8774" s="67"/>
      <c r="C8774" s="67"/>
      <c r="D8774" s="67"/>
      <c r="E8774" s="67" t="s">
        <v>383</v>
      </c>
      <c r="F8774" s="68">
        <v>41060</v>
      </c>
      <c r="G8774" s="67" t="s">
        <v>1486</v>
      </c>
      <c r="H8774" s="67"/>
      <c r="I8774" s="67" t="s">
        <v>1487</v>
      </c>
      <c r="J8774" s="36">
        <v>40</v>
      </c>
    </row>
    <row r="8775" spans="1:10" x14ac:dyDescent="0.25">
      <c r="A8775" s="67"/>
      <c r="B8775" s="67"/>
      <c r="C8775" s="67"/>
      <c r="D8775" s="67"/>
      <c r="E8775" s="67" t="s">
        <v>383</v>
      </c>
      <c r="F8775" s="68">
        <v>41425</v>
      </c>
      <c r="G8775" s="67" t="s">
        <v>1490</v>
      </c>
      <c r="H8775" s="67"/>
      <c r="I8775" s="67" t="s">
        <v>1491</v>
      </c>
      <c r="J8775" s="36">
        <v>60</v>
      </c>
    </row>
    <row r="8776" spans="1:10" ht="15.75" thickBot="1" x14ac:dyDescent="0.3">
      <c r="A8776" s="67"/>
      <c r="B8776" s="67"/>
      <c r="C8776" s="67"/>
      <c r="D8776" s="67"/>
      <c r="E8776" s="67" t="s">
        <v>383</v>
      </c>
      <c r="F8776" s="68">
        <v>42370</v>
      </c>
      <c r="G8776" s="67" t="s">
        <v>1462</v>
      </c>
      <c r="H8776" s="67"/>
      <c r="I8776" s="67" t="s">
        <v>1463</v>
      </c>
      <c r="J8776" s="37">
        <v>315</v>
      </c>
    </row>
    <row r="8777" spans="1:10" x14ac:dyDescent="0.25">
      <c r="A8777" s="67"/>
      <c r="B8777" s="67"/>
      <c r="C8777" s="67" t="s">
        <v>6483</v>
      </c>
      <c r="D8777" s="67"/>
      <c r="E8777" s="67"/>
      <c r="F8777" s="68"/>
      <c r="G8777" s="67"/>
      <c r="H8777" s="67"/>
      <c r="I8777" s="67"/>
      <c r="J8777" s="36">
        <f>ROUND(SUM(J8770:J8776),5)</f>
        <v>500</v>
      </c>
    </row>
    <row r="8778" spans="1:10" x14ac:dyDescent="0.25">
      <c r="A8778" s="64"/>
      <c r="B8778" s="64"/>
      <c r="C8778" s="64" t="s">
        <v>6484</v>
      </c>
      <c r="D8778" s="64"/>
      <c r="E8778" s="64"/>
      <c r="F8778" s="65"/>
      <c r="G8778" s="64"/>
      <c r="H8778" s="64"/>
      <c r="I8778" s="64"/>
      <c r="J8778" s="57"/>
    </row>
    <row r="8779" spans="1:10" x14ac:dyDescent="0.25">
      <c r="A8779" s="67"/>
      <c r="B8779" s="67"/>
      <c r="C8779" s="67"/>
      <c r="D8779" s="67"/>
      <c r="E8779" s="67" t="s">
        <v>426</v>
      </c>
      <c r="F8779" s="68">
        <v>42128</v>
      </c>
      <c r="G8779" s="67" t="s">
        <v>570</v>
      </c>
      <c r="H8779" s="67" t="s">
        <v>6485</v>
      </c>
      <c r="I8779" s="67" t="s">
        <v>6486</v>
      </c>
      <c r="J8779" s="36">
        <v>-350</v>
      </c>
    </row>
    <row r="8780" spans="1:10" x14ac:dyDescent="0.25">
      <c r="A8780" s="67"/>
      <c r="B8780" s="67"/>
      <c r="C8780" s="67"/>
      <c r="D8780" s="67"/>
      <c r="E8780" s="67" t="s">
        <v>426</v>
      </c>
      <c r="F8780" s="68">
        <v>42170</v>
      </c>
      <c r="G8780" s="67" t="s">
        <v>570</v>
      </c>
      <c r="H8780" s="67" t="s">
        <v>6485</v>
      </c>
      <c r="I8780" s="67" t="s">
        <v>6486</v>
      </c>
      <c r="J8780" s="36">
        <v>-350</v>
      </c>
    </row>
    <row r="8781" spans="1:10" x14ac:dyDescent="0.25">
      <c r="A8781" s="67"/>
      <c r="B8781" s="67"/>
      <c r="C8781" s="67"/>
      <c r="D8781" s="67"/>
      <c r="E8781" s="67" t="s">
        <v>423</v>
      </c>
      <c r="F8781" s="68">
        <v>42170</v>
      </c>
      <c r="G8781" s="67"/>
      <c r="H8781" s="67"/>
      <c r="I8781" s="67" t="s">
        <v>6487</v>
      </c>
      <c r="J8781" s="36">
        <v>350</v>
      </c>
    </row>
    <row r="8782" spans="1:10" x14ac:dyDescent="0.25">
      <c r="A8782" s="67"/>
      <c r="B8782" s="67"/>
      <c r="C8782" s="67"/>
      <c r="D8782" s="67"/>
      <c r="E8782" s="67" t="s">
        <v>383</v>
      </c>
      <c r="F8782" s="68">
        <v>42308</v>
      </c>
      <c r="G8782" s="67" t="s">
        <v>1460</v>
      </c>
      <c r="H8782" s="67"/>
      <c r="I8782" s="67" t="s">
        <v>1461</v>
      </c>
      <c r="J8782" s="36">
        <v>20</v>
      </c>
    </row>
    <row r="8783" spans="1:10" x14ac:dyDescent="0.25">
      <c r="A8783" s="67"/>
      <c r="B8783" s="67"/>
      <c r="C8783" s="67"/>
      <c r="D8783" s="67"/>
      <c r="E8783" s="67" t="s">
        <v>383</v>
      </c>
      <c r="F8783" s="68">
        <v>42794</v>
      </c>
      <c r="G8783" s="67" t="s">
        <v>1551</v>
      </c>
      <c r="H8783" s="67"/>
      <c r="I8783" s="67" t="s">
        <v>1465</v>
      </c>
      <c r="J8783" s="36">
        <v>20</v>
      </c>
    </row>
    <row r="8784" spans="1:10" x14ac:dyDescent="0.25">
      <c r="A8784" s="67"/>
      <c r="B8784" s="67"/>
      <c r="C8784" s="67"/>
      <c r="D8784" s="67"/>
      <c r="E8784" s="67" t="s">
        <v>383</v>
      </c>
      <c r="F8784" s="68">
        <v>42855</v>
      </c>
      <c r="G8784" s="67" t="s">
        <v>1474</v>
      </c>
      <c r="H8784" s="67"/>
      <c r="I8784" s="67" t="s">
        <v>1475</v>
      </c>
      <c r="J8784" s="36">
        <v>20</v>
      </c>
    </row>
    <row r="8785" spans="1:10" x14ac:dyDescent="0.25">
      <c r="A8785" s="67"/>
      <c r="B8785" s="67"/>
      <c r="C8785" s="67"/>
      <c r="D8785" s="67"/>
      <c r="E8785" s="67" t="s">
        <v>390</v>
      </c>
      <c r="F8785" s="68">
        <v>42887</v>
      </c>
      <c r="G8785" s="67" t="s">
        <v>6488</v>
      </c>
      <c r="H8785" s="67" t="s">
        <v>3831</v>
      </c>
      <c r="I8785" s="67" t="s">
        <v>6489</v>
      </c>
      <c r="J8785" s="36">
        <v>-188.39</v>
      </c>
    </row>
    <row r="8786" spans="1:10" ht="15.75" thickBot="1" x14ac:dyDescent="0.3">
      <c r="A8786" s="67"/>
      <c r="B8786" s="67"/>
      <c r="C8786" s="67"/>
      <c r="D8786" s="67"/>
      <c r="E8786" s="67" t="s">
        <v>390</v>
      </c>
      <c r="F8786" s="68">
        <v>42996</v>
      </c>
      <c r="G8786" s="67" t="s">
        <v>6490</v>
      </c>
      <c r="H8786" s="67" t="s">
        <v>3831</v>
      </c>
      <c r="I8786" s="67" t="s">
        <v>6491</v>
      </c>
      <c r="J8786" s="37">
        <v>-198.48</v>
      </c>
    </row>
    <row r="8787" spans="1:10" x14ac:dyDescent="0.25">
      <c r="A8787" s="67"/>
      <c r="B8787" s="67"/>
      <c r="C8787" s="67" t="s">
        <v>6492</v>
      </c>
      <c r="D8787" s="67"/>
      <c r="E8787" s="67"/>
      <c r="F8787" s="68"/>
      <c r="G8787" s="67"/>
      <c r="H8787" s="67"/>
      <c r="I8787" s="67"/>
      <c r="J8787" s="36">
        <f>ROUND(SUM(J8778:J8786),5)</f>
        <v>-676.87</v>
      </c>
    </row>
    <row r="8788" spans="1:10" x14ac:dyDescent="0.25">
      <c r="A8788" s="64"/>
      <c r="B8788" s="64"/>
      <c r="C8788" s="64" t="s">
        <v>6493</v>
      </c>
      <c r="D8788" s="64"/>
      <c r="E8788" s="64"/>
      <c r="F8788" s="65"/>
      <c r="G8788" s="64"/>
      <c r="H8788" s="64"/>
      <c r="I8788" s="64"/>
      <c r="J8788" s="57"/>
    </row>
    <row r="8789" spans="1:10" x14ac:dyDescent="0.25">
      <c r="A8789" s="67"/>
      <c r="B8789" s="67"/>
      <c r="C8789" s="67"/>
      <c r="D8789" s="67"/>
      <c r="E8789" s="67" t="s">
        <v>383</v>
      </c>
      <c r="F8789" s="68">
        <v>40877</v>
      </c>
      <c r="G8789" s="67" t="s">
        <v>894</v>
      </c>
      <c r="H8789" s="67"/>
      <c r="I8789" s="67" t="s">
        <v>895</v>
      </c>
      <c r="J8789" s="36">
        <v>20</v>
      </c>
    </row>
    <row r="8790" spans="1:10" x14ac:dyDescent="0.25">
      <c r="A8790" s="67"/>
      <c r="B8790" s="67"/>
      <c r="C8790" s="67"/>
      <c r="D8790" s="67"/>
      <c r="E8790" s="67" t="s">
        <v>383</v>
      </c>
      <c r="F8790" s="68">
        <v>40968</v>
      </c>
      <c r="G8790" s="67" t="s">
        <v>1622</v>
      </c>
      <c r="H8790" s="67"/>
      <c r="I8790" s="67" t="s">
        <v>1623</v>
      </c>
      <c r="J8790" s="36">
        <v>20</v>
      </c>
    </row>
    <row r="8791" spans="1:10" x14ac:dyDescent="0.25">
      <c r="A8791" s="67"/>
      <c r="B8791" s="67"/>
      <c r="C8791" s="67"/>
      <c r="D8791" s="67"/>
      <c r="E8791" s="67" t="s">
        <v>383</v>
      </c>
      <c r="F8791" s="68">
        <v>41305</v>
      </c>
      <c r="G8791" s="67" t="s">
        <v>1488</v>
      </c>
      <c r="H8791" s="67"/>
      <c r="I8791" s="67" t="s">
        <v>1489</v>
      </c>
      <c r="J8791" s="36">
        <v>20</v>
      </c>
    </row>
    <row r="8792" spans="1:10" x14ac:dyDescent="0.25">
      <c r="A8792" s="67"/>
      <c r="B8792" s="67"/>
      <c r="C8792" s="67"/>
      <c r="D8792" s="67"/>
      <c r="E8792" s="67" t="s">
        <v>383</v>
      </c>
      <c r="F8792" s="68">
        <v>41578</v>
      </c>
      <c r="G8792" s="67" t="s">
        <v>421</v>
      </c>
      <c r="H8792" s="67"/>
      <c r="I8792" s="67" t="s">
        <v>422</v>
      </c>
      <c r="J8792" s="36">
        <v>20</v>
      </c>
    </row>
    <row r="8793" spans="1:10" x14ac:dyDescent="0.25">
      <c r="A8793" s="67"/>
      <c r="B8793" s="67"/>
      <c r="C8793" s="67"/>
      <c r="D8793" s="67"/>
      <c r="E8793" s="67" t="s">
        <v>383</v>
      </c>
      <c r="F8793" s="68">
        <v>41608</v>
      </c>
      <c r="G8793" s="67" t="s">
        <v>1519</v>
      </c>
      <c r="H8793" s="67"/>
      <c r="I8793" s="67" t="s">
        <v>1520</v>
      </c>
      <c r="J8793" s="36">
        <v>20</v>
      </c>
    </row>
    <row r="8794" spans="1:10" x14ac:dyDescent="0.25">
      <c r="A8794" s="67"/>
      <c r="B8794" s="67"/>
      <c r="C8794" s="67"/>
      <c r="D8794" s="67"/>
      <c r="E8794" s="67" t="s">
        <v>383</v>
      </c>
      <c r="F8794" s="68">
        <v>41698</v>
      </c>
      <c r="G8794" s="67" t="s">
        <v>1575</v>
      </c>
      <c r="H8794" s="67"/>
      <c r="I8794" s="67" t="s">
        <v>1576</v>
      </c>
      <c r="J8794" s="36">
        <v>20</v>
      </c>
    </row>
    <row r="8795" spans="1:10" x14ac:dyDescent="0.25">
      <c r="A8795" s="67"/>
      <c r="B8795" s="67"/>
      <c r="C8795" s="67"/>
      <c r="D8795" s="67"/>
      <c r="E8795" s="67" t="s">
        <v>383</v>
      </c>
      <c r="F8795" s="68">
        <v>41790</v>
      </c>
      <c r="G8795" s="67" t="s">
        <v>1116</v>
      </c>
      <c r="H8795" s="67"/>
      <c r="I8795" s="67" t="s">
        <v>1117</v>
      </c>
      <c r="J8795" s="36">
        <v>20</v>
      </c>
    </row>
    <row r="8796" spans="1:10" x14ac:dyDescent="0.25">
      <c r="A8796" s="67"/>
      <c r="B8796" s="67"/>
      <c r="C8796" s="67"/>
      <c r="D8796" s="67"/>
      <c r="E8796" s="67" t="s">
        <v>383</v>
      </c>
      <c r="F8796" s="68">
        <v>42247</v>
      </c>
      <c r="G8796" s="67" t="s">
        <v>1658</v>
      </c>
      <c r="H8796" s="67"/>
      <c r="I8796" s="67" t="s">
        <v>1659</v>
      </c>
      <c r="J8796" s="36">
        <v>20</v>
      </c>
    </row>
    <row r="8797" spans="1:10" ht="15.75" thickBot="1" x14ac:dyDescent="0.3">
      <c r="A8797" s="67"/>
      <c r="B8797" s="67"/>
      <c r="C8797" s="67"/>
      <c r="D8797" s="67"/>
      <c r="E8797" s="67" t="s">
        <v>383</v>
      </c>
      <c r="F8797" s="68">
        <v>42370</v>
      </c>
      <c r="G8797" s="67" t="s">
        <v>1462</v>
      </c>
      <c r="H8797" s="67"/>
      <c r="I8797" s="67" t="s">
        <v>1463</v>
      </c>
      <c r="J8797" s="37">
        <v>340</v>
      </c>
    </row>
    <row r="8798" spans="1:10" x14ac:dyDescent="0.25">
      <c r="A8798" s="67"/>
      <c r="B8798" s="67"/>
      <c r="C8798" s="67" t="s">
        <v>6494</v>
      </c>
      <c r="D8798" s="67"/>
      <c r="E8798" s="67"/>
      <c r="F8798" s="68"/>
      <c r="G8798" s="67"/>
      <c r="H8798" s="67"/>
      <c r="I8798" s="67"/>
      <c r="J8798" s="36">
        <f>ROUND(SUM(J8788:J8797),5)</f>
        <v>500</v>
      </c>
    </row>
    <row r="8799" spans="1:10" x14ac:dyDescent="0.25">
      <c r="A8799" s="64"/>
      <c r="B8799" s="64"/>
      <c r="C8799" s="64" t="s">
        <v>6495</v>
      </c>
      <c r="D8799" s="64"/>
      <c r="E8799" s="64"/>
      <c r="F8799" s="65"/>
      <c r="G8799" s="64"/>
      <c r="H8799" s="64"/>
      <c r="I8799" s="64"/>
      <c r="J8799" s="57"/>
    </row>
    <row r="8800" spans="1:10" x14ac:dyDescent="0.25">
      <c r="A8800" s="67"/>
      <c r="B8800" s="67"/>
      <c r="C8800" s="67"/>
      <c r="D8800" s="67"/>
      <c r="E8800" s="67" t="s">
        <v>383</v>
      </c>
      <c r="F8800" s="68">
        <v>40755</v>
      </c>
      <c r="G8800" s="67" t="s">
        <v>1563</v>
      </c>
      <c r="H8800" s="67"/>
      <c r="I8800" s="67" t="s">
        <v>1564</v>
      </c>
      <c r="J8800" s="36">
        <v>36</v>
      </c>
    </row>
    <row r="8801" spans="1:10" x14ac:dyDescent="0.25">
      <c r="A8801" s="67"/>
      <c r="B8801" s="67"/>
      <c r="C8801" s="67"/>
      <c r="D8801" s="67"/>
      <c r="E8801" s="67" t="s">
        <v>383</v>
      </c>
      <c r="F8801" s="68">
        <v>40877</v>
      </c>
      <c r="G8801" s="67" t="s">
        <v>894</v>
      </c>
      <c r="H8801" s="67"/>
      <c r="I8801" s="67" t="s">
        <v>895</v>
      </c>
      <c r="J8801" s="36">
        <v>68</v>
      </c>
    </row>
    <row r="8802" spans="1:10" x14ac:dyDescent="0.25">
      <c r="A8802" s="67"/>
      <c r="B8802" s="67"/>
      <c r="C8802" s="67"/>
      <c r="D8802" s="67"/>
      <c r="E8802" s="67" t="s">
        <v>383</v>
      </c>
      <c r="F8802" s="68">
        <v>40908</v>
      </c>
      <c r="G8802" s="67" t="s">
        <v>1618</v>
      </c>
      <c r="H8802" s="67"/>
      <c r="I8802" s="67" t="s">
        <v>1619</v>
      </c>
      <c r="J8802" s="36">
        <v>20</v>
      </c>
    </row>
    <row r="8803" spans="1:10" x14ac:dyDescent="0.25">
      <c r="A8803" s="67"/>
      <c r="B8803" s="67"/>
      <c r="C8803" s="67"/>
      <c r="D8803" s="67"/>
      <c r="E8803" s="67" t="s">
        <v>383</v>
      </c>
      <c r="F8803" s="68">
        <v>40999</v>
      </c>
      <c r="G8803" s="67" t="s">
        <v>1718</v>
      </c>
      <c r="H8803" s="67"/>
      <c r="I8803" s="67" t="s">
        <v>1719</v>
      </c>
      <c r="J8803" s="36">
        <v>-21.43</v>
      </c>
    </row>
    <row r="8804" spans="1:10" x14ac:dyDescent="0.25">
      <c r="A8804" s="67"/>
      <c r="B8804" s="67"/>
      <c r="C8804" s="67"/>
      <c r="D8804" s="67"/>
      <c r="E8804" s="67" t="s">
        <v>383</v>
      </c>
      <c r="F8804" s="68">
        <v>41121</v>
      </c>
      <c r="G8804" s="67" t="s">
        <v>1724</v>
      </c>
      <c r="H8804" s="67"/>
      <c r="I8804" s="67" t="s">
        <v>1725</v>
      </c>
      <c r="J8804" s="36">
        <v>500</v>
      </c>
    </row>
    <row r="8805" spans="1:10" x14ac:dyDescent="0.25">
      <c r="A8805" s="67"/>
      <c r="B8805" s="67"/>
      <c r="C8805" s="67"/>
      <c r="D8805" s="67"/>
      <c r="E8805" s="67" t="s">
        <v>383</v>
      </c>
      <c r="F8805" s="68">
        <v>41152</v>
      </c>
      <c r="G8805" s="67" t="s">
        <v>1565</v>
      </c>
      <c r="H8805" s="67"/>
      <c r="I8805" s="67" t="s">
        <v>1566</v>
      </c>
      <c r="J8805" s="36">
        <v>8</v>
      </c>
    </row>
    <row r="8806" spans="1:10" x14ac:dyDescent="0.25">
      <c r="A8806" s="67"/>
      <c r="B8806" s="67"/>
      <c r="C8806" s="67"/>
      <c r="D8806" s="67"/>
      <c r="E8806" s="67" t="s">
        <v>383</v>
      </c>
      <c r="F8806" s="68">
        <v>41213</v>
      </c>
      <c r="G8806" s="67" t="s">
        <v>1569</v>
      </c>
      <c r="H8806" s="67"/>
      <c r="I8806" s="67" t="s">
        <v>1570</v>
      </c>
      <c r="J8806" s="36">
        <v>8</v>
      </c>
    </row>
    <row r="8807" spans="1:10" x14ac:dyDescent="0.25">
      <c r="A8807" s="67"/>
      <c r="B8807" s="67"/>
      <c r="C8807" s="67"/>
      <c r="D8807" s="67"/>
      <c r="E8807" s="67" t="s">
        <v>383</v>
      </c>
      <c r="F8807" s="68">
        <v>41274</v>
      </c>
      <c r="G8807" s="67" t="s">
        <v>2820</v>
      </c>
      <c r="H8807" s="67"/>
      <c r="I8807" s="67" t="s">
        <v>2821</v>
      </c>
      <c r="J8807" s="36">
        <v>1447</v>
      </c>
    </row>
    <row r="8808" spans="1:10" x14ac:dyDescent="0.25">
      <c r="A8808" s="67"/>
      <c r="B8808" s="67"/>
      <c r="C8808" s="67"/>
      <c r="D8808" s="67"/>
      <c r="E8808" s="67" t="s">
        <v>383</v>
      </c>
      <c r="F8808" s="68">
        <v>41578</v>
      </c>
      <c r="G8808" s="67" t="s">
        <v>421</v>
      </c>
      <c r="H8808" s="67"/>
      <c r="I8808" s="67" t="s">
        <v>422</v>
      </c>
      <c r="J8808" s="36">
        <v>8</v>
      </c>
    </row>
    <row r="8809" spans="1:10" x14ac:dyDescent="0.25">
      <c r="A8809" s="67"/>
      <c r="B8809" s="67"/>
      <c r="C8809" s="67"/>
      <c r="D8809" s="67"/>
      <c r="E8809" s="67" t="s">
        <v>383</v>
      </c>
      <c r="F8809" s="68">
        <v>41759</v>
      </c>
      <c r="G8809" s="67" t="s">
        <v>1521</v>
      </c>
      <c r="H8809" s="67"/>
      <c r="I8809" s="67" t="s">
        <v>1522</v>
      </c>
      <c r="J8809" s="36">
        <v>32</v>
      </c>
    </row>
    <row r="8810" spans="1:10" x14ac:dyDescent="0.25">
      <c r="A8810" s="67"/>
      <c r="B8810" s="67"/>
      <c r="C8810" s="67"/>
      <c r="D8810" s="67"/>
      <c r="E8810" s="67" t="s">
        <v>383</v>
      </c>
      <c r="F8810" s="68">
        <v>41791</v>
      </c>
      <c r="G8810" s="67" t="s">
        <v>1577</v>
      </c>
      <c r="H8810" s="67"/>
      <c r="I8810" s="67"/>
      <c r="J8810" s="36">
        <v>123.59</v>
      </c>
    </row>
    <row r="8811" spans="1:10" x14ac:dyDescent="0.25">
      <c r="A8811" s="67"/>
      <c r="B8811" s="67"/>
      <c r="C8811" s="67"/>
      <c r="D8811" s="67"/>
      <c r="E8811" s="67" t="s">
        <v>426</v>
      </c>
      <c r="F8811" s="68">
        <v>41793</v>
      </c>
      <c r="G8811" s="67" t="s">
        <v>570</v>
      </c>
      <c r="H8811" s="67" t="s">
        <v>6496</v>
      </c>
      <c r="I8811" s="67" t="s">
        <v>6497</v>
      </c>
      <c r="J8811" s="36">
        <v>-150</v>
      </c>
    </row>
    <row r="8812" spans="1:10" x14ac:dyDescent="0.25">
      <c r="A8812" s="67"/>
      <c r="B8812" s="67"/>
      <c r="C8812" s="67"/>
      <c r="D8812" s="67"/>
      <c r="E8812" s="67" t="s">
        <v>383</v>
      </c>
      <c r="F8812" s="68">
        <v>41912</v>
      </c>
      <c r="G8812" s="67" t="s">
        <v>1642</v>
      </c>
      <c r="H8812" s="67"/>
      <c r="I8812" s="67" t="s">
        <v>1643</v>
      </c>
      <c r="J8812" s="36">
        <v>8</v>
      </c>
    </row>
    <row r="8813" spans="1:10" x14ac:dyDescent="0.25">
      <c r="A8813" s="67"/>
      <c r="B8813" s="67"/>
      <c r="C8813" s="67"/>
      <c r="D8813" s="67"/>
      <c r="E8813" s="67" t="s">
        <v>383</v>
      </c>
      <c r="F8813" s="68">
        <v>41943</v>
      </c>
      <c r="G8813" s="67" t="s">
        <v>1644</v>
      </c>
      <c r="H8813" s="67"/>
      <c r="I8813" s="67" t="s">
        <v>1645</v>
      </c>
      <c r="J8813" s="36">
        <v>16</v>
      </c>
    </row>
    <row r="8814" spans="1:10" x14ac:dyDescent="0.25">
      <c r="A8814" s="67"/>
      <c r="B8814" s="67"/>
      <c r="C8814" s="67"/>
      <c r="D8814" s="67"/>
      <c r="E8814" s="67" t="s">
        <v>383</v>
      </c>
      <c r="F8814" s="68">
        <v>42063</v>
      </c>
      <c r="G8814" s="67" t="s">
        <v>1549</v>
      </c>
      <c r="H8814" s="67"/>
      <c r="I8814" s="67" t="s">
        <v>1550</v>
      </c>
      <c r="J8814" s="36">
        <v>16</v>
      </c>
    </row>
    <row r="8815" spans="1:10" x14ac:dyDescent="0.25">
      <c r="A8815" s="67"/>
      <c r="B8815" s="67"/>
      <c r="C8815" s="67"/>
      <c r="D8815" s="67"/>
      <c r="E8815" s="67" t="s">
        <v>383</v>
      </c>
      <c r="F8815" s="68">
        <v>42094</v>
      </c>
      <c r="G8815" s="67" t="s">
        <v>898</v>
      </c>
      <c r="H8815" s="67"/>
      <c r="I8815" s="67" t="s">
        <v>899</v>
      </c>
      <c r="J8815" s="36">
        <v>8</v>
      </c>
    </row>
    <row r="8816" spans="1:10" x14ac:dyDescent="0.25">
      <c r="A8816" s="67"/>
      <c r="B8816" s="67"/>
      <c r="C8816" s="67"/>
      <c r="D8816" s="67"/>
      <c r="E8816" s="67" t="s">
        <v>383</v>
      </c>
      <c r="F8816" s="68">
        <v>42124</v>
      </c>
      <c r="G8816" s="67" t="s">
        <v>1523</v>
      </c>
      <c r="H8816" s="67"/>
      <c r="I8816" s="67" t="s">
        <v>1524</v>
      </c>
      <c r="J8816" s="36">
        <v>24</v>
      </c>
    </row>
    <row r="8817" spans="1:10" x14ac:dyDescent="0.25">
      <c r="A8817" s="67"/>
      <c r="B8817" s="67"/>
      <c r="C8817" s="67"/>
      <c r="D8817" s="67"/>
      <c r="E8817" s="67" t="s">
        <v>383</v>
      </c>
      <c r="F8817" s="68">
        <v>42146</v>
      </c>
      <c r="G8817" s="67" t="s">
        <v>2975</v>
      </c>
      <c r="H8817" s="67"/>
      <c r="I8817" s="67" t="s">
        <v>2976</v>
      </c>
      <c r="J8817" s="36">
        <v>221.3</v>
      </c>
    </row>
    <row r="8818" spans="1:10" x14ac:dyDescent="0.25">
      <c r="A8818" s="67"/>
      <c r="B8818" s="67"/>
      <c r="C8818" s="67"/>
      <c r="D8818" s="67"/>
      <c r="E8818" s="67" t="s">
        <v>383</v>
      </c>
      <c r="F8818" s="68">
        <v>42338</v>
      </c>
      <c r="G8818" s="67" t="s">
        <v>1525</v>
      </c>
      <c r="H8818" s="67"/>
      <c r="I8818" s="67" t="s">
        <v>1526</v>
      </c>
      <c r="J8818" s="36">
        <v>56</v>
      </c>
    </row>
    <row r="8819" spans="1:10" x14ac:dyDescent="0.25">
      <c r="A8819" s="67"/>
      <c r="B8819" s="67"/>
      <c r="C8819" s="67"/>
      <c r="D8819" s="67"/>
      <c r="E8819" s="67" t="s">
        <v>383</v>
      </c>
      <c r="F8819" s="68">
        <v>42369</v>
      </c>
      <c r="G8819" s="67" t="s">
        <v>1663</v>
      </c>
      <c r="H8819" s="67"/>
      <c r="I8819" s="67" t="s">
        <v>1664</v>
      </c>
      <c r="J8819" s="36">
        <v>8</v>
      </c>
    </row>
    <row r="8820" spans="1:10" x14ac:dyDescent="0.25">
      <c r="A8820" s="67"/>
      <c r="B8820" s="67"/>
      <c r="C8820" s="67"/>
      <c r="D8820" s="67"/>
      <c r="E8820" s="67" t="s">
        <v>383</v>
      </c>
      <c r="F8820" s="68">
        <v>42369</v>
      </c>
      <c r="G8820" s="67" t="s">
        <v>6498</v>
      </c>
      <c r="H8820" s="67"/>
      <c r="I8820" s="67" t="s">
        <v>6499</v>
      </c>
      <c r="J8820" s="36">
        <v>3401.1</v>
      </c>
    </row>
    <row r="8821" spans="1:10" x14ac:dyDescent="0.25">
      <c r="A8821" s="67"/>
      <c r="B8821" s="67"/>
      <c r="C8821" s="67"/>
      <c r="D8821" s="67"/>
      <c r="E8821" s="67" t="s">
        <v>383</v>
      </c>
      <c r="F8821" s="68">
        <v>42369</v>
      </c>
      <c r="G8821" s="67" t="s">
        <v>6500</v>
      </c>
      <c r="H8821" s="67"/>
      <c r="I8821" s="67" t="s">
        <v>6501</v>
      </c>
      <c r="J8821" s="36">
        <v>-407</v>
      </c>
    </row>
    <row r="8822" spans="1:10" x14ac:dyDescent="0.25">
      <c r="A8822" s="67"/>
      <c r="B8822" s="67"/>
      <c r="C8822" s="67"/>
      <c r="D8822" s="67"/>
      <c r="E8822" s="67" t="s">
        <v>383</v>
      </c>
      <c r="F8822" s="68">
        <v>42429</v>
      </c>
      <c r="G8822" s="67" t="s">
        <v>1464</v>
      </c>
      <c r="H8822" s="67"/>
      <c r="I8822" s="67" t="s">
        <v>1465</v>
      </c>
      <c r="J8822" s="36">
        <v>16</v>
      </c>
    </row>
    <row r="8823" spans="1:10" x14ac:dyDescent="0.25">
      <c r="A8823" s="67"/>
      <c r="B8823" s="67"/>
      <c r="C8823" s="67"/>
      <c r="D8823" s="67"/>
      <c r="E8823" s="67" t="s">
        <v>383</v>
      </c>
      <c r="F8823" s="68">
        <v>42460</v>
      </c>
      <c r="G8823" s="67" t="s">
        <v>1466</v>
      </c>
      <c r="H8823" s="67"/>
      <c r="I8823" s="67" t="s">
        <v>1467</v>
      </c>
      <c r="J8823" s="36">
        <v>8</v>
      </c>
    </row>
    <row r="8824" spans="1:10" x14ac:dyDescent="0.25">
      <c r="A8824" s="67"/>
      <c r="B8824" s="67"/>
      <c r="C8824" s="67"/>
      <c r="D8824" s="67"/>
      <c r="E8824" s="67" t="s">
        <v>383</v>
      </c>
      <c r="F8824" s="68">
        <v>42490</v>
      </c>
      <c r="G8824" s="67" t="s">
        <v>1666</v>
      </c>
      <c r="H8824" s="67"/>
      <c r="I8824" s="67" t="s">
        <v>1667</v>
      </c>
      <c r="J8824" s="36">
        <v>16</v>
      </c>
    </row>
    <row r="8825" spans="1:10" x14ac:dyDescent="0.25">
      <c r="A8825" s="67"/>
      <c r="B8825" s="67"/>
      <c r="C8825" s="67"/>
      <c r="D8825" s="67"/>
      <c r="E8825" s="67" t="s">
        <v>426</v>
      </c>
      <c r="F8825" s="68">
        <v>42492</v>
      </c>
      <c r="G8825" s="67"/>
      <c r="H8825" s="67" t="s">
        <v>6496</v>
      </c>
      <c r="I8825" s="67" t="s">
        <v>6502</v>
      </c>
      <c r="J8825" s="36">
        <v>-829</v>
      </c>
    </row>
    <row r="8826" spans="1:10" x14ac:dyDescent="0.25">
      <c r="A8826" s="67"/>
      <c r="B8826" s="67"/>
      <c r="C8826" s="67"/>
      <c r="D8826" s="67"/>
      <c r="E8826" s="67" t="s">
        <v>426</v>
      </c>
      <c r="F8826" s="68">
        <v>42492</v>
      </c>
      <c r="G8826" s="67" t="s">
        <v>570</v>
      </c>
      <c r="H8826" s="67" t="s">
        <v>6503</v>
      </c>
      <c r="I8826" s="67" t="s">
        <v>6504</v>
      </c>
      <c r="J8826" s="36">
        <v>-739.38</v>
      </c>
    </row>
    <row r="8827" spans="1:10" x14ac:dyDescent="0.25">
      <c r="A8827" s="67"/>
      <c r="B8827" s="67"/>
      <c r="C8827" s="67"/>
      <c r="D8827" s="67"/>
      <c r="E8827" s="67" t="s">
        <v>426</v>
      </c>
      <c r="F8827" s="68">
        <v>42590</v>
      </c>
      <c r="G8827" s="67"/>
      <c r="H8827" s="67" t="s">
        <v>6505</v>
      </c>
      <c r="I8827" s="67" t="s">
        <v>6506</v>
      </c>
      <c r="J8827" s="36">
        <v>-492.45</v>
      </c>
    </row>
    <row r="8828" spans="1:10" x14ac:dyDescent="0.25">
      <c r="A8828" s="67"/>
      <c r="B8828" s="67"/>
      <c r="C8828" s="67"/>
      <c r="D8828" s="67"/>
      <c r="E8828" s="67" t="s">
        <v>390</v>
      </c>
      <c r="F8828" s="68">
        <v>42735</v>
      </c>
      <c r="G8828" s="67"/>
      <c r="H8828" s="67" t="s">
        <v>6507</v>
      </c>
      <c r="I8828" s="67" t="s">
        <v>6508</v>
      </c>
      <c r="J8828" s="36">
        <v>-1499.26</v>
      </c>
    </row>
    <row r="8829" spans="1:10" x14ac:dyDescent="0.25">
      <c r="A8829" s="67"/>
      <c r="B8829" s="67"/>
      <c r="C8829" s="67"/>
      <c r="D8829" s="67"/>
      <c r="E8829" s="67" t="s">
        <v>383</v>
      </c>
      <c r="F8829" s="68">
        <v>42766</v>
      </c>
      <c r="G8829" s="67" t="s">
        <v>1586</v>
      </c>
      <c r="H8829" s="67"/>
      <c r="I8829" s="67" t="s">
        <v>1587</v>
      </c>
      <c r="J8829" s="36">
        <v>16</v>
      </c>
    </row>
    <row r="8830" spans="1:10" x14ac:dyDescent="0.25">
      <c r="A8830" s="67"/>
      <c r="B8830" s="67"/>
      <c r="C8830" s="67"/>
      <c r="D8830" s="67"/>
      <c r="E8830" s="67" t="s">
        <v>383</v>
      </c>
      <c r="F8830" s="68">
        <v>42794</v>
      </c>
      <c r="G8830" s="67" t="s">
        <v>1551</v>
      </c>
      <c r="H8830" s="67"/>
      <c r="I8830" s="67" t="s">
        <v>1465</v>
      </c>
      <c r="J8830" s="36">
        <v>38</v>
      </c>
    </row>
    <row r="8831" spans="1:10" x14ac:dyDescent="0.25">
      <c r="A8831" s="67"/>
      <c r="B8831" s="67"/>
      <c r="C8831" s="67"/>
      <c r="D8831" s="67"/>
      <c r="E8831" s="67" t="s">
        <v>383</v>
      </c>
      <c r="F8831" s="68">
        <v>42825</v>
      </c>
      <c r="G8831" s="67" t="s">
        <v>1588</v>
      </c>
      <c r="H8831" s="67"/>
      <c r="I8831" s="67" t="s">
        <v>1589</v>
      </c>
      <c r="J8831" s="36">
        <v>20</v>
      </c>
    </row>
    <row r="8832" spans="1:10" x14ac:dyDescent="0.25">
      <c r="A8832" s="67"/>
      <c r="B8832" s="67"/>
      <c r="C8832" s="67"/>
      <c r="D8832" s="67"/>
      <c r="E8832" s="67" t="s">
        <v>383</v>
      </c>
      <c r="F8832" s="68">
        <v>42855</v>
      </c>
      <c r="G8832" s="67" t="s">
        <v>1474</v>
      </c>
      <c r="H8832" s="67"/>
      <c r="I8832" s="67" t="s">
        <v>1475</v>
      </c>
      <c r="J8832" s="36">
        <v>24</v>
      </c>
    </row>
    <row r="8833" spans="1:10" x14ac:dyDescent="0.25">
      <c r="A8833" s="67"/>
      <c r="B8833" s="67"/>
      <c r="C8833" s="67"/>
      <c r="D8833" s="67"/>
      <c r="E8833" s="67" t="s">
        <v>390</v>
      </c>
      <c r="F8833" s="68">
        <v>42877</v>
      </c>
      <c r="G8833" s="67"/>
      <c r="H8833" s="67" t="s">
        <v>6509</v>
      </c>
      <c r="I8833" s="67" t="s">
        <v>6510</v>
      </c>
      <c r="J8833" s="36">
        <v>-180</v>
      </c>
    </row>
    <row r="8834" spans="1:10" ht="15.75" thickBot="1" x14ac:dyDescent="0.3">
      <c r="A8834" s="67"/>
      <c r="B8834" s="67"/>
      <c r="C8834" s="67"/>
      <c r="D8834" s="67"/>
      <c r="E8834" s="67" t="s">
        <v>390</v>
      </c>
      <c r="F8834" s="68">
        <v>43278</v>
      </c>
      <c r="G8834" s="67" t="s">
        <v>6511</v>
      </c>
      <c r="H8834" s="67" t="s">
        <v>6512</v>
      </c>
      <c r="I8834" s="67" t="s">
        <v>6513</v>
      </c>
      <c r="J8834" s="37">
        <v>-76</v>
      </c>
    </row>
    <row r="8835" spans="1:10" x14ac:dyDescent="0.25">
      <c r="A8835" s="67"/>
      <c r="B8835" s="67"/>
      <c r="C8835" s="67" t="s">
        <v>6514</v>
      </c>
      <c r="D8835" s="67"/>
      <c r="E8835" s="67"/>
      <c r="F8835" s="68"/>
      <c r="G8835" s="67"/>
      <c r="H8835" s="67"/>
      <c r="I8835" s="67"/>
      <c r="J8835" s="36">
        <f>ROUND(SUM(J8799:J8834),5)</f>
        <v>1752.47</v>
      </c>
    </row>
    <row r="8836" spans="1:10" x14ac:dyDescent="0.25">
      <c r="A8836" s="64"/>
      <c r="B8836" s="64"/>
      <c r="C8836" s="64" t="s">
        <v>6515</v>
      </c>
      <c r="D8836" s="64"/>
      <c r="E8836" s="64"/>
      <c r="F8836" s="65"/>
      <c r="G8836" s="64"/>
      <c r="H8836" s="64"/>
      <c r="I8836" s="64"/>
      <c r="J8836" s="57"/>
    </row>
    <row r="8837" spans="1:10" x14ac:dyDescent="0.25">
      <c r="A8837" s="67"/>
      <c r="B8837" s="67"/>
      <c r="C8837" s="67"/>
      <c r="D8837" s="67"/>
      <c r="E8837" s="67" t="s">
        <v>383</v>
      </c>
      <c r="F8837" s="68">
        <v>42551</v>
      </c>
      <c r="G8837" s="67" t="s">
        <v>1669</v>
      </c>
      <c r="H8837" s="67"/>
      <c r="I8837" s="67" t="s">
        <v>1670</v>
      </c>
      <c r="J8837" s="36">
        <v>40</v>
      </c>
    </row>
    <row r="8838" spans="1:10" ht="15.75" thickBot="1" x14ac:dyDescent="0.3">
      <c r="A8838" s="67"/>
      <c r="B8838" s="67"/>
      <c r="C8838" s="67"/>
      <c r="D8838" s="67"/>
      <c r="E8838" s="67" t="s">
        <v>383</v>
      </c>
      <c r="F8838" s="68">
        <v>43221</v>
      </c>
      <c r="G8838" s="67" t="s">
        <v>1510</v>
      </c>
      <c r="H8838" s="67"/>
      <c r="I8838" s="67"/>
      <c r="J8838" s="37">
        <v>-40</v>
      </c>
    </row>
    <row r="8839" spans="1:10" x14ac:dyDescent="0.25">
      <c r="A8839" s="67"/>
      <c r="B8839" s="67"/>
      <c r="C8839" s="67" t="s">
        <v>6516</v>
      </c>
      <c r="D8839" s="67"/>
      <c r="E8839" s="67"/>
      <c r="F8839" s="68"/>
      <c r="G8839" s="67"/>
      <c r="H8839" s="67"/>
      <c r="I8839" s="67"/>
      <c r="J8839" s="36">
        <f>ROUND(SUM(J8836:J8838),5)</f>
        <v>0</v>
      </c>
    </row>
    <row r="8840" spans="1:10" x14ac:dyDescent="0.25">
      <c r="A8840" s="64"/>
      <c r="B8840" s="64"/>
      <c r="C8840" s="64" t="s">
        <v>6517</v>
      </c>
      <c r="D8840" s="64"/>
      <c r="E8840" s="64"/>
      <c r="F8840" s="65"/>
      <c r="G8840" s="64"/>
      <c r="H8840" s="64"/>
      <c r="I8840" s="64"/>
      <c r="J8840" s="57"/>
    </row>
    <row r="8841" spans="1:10" x14ac:dyDescent="0.25">
      <c r="A8841" s="67"/>
      <c r="B8841" s="67"/>
      <c r="C8841" s="67"/>
      <c r="D8841" s="67"/>
      <c r="E8841" s="67" t="s">
        <v>383</v>
      </c>
      <c r="F8841" s="68">
        <v>40694</v>
      </c>
      <c r="G8841" s="67" t="s">
        <v>1614</v>
      </c>
      <c r="H8841" s="67"/>
      <c r="I8841" s="67" t="s">
        <v>1615</v>
      </c>
      <c r="J8841" s="36">
        <v>20</v>
      </c>
    </row>
    <row r="8842" spans="1:10" x14ac:dyDescent="0.25">
      <c r="A8842" s="67"/>
      <c r="B8842" s="67"/>
      <c r="C8842" s="67"/>
      <c r="D8842" s="67"/>
      <c r="E8842" s="67" t="s">
        <v>383</v>
      </c>
      <c r="F8842" s="68">
        <v>40724</v>
      </c>
      <c r="G8842" s="67" t="s">
        <v>1496</v>
      </c>
      <c r="H8842" s="67"/>
      <c r="I8842" s="67" t="s">
        <v>1497</v>
      </c>
      <c r="J8842" s="36">
        <v>20</v>
      </c>
    </row>
    <row r="8843" spans="1:10" x14ac:dyDescent="0.25">
      <c r="A8843" s="67"/>
      <c r="B8843" s="67"/>
      <c r="C8843" s="67"/>
      <c r="D8843" s="67"/>
      <c r="E8843" s="67" t="s">
        <v>383</v>
      </c>
      <c r="F8843" s="68">
        <v>40877</v>
      </c>
      <c r="G8843" s="67" t="s">
        <v>894</v>
      </c>
      <c r="H8843" s="67"/>
      <c r="I8843" s="67" t="s">
        <v>895</v>
      </c>
      <c r="J8843" s="36">
        <v>20</v>
      </c>
    </row>
    <row r="8844" spans="1:10" x14ac:dyDescent="0.25">
      <c r="A8844" s="67"/>
      <c r="B8844" s="67"/>
      <c r="C8844" s="67"/>
      <c r="D8844" s="67"/>
      <c r="E8844" s="67" t="s">
        <v>383</v>
      </c>
      <c r="F8844" s="68">
        <v>41121</v>
      </c>
      <c r="G8844" s="67" t="s">
        <v>1513</v>
      </c>
      <c r="H8844" s="67"/>
      <c r="I8844" s="67" t="s">
        <v>1514</v>
      </c>
      <c r="J8844" s="36">
        <v>80</v>
      </c>
    </row>
    <row r="8845" spans="1:10" x14ac:dyDescent="0.25">
      <c r="A8845" s="67"/>
      <c r="B8845" s="67"/>
      <c r="C8845" s="67"/>
      <c r="D8845" s="67"/>
      <c r="E8845" s="67" t="s">
        <v>383</v>
      </c>
      <c r="F8845" s="68">
        <v>41182</v>
      </c>
      <c r="G8845" s="67" t="s">
        <v>1506</v>
      </c>
      <c r="H8845" s="67"/>
      <c r="I8845" s="67" t="s">
        <v>1507</v>
      </c>
      <c r="J8845" s="36">
        <v>20</v>
      </c>
    </row>
    <row r="8846" spans="1:10" x14ac:dyDescent="0.25">
      <c r="A8846" s="67"/>
      <c r="B8846" s="67"/>
      <c r="C8846" s="67"/>
      <c r="D8846" s="67"/>
      <c r="E8846" s="67" t="s">
        <v>383</v>
      </c>
      <c r="F8846" s="68">
        <v>41243</v>
      </c>
      <c r="G8846" s="67" t="s">
        <v>1734</v>
      </c>
      <c r="H8846" s="67"/>
      <c r="I8846" s="67" t="s">
        <v>1735</v>
      </c>
      <c r="J8846" s="36">
        <v>20</v>
      </c>
    </row>
    <row r="8847" spans="1:10" x14ac:dyDescent="0.25">
      <c r="A8847" s="67"/>
      <c r="B8847" s="67"/>
      <c r="C8847" s="67"/>
      <c r="D8847" s="67"/>
      <c r="E8847" s="67" t="s">
        <v>383</v>
      </c>
      <c r="F8847" s="68">
        <v>41394</v>
      </c>
      <c r="G8847" s="67" t="s">
        <v>1515</v>
      </c>
      <c r="H8847" s="67"/>
      <c r="I8847" s="67" t="s">
        <v>1516</v>
      </c>
      <c r="J8847" s="36">
        <v>20</v>
      </c>
    </row>
    <row r="8848" spans="1:10" x14ac:dyDescent="0.25">
      <c r="A8848" s="67"/>
      <c r="B8848" s="67"/>
      <c r="C8848" s="67"/>
      <c r="D8848" s="67"/>
      <c r="E8848" s="67" t="s">
        <v>383</v>
      </c>
      <c r="F8848" s="68">
        <v>41486</v>
      </c>
      <c r="G8848" s="67" t="s">
        <v>1517</v>
      </c>
      <c r="H8848" s="67"/>
      <c r="I8848" s="67" t="s">
        <v>1518</v>
      </c>
      <c r="J8848" s="36">
        <v>20</v>
      </c>
    </row>
    <row r="8849" spans="1:10" x14ac:dyDescent="0.25">
      <c r="A8849" s="67"/>
      <c r="B8849" s="67"/>
      <c r="C8849" s="67"/>
      <c r="D8849" s="67"/>
      <c r="E8849" s="67" t="s">
        <v>383</v>
      </c>
      <c r="F8849" s="68">
        <v>41547</v>
      </c>
      <c r="G8849" s="67" t="s">
        <v>1758</v>
      </c>
      <c r="H8849" s="67"/>
      <c r="I8849" s="67" t="s">
        <v>1759</v>
      </c>
      <c r="J8849" s="36">
        <v>194.06</v>
      </c>
    </row>
    <row r="8850" spans="1:10" x14ac:dyDescent="0.25">
      <c r="A8850" s="67"/>
      <c r="B8850" s="67"/>
      <c r="C8850" s="67"/>
      <c r="D8850" s="67"/>
      <c r="E8850" s="67" t="s">
        <v>383</v>
      </c>
      <c r="F8850" s="68">
        <v>41578</v>
      </c>
      <c r="G8850" s="67" t="s">
        <v>421</v>
      </c>
      <c r="H8850" s="67"/>
      <c r="I8850" s="67" t="s">
        <v>422</v>
      </c>
      <c r="J8850" s="36">
        <v>20</v>
      </c>
    </row>
    <row r="8851" spans="1:10" x14ac:dyDescent="0.25">
      <c r="A8851" s="67"/>
      <c r="B8851" s="67"/>
      <c r="C8851" s="67"/>
      <c r="D8851" s="67"/>
      <c r="E8851" s="67" t="s">
        <v>383</v>
      </c>
      <c r="F8851" s="68">
        <v>41608</v>
      </c>
      <c r="G8851" s="67" t="s">
        <v>1519</v>
      </c>
      <c r="H8851" s="67"/>
      <c r="I8851" s="67" t="s">
        <v>1520</v>
      </c>
      <c r="J8851" s="36">
        <v>20</v>
      </c>
    </row>
    <row r="8852" spans="1:10" x14ac:dyDescent="0.25">
      <c r="A8852" s="67"/>
      <c r="B8852" s="67"/>
      <c r="C8852" s="67"/>
      <c r="D8852" s="67"/>
      <c r="E8852" s="67" t="s">
        <v>383</v>
      </c>
      <c r="F8852" s="68">
        <v>41670</v>
      </c>
      <c r="G8852" s="67" t="s">
        <v>1573</v>
      </c>
      <c r="H8852" s="67"/>
      <c r="I8852" s="67" t="s">
        <v>1574</v>
      </c>
      <c r="J8852" s="36">
        <v>20</v>
      </c>
    </row>
    <row r="8853" spans="1:10" x14ac:dyDescent="0.25">
      <c r="A8853" s="67"/>
      <c r="B8853" s="67"/>
      <c r="C8853" s="67"/>
      <c r="D8853" s="67"/>
      <c r="E8853" s="67" t="s">
        <v>383</v>
      </c>
      <c r="F8853" s="68">
        <v>41729</v>
      </c>
      <c r="G8853" s="67" t="s">
        <v>1478</v>
      </c>
      <c r="H8853" s="67"/>
      <c r="I8853" s="67" t="s">
        <v>1479</v>
      </c>
      <c r="J8853" s="36">
        <v>20</v>
      </c>
    </row>
    <row r="8854" spans="1:10" x14ac:dyDescent="0.25">
      <c r="A8854" s="67"/>
      <c r="B8854" s="67"/>
      <c r="C8854" s="67"/>
      <c r="D8854" s="67"/>
      <c r="E8854" s="67" t="s">
        <v>383</v>
      </c>
      <c r="F8854" s="68">
        <v>41882</v>
      </c>
      <c r="G8854" s="67" t="s">
        <v>1492</v>
      </c>
      <c r="H8854" s="67"/>
      <c r="I8854" s="67" t="s">
        <v>1493</v>
      </c>
      <c r="J8854" s="36">
        <v>20</v>
      </c>
    </row>
    <row r="8855" spans="1:10" x14ac:dyDescent="0.25">
      <c r="A8855" s="67"/>
      <c r="B8855" s="67"/>
      <c r="C8855" s="67"/>
      <c r="D8855" s="67"/>
      <c r="E8855" s="67" t="s">
        <v>383</v>
      </c>
      <c r="F8855" s="68">
        <v>41943</v>
      </c>
      <c r="G8855" s="67" t="s">
        <v>1644</v>
      </c>
      <c r="H8855" s="67"/>
      <c r="I8855" s="67" t="s">
        <v>1645</v>
      </c>
      <c r="J8855" s="36">
        <v>20</v>
      </c>
    </row>
    <row r="8856" spans="1:10" x14ac:dyDescent="0.25">
      <c r="A8856" s="67"/>
      <c r="B8856" s="67"/>
      <c r="C8856" s="67"/>
      <c r="D8856" s="67"/>
      <c r="E8856" s="67" t="s">
        <v>383</v>
      </c>
      <c r="F8856" s="68">
        <v>42004</v>
      </c>
      <c r="G8856" s="67" t="s">
        <v>1648</v>
      </c>
      <c r="H8856" s="67"/>
      <c r="I8856" s="67" t="s">
        <v>1649</v>
      </c>
      <c r="J8856" s="36">
        <v>20</v>
      </c>
    </row>
    <row r="8857" spans="1:10" x14ac:dyDescent="0.25">
      <c r="A8857" s="67"/>
      <c r="B8857" s="67"/>
      <c r="C8857" s="67"/>
      <c r="D8857" s="67"/>
      <c r="E8857" s="67" t="s">
        <v>383</v>
      </c>
      <c r="F8857" s="68">
        <v>42094</v>
      </c>
      <c r="G8857" s="67" t="s">
        <v>898</v>
      </c>
      <c r="H8857" s="67"/>
      <c r="I8857" s="67" t="s">
        <v>899</v>
      </c>
      <c r="J8857" s="36">
        <v>20</v>
      </c>
    </row>
    <row r="8858" spans="1:10" x14ac:dyDescent="0.25">
      <c r="A8858" s="67"/>
      <c r="B8858" s="67"/>
      <c r="C8858" s="67"/>
      <c r="D8858" s="67"/>
      <c r="E8858" s="67" t="s">
        <v>383</v>
      </c>
      <c r="F8858" s="68">
        <v>42277</v>
      </c>
      <c r="G8858" s="67" t="s">
        <v>991</v>
      </c>
      <c r="H8858" s="67"/>
      <c r="I8858" s="67" t="s">
        <v>992</v>
      </c>
      <c r="J8858" s="36">
        <v>40</v>
      </c>
    </row>
    <row r="8859" spans="1:10" ht="15.75" thickBot="1" x14ac:dyDescent="0.3">
      <c r="A8859" s="67"/>
      <c r="B8859" s="67"/>
      <c r="C8859" s="67"/>
      <c r="D8859" s="67"/>
      <c r="E8859" s="67" t="s">
        <v>383</v>
      </c>
      <c r="F8859" s="68">
        <v>42810</v>
      </c>
      <c r="G8859" s="67" t="s">
        <v>1472</v>
      </c>
      <c r="H8859" s="67"/>
      <c r="I8859" s="67" t="s">
        <v>1473</v>
      </c>
      <c r="J8859" s="37">
        <v>-614.05999999999995</v>
      </c>
    </row>
    <row r="8860" spans="1:10" x14ac:dyDescent="0.25">
      <c r="A8860" s="67"/>
      <c r="B8860" s="67"/>
      <c r="C8860" s="67" t="s">
        <v>6518</v>
      </c>
      <c r="D8860" s="67"/>
      <c r="E8860" s="67"/>
      <c r="F8860" s="68"/>
      <c r="G8860" s="67"/>
      <c r="H8860" s="67"/>
      <c r="I8860" s="67"/>
      <c r="J8860" s="36">
        <f>ROUND(SUM(J8840:J8859),5)</f>
        <v>0</v>
      </c>
    </row>
    <row r="8861" spans="1:10" x14ac:dyDescent="0.25">
      <c r="A8861" s="64"/>
      <c r="B8861" s="64"/>
      <c r="C8861" s="64" t="s">
        <v>6519</v>
      </c>
      <c r="D8861" s="64"/>
      <c r="E8861" s="64"/>
      <c r="F8861" s="65"/>
      <c r="G8861" s="64"/>
      <c r="H8861" s="64"/>
      <c r="I8861" s="64"/>
      <c r="J8861" s="57"/>
    </row>
    <row r="8862" spans="1:10" x14ac:dyDescent="0.25">
      <c r="A8862" s="67"/>
      <c r="B8862" s="67"/>
      <c r="C8862" s="67"/>
      <c r="D8862" s="67"/>
      <c r="E8862" s="67" t="s">
        <v>383</v>
      </c>
      <c r="F8862" s="68">
        <v>43236</v>
      </c>
      <c r="G8862" s="67" t="s">
        <v>2221</v>
      </c>
      <c r="H8862" s="67"/>
      <c r="I8862" s="67" t="s">
        <v>6520</v>
      </c>
      <c r="J8862" s="36">
        <v>500</v>
      </c>
    </row>
    <row r="8863" spans="1:10" x14ac:dyDescent="0.25">
      <c r="A8863" s="67"/>
      <c r="B8863" s="67"/>
      <c r="C8863" s="67"/>
      <c r="D8863" s="67"/>
      <c r="E8863" s="67" t="s">
        <v>390</v>
      </c>
      <c r="F8863" s="68">
        <v>43251</v>
      </c>
      <c r="G8863" s="67" t="s">
        <v>6521</v>
      </c>
      <c r="H8863" s="67" t="s">
        <v>3549</v>
      </c>
      <c r="I8863" s="67" t="s">
        <v>6522</v>
      </c>
      <c r="J8863" s="36">
        <v>-348</v>
      </c>
    </row>
    <row r="8864" spans="1:10" ht="15.75" thickBot="1" x14ac:dyDescent="0.3">
      <c r="A8864" s="67"/>
      <c r="B8864" s="67"/>
      <c r="C8864" s="67"/>
      <c r="D8864" s="67"/>
      <c r="E8864" s="67" t="s">
        <v>390</v>
      </c>
      <c r="F8864" s="68">
        <v>43488</v>
      </c>
      <c r="G8864" s="67" t="s">
        <v>6523</v>
      </c>
      <c r="H8864" s="67" t="s">
        <v>3549</v>
      </c>
      <c r="I8864" s="67" t="s">
        <v>6524</v>
      </c>
      <c r="J8864" s="37">
        <v>-150</v>
      </c>
    </row>
    <row r="8865" spans="1:10" x14ac:dyDescent="0.25">
      <c r="A8865" s="67"/>
      <c r="B8865" s="67"/>
      <c r="C8865" s="67" t="s">
        <v>6525</v>
      </c>
      <c r="D8865" s="67"/>
      <c r="E8865" s="67"/>
      <c r="F8865" s="68"/>
      <c r="G8865" s="67"/>
      <c r="H8865" s="67"/>
      <c r="I8865" s="67"/>
      <c r="J8865" s="36">
        <f>ROUND(SUM(J8861:J8864),5)</f>
        <v>2</v>
      </c>
    </row>
    <row r="8866" spans="1:10" x14ac:dyDescent="0.25">
      <c r="A8866" s="64"/>
      <c r="B8866" s="64"/>
      <c r="C8866" s="64" t="s">
        <v>6526</v>
      </c>
      <c r="D8866" s="64"/>
      <c r="E8866" s="64"/>
      <c r="F8866" s="65"/>
      <c r="G8866" s="64"/>
      <c r="H8866" s="64"/>
      <c r="I8866" s="64"/>
      <c r="J8866" s="57"/>
    </row>
    <row r="8867" spans="1:10" x14ac:dyDescent="0.25">
      <c r="A8867" s="67"/>
      <c r="B8867" s="67"/>
      <c r="C8867" s="67"/>
      <c r="D8867" s="67"/>
      <c r="E8867" s="67" t="s">
        <v>383</v>
      </c>
      <c r="F8867" s="68">
        <v>41060</v>
      </c>
      <c r="G8867" s="67" t="s">
        <v>1486</v>
      </c>
      <c r="H8867" s="67"/>
      <c r="I8867" s="67" t="s">
        <v>1487</v>
      </c>
      <c r="J8867" s="36">
        <v>40</v>
      </c>
    </row>
    <row r="8868" spans="1:10" x14ac:dyDescent="0.25">
      <c r="A8868" s="67"/>
      <c r="B8868" s="67"/>
      <c r="C8868" s="67"/>
      <c r="D8868" s="67"/>
      <c r="E8868" s="67" t="s">
        <v>383</v>
      </c>
      <c r="F8868" s="68">
        <v>41121</v>
      </c>
      <c r="G8868" s="67" t="s">
        <v>1513</v>
      </c>
      <c r="H8868" s="67"/>
      <c r="I8868" s="67" t="s">
        <v>1514</v>
      </c>
      <c r="J8868" s="36">
        <v>20</v>
      </c>
    </row>
    <row r="8869" spans="1:10" x14ac:dyDescent="0.25">
      <c r="A8869" s="67"/>
      <c r="B8869" s="67"/>
      <c r="C8869" s="67"/>
      <c r="D8869" s="67"/>
      <c r="E8869" s="67" t="s">
        <v>383</v>
      </c>
      <c r="F8869" s="68">
        <v>41333</v>
      </c>
      <c r="G8869" s="67" t="s">
        <v>1571</v>
      </c>
      <c r="H8869" s="67"/>
      <c r="I8869" s="67" t="s">
        <v>1572</v>
      </c>
      <c r="J8869" s="36">
        <v>8</v>
      </c>
    </row>
    <row r="8870" spans="1:10" x14ac:dyDescent="0.25">
      <c r="A8870" s="67"/>
      <c r="B8870" s="67"/>
      <c r="C8870" s="67"/>
      <c r="D8870" s="67"/>
      <c r="E8870" s="67" t="s">
        <v>383</v>
      </c>
      <c r="F8870" s="68">
        <v>41364</v>
      </c>
      <c r="G8870" s="67" t="s">
        <v>1624</v>
      </c>
      <c r="H8870" s="67"/>
      <c r="I8870" s="67" t="s">
        <v>1625</v>
      </c>
      <c r="J8870" s="36">
        <v>48</v>
      </c>
    </row>
    <row r="8871" spans="1:10" x14ac:dyDescent="0.25">
      <c r="A8871" s="67"/>
      <c r="B8871" s="67"/>
      <c r="C8871" s="67"/>
      <c r="D8871" s="67"/>
      <c r="E8871" s="67" t="s">
        <v>383</v>
      </c>
      <c r="F8871" s="68">
        <v>41698</v>
      </c>
      <c r="G8871" s="67" t="s">
        <v>1575</v>
      </c>
      <c r="H8871" s="67"/>
      <c r="I8871" s="67" t="s">
        <v>1576</v>
      </c>
      <c r="J8871" s="36">
        <v>8</v>
      </c>
    </row>
    <row r="8872" spans="1:10" x14ac:dyDescent="0.25">
      <c r="A8872" s="67"/>
      <c r="B8872" s="67"/>
      <c r="C8872" s="67"/>
      <c r="D8872" s="67"/>
      <c r="E8872" s="67" t="s">
        <v>383</v>
      </c>
      <c r="F8872" s="68">
        <v>41729</v>
      </c>
      <c r="G8872" s="67" t="s">
        <v>1478</v>
      </c>
      <c r="H8872" s="67"/>
      <c r="I8872" s="67" t="s">
        <v>1479</v>
      </c>
      <c r="J8872" s="36">
        <v>8</v>
      </c>
    </row>
    <row r="8873" spans="1:10" x14ac:dyDescent="0.25">
      <c r="A8873" s="67"/>
      <c r="B8873" s="67"/>
      <c r="C8873" s="67"/>
      <c r="D8873" s="67"/>
      <c r="E8873" s="67" t="s">
        <v>383</v>
      </c>
      <c r="F8873" s="68">
        <v>41790</v>
      </c>
      <c r="G8873" s="67" t="s">
        <v>1116</v>
      </c>
      <c r="H8873" s="67"/>
      <c r="I8873" s="67" t="s">
        <v>1117</v>
      </c>
      <c r="J8873" s="36">
        <v>8</v>
      </c>
    </row>
    <row r="8874" spans="1:10" x14ac:dyDescent="0.25">
      <c r="A8874" s="67"/>
      <c r="B8874" s="67"/>
      <c r="C8874" s="67"/>
      <c r="D8874" s="67"/>
      <c r="E8874" s="67" t="s">
        <v>383</v>
      </c>
      <c r="F8874" s="68">
        <v>41851</v>
      </c>
      <c r="G8874" s="67" t="s">
        <v>1780</v>
      </c>
      <c r="H8874" s="67"/>
      <c r="I8874" s="67" t="s">
        <v>1781</v>
      </c>
      <c r="J8874" s="36">
        <v>8</v>
      </c>
    </row>
    <row r="8875" spans="1:10" x14ac:dyDescent="0.25">
      <c r="A8875" s="67"/>
      <c r="B8875" s="67"/>
      <c r="C8875" s="67"/>
      <c r="D8875" s="67"/>
      <c r="E8875" s="67" t="s">
        <v>383</v>
      </c>
      <c r="F8875" s="68">
        <v>41882</v>
      </c>
      <c r="G8875" s="67" t="s">
        <v>1492</v>
      </c>
      <c r="H8875" s="67"/>
      <c r="I8875" s="67" t="s">
        <v>1493</v>
      </c>
      <c r="J8875" s="36">
        <v>8</v>
      </c>
    </row>
    <row r="8876" spans="1:10" x14ac:dyDescent="0.25">
      <c r="A8876" s="67"/>
      <c r="B8876" s="67"/>
      <c r="C8876" s="67"/>
      <c r="D8876" s="67"/>
      <c r="E8876" s="67" t="s">
        <v>383</v>
      </c>
      <c r="F8876" s="68">
        <v>41912</v>
      </c>
      <c r="G8876" s="67" t="s">
        <v>1642</v>
      </c>
      <c r="H8876" s="67"/>
      <c r="I8876" s="67" t="s">
        <v>1643</v>
      </c>
      <c r="J8876" s="36">
        <v>8</v>
      </c>
    </row>
    <row r="8877" spans="1:10" x14ac:dyDescent="0.25">
      <c r="A8877" s="67"/>
      <c r="B8877" s="67"/>
      <c r="C8877" s="67"/>
      <c r="D8877" s="67"/>
      <c r="E8877" s="67" t="s">
        <v>383</v>
      </c>
      <c r="F8877" s="68">
        <v>42063</v>
      </c>
      <c r="G8877" s="67" t="s">
        <v>1549</v>
      </c>
      <c r="H8877" s="67"/>
      <c r="I8877" s="67" t="s">
        <v>1550</v>
      </c>
      <c r="J8877" s="36">
        <v>8</v>
      </c>
    </row>
    <row r="8878" spans="1:10" x14ac:dyDescent="0.25">
      <c r="A8878" s="67"/>
      <c r="B8878" s="67"/>
      <c r="C8878" s="67"/>
      <c r="D8878" s="67"/>
      <c r="E8878" s="67" t="s">
        <v>383</v>
      </c>
      <c r="F8878" s="68">
        <v>42247</v>
      </c>
      <c r="G8878" s="67" t="s">
        <v>1658</v>
      </c>
      <c r="H8878" s="67"/>
      <c r="I8878" s="67" t="s">
        <v>1659</v>
      </c>
      <c r="J8878" s="36">
        <v>8</v>
      </c>
    </row>
    <row r="8879" spans="1:10" x14ac:dyDescent="0.25">
      <c r="A8879" s="67"/>
      <c r="B8879" s="67"/>
      <c r="C8879" s="67"/>
      <c r="D8879" s="67"/>
      <c r="E8879" s="67" t="s">
        <v>383</v>
      </c>
      <c r="F8879" s="68">
        <v>42277</v>
      </c>
      <c r="G8879" s="67" t="s">
        <v>991</v>
      </c>
      <c r="H8879" s="67"/>
      <c r="I8879" s="67" t="s">
        <v>992</v>
      </c>
      <c r="J8879" s="36">
        <v>8</v>
      </c>
    </row>
    <row r="8880" spans="1:10" x14ac:dyDescent="0.25">
      <c r="A8880" s="67"/>
      <c r="B8880" s="67"/>
      <c r="C8880" s="67"/>
      <c r="D8880" s="67"/>
      <c r="E8880" s="67" t="s">
        <v>383</v>
      </c>
      <c r="F8880" s="68">
        <v>42370</v>
      </c>
      <c r="G8880" s="67" t="s">
        <v>1462</v>
      </c>
      <c r="H8880" s="67"/>
      <c r="I8880" s="67" t="s">
        <v>1463</v>
      </c>
      <c r="J8880" s="36">
        <v>312</v>
      </c>
    </row>
    <row r="8881" spans="1:10" x14ac:dyDescent="0.25">
      <c r="A8881" s="67"/>
      <c r="B8881" s="67"/>
      <c r="C8881" s="67"/>
      <c r="D8881" s="67"/>
      <c r="E8881" s="67" t="s">
        <v>383</v>
      </c>
      <c r="F8881" s="68">
        <v>42429</v>
      </c>
      <c r="G8881" s="67" t="s">
        <v>1464</v>
      </c>
      <c r="H8881" s="67"/>
      <c r="I8881" s="67" t="s">
        <v>1465</v>
      </c>
      <c r="J8881" s="36">
        <v>8</v>
      </c>
    </row>
    <row r="8882" spans="1:10" x14ac:dyDescent="0.25">
      <c r="A8882" s="67"/>
      <c r="B8882" s="67"/>
      <c r="C8882" s="67"/>
      <c r="D8882" s="67"/>
      <c r="E8882" s="67" t="s">
        <v>383</v>
      </c>
      <c r="F8882" s="68">
        <v>42431</v>
      </c>
      <c r="G8882" s="67" t="s">
        <v>6527</v>
      </c>
      <c r="H8882" s="67"/>
      <c r="I8882" s="67" t="s">
        <v>6528</v>
      </c>
      <c r="J8882" s="36">
        <v>-368.65</v>
      </c>
    </row>
    <row r="8883" spans="1:10" x14ac:dyDescent="0.25">
      <c r="A8883" s="67"/>
      <c r="B8883" s="67"/>
      <c r="C8883" s="67"/>
      <c r="D8883" s="67"/>
      <c r="E8883" s="67" t="s">
        <v>450</v>
      </c>
      <c r="F8883" s="68">
        <v>42435</v>
      </c>
      <c r="G8883" s="67"/>
      <c r="H8883" s="67" t="s">
        <v>4297</v>
      </c>
      <c r="I8883" s="67" t="s">
        <v>6529</v>
      </c>
      <c r="J8883" s="36">
        <v>-65.31</v>
      </c>
    </row>
    <row r="8884" spans="1:10" x14ac:dyDescent="0.25">
      <c r="A8884" s="67"/>
      <c r="B8884" s="67"/>
      <c r="C8884" s="67"/>
      <c r="D8884" s="67"/>
      <c r="E8884" s="67" t="s">
        <v>426</v>
      </c>
      <c r="F8884" s="68">
        <v>42446</v>
      </c>
      <c r="G8884" s="67"/>
      <c r="H8884" s="67" t="s">
        <v>568</v>
      </c>
      <c r="I8884" s="67" t="s">
        <v>2982</v>
      </c>
      <c r="J8884" s="36">
        <v>-34.32</v>
      </c>
    </row>
    <row r="8885" spans="1:10" x14ac:dyDescent="0.25">
      <c r="A8885" s="67"/>
      <c r="B8885" s="67"/>
      <c r="C8885" s="67"/>
      <c r="D8885" s="67"/>
      <c r="E8885" s="67" t="s">
        <v>383</v>
      </c>
      <c r="F8885" s="68">
        <v>42613</v>
      </c>
      <c r="G8885" s="67" t="s">
        <v>1482</v>
      </c>
      <c r="H8885" s="67"/>
      <c r="I8885" s="67" t="s">
        <v>1483</v>
      </c>
      <c r="J8885" s="36">
        <v>20</v>
      </c>
    </row>
    <row r="8886" spans="1:10" ht="15.75" thickBot="1" x14ac:dyDescent="0.3">
      <c r="A8886" s="67"/>
      <c r="B8886" s="67"/>
      <c r="C8886" s="67"/>
      <c r="D8886" s="67"/>
      <c r="E8886" s="67" t="s">
        <v>383</v>
      </c>
      <c r="F8886" s="68">
        <v>42766</v>
      </c>
      <c r="G8886" s="67" t="s">
        <v>1586</v>
      </c>
      <c r="H8886" s="67"/>
      <c r="I8886" s="67" t="s">
        <v>1587</v>
      </c>
      <c r="J8886" s="37">
        <v>8</v>
      </c>
    </row>
    <row r="8887" spans="1:10" x14ac:dyDescent="0.25">
      <c r="A8887" s="67"/>
      <c r="B8887" s="67"/>
      <c r="C8887" s="67" t="s">
        <v>6530</v>
      </c>
      <c r="D8887" s="67"/>
      <c r="E8887" s="67"/>
      <c r="F8887" s="68"/>
      <c r="G8887" s="67"/>
      <c r="H8887" s="67"/>
      <c r="I8887" s="67"/>
      <c r="J8887" s="36">
        <f>ROUND(SUM(J8866:J8886),5)</f>
        <v>67.72</v>
      </c>
    </row>
    <row r="8888" spans="1:10" x14ac:dyDescent="0.25">
      <c r="A8888" s="64"/>
      <c r="B8888" s="64"/>
      <c r="C8888" s="64" t="s">
        <v>6531</v>
      </c>
      <c r="D8888" s="64"/>
      <c r="E8888" s="64"/>
      <c r="F8888" s="65"/>
      <c r="G8888" s="64"/>
      <c r="H8888" s="64"/>
      <c r="I8888" s="64"/>
      <c r="J8888" s="57"/>
    </row>
    <row r="8889" spans="1:10" x14ac:dyDescent="0.25">
      <c r="A8889" s="67"/>
      <c r="B8889" s="67"/>
      <c r="C8889" s="67"/>
      <c r="D8889" s="67"/>
      <c r="E8889" s="67" t="s">
        <v>383</v>
      </c>
      <c r="F8889" s="68">
        <v>40877</v>
      </c>
      <c r="G8889" s="67" t="s">
        <v>894</v>
      </c>
      <c r="H8889" s="67"/>
      <c r="I8889" s="67" t="s">
        <v>895</v>
      </c>
      <c r="J8889" s="36">
        <v>20</v>
      </c>
    </row>
    <row r="8890" spans="1:10" x14ac:dyDescent="0.25">
      <c r="A8890" s="67"/>
      <c r="B8890" s="67"/>
      <c r="C8890" s="67"/>
      <c r="D8890" s="67"/>
      <c r="E8890" s="67" t="s">
        <v>383</v>
      </c>
      <c r="F8890" s="68">
        <v>41182</v>
      </c>
      <c r="G8890" s="67" t="s">
        <v>1506</v>
      </c>
      <c r="H8890" s="67"/>
      <c r="I8890" s="67" t="s">
        <v>1507</v>
      </c>
      <c r="J8890" s="36">
        <v>20</v>
      </c>
    </row>
    <row r="8891" spans="1:10" ht="15.75" thickBot="1" x14ac:dyDescent="0.3">
      <c r="A8891" s="67"/>
      <c r="B8891" s="67"/>
      <c r="C8891" s="67"/>
      <c r="D8891" s="67"/>
      <c r="E8891" s="67" t="s">
        <v>383</v>
      </c>
      <c r="F8891" s="68">
        <v>42767</v>
      </c>
      <c r="G8891" s="67" t="s">
        <v>1009</v>
      </c>
      <c r="H8891" s="67"/>
      <c r="I8891" s="67" t="s">
        <v>1556</v>
      </c>
      <c r="J8891" s="37">
        <v>-40</v>
      </c>
    </row>
    <row r="8892" spans="1:10" x14ac:dyDescent="0.25">
      <c r="A8892" s="67"/>
      <c r="B8892" s="67"/>
      <c r="C8892" s="67" t="s">
        <v>6532</v>
      </c>
      <c r="D8892" s="67"/>
      <c r="E8892" s="67"/>
      <c r="F8892" s="68"/>
      <c r="G8892" s="67"/>
      <c r="H8892" s="67"/>
      <c r="I8892" s="67"/>
      <c r="J8892" s="36">
        <f>ROUND(SUM(J8888:J8891),5)</f>
        <v>0</v>
      </c>
    </row>
    <row r="8893" spans="1:10" x14ac:dyDescent="0.25">
      <c r="A8893" s="64"/>
      <c r="B8893" s="64"/>
      <c r="C8893" s="64" t="s">
        <v>6533</v>
      </c>
      <c r="D8893" s="64"/>
      <c r="E8893" s="64"/>
      <c r="F8893" s="65"/>
      <c r="G8893" s="64"/>
      <c r="H8893" s="64"/>
      <c r="I8893" s="64"/>
      <c r="J8893" s="57"/>
    </row>
    <row r="8894" spans="1:10" x14ac:dyDescent="0.25">
      <c r="A8894" s="67"/>
      <c r="B8894" s="67"/>
      <c r="C8894" s="67"/>
      <c r="D8894" s="67"/>
      <c r="E8894" s="67" t="s">
        <v>383</v>
      </c>
      <c r="F8894" s="68">
        <v>42551</v>
      </c>
      <c r="G8894" s="67" t="s">
        <v>1669</v>
      </c>
      <c r="H8894" s="67"/>
      <c r="I8894" s="67" t="s">
        <v>1670</v>
      </c>
      <c r="J8894" s="36">
        <v>38</v>
      </c>
    </row>
    <row r="8895" spans="1:10" ht="15.75" thickBot="1" x14ac:dyDescent="0.3">
      <c r="A8895" s="67"/>
      <c r="B8895" s="67"/>
      <c r="C8895" s="67"/>
      <c r="D8895" s="67"/>
      <c r="E8895" s="67" t="s">
        <v>383</v>
      </c>
      <c r="F8895" s="68">
        <v>42809</v>
      </c>
      <c r="G8895" s="67" t="s">
        <v>1527</v>
      </c>
      <c r="H8895" s="67"/>
      <c r="I8895" s="67" t="s">
        <v>1528</v>
      </c>
      <c r="J8895" s="37">
        <v>-38</v>
      </c>
    </row>
    <row r="8896" spans="1:10" x14ac:dyDescent="0.25">
      <c r="A8896" s="67"/>
      <c r="B8896" s="67"/>
      <c r="C8896" s="67" t="s">
        <v>6534</v>
      </c>
      <c r="D8896" s="67"/>
      <c r="E8896" s="67"/>
      <c r="F8896" s="68"/>
      <c r="G8896" s="67"/>
      <c r="H8896" s="67"/>
      <c r="I8896" s="67"/>
      <c r="J8896" s="36">
        <f>ROUND(SUM(J8893:J8895),5)</f>
        <v>0</v>
      </c>
    </row>
    <row r="8897" spans="1:10" x14ac:dyDescent="0.25">
      <c r="A8897" s="64"/>
      <c r="B8897" s="64"/>
      <c r="C8897" s="64" t="s">
        <v>6535</v>
      </c>
      <c r="D8897" s="64"/>
      <c r="E8897" s="64"/>
      <c r="F8897" s="65"/>
      <c r="G8897" s="64"/>
      <c r="H8897" s="64"/>
      <c r="I8897" s="64"/>
      <c r="J8897" s="57"/>
    </row>
    <row r="8898" spans="1:10" ht="15.75" thickBot="1" x14ac:dyDescent="0.3">
      <c r="A8898" s="63"/>
      <c r="B8898" s="63"/>
      <c r="C8898" s="63"/>
      <c r="D8898" s="67"/>
      <c r="E8898" s="67" t="s">
        <v>383</v>
      </c>
      <c r="F8898" s="68">
        <v>43769</v>
      </c>
      <c r="G8898" s="67" t="s">
        <v>444</v>
      </c>
      <c r="H8898" s="67"/>
      <c r="I8898" s="67" t="s">
        <v>6536</v>
      </c>
      <c r="J8898" s="37">
        <v>-500</v>
      </c>
    </row>
    <row r="8899" spans="1:10" x14ac:dyDescent="0.25">
      <c r="A8899" s="67"/>
      <c r="B8899" s="67"/>
      <c r="C8899" s="67" t="s">
        <v>6537</v>
      </c>
      <c r="D8899" s="67"/>
      <c r="E8899" s="67"/>
      <c r="F8899" s="68"/>
      <c r="G8899" s="67"/>
      <c r="H8899" s="67"/>
      <c r="I8899" s="67"/>
      <c r="J8899" s="36">
        <f>ROUND(SUM(J8897:J8898),5)</f>
        <v>-500</v>
      </c>
    </row>
    <row r="8900" spans="1:10" x14ac:dyDescent="0.25">
      <c r="A8900" s="64"/>
      <c r="B8900" s="64"/>
      <c r="C8900" s="64" t="s">
        <v>6538</v>
      </c>
      <c r="D8900" s="64"/>
      <c r="E8900" s="64"/>
      <c r="F8900" s="65"/>
      <c r="G8900" s="64"/>
      <c r="H8900" s="64"/>
      <c r="I8900" s="64"/>
      <c r="J8900" s="57"/>
    </row>
    <row r="8901" spans="1:10" ht="15.75" thickBot="1" x14ac:dyDescent="0.3">
      <c r="A8901" s="63"/>
      <c r="B8901" s="63"/>
      <c r="C8901" s="63"/>
      <c r="D8901" s="67"/>
      <c r="E8901" s="67" t="s">
        <v>383</v>
      </c>
      <c r="F8901" s="68">
        <v>42825</v>
      </c>
      <c r="G8901" s="67" t="s">
        <v>1588</v>
      </c>
      <c r="H8901" s="67"/>
      <c r="I8901" s="67" t="s">
        <v>1589</v>
      </c>
      <c r="J8901" s="37">
        <v>38</v>
      </c>
    </row>
    <row r="8902" spans="1:10" x14ac:dyDescent="0.25">
      <c r="A8902" s="67"/>
      <c r="B8902" s="67"/>
      <c r="C8902" s="67" t="s">
        <v>6539</v>
      </c>
      <c r="D8902" s="67"/>
      <c r="E8902" s="67"/>
      <c r="F8902" s="68"/>
      <c r="G8902" s="67"/>
      <c r="H8902" s="67"/>
      <c r="I8902" s="67"/>
      <c r="J8902" s="36">
        <f>ROUND(SUM(J8900:J8901),5)</f>
        <v>38</v>
      </c>
    </row>
    <row r="8903" spans="1:10" x14ac:dyDescent="0.25">
      <c r="A8903" s="64"/>
      <c r="B8903" s="64"/>
      <c r="C8903" s="64" t="s">
        <v>6540</v>
      </c>
      <c r="D8903" s="64"/>
      <c r="E8903" s="64"/>
      <c r="F8903" s="65"/>
      <c r="G8903" s="64"/>
      <c r="H8903" s="64"/>
      <c r="I8903" s="64"/>
      <c r="J8903" s="57"/>
    </row>
    <row r="8904" spans="1:10" x14ac:dyDescent="0.25">
      <c r="A8904" s="67"/>
      <c r="B8904" s="67"/>
      <c r="C8904" s="67"/>
      <c r="D8904" s="67"/>
      <c r="E8904" s="67" t="s">
        <v>383</v>
      </c>
      <c r="F8904" s="68">
        <v>43515</v>
      </c>
      <c r="G8904" s="67" t="s">
        <v>6541</v>
      </c>
      <c r="H8904" s="67"/>
      <c r="I8904" s="67" t="s">
        <v>6542</v>
      </c>
      <c r="J8904" s="36">
        <v>500</v>
      </c>
    </row>
    <row r="8905" spans="1:10" ht="15.75" thickBot="1" x14ac:dyDescent="0.3">
      <c r="A8905" s="67"/>
      <c r="B8905" s="67"/>
      <c r="C8905" s="67"/>
      <c r="D8905" s="67"/>
      <c r="E8905" s="67" t="s">
        <v>390</v>
      </c>
      <c r="F8905" s="68">
        <v>43585</v>
      </c>
      <c r="G8905" s="67" t="s">
        <v>6543</v>
      </c>
      <c r="H8905" s="67" t="s">
        <v>6544</v>
      </c>
      <c r="I8905" s="67" t="s">
        <v>6545</v>
      </c>
      <c r="J8905" s="37">
        <v>-322.88</v>
      </c>
    </row>
    <row r="8906" spans="1:10" x14ac:dyDescent="0.25">
      <c r="A8906" s="67"/>
      <c r="B8906" s="67"/>
      <c r="C8906" s="67" t="s">
        <v>6546</v>
      </c>
      <c r="D8906" s="67"/>
      <c r="E8906" s="67"/>
      <c r="F8906" s="68"/>
      <c r="G8906" s="67"/>
      <c r="H8906" s="67"/>
      <c r="I8906" s="67"/>
      <c r="J8906" s="36">
        <f>ROUND(SUM(J8903:J8905),5)</f>
        <v>177.12</v>
      </c>
    </row>
    <row r="8907" spans="1:10" x14ac:dyDescent="0.25">
      <c r="A8907" s="64"/>
      <c r="B8907" s="64"/>
      <c r="C8907" s="64" t="s">
        <v>6547</v>
      </c>
      <c r="D8907" s="64"/>
      <c r="E8907" s="64"/>
      <c r="F8907" s="65"/>
      <c r="G8907" s="64"/>
      <c r="H8907" s="64"/>
      <c r="I8907" s="64"/>
      <c r="J8907" s="57"/>
    </row>
    <row r="8908" spans="1:10" x14ac:dyDescent="0.25">
      <c r="A8908" s="67"/>
      <c r="B8908" s="67"/>
      <c r="C8908" s="67"/>
      <c r="D8908" s="67"/>
      <c r="E8908" s="67" t="s">
        <v>383</v>
      </c>
      <c r="F8908" s="68">
        <v>40543</v>
      </c>
      <c r="G8908" s="67" t="s">
        <v>1604</v>
      </c>
      <c r="H8908" s="67"/>
      <c r="I8908" s="67" t="s">
        <v>1605</v>
      </c>
      <c r="J8908" s="36">
        <v>4000</v>
      </c>
    </row>
    <row r="8909" spans="1:10" x14ac:dyDescent="0.25">
      <c r="A8909" s="67"/>
      <c r="B8909" s="67"/>
      <c r="C8909" s="67"/>
      <c r="D8909" s="67"/>
      <c r="E8909" s="67" t="s">
        <v>383</v>
      </c>
      <c r="F8909" s="68">
        <v>40574</v>
      </c>
      <c r="G8909" s="67" t="s">
        <v>1500</v>
      </c>
      <c r="H8909" s="67"/>
      <c r="I8909" s="67" t="s">
        <v>1501</v>
      </c>
      <c r="J8909" s="36">
        <v>990</v>
      </c>
    </row>
    <row r="8910" spans="1:10" x14ac:dyDescent="0.25">
      <c r="A8910" s="67"/>
      <c r="B8910" s="67"/>
      <c r="C8910" s="67"/>
      <c r="D8910" s="67"/>
      <c r="E8910" s="67" t="s">
        <v>383</v>
      </c>
      <c r="F8910" s="68">
        <v>40574</v>
      </c>
      <c r="G8910" s="67" t="s">
        <v>1561</v>
      </c>
      <c r="H8910" s="67"/>
      <c r="I8910" s="67" t="s">
        <v>1562</v>
      </c>
      <c r="J8910" s="36">
        <v>-3542.97</v>
      </c>
    </row>
    <row r="8911" spans="1:10" x14ac:dyDescent="0.25">
      <c r="A8911" s="67"/>
      <c r="B8911" s="67"/>
      <c r="C8911" s="67"/>
      <c r="D8911" s="67"/>
      <c r="E8911" s="67" t="s">
        <v>383</v>
      </c>
      <c r="F8911" s="68">
        <v>40633</v>
      </c>
      <c r="G8911" s="67" t="s">
        <v>384</v>
      </c>
      <c r="H8911" s="67"/>
      <c r="I8911" s="67" t="s">
        <v>385</v>
      </c>
      <c r="J8911" s="36">
        <v>20</v>
      </c>
    </row>
    <row r="8912" spans="1:10" x14ac:dyDescent="0.25">
      <c r="A8912" s="67"/>
      <c r="B8912" s="67"/>
      <c r="C8912" s="67"/>
      <c r="D8912" s="67"/>
      <c r="E8912" s="67" t="s">
        <v>383</v>
      </c>
      <c r="F8912" s="68">
        <v>40724</v>
      </c>
      <c r="G8912" s="67" t="s">
        <v>1496</v>
      </c>
      <c r="H8912" s="67"/>
      <c r="I8912" s="67" t="s">
        <v>1497</v>
      </c>
      <c r="J8912" s="36">
        <v>20</v>
      </c>
    </row>
    <row r="8913" spans="1:10" x14ac:dyDescent="0.25">
      <c r="A8913" s="67"/>
      <c r="B8913" s="67"/>
      <c r="C8913" s="67"/>
      <c r="D8913" s="67"/>
      <c r="E8913" s="67" t="s">
        <v>383</v>
      </c>
      <c r="F8913" s="68">
        <v>40755</v>
      </c>
      <c r="G8913" s="67" t="s">
        <v>1563</v>
      </c>
      <c r="H8913" s="67"/>
      <c r="I8913" s="67" t="s">
        <v>1564</v>
      </c>
      <c r="J8913" s="36">
        <v>100</v>
      </c>
    </row>
    <row r="8914" spans="1:10" x14ac:dyDescent="0.25">
      <c r="A8914" s="67"/>
      <c r="B8914" s="67"/>
      <c r="C8914" s="67"/>
      <c r="D8914" s="67"/>
      <c r="E8914" s="67" t="s">
        <v>383</v>
      </c>
      <c r="F8914" s="68">
        <v>40877</v>
      </c>
      <c r="G8914" s="67" t="s">
        <v>894</v>
      </c>
      <c r="H8914" s="67"/>
      <c r="I8914" s="67" t="s">
        <v>895</v>
      </c>
      <c r="J8914" s="36">
        <v>280</v>
      </c>
    </row>
    <row r="8915" spans="1:10" x14ac:dyDescent="0.25">
      <c r="A8915" s="67"/>
      <c r="B8915" s="67"/>
      <c r="C8915" s="67"/>
      <c r="D8915" s="67"/>
      <c r="E8915" s="67" t="s">
        <v>383</v>
      </c>
      <c r="F8915" s="68">
        <v>40877</v>
      </c>
      <c r="G8915" s="67" t="s">
        <v>1616</v>
      </c>
      <c r="H8915" s="67"/>
      <c r="I8915" s="67" t="s">
        <v>1617</v>
      </c>
      <c r="J8915" s="36">
        <v>-54.95</v>
      </c>
    </row>
    <row r="8916" spans="1:10" x14ac:dyDescent="0.25">
      <c r="A8916" s="67"/>
      <c r="B8916" s="67"/>
      <c r="C8916" s="67"/>
      <c r="D8916" s="67"/>
      <c r="E8916" s="67" t="s">
        <v>383</v>
      </c>
      <c r="F8916" s="68">
        <v>40908</v>
      </c>
      <c r="G8916" s="67" t="s">
        <v>1618</v>
      </c>
      <c r="H8916" s="67"/>
      <c r="I8916" s="67" t="s">
        <v>1619</v>
      </c>
      <c r="J8916" s="36">
        <v>20</v>
      </c>
    </row>
    <row r="8917" spans="1:10" x14ac:dyDescent="0.25">
      <c r="A8917" s="67"/>
      <c r="B8917" s="67"/>
      <c r="C8917" s="67"/>
      <c r="D8917" s="67"/>
      <c r="E8917" s="67" t="s">
        <v>383</v>
      </c>
      <c r="F8917" s="68">
        <v>40939</v>
      </c>
      <c r="G8917" s="67" t="s">
        <v>1539</v>
      </c>
      <c r="H8917" s="67"/>
      <c r="I8917" s="67" t="s">
        <v>1540</v>
      </c>
      <c r="J8917" s="36">
        <v>40</v>
      </c>
    </row>
    <row r="8918" spans="1:10" x14ac:dyDescent="0.25">
      <c r="A8918" s="67"/>
      <c r="B8918" s="67"/>
      <c r="C8918" s="67"/>
      <c r="D8918" s="67"/>
      <c r="E8918" s="67" t="s">
        <v>383</v>
      </c>
      <c r="F8918" s="68">
        <v>40968</v>
      </c>
      <c r="G8918" s="67" t="s">
        <v>1622</v>
      </c>
      <c r="H8918" s="67"/>
      <c r="I8918" s="67" t="s">
        <v>1623</v>
      </c>
      <c r="J8918" s="36">
        <v>60</v>
      </c>
    </row>
    <row r="8919" spans="1:10" x14ac:dyDescent="0.25">
      <c r="A8919" s="67"/>
      <c r="B8919" s="67"/>
      <c r="C8919" s="67"/>
      <c r="D8919" s="67"/>
      <c r="E8919" s="67" t="s">
        <v>383</v>
      </c>
      <c r="F8919" s="68">
        <v>40999</v>
      </c>
      <c r="G8919" s="67" t="s">
        <v>702</v>
      </c>
      <c r="H8919" s="67"/>
      <c r="I8919" s="67" t="s">
        <v>703</v>
      </c>
      <c r="J8919" s="36">
        <v>40</v>
      </c>
    </row>
    <row r="8920" spans="1:10" x14ac:dyDescent="0.25">
      <c r="A8920" s="67"/>
      <c r="B8920" s="67"/>
      <c r="C8920" s="67"/>
      <c r="D8920" s="67"/>
      <c r="E8920" s="67" t="s">
        <v>383</v>
      </c>
      <c r="F8920" s="68">
        <v>41029</v>
      </c>
      <c r="G8920" s="67" t="s">
        <v>896</v>
      </c>
      <c r="H8920" s="67"/>
      <c r="I8920" s="67" t="s">
        <v>897</v>
      </c>
      <c r="J8920" s="36">
        <v>200</v>
      </c>
    </row>
    <row r="8921" spans="1:10" x14ac:dyDescent="0.25">
      <c r="A8921" s="67"/>
      <c r="B8921" s="67"/>
      <c r="C8921" s="67"/>
      <c r="D8921" s="67"/>
      <c r="E8921" s="67" t="s">
        <v>383</v>
      </c>
      <c r="F8921" s="68">
        <v>41029</v>
      </c>
      <c r="G8921" s="67" t="s">
        <v>3989</v>
      </c>
      <c r="H8921" s="67"/>
      <c r="I8921" s="67" t="s">
        <v>3990</v>
      </c>
      <c r="J8921" s="36">
        <v>1725</v>
      </c>
    </row>
    <row r="8922" spans="1:10" x14ac:dyDescent="0.25">
      <c r="A8922" s="67"/>
      <c r="B8922" s="67"/>
      <c r="C8922" s="67"/>
      <c r="D8922" s="67"/>
      <c r="E8922" s="67" t="s">
        <v>383</v>
      </c>
      <c r="F8922" s="68">
        <v>41060</v>
      </c>
      <c r="G8922" s="67" t="s">
        <v>1486</v>
      </c>
      <c r="H8922" s="67"/>
      <c r="I8922" s="67" t="s">
        <v>1487</v>
      </c>
      <c r="J8922" s="36">
        <v>108</v>
      </c>
    </row>
    <row r="8923" spans="1:10" x14ac:dyDescent="0.25">
      <c r="A8923" s="67"/>
      <c r="B8923" s="67"/>
      <c r="C8923" s="67"/>
      <c r="D8923" s="67"/>
      <c r="E8923" s="67" t="s">
        <v>383</v>
      </c>
      <c r="F8923" s="68">
        <v>41121</v>
      </c>
      <c r="G8923" s="67" t="s">
        <v>1513</v>
      </c>
      <c r="H8923" s="67"/>
      <c r="I8923" s="67" t="s">
        <v>1514</v>
      </c>
      <c r="J8923" s="36">
        <v>260</v>
      </c>
    </row>
    <row r="8924" spans="1:10" x14ac:dyDescent="0.25">
      <c r="A8924" s="67"/>
      <c r="B8924" s="67"/>
      <c r="C8924" s="67"/>
      <c r="D8924" s="67"/>
      <c r="E8924" s="67" t="s">
        <v>383</v>
      </c>
      <c r="F8924" s="68">
        <v>41152</v>
      </c>
      <c r="G8924" s="67" t="s">
        <v>1565</v>
      </c>
      <c r="H8924" s="67"/>
      <c r="I8924" s="67" t="s">
        <v>1566</v>
      </c>
      <c r="J8924" s="36">
        <v>60</v>
      </c>
    </row>
    <row r="8925" spans="1:10" x14ac:dyDescent="0.25">
      <c r="A8925" s="67"/>
      <c r="B8925" s="67"/>
      <c r="C8925" s="67"/>
      <c r="D8925" s="67"/>
      <c r="E8925" s="67" t="s">
        <v>383</v>
      </c>
      <c r="F8925" s="68">
        <v>41182</v>
      </c>
      <c r="G8925" s="67" t="s">
        <v>1506</v>
      </c>
      <c r="H8925" s="67"/>
      <c r="I8925" s="67" t="s">
        <v>1507</v>
      </c>
      <c r="J8925" s="36">
        <v>60</v>
      </c>
    </row>
    <row r="8926" spans="1:10" x14ac:dyDescent="0.25">
      <c r="A8926" s="67"/>
      <c r="B8926" s="67"/>
      <c r="C8926" s="67"/>
      <c r="D8926" s="67"/>
      <c r="E8926" s="67" t="s">
        <v>383</v>
      </c>
      <c r="F8926" s="68">
        <v>41213</v>
      </c>
      <c r="G8926" s="67" t="s">
        <v>1569</v>
      </c>
      <c r="H8926" s="67"/>
      <c r="I8926" s="67" t="s">
        <v>1570</v>
      </c>
      <c r="J8926" s="36">
        <v>80</v>
      </c>
    </row>
    <row r="8927" spans="1:10" x14ac:dyDescent="0.25">
      <c r="A8927" s="67"/>
      <c r="B8927" s="67"/>
      <c r="C8927" s="67"/>
      <c r="D8927" s="67"/>
      <c r="E8927" s="67" t="s">
        <v>383</v>
      </c>
      <c r="F8927" s="68">
        <v>41243</v>
      </c>
      <c r="G8927" s="67" t="s">
        <v>1734</v>
      </c>
      <c r="H8927" s="67"/>
      <c r="I8927" s="67" t="s">
        <v>1735</v>
      </c>
      <c r="J8927" s="36">
        <v>20</v>
      </c>
    </row>
    <row r="8928" spans="1:10" x14ac:dyDescent="0.25">
      <c r="A8928" s="67"/>
      <c r="B8928" s="67"/>
      <c r="C8928" s="67"/>
      <c r="D8928" s="67"/>
      <c r="E8928" s="67" t="s">
        <v>383</v>
      </c>
      <c r="F8928" s="68">
        <v>41274</v>
      </c>
      <c r="G8928" s="67" t="s">
        <v>1541</v>
      </c>
      <c r="H8928" s="67"/>
      <c r="I8928" s="67" t="s">
        <v>1542</v>
      </c>
      <c r="J8928" s="36">
        <v>40</v>
      </c>
    </row>
    <row r="8929" spans="1:10" x14ac:dyDescent="0.25">
      <c r="A8929" s="67"/>
      <c r="B8929" s="67"/>
      <c r="C8929" s="67"/>
      <c r="D8929" s="67"/>
      <c r="E8929" s="67" t="s">
        <v>383</v>
      </c>
      <c r="F8929" s="68">
        <v>41305</v>
      </c>
      <c r="G8929" s="67" t="s">
        <v>1488</v>
      </c>
      <c r="H8929" s="67"/>
      <c r="I8929" s="67" t="s">
        <v>1489</v>
      </c>
      <c r="J8929" s="36">
        <v>60</v>
      </c>
    </row>
    <row r="8930" spans="1:10" x14ac:dyDescent="0.25">
      <c r="A8930" s="67"/>
      <c r="B8930" s="67"/>
      <c r="C8930" s="67"/>
      <c r="D8930" s="67"/>
      <c r="E8930" s="67" t="s">
        <v>383</v>
      </c>
      <c r="F8930" s="68">
        <v>41333</v>
      </c>
      <c r="G8930" s="67" t="s">
        <v>1571</v>
      </c>
      <c r="H8930" s="67"/>
      <c r="I8930" s="67" t="s">
        <v>1572</v>
      </c>
      <c r="J8930" s="36">
        <v>20</v>
      </c>
    </row>
    <row r="8931" spans="1:10" x14ac:dyDescent="0.25">
      <c r="A8931" s="67"/>
      <c r="B8931" s="67"/>
      <c r="C8931" s="67"/>
      <c r="D8931" s="67"/>
      <c r="E8931" s="67" t="s">
        <v>383</v>
      </c>
      <c r="F8931" s="68">
        <v>41364</v>
      </c>
      <c r="G8931" s="67" t="s">
        <v>1624</v>
      </c>
      <c r="H8931" s="67"/>
      <c r="I8931" s="67" t="s">
        <v>1625</v>
      </c>
      <c r="J8931" s="36">
        <v>100</v>
      </c>
    </row>
    <row r="8932" spans="1:10" x14ac:dyDescent="0.25">
      <c r="A8932" s="67"/>
      <c r="B8932" s="67"/>
      <c r="C8932" s="67"/>
      <c r="D8932" s="67"/>
      <c r="E8932" s="67" t="s">
        <v>383</v>
      </c>
      <c r="F8932" s="68">
        <v>41394</v>
      </c>
      <c r="G8932" s="67" t="s">
        <v>1515</v>
      </c>
      <c r="H8932" s="67"/>
      <c r="I8932" s="67" t="s">
        <v>1516</v>
      </c>
      <c r="J8932" s="36">
        <v>60</v>
      </c>
    </row>
    <row r="8933" spans="1:10" x14ac:dyDescent="0.25">
      <c r="A8933" s="67"/>
      <c r="B8933" s="67"/>
      <c r="C8933" s="67"/>
      <c r="D8933" s="67"/>
      <c r="E8933" s="67" t="s">
        <v>383</v>
      </c>
      <c r="F8933" s="68">
        <v>41425</v>
      </c>
      <c r="G8933" s="67" t="s">
        <v>1490</v>
      </c>
      <c r="H8933" s="67"/>
      <c r="I8933" s="67" t="s">
        <v>1491</v>
      </c>
      <c r="J8933" s="36">
        <v>140</v>
      </c>
    </row>
    <row r="8934" spans="1:10" x14ac:dyDescent="0.25">
      <c r="A8934" s="67"/>
      <c r="B8934" s="67"/>
      <c r="C8934" s="67"/>
      <c r="D8934" s="67"/>
      <c r="E8934" s="67" t="s">
        <v>383</v>
      </c>
      <c r="F8934" s="68">
        <v>41455</v>
      </c>
      <c r="G8934" s="67" t="s">
        <v>1750</v>
      </c>
      <c r="H8934" s="67"/>
      <c r="I8934" s="67" t="s">
        <v>1751</v>
      </c>
      <c r="J8934" s="36">
        <v>20</v>
      </c>
    </row>
    <row r="8935" spans="1:10" x14ac:dyDescent="0.25">
      <c r="A8935" s="67"/>
      <c r="B8935" s="67"/>
      <c r="C8935" s="67"/>
      <c r="D8935" s="67"/>
      <c r="E8935" s="67" t="s">
        <v>383</v>
      </c>
      <c r="F8935" s="68">
        <v>41517</v>
      </c>
      <c r="G8935" s="67" t="s">
        <v>1508</v>
      </c>
      <c r="H8935" s="67"/>
      <c r="I8935" s="67" t="s">
        <v>1509</v>
      </c>
      <c r="J8935" s="36">
        <v>118</v>
      </c>
    </row>
    <row r="8936" spans="1:10" x14ac:dyDescent="0.25">
      <c r="A8936" s="67"/>
      <c r="B8936" s="67"/>
      <c r="C8936" s="67"/>
      <c r="D8936" s="67"/>
      <c r="E8936" s="67" t="s">
        <v>383</v>
      </c>
      <c r="F8936" s="68">
        <v>41547</v>
      </c>
      <c r="G8936" s="67" t="s">
        <v>1543</v>
      </c>
      <c r="H8936" s="67"/>
      <c r="I8936" s="67" t="s">
        <v>1544</v>
      </c>
      <c r="J8936" s="36">
        <v>116</v>
      </c>
    </row>
    <row r="8937" spans="1:10" x14ac:dyDescent="0.25">
      <c r="A8937" s="67"/>
      <c r="B8937" s="67"/>
      <c r="C8937" s="67"/>
      <c r="D8937" s="67"/>
      <c r="E8937" s="67" t="s">
        <v>383</v>
      </c>
      <c r="F8937" s="68">
        <v>41578</v>
      </c>
      <c r="G8937" s="67" t="s">
        <v>421</v>
      </c>
      <c r="H8937" s="67"/>
      <c r="I8937" s="67" t="s">
        <v>422</v>
      </c>
      <c r="J8937" s="36">
        <v>100</v>
      </c>
    </row>
    <row r="8938" spans="1:10" x14ac:dyDescent="0.25">
      <c r="A8938" s="67"/>
      <c r="B8938" s="67"/>
      <c r="C8938" s="67"/>
      <c r="D8938" s="67"/>
      <c r="E8938" s="67" t="s">
        <v>383</v>
      </c>
      <c r="F8938" s="68">
        <v>41608</v>
      </c>
      <c r="G8938" s="67" t="s">
        <v>1519</v>
      </c>
      <c r="H8938" s="67"/>
      <c r="I8938" s="67" t="s">
        <v>1520</v>
      </c>
      <c r="J8938" s="36">
        <v>40</v>
      </c>
    </row>
    <row r="8939" spans="1:10" x14ac:dyDescent="0.25">
      <c r="A8939" s="67"/>
      <c r="B8939" s="67"/>
      <c r="C8939" s="67"/>
      <c r="D8939" s="67"/>
      <c r="E8939" s="67" t="s">
        <v>383</v>
      </c>
      <c r="F8939" s="68">
        <v>41639</v>
      </c>
      <c r="G8939" s="67" t="s">
        <v>1630</v>
      </c>
      <c r="H8939" s="67"/>
      <c r="I8939" s="67" t="s">
        <v>1631</v>
      </c>
      <c r="J8939" s="36">
        <v>194.16</v>
      </c>
    </row>
    <row r="8940" spans="1:10" x14ac:dyDescent="0.25">
      <c r="A8940" s="67"/>
      <c r="B8940" s="67"/>
      <c r="C8940" s="67"/>
      <c r="D8940" s="67"/>
      <c r="E8940" s="67" t="s">
        <v>383</v>
      </c>
      <c r="F8940" s="68">
        <v>41666</v>
      </c>
      <c r="G8940" s="67" t="s">
        <v>4652</v>
      </c>
      <c r="H8940" s="67"/>
      <c r="I8940" s="67" t="s">
        <v>6548</v>
      </c>
      <c r="J8940" s="36">
        <v>-289.7</v>
      </c>
    </row>
    <row r="8941" spans="1:10" x14ac:dyDescent="0.25">
      <c r="A8941" s="67"/>
      <c r="B8941" s="67"/>
      <c r="C8941" s="67"/>
      <c r="D8941" s="67"/>
      <c r="E8941" s="67" t="s">
        <v>383</v>
      </c>
      <c r="F8941" s="68">
        <v>41673</v>
      </c>
      <c r="G8941" s="67" t="s">
        <v>6549</v>
      </c>
      <c r="H8941" s="67"/>
      <c r="I8941" s="67"/>
      <c r="J8941" s="36">
        <v>-236</v>
      </c>
    </row>
    <row r="8942" spans="1:10" x14ac:dyDescent="0.25">
      <c r="A8942" s="67"/>
      <c r="B8942" s="67"/>
      <c r="C8942" s="67"/>
      <c r="D8942" s="67"/>
      <c r="E8942" s="67" t="s">
        <v>383</v>
      </c>
      <c r="F8942" s="68">
        <v>41698</v>
      </c>
      <c r="G8942" s="67" t="s">
        <v>1575</v>
      </c>
      <c r="H8942" s="67"/>
      <c r="I8942" s="67" t="s">
        <v>1576</v>
      </c>
      <c r="J8942" s="36">
        <v>58</v>
      </c>
    </row>
    <row r="8943" spans="1:10" x14ac:dyDescent="0.25">
      <c r="A8943" s="67"/>
      <c r="B8943" s="67"/>
      <c r="C8943" s="67"/>
      <c r="D8943" s="67"/>
      <c r="E8943" s="67" t="s">
        <v>426</v>
      </c>
      <c r="F8943" s="68">
        <v>41708</v>
      </c>
      <c r="G8943" s="67"/>
      <c r="H8943" s="67" t="s">
        <v>6550</v>
      </c>
      <c r="I8943" s="67" t="s">
        <v>6548</v>
      </c>
      <c r="J8943" s="36">
        <v>-218.56</v>
      </c>
    </row>
    <row r="8944" spans="1:10" x14ac:dyDescent="0.25">
      <c r="A8944" s="67"/>
      <c r="B8944" s="67"/>
      <c r="C8944" s="67"/>
      <c r="D8944" s="67"/>
      <c r="E8944" s="67" t="s">
        <v>426</v>
      </c>
      <c r="F8944" s="68">
        <v>41715</v>
      </c>
      <c r="G8944" s="67"/>
      <c r="H8944" s="67" t="s">
        <v>6550</v>
      </c>
      <c r="I8944" s="67" t="s">
        <v>5446</v>
      </c>
      <c r="J8944" s="36">
        <v>-72</v>
      </c>
    </row>
    <row r="8945" spans="1:10" x14ac:dyDescent="0.25">
      <c r="A8945" s="67"/>
      <c r="B8945" s="67"/>
      <c r="C8945" s="67"/>
      <c r="D8945" s="67"/>
      <c r="E8945" s="67" t="s">
        <v>383</v>
      </c>
      <c r="F8945" s="68">
        <v>41729</v>
      </c>
      <c r="G8945" s="67" t="s">
        <v>1478</v>
      </c>
      <c r="H8945" s="67"/>
      <c r="I8945" s="67" t="s">
        <v>1479</v>
      </c>
      <c r="J8945" s="36">
        <v>118</v>
      </c>
    </row>
    <row r="8946" spans="1:10" x14ac:dyDescent="0.25">
      <c r="A8946" s="67"/>
      <c r="B8946" s="67"/>
      <c r="C8946" s="67"/>
      <c r="D8946" s="67"/>
      <c r="E8946" s="67" t="s">
        <v>426</v>
      </c>
      <c r="F8946" s="68">
        <v>41730</v>
      </c>
      <c r="G8946" s="67"/>
      <c r="H8946" s="67" t="s">
        <v>6550</v>
      </c>
      <c r="I8946" s="67" t="s">
        <v>3996</v>
      </c>
      <c r="J8946" s="36">
        <v>-176.51</v>
      </c>
    </row>
    <row r="8947" spans="1:10" x14ac:dyDescent="0.25">
      <c r="A8947" s="67"/>
      <c r="B8947" s="67"/>
      <c r="C8947" s="67"/>
      <c r="D8947" s="67"/>
      <c r="E8947" s="67" t="s">
        <v>383</v>
      </c>
      <c r="F8947" s="68">
        <v>41759</v>
      </c>
      <c r="G8947" s="67" t="s">
        <v>1521</v>
      </c>
      <c r="H8947" s="67"/>
      <c r="I8947" s="67" t="s">
        <v>1522</v>
      </c>
      <c r="J8947" s="36">
        <v>20</v>
      </c>
    </row>
    <row r="8948" spans="1:10" x14ac:dyDescent="0.25">
      <c r="A8948" s="67"/>
      <c r="B8948" s="67"/>
      <c r="C8948" s="67"/>
      <c r="D8948" s="67"/>
      <c r="E8948" s="67" t="s">
        <v>426</v>
      </c>
      <c r="F8948" s="68">
        <v>41786</v>
      </c>
      <c r="G8948" s="67"/>
      <c r="H8948" s="67" t="s">
        <v>6550</v>
      </c>
      <c r="I8948" s="67" t="s">
        <v>3996</v>
      </c>
      <c r="J8948" s="36">
        <v>-181.23</v>
      </c>
    </row>
    <row r="8949" spans="1:10" x14ac:dyDescent="0.25">
      <c r="A8949" s="67"/>
      <c r="B8949" s="67"/>
      <c r="C8949" s="67"/>
      <c r="D8949" s="67"/>
      <c r="E8949" s="67" t="s">
        <v>383</v>
      </c>
      <c r="F8949" s="68">
        <v>41851</v>
      </c>
      <c r="G8949" s="67" t="s">
        <v>1780</v>
      </c>
      <c r="H8949" s="67"/>
      <c r="I8949" s="67" t="s">
        <v>1781</v>
      </c>
      <c r="J8949" s="36">
        <v>20</v>
      </c>
    </row>
    <row r="8950" spans="1:10" x14ac:dyDescent="0.25">
      <c r="A8950" s="67"/>
      <c r="B8950" s="67"/>
      <c r="C8950" s="67"/>
      <c r="D8950" s="67"/>
      <c r="E8950" s="67" t="s">
        <v>383</v>
      </c>
      <c r="F8950" s="68">
        <v>41882</v>
      </c>
      <c r="G8950" s="67" t="s">
        <v>1492</v>
      </c>
      <c r="H8950" s="67"/>
      <c r="I8950" s="67" t="s">
        <v>1493</v>
      </c>
      <c r="J8950" s="36">
        <v>138</v>
      </c>
    </row>
    <row r="8951" spans="1:10" x14ac:dyDescent="0.25">
      <c r="A8951" s="67"/>
      <c r="B8951" s="67"/>
      <c r="C8951" s="67"/>
      <c r="D8951" s="67"/>
      <c r="E8951" s="67" t="s">
        <v>383</v>
      </c>
      <c r="F8951" s="68">
        <v>41912</v>
      </c>
      <c r="G8951" s="67" t="s">
        <v>1642</v>
      </c>
      <c r="H8951" s="67"/>
      <c r="I8951" s="67" t="s">
        <v>1643</v>
      </c>
      <c r="J8951" s="36">
        <v>240</v>
      </c>
    </row>
    <row r="8952" spans="1:10" x14ac:dyDescent="0.25">
      <c r="A8952" s="67"/>
      <c r="B8952" s="67"/>
      <c r="C8952" s="67"/>
      <c r="D8952" s="67"/>
      <c r="E8952" s="67" t="s">
        <v>383</v>
      </c>
      <c r="F8952" s="68">
        <v>41943</v>
      </c>
      <c r="G8952" s="67" t="s">
        <v>1644</v>
      </c>
      <c r="H8952" s="67"/>
      <c r="I8952" s="67" t="s">
        <v>1645</v>
      </c>
      <c r="J8952" s="36">
        <v>20</v>
      </c>
    </row>
    <row r="8953" spans="1:10" x14ac:dyDescent="0.25">
      <c r="A8953" s="67"/>
      <c r="B8953" s="67"/>
      <c r="C8953" s="67"/>
      <c r="D8953" s="67"/>
      <c r="E8953" s="67" t="s">
        <v>426</v>
      </c>
      <c r="F8953" s="68">
        <v>41967</v>
      </c>
      <c r="G8953" s="67"/>
      <c r="H8953" s="67" t="s">
        <v>6550</v>
      </c>
      <c r="I8953" s="67" t="s">
        <v>3996</v>
      </c>
      <c r="J8953" s="36">
        <v>-281.33</v>
      </c>
    </row>
    <row r="8954" spans="1:10" x14ac:dyDescent="0.25">
      <c r="A8954" s="67"/>
      <c r="B8954" s="67"/>
      <c r="C8954" s="67"/>
      <c r="D8954" s="67"/>
      <c r="E8954" s="67" t="s">
        <v>383</v>
      </c>
      <c r="F8954" s="68">
        <v>41973</v>
      </c>
      <c r="G8954" s="67" t="s">
        <v>1646</v>
      </c>
      <c r="H8954" s="67"/>
      <c r="I8954" s="67" t="s">
        <v>1647</v>
      </c>
      <c r="J8954" s="36">
        <v>58</v>
      </c>
    </row>
    <row r="8955" spans="1:10" x14ac:dyDescent="0.25">
      <c r="A8955" s="67"/>
      <c r="B8955" s="67"/>
      <c r="C8955" s="67"/>
      <c r="D8955" s="67"/>
      <c r="E8955" s="67" t="s">
        <v>383</v>
      </c>
      <c r="F8955" s="68">
        <v>42004</v>
      </c>
      <c r="G8955" s="67" t="s">
        <v>1648</v>
      </c>
      <c r="H8955" s="67"/>
      <c r="I8955" s="67" t="s">
        <v>1649</v>
      </c>
      <c r="J8955" s="36">
        <v>60</v>
      </c>
    </row>
    <row r="8956" spans="1:10" x14ac:dyDescent="0.25">
      <c r="A8956" s="67"/>
      <c r="B8956" s="67"/>
      <c r="C8956" s="67"/>
      <c r="D8956" s="67"/>
      <c r="E8956" s="67" t="s">
        <v>426</v>
      </c>
      <c r="F8956" s="68">
        <v>42024</v>
      </c>
      <c r="G8956" s="67"/>
      <c r="H8956" s="67" t="s">
        <v>6550</v>
      </c>
      <c r="I8956" s="67" t="s">
        <v>6551</v>
      </c>
      <c r="J8956" s="36">
        <v>-304.79000000000002</v>
      </c>
    </row>
    <row r="8957" spans="1:10" x14ac:dyDescent="0.25">
      <c r="A8957" s="67"/>
      <c r="B8957" s="67"/>
      <c r="C8957" s="67"/>
      <c r="D8957" s="67"/>
      <c r="E8957" s="67" t="s">
        <v>383</v>
      </c>
      <c r="F8957" s="68">
        <v>42063</v>
      </c>
      <c r="G8957" s="67" t="s">
        <v>1549</v>
      </c>
      <c r="H8957" s="67"/>
      <c r="I8957" s="67" t="s">
        <v>1550</v>
      </c>
      <c r="J8957" s="36">
        <v>78</v>
      </c>
    </row>
    <row r="8958" spans="1:10" x14ac:dyDescent="0.25">
      <c r="A8958" s="67"/>
      <c r="B8958" s="67"/>
      <c r="C8958" s="67"/>
      <c r="D8958" s="67"/>
      <c r="E8958" s="67" t="s">
        <v>426</v>
      </c>
      <c r="F8958" s="68">
        <v>42079</v>
      </c>
      <c r="G8958" s="67"/>
      <c r="H8958" s="67" t="s">
        <v>6550</v>
      </c>
      <c r="I8958" s="67" t="s">
        <v>6552</v>
      </c>
      <c r="J8958" s="36">
        <v>-151.36000000000001</v>
      </c>
    </row>
    <row r="8959" spans="1:10" x14ac:dyDescent="0.25">
      <c r="A8959" s="67"/>
      <c r="B8959" s="67"/>
      <c r="C8959" s="67"/>
      <c r="D8959" s="67"/>
      <c r="E8959" s="67" t="s">
        <v>450</v>
      </c>
      <c r="F8959" s="68">
        <v>42090</v>
      </c>
      <c r="G8959" s="67"/>
      <c r="H8959" s="67" t="s">
        <v>1823</v>
      </c>
      <c r="I8959" s="67" t="s">
        <v>6553</v>
      </c>
      <c r="J8959" s="36">
        <v>-298</v>
      </c>
    </row>
    <row r="8960" spans="1:10" x14ac:dyDescent="0.25">
      <c r="A8960" s="67"/>
      <c r="B8960" s="67"/>
      <c r="C8960" s="67"/>
      <c r="D8960" s="67"/>
      <c r="E8960" s="67" t="s">
        <v>450</v>
      </c>
      <c r="F8960" s="68">
        <v>42090</v>
      </c>
      <c r="G8960" s="67"/>
      <c r="H8960" s="67" t="s">
        <v>1823</v>
      </c>
      <c r="I8960" s="67" t="s">
        <v>6553</v>
      </c>
      <c r="J8960" s="36">
        <v>0</v>
      </c>
    </row>
    <row r="8961" spans="1:10" x14ac:dyDescent="0.25">
      <c r="A8961" s="67"/>
      <c r="B8961" s="67"/>
      <c r="C8961" s="67"/>
      <c r="D8961" s="67"/>
      <c r="E8961" s="67" t="s">
        <v>383</v>
      </c>
      <c r="F8961" s="68">
        <v>42094</v>
      </c>
      <c r="G8961" s="67" t="s">
        <v>898</v>
      </c>
      <c r="H8961" s="67"/>
      <c r="I8961" s="67" t="s">
        <v>899</v>
      </c>
      <c r="J8961" s="36">
        <v>60</v>
      </c>
    </row>
    <row r="8962" spans="1:10" x14ac:dyDescent="0.25">
      <c r="A8962" s="67"/>
      <c r="B8962" s="67"/>
      <c r="C8962" s="67"/>
      <c r="D8962" s="67"/>
      <c r="E8962" s="67" t="s">
        <v>426</v>
      </c>
      <c r="F8962" s="68">
        <v>42121</v>
      </c>
      <c r="G8962" s="67"/>
      <c r="H8962" s="67" t="s">
        <v>5274</v>
      </c>
      <c r="I8962" s="67" t="s">
        <v>5275</v>
      </c>
      <c r="J8962" s="36">
        <v>-113.93</v>
      </c>
    </row>
    <row r="8963" spans="1:10" x14ac:dyDescent="0.25">
      <c r="A8963" s="67"/>
      <c r="B8963" s="67"/>
      <c r="C8963" s="67"/>
      <c r="D8963" s="67"/>
      <c r="E8963" s="67" t="s">
        <v>383</v>
      </c>
      <c r="F8963" s="68">
        <v>42124</v>
      </c>
      <c r="G8963" s="67" t="s">
        <v>1523</v>
      </c>
      <c r="H8963" s="67"/>
      <c r="I8963" s="67" t="s">
        <v>1524</v>
      </c>
      <c r="J8963" s="36">
        <v>28</v>
      </c>
    </row>
    <row r="8964" spans="1:10" x14ac:dyDescent="0.25">
      <c r="A8964" s="67"/>
      <c r="B8964" s="67"/>
      <c r="C8964" s="67"/>
      <c r="D8964" s="67"/>
      <c r="E8964" s="67" t="s">
        <v>450</v>
      </c>
      <c r="F8964" s="68">
        <v>42174</v>
      </c>
      <c r="G8964" s="67"/>
      <c r="H8964" s="67" t="s">
        <v>6554</v>
      </c>
      <c r="I8964" s="67" t="s">
        <v>6555</v>
      </c>
      <c r="J8964" s="36">
        <v>-45.85</v>
      </c>
    </row>
    <row r="8965" spans="1:10" x14ac:dyDescent="0.25">
      <c r="A8965" s="67"/>
      <c r="B8965" s="67"/>
      <c r="C8965" s="67"/>
      <c r="D8965" s="67"/>
      <c r="E8965" s="67" t="s">
        <v>383</v>
      </c>
      <c r="F8965" s="68">
        <v>42185</v>
      </c>
      <c r="G8965" s="67" t="s">
        <v>900</v>
      </c>
      <c r="H8965" s="67"/>
      <c r="I8965" s="67" t="s">
        <v>901</v>
      </c>
      <c r="J8965" s="36">
        <v>60</v>
      </c>
    </row>
    <row r="8966" spans="1:10" x14ac:dyDescent="0.25">
      <c r="A8966" s="67"/>
      <c r="B8966" s="67"/>
      <c r="C8966" s="67"/>
      <c r="D8966" s="67"/>
      <c r="E8966" s="67" t="s">
        <v>426</v>
      </c>
      <c r="F8966" s="68">
        <v>42247</v>
      </c>
      <c r="G8966" s="67"/>
      <c r="H8966" s="67" t="s">
        <v>6550</v>
      </c>
      <c r="I8966" s="67" t="s">
        <v>6556</v>
      </c>
      <c r="J8966" s="36">
        <v>-89.94</v>
      </c>
    </row>
    <row r="8967" spans="1:10" x14ac:dyDescent="0.25">
      <c r="A8967" s="67"/>
      <c r="B8967" s="67"/>
      <c r="C8967" s="67"/>
      <c r="D8967" s="67"/>
      <c r="E8967" s="67" t="s">
        <v>383</v>
      </c>
      <c r="F8967" s="68">
        <v>42247</v>
      </c>
      <c r="G8967" s="67" t="s">
        <v>1658</v>
      </c>
      <c r="H8967" s="67"/>
      <c r="I8967" s="67" t="s">
        <v>1659</v>
      </c>
      <c r="J8967" s="36">
        <v>60</v>
      </c>
    </row>
    <row r="8968" spans="1:10" x14ac:dyDescent="0.25">
      <c r="A8968" s="67"/>
      <c r="B8968" s="67"/>
      <c r="C8968" s="67"/>
      <c r="D8968" s="67"/>
      <c r="E8968" s="67" t="s">
        <v>383</v>
      </c>
      <c r="F8968" s="68">
        <v>42277</v>
      </c>
      <c r="G8968" s="67" t="s">
        <v>991</v>
      </c>
      <c r="H8968" s="67"/>
      <c r="I8968" s="67" t="s">
        <v>992</v>
      </c>
      <c r="J8968" s="36">
        <v>40</v>
      </c>
    </row>
    <row r="8969" spans="1:10" x14ac:dyDescent="0.25">
      <c r="A8969" s="67"/>
      <c r="B8969" s="67"/>
      <c r="C8969" s="67"/>
      <c r="D8969" s="67"/>
      <c r="E8969" s="67" t="s">
        <v>383</v>
      </c>
      <c r="F8969" s="68">
        <v>42308</v>
      </c>
      <c r="G8969" s="67" t="s">
        <v>1460</v>
      </c>
      <c r="H8969" s="67"/>
      <c r="I8969" s="67" t="s">
        <v>1461</v>
      </c>
      <c r="J8969" s="36">
        <v>38</v>
      </c>
    </row>
    <row r="8970" spans="1:10" x14ac:dyDescent="0.25">
      <c r="A8970" s="67"/>
      <c r="B8970" s="67"/>
      <c r="C8970" s="67"/>
      <c r="D8970" s="67"/>
      <c r="E8970" s="67" t="s">
        <v>383</v>
      </c>
      <c r="F8970" s="68">
        <v>42338</v>
      </c>
      <c r="G8970" s="67" t="s">
        <v>1525</v>
      </c>
      <c r="H8970" s="67"/>
      <c r="I8970" s="67" t="s">
        <v>1526</v>
      </c>
      <c r="J8970" s="36">
        <v>40</v>
      </c>
    </row>
    <row r="8971" spans="1:10" x14ac:dyDescent="0.25">
      <c r="A8971" s="67"/>
      <c r="B8971" s="67"/>
      <c r="C8971" s="67"/>
      <c r="D8971" s="67"/>
      <c r="E8971" s="67" t="s">
        <v>383</v>
      </c>
      <c r="F8971" s="68">
        <v>42369</v>
      </c>
      <c r="G8971" s="67" t="s">
        <v>1663</v>
      </c>
      <c r="H8971" s="67"/>
      <c r="I8971" s="67" t="s">
        <v>1664</v>
      </c>
      <c r="J8971" s="36">
        <v>116</v>
      </c>
    </row>
    <row r="8972" spans="1:10" x14ac:dyDescent="0.25">
      <c r="A8972" s="67"/>
      <c r="B8972" s="67"/>
      <c r="C8972" s="67"/>
      <c r="D8972" s="67"/>
      <c r="E8972" s="67" t="s">
        <v>426</v>
      </c>
      <c r="F8972" s="68">
        <v>42376</v>
      </c>
      <c r="G8972" s="67"/>
      <c r="H8972" s="67" t="s">
        <v>6550</v>
      </c>
      <c r="I8972" s="67" t="s">
        <v>6557</v>
      </c>
      <c r="J8972" s="36">
        <v>-96</v>
      </c>
    </row>
    <row r="8973" spans="1:10" x14ac:dyDescent="0.25">
      <c r="A8973" s="67"/>
      <c r="B8973" s="67"/>
      <c r="C8973" s="67"/>
      <c r="D8973" s="67"/>
      <c r="E8973" s="67" t="s">
        <v>426</v>
      </c>
      <c r="F8973" s="68">
        <v>42390</v>
      </c>
      <c r="G8973" s="67"/>
      <c r="H8973" s="67" t="s">
        <v>6550</v>
      </c>
      <c r="I8973" s="67" t="s">
        <v>6558</v>
      </c>
      <c r="J8973" s="36">
        <v>-74</v>
      </c>
    </row>
    <row r="8974" spans="1:10" x14ac:dyDescent="0.25">
      <c r="A8974" s="67"/>
      <c r="B8974" s="67"/>
      <c r="C8974" s="67"/>
      <c r="D8974" s="67"/>
      <c r="E8974" s="67" t="s">
        <v>426</v>
      </c>
      <c r="F8974" s="68">
        <v>42429</v>
      </c>
      <c r="G8974" s="67"/>
      <c r="H8974" s="67" t="s">
        <v>6550</v>
      </c>
      <c r="I8974" s="67" t="s">
        <v>6559</v>
      </c>
      <c r="J8974" s="36">
        <v>-39.200000000000003</v>
      </c>
    </row>
    <row r="8975" spans="1:10" x14ac:dyDescent="0.25">
      <c r="A8975" s="67"/>
      <c r="B8975" s="67"/>
      <c r="C8975" s="67"/>
      <c r="D8975" s="67"/>
      <c r="E8975" s="67" t="s">
        <v>383</v>
      </c>
      <c r="F8975" s="68">
        <v>42429</v>
      </c>
      <c r="G8975" s="67" t="s">
        <v>1464</v>
      </c>
      <c r="H8975" s="67"/>
      <c r="I8975" s="67" t="s">
        <v>1465</v>
      </c>
      <c r="J8975" s="36">
        <v>100</v>
      </c>
    </row>
    <row r="8976" spans="1:10" x14ac:dyDescent="0.25">
      <c r="A8976" s="67"/>
      <c r="B8976" s="67"/>
      <c r="C8976" s="67"/>
      <c r="D8976" s="67"/>
      <c r="E8976" s="67" t="s">
        <v>426</v>
      </c>
      <c r="F8976" s="68">
        <v>42432</v>
      </c>
      <c r="G8976" s="67"/>
      <c r="H8976" s="67" t="s">
        <v>6560</v>
      </c>
      <c r="I8976" s="67" t="s">
        <v>2088</v>
      </c>
      <c r="J8976" s="36">
        <v>-275.39</v>
      </c>
    </row>
    <row r="8977" spans="1:10" x14ac:dyDescent="0.25">
      <c r="A8977" s="67"/>
      <c r="B8977" s="67"/>
      <c r="C8977" s="67"/>
      <c r="D8977" s="67"/>
      <c r="E8977" s="67" t="s">
        <v>383</v>
      </c>
      <c r="F8977" s="68">
        <v>42460</v>
      </c>
      <c r="G8977" s="67" t="s">
        <v>1466</v>
      </c>
      <c r="H8977" s="67"/>
      <c r="I8977" s="67" t="s">
        <v>1467</v>
      </c>
      <c r="J8977" s="36">
        <v>78</v>
      </c>
    </row>
    <row r="8978" spans="1:10" x14ac:dyDescent="0.25">
      <c r="A8978" s="67"/>
      <c r="B8978" s="67"/>
      <c r="C8978" s="67"/>
      <c r="D8978" s="67"/>
      <c r="E8978" s="67" t="s">
        <v>426</v>
      </c>
      <c r="F8978" s="68">
        <v>42467</v>
      </c>
      <c r="G8978" s="67"/>
      <c r="H8978" s="67" t="s">
        <v>6550</v>
      </c>
      <c r="I8978" s="67" t="s">
        <v>2492</v>
      </c>
      <c r="J8978" s="36">
        <v>-89.94</v>
      </c>
    </row>
    <row r="8979" spans="1:10" x14ac:dyDescent="0.25">
      <c r="A8979" s="67"/>
      <c r="B8979" s="67"/>
      <c r="C8979" s="67"/>
      <c r="D8979" s="67"/>
      <c r="E8979" s="67" t="s">
        <v>383</v>
      </c>
      <c r="F8979" s="68">
        <v>42490</v>
      </c>
      <c r="G8979" s="67" t="s">
        <v>1666</v>
      </c>
      <c r="H8979" s="67"/>
      <c r="I8979" s="67" t="s">
        <v>1667</v>
      </c>
      <c r="J8979" s="36">
        <v>20</v>
      </c>
    </row>
    <row r="8980" spans="1:10" x14ac:dyDescent="0.25">
      <c r="A8980" s="67"/>
      <c r="B8980" s="67"/>
      <c r="C8980" s="67"/>
      <c r="D8980" s="67"/>
      <c r="E8980" s="67" t="s">
        <v>426</v>
      </c>
      <c r="F8980" s="68">
        <v>42521</v>
      </c>
      <c r="G8980" s="67"/>
      <c r="H8980" s="67" t="s">
        <v>6550</v>
      </c>
      <c r="I8980" s="67" t="s">
        <v>6561</v>
      </c>
      <c r="J8980" s="36">
        <v>-100</v>
      </c>
    </row>
    <row r="8981" spans="1:10" x14ac:dyDescent="0.25">
      <c r="A8981" s="67"/>
      <c r="B8981" s="67"/>
      <c r="C8981" s="67"/>
      <c r="D8981" s="67"/>
      <c r="E8981" s="67" t="s">
        <v>383</v>
      </c>
      <c r="F8981" s="68">
        <v>42521</v>
      </c>
      <c r="G8981" s="67" t="s">
        <v>1480</v>
      </c>
      <c r="H8981" s="67"/>
      <c r="I8981" s="67" t="s">
        <v>1481</v>
      </c>
      <c r="J8981" s="36">
        <v>220</v>
      </c>
    </row>
    <row r="8982" spans="1:10" x14ac:dyDescent="0.25">
      <c r="A8982" s="67"/>
      <c r="B8982" s="67"/>
      <c r="C8982" s="67"/>
      <c r="D8982" s="67"/>
      <c r="E8982" s="67" t="s">
        <v>383</v>
      </c>
      <c r="F8982" s="68">
        <v>42551</v>
      </c>
      <c r="G8982" s="67" t="s">
        <v>1669</v>
      </c>
      <c r="H8982" s="67"/>
      <c r="I8982" s="67" t="s">
        <v>1670</v>
      </c>
      <c r="J8982" s="36">
        <v>40</v>
      </c>
    </row>
    <row r="8983" spans="1:10" x14ac:dyDescent="0.25">
      <c r="A8983" s="67"/>
      <c r="B8983" s="67"/>
      <c r="C8983" s="67"/>
      <c r="D8983" s="67"/>
      <c r="E8983" s="67" t="s">
        <v>426</v>
      </c>
      <c r="F8983" s="68">
        <v>42559</v>
      </c>
      <c r="G8983" s="67"/>
      <c r="H8983" s="67" t="s">
        <v>6550</v>
      </c>
      <c r="I8983" s="67" t="s">
        <v>6562</v>
      </c>
      <c r="J8983" s="36">
        <v>-41.87</v>
      </c>
    </row>
    <row r="8984" spans="1:10" x14ac:dyDescent="0.25">
      <c r="A8984" s="67"/>
      <c r="B8984" s="67"/>
      <c r="C8984" s="67"/>
      <c r="D8984" s="67"/>
      <c r="E8984" s="67" t="s">
        <v>383</v>
      </c>
      <c r="F8984" s="68">
        <v>42582</v>
      </c>
      <c r="G8984" s="67" t="s">
        <v>1830</v>
      </c>
      <c r="H8984" s="67"/>
      <c r="I8984" s="67" t="s">
        <v>1831</v>
      </c>
      <c r="J8984" s="36">
        <v>80</v>
      </c>
    </row>
    <row r="8985" spans="1:10" x14ac:dyDescent="0.25">
      <c r="A8985" s="67"/>
      <c r="B8985" s="67"/>
      <c r="C8985" s="67"/>
      <c r="D8985" s="67"/>
      <c r="E8985" s="67" t="s">
        <v>383</v>
      </c>
      <c r="F8985" s="68">
        <v>42613</v>
      </c>
      <c r="G8985" s="67" t="s">
        <v>1482</v>
      </c>
      <c r="H8985" s="67"/>
      <c r="I8985" s="67" t="s">
        <v>1483</v>
      </c>
      <c r="J8985" s="36">
        <v>136</v>
      </c>
    </row>
    <row r="8986" spans="1:10" x14ac:dyDescent="0.25">
      <c r="A8986" s="67"/>
      <c r="B8986" s="67"/>
      <c r="C8986" s="67"/>
      <c r="D8986" s="67"/>
      <c r="E8986" s="67" t="s">
        <v>426</v>
      </c>
      <c r="F8986" s="68">
        <v>42619</v>
      </c>
      <c r="G8986" s="67"/>
      <c r="H8986" s="67" t="s">
        <v>6550</v>
      </c>
      <c r="I8986" s="67" t="s">
        <v>6563</v>
      </c>
      <c r="J8986" s="36">
        <v>-89.94</v>
      </c>
    </row>
    <row r="8987" spans="1:10" x14ac:dyDescent="0.25">
      <c r="A8987" s="67"/>
      <c r="B8987" s="67"/>
      <c r="C8987" s="67"/>
      <c r="D8987" s="67"/>
      <c r="E8987" s="67" t="s">
        <v>426</v>
      </c>
      <c r="F8987" s="68">
        <v>42621</v>
      </c>
      <c r="G8987" s="67"/>
      <c r="H8987" s="67" t="s">
        <v>6560</v>
      </c>
      <c r="I8987" s="67" t="s">
        <v>2088</v>
      </c>
      <c r="J8987" s="36">
        <v>-180.47</v>
      </c>
    </row>
    <row r="8988" spans="1:10" x14ac:dyDescent="0.25">
      <c r="A8988" s="67"/>
      <c r="B8988" s="67"/>
      <c r="C8988" s="67"/>
      <c r="D8988" s="67"/>
      <c r="E8988" s="67" t="s">
        <v>383</v>
      </c>
      <c r="F8988" s="68">
        <v>42643</v>
      </c>
      <c r="G8988" s="67" t="s">
        <v>1581</v>
      </c>
      <c r="H8988" s="67"/>
      <c r="I8988" s="67" t="s">
        <v>1582</v>
      </c>
      <c r="J8988" s="36">
        <v>436</v>
      </c>
    </row>
    <row r="8989" spans="1:10" x14ac:dyDescent="0.25">
      <c r="A8989" s="67"/>
      <c r="B8989" s="67"/>
      <c r="C8989" s="67"/>
      <c r="D8989" s="67"/>
      <c r="E8989" s="67" t="s">
        <v>426</v>
      </c>
      <c r="F8989" s="68">
        <v>42670</v>
      </c>
      <c r="G8989" s="67"/>
      <c r="H8989" s="67" t="s">
        <v>6560</v>
      </c>
      <c r="I8989" s="67" t="s">
        <v>6564</v>
      </c>
      <c r="J8989" s="36">
        <v>-301.43</v>
      </c>
    </row>
    <row r="8990" spans="1:10" x14ac:dyDescent="0.25">
      <c r="A8990" s="67"/>
      <c r="B8990" s="67"/>
      <c r="C8990" s="67"/>
      <c r="D8990" s="67"/>
      <c r="E8990" s="67" t="s">
        <v>383</v>
      </c>
      <c r="F8990" s="68">
        <v>42675</v>
      </c>
      <c r="G8990" s="67" t="s">
        <v>1835</v>
      </c>
      <c r="H8990" s="67"/>
      <c r="I8990" s="67" t="s">
        <v>1836</v>
      </c>
      <c r="J8990" s="36">
        <v>418</v>
      </c>
    </row>
    <row r="8991" spans="1:10" x14ac:dyDescent="0.25">
      <c r="A8991" s="67"/>
      <c r="B8991" s="67"/>
      <c r="C8991" s="67"/>
      <c r="D8991" s="67"/>
      <c r="E8991" s="67" t="s">
        <v>426</v>
      </c>
      <c r="F8991" s="68">
        <v>42712</v>
      </c>
      <c r="G8991" s="67"/>
      <c r="H8991" s="67" t="s">
        <v>6560</v>
      </c>
      <c r="I8991" s="67" t="s">
        <v>6565</v>
      </c>
      <c r="J8991" s="36">
        <v>-485.7</v>
      </c>
    </row>
    <row r="8992" spans="1:10" x14ac:dyDescent="0.25">
      <c r="A8992" s="67"/>
      <c r="B8992" s="67"/>
      <c r="C8992" s="67"/>
      <c r="D8992" s="67"/>
      <c r="E8992" s="67" t="s">
        <v>426</v>
      </c>
      <c r="F8992" s="68">
        <v>42716</v>
      </c>
      <c r="G8992" s="67"/>
      <c r="H8992" s="67" t="s">
        <v>6560</v>
      </c>
      <c r="I8992" s="67" t="s">
        <v>6566</v>
      </c>
      <c r="J8992" s="36">
        <v>-722.24</v>
      </c>
    </row>
    <row r="8993" spans="1:10" x14ac:dyDescent="0.25">
      <c r="A8993" s="67"/>
      <c r="B8993" s="67"/>
      <c r="C8993" s="67"/>
      <c r="D8993" s="67"/>
      <c r="E8993" s="67" t="s">
        <v>383</v>
      </c>
      <c r="F8993" s="68">
        <v>42735</v>
      </c>
      <c r="G8993" s="67" t="s">
        <v>1470</v>
      </c>
      <c r="H8993" s="67"/>
      <c r="I8993" s="67" t="s">
        <v>1471</v>
      </c>
      <c r="J8993" s="36">
        <v>40</v>
      </c>
    </row>
    <row r="8994" spans="1:10" x14ac:dyDescent="0.25">
      <c r="A8994" s="67"/>
      <c r="B8994" s="67"/>
      <c r="C8994" s="67"/>
      <c r="D8994" s="67"/>
      <c r="E8994" s="67" t="s">
        <v>383</v>
      </c>
      <c r="F8994" s="68">
        <v>42735</v>
      </c>
      <c r="G8994" s="67" t="s">
        <v>1840</v>
      </c>
      <c r="H8994" s="67"/>
      <c r="I8994" s="67" t="s">
        <v>5288</v>
      </c>
      <c r="J8994" s="36">
        <v>80163</v>
      </c>
    </row>
    <row r="8995" spans="1:10" x14ac:dyDescent="0.25">
      <c r="A8995" s="67"/>
      <c r="B8995" s="67"/>
      <c r="C8995" s="67"/>
      <c r="D8995" s="67"/>
      <c r="E8995" s="67" t="s">
        <v>383</v>
      </c>
      <c r="F8995" s="68">
        <v>42766</v>
      </c>
      <c r="G8995" s="67" t="s">
        <v>1586</v>
      </c>
      <c r="H8995" s="67"/>
      <c r="I8995" s="67" t="s">
        <v>1587</v>
      </c>
      <c r="J8995" s="36">
        <v>220</v>
      </c>
    </row>
    <row r="8996" spans="1:10" x14ac:dyDescent="0.25">
      <c r="A8996" s="67"/>
      <c r="B8996" s="67"/>
      <c r="C8996" s="67"/>
      <c r="D8996" s="67"/>
      <c r="E8996" s="67" t="s">
        <v>426</v>
      </c>
      <c r="F8996" s="68">
        <v>42793</v>
      </c>
      <c r="G8996" s="67"/>
      <c r="H8996" s="67" t="s">
        <v>6567</v>
      </c>
      <c r="I8996" s="67" t="s">
        <v>6568</v>
      </c>
      <c r="J8996" s="36">
        <v>-289.88</v>
      </c>
    </row>
    <row r="8997" spans="1:10" x14ac:dyDescent="0.25">
      <c r="A8997" s="67"/>
      <c r="B8997" s="67"/>
      <c r="C8997" s="67"/>
      <c r="D8997" s="67"/>
      <c r="E8997" s="67" t="s">
        <v>383</v>
      </c>
      <c r="F8997" s="68">
        <v>42794</v>
      </c>
      <c r="G8997" s="67" t="s">
        <v>1551</v>
      </c>
      <c r="H8997" s="67"/>
      <c r="I8997" s="67" t="s">
        <v>1465</v>
      </c>
      <c r="J8997" s="36">
        <v>240</v>
      </c>
    </row>
    <row r="8998" spans="1:10" x14ac:dyDescent="0.25">
      <c r="A8998" s="67"/>
      <c r="B8998" s="67"/>
      <c r="C8998" s="67"/>
      <c r="D8998" s="67"/>
      <c r="E8998" s="67" t="s">
        <v>390</v>
      </c>
      <c r="F8998" s="68">
        <v>42795</v>
      </c>
      <c r="G8998" s="67"/>
      <c r="H8998" s="67" t="s">
        <v>1798</v>
      </c>
      <c r="I8998" s="67" t="s">
        <v>5291</v>
      </c>
      <c r="J8998" s="36">
        <v>-586.91</v>
      </c>
    </row>
    <row r="8999" spans="1:10" x14ac:dyDescent="0.25">
      <c r="A8999" s="67"/>
      <c r="B8999" s="67"/>
      <c r="C8999" s="67"/>
      <c r="D8999" s="67"/>
      <c r="E8999" s="67" t="s">
        <v>390</v>
      </c>
      <c r="F8999" s="68">
        <v>42813</v>
      </c>
      <c r="G8999" s="67"/>
      <c r="H8999" s="67" t="s">
        <v>6569</v>
      </c>
      <c r="I8999" s="67" t="s">
        <v>6570</v>
      </c>
      <c r="J8999" s="36">
        <v>-50.84</v>
      </c>
    </row>
    <row r="9000" spans="1:10" x14ac:dyDescent="0.25">
      <c r="A9000" s="67"/>
      <c r="B9000" s="67"/>
      <c r="C9000" s="67"/>
      <c r="D9000" s="67"/>
      <c r="E9000" s="67" t="s">
        <v>383</v>
      </c>
      <c r="F9000" s="68">
        <v>42825</v>
      </c>
      <c r="G9000" s="67" t="s">
        <v>1588</v>
      </c>
      <c r="H9000" s="67"/>
      <c r="I9000" s="67" t="s">
        <v>1589</v>
      </c>
      <c r="J9000" s="36">
        <v>20</v>
      </c>
    </row>
    <row r="9001" spans="1:10" x14ac:dyDescent="0.25">
      <c r="A9001" s="67"/>
      <c r="B9001" s="67"/>
      <c r="C9001" s="67"/>
      <c r="D9001" s="67"/>
      <c r="E9001" s="67" t="s">
        <v>390</v>
      </c>
      <c r="F9001" s="68">
        <v>42841</v>
      </c>
      <c r="G9001" s="67"/>
      <c r="H9001" s="67" t="s">
        <v>6567</v>
      </c>
      <c r="I9001" s="67" t="s">
        <v>2088</v>
      </c>
      <c r="J9001" s="36">
        <v>-128.54</v>
      </c>
    </row>
    <row r="9002" spans="1:10" x14ac:dyDescent="0.25">
      <c r="A9002" s="67"/>
      <c r="B9002" s="67"/>
      <c r="C9002" s="67"/>
      <c r="D9002" s="67"/>
      <c r="E9002" s="67" t="s">
        <v>383</v>
      </c>
      <c r="F9002" s="68">
        <v>42855</v>
      </c>
      <c r="G9002" s="67" t="s">
        <v>1474</v>
      </c>
      <c r="H9002" s="67"/>
      <c r="I9002" s="67" t="s">
        <v>1475</v>
      </c>
      <c r="J9002" s="36">
        <v>60</v>
      </c>
    </row>
    <row r="9003" spans="1:10" x14ac:dyDescent="0.25">
      <c r="A9003" s="67"/>
      <c r="B9003" s="67"/>
      <c r="C9003" s="67"/>
      <c r="D9003" s="67"/>
      <c r="E9003" s="67" t="s">
        <v>390</v>
      </c>
      <c r="F9003" s="68">
        <v>42876</v>
      </c>
      <c r="G9003" s="67"/>
      <c r="H9003" s="67" t="s">
        <v>6569</v>
      </c>
      <c r="I9003" s="67" t="s">
        <v>6570</v>
      </c>
      <c r="J9003" s="36">
        <v>-57.39</v>
      </c>
    </row>
    <row r="9004" spans="1:10" x14ac:dyDescent="0.25">
      <c r="A9004" s="67"/>
      <c r="B9004" s="67"/>
      <c r="C9004" s="67"/>
      <c r="D9004" s="67"/>
      <c r="E9004" s="67" t="s">
        <v>390</v>
      </c>
      <c r="F9004" s="68">
        <v>42883</v>
      </c>
      <c r="G9004" s="67"/>
      <c r="H9004" s="67" t="s">
        <v>6560</v>
      </c>
      <c r="I9004" s="67" t="s">
        <v>6571</v>
      </c>
      <c r="J9004" s="36">
        <v>-365.78</v>
      </c>
    </row>
    <row r="9005" spans="1:10" x14ac:dyDescent="0.25">
      <c r="A9005" s="67"/>
      <c r="B9005" s="67"/>
      <c r="C9005" s="67"/>
      <c r="D9005" s="67"/>
      <c r="E9005" s="67" t="s">
        <v>390</v>
      </c>
      <c r="F9005" s="68">
        <v>42951</v>
      </c>
      <c r="G9005" s="67" t="s">
        <v>6572</v>
      </c>
      <c r="H9005" s="67" t="s">
        <v>6567</v>
      </c>
      <c r="I9005" s="67" t="s">
        <v>6573</v>
      </c>
      <c r="J9005" s="36">
        <v>-135.07</v>
      </c>
    </row>
    <row r="9006" spans="1:10" x14ac:dyDescent="0.25">
      <c r="A9006" s="67"/>
      <c r="B9006" s="67"/>
      <c r="C9006" s="67"/>
      <c r="D9006" s="67"/>
      <c r="E9006" s="67" t="s">
        <v>390</v>
      </c>
      <c r="F9006" s="68">
        <v>42992</v>
      </c>
      <c r="G9006" s="67" t="s">
        <v>6574</v>
      </c>
      <c r="H9006" s="67" t="s">
        <v>6567</v>
      </c>
      <c r="I9006" s="67" t="s">
        <v>6575</v>
      </c>
      <c r="J9006" s="36">
        <v>-168.67</v>
      </c>
    </row>
    <row r="9007" spans="1:10" x14ac:dyDescent="0.25">
      <c r="A9007" s="67"/>
      <c r="B9007" s="67"/>
      <c r="C9007" s="67"/>
      <c r="D9007" s="67"/>
      <c r="E9007" s="67" t="s">
        <v>383</v>
      </c>
      <c r="F9007" s="68">
        <v>43008</v>
      </c>
      <c r="G9007" s="67" t="s">
        <v>4130</v>
      </c>
      <c r="H9007" s="67"/>
      <c r="I9007" s="67" t="s">
        <v>4131</v>
      </c>
      <c r="J9007" s="36">
        <v>-3.27</v>
      </c>
    </row>
    <row r="9008" spans="1:10" x14ac:dyDescent="0.25">
      <c r="A9008" s="67"/>
      <c r="B9008" s="67"/>
      <c r="C9008" s="67"/>
      <c r="D9008" s="67"/>
      <c r="E9008" s="67" t="s">
        <v>438</v>
      </c>
      <c r="F9008" s="68">
        <v>43040</v>
      </c>
      <c r="G9008" s="67" t="s">
        <v>5965</v>
      </c>
      <c r="H9008" s="67" t="s">
        <v>5715</v>
      </c>
      <c r="I9008" s="67" t="s">
        <v>6576</v>
      </c>
      <c r="J9008" s="36">
        <v>1000</v>
      </c>
    </row>
    <row r="9009" spans="1:10" x14ac:dyDescent="0.25">
      <c r="A9009" s="67"/>
      <c r="B9009" s="67"/>
      <c r="C9009" s="67"/>
      <c r="D9009" s="67"/>
      <c r="E9009" s="67" t="s">
        <v>390</v>
      </c>
      <c r="F9009" s="68">
        <v>43049</v>
      </c>
      <c r="G9009" s="67" t="s">
        <v>6577</v>
      </c>
      <c r="H9009" s="67" t="s">
        <v>6560</v>
      </c>
      <c r="I9009" s="67" t="s">
        <v>6578</v>
      </c>
      <c r="J9009" s="36">
        <v>-103.11</v>
      </c>
    </row>
    <row r="9010" spans="1:10" x14ac:dyDescent="0.25">
      <c r="A9010" s="67"/>
      <c r="B9010" s="67"/>
      <c r="C9010" s="67"/>
      <c r="D9010" s="67"/>
      <c r="E9010" s="67" t="s">
        <v>390</v>
      </c>
      <c r="F9010" s="68">
        <v>43049</v>
      </c>
      <c r="G9010" s="67" t="s">
        <v>6579</v>
      </c>
      <c r="H9010" s="67" t="s">
        <v>6560</v>
      </c>
      <c r="I9010" s="67" t="s">
        <v>6580</v>
      </c>
      <c r="J9010" s="36">
        <v>-136.74</v>
      </c>
    </row>
    <row r="9011" spans="1:10" x14ac:dyDescent="0.25">
      <c r="A9011" s="67"/>
      <c r="B9011" s="67"/>
      <c r="C9011" s="67"/>
      <c r="D9011" s="67"/>
      <c r="E9011" s="67" t="s">
        <v>390</v>
      </c>
      <c r="F9011" s="68">
        <v>43049</v>
      </c>
      <c r="G9011" s="67" t="s">
        <v>6579</v>
      </c>
      <c r="H9011" s="67" t="s">
        <v>6560</v>
      </c>
      <c r="I9011" s="67" t="s">
        <v>6581</v>
      </c>
      <c r="J9011" s="36">
        <v>-17</v>
      </c>
    </row>
    <row r="9012" spans="1:10" x14ac:dyDescent="0.25">
      <c r="A9012" s="67"/>
      <c r="B9012" s="67"/>
      <c r="C9012" s="67"/>
      <c r="D9012" s="67"/>
      <c r="E9012" s="67" t="s">
        <v>390</v>
      </c>
      <c r="F9012" s="68">
        <v>43049</v>
      </c>
      <c r="G9012" s="67" t="s">
        <v>6579</v>
      </c>
      <c r="H9012" s="67" t="s">
        <v>6560</v>
      </c>
      <c r="I9012" s="67" t="s">
        <v>6582</v>
      </c>
      <c r="J9012" s="36">
        <v>-52.77</v>
      </c>
    </row>
    <row r="9013" spans="1:10" x14ac:dyDescent="0.25">
      <c r="A9013" s="67"/>
      <c r="B9013" s="67"/>
      <c r="C9013" s="67"/>
      <c r="D9013" s="67"/>
      <c r="E9013" s="67" t="s">
        <v>390</v>
      </c>
      <c r="F9013" s="68">
        <v>43131</v>
      </c>
      <c r="G9013" s="67" t="s">
        <v>6583</v>
      </c>
      <c r="H9013" s="67" t="s">
        <v>6560</v>
      </c>
      <c r="I9013" s="67" t="s">
        <v>6584</v>
      </c>
      <c r="J9013" s="36">
        <v>-867.49</v>
      </c>
    </row>
    <row r="9014" spans="1:10" x14ac:dyDescent="0.25">
      <c r="A9014" s="67"/>
      <c r="B9014" s="67"/>
      <c r="C9014" s="67"/>
      <c r="D9014" s="67"/>
      <c r="E9014" s="67" t="s">
        <v>390</v>
      </c>
      <c r="F9014" s="68">
        <v>43154</v>
      </c>
      <c r="G9014" s="67" t="s">
        <v>6585</v>
      </c>
      <c r="H9014" s="67" t="s">
        <v>6567</v>
      </c>
      <c r="I9014" s="67" t="s">
        <v>6586</v>
      </c>
      <c r="J9014" s="36">
        <v>-104.51</v>
      </c>
    </row>
    <row r="9015" spans="1:10" x14ac:dyDescent="0.25">
      <c r="A9015" s="67"/>
      <c r="B9015" s="67"/>
      <c r="C9015" s="67"/>
      <c r="D9015" s="67"/>
      <c r="E9015" s="67" t="s">
        <v>383</v>
      </c>
      <c r="F9015" s="68">
        <v>43281</v>
      </c>
      <c r="G9015" s="67" t="s">
        <v>1915</v>
      </c>
      <c r="H9015" s="67"/>
      <c r="I9015" s="67" t="s">
        <v>1916</v>
      </c>
      <c r="J9015" s="36">
        <v>20</v>
      </c>
    </row>
    <row r="9016" spans="1:10" x14ac:dyDescent="0.25">
      <c r="A9016" s="67"/>
      <c r="B9016" s="67"/>
      <c r="C9016" s="67"/>
      <c r="D9016" s="67"/>
      <c r="E9016" s="67" t="s">
        <v>390</v>
      </c>
      <c r="F9016" s="68">
        <v>43326</v>
      </c>
      <c r="G9016" s="67" t="s">
        <v>6587</v>
      </c>
      <c r="H9016" s="67" t="s">
        <v>6567</v>
      </c>
      <c r="I9016" s="67" t="s">
        <v>6588</v>
      </c>
      <c r="J9016" s="36">
        <v>-169.54</v>
      </c>
    </row>
    <row r="9017" spans="1:10" x14ac:dyDescent="0.25">
      <c r="A9017" s="67"/>
      <c r="B9017" s="67"/>
      <c r="C9017" s="67"/>
      <c r="D9017" s="67"/>
      <c r="E9017" s="67" t="s">
        <v>390</v>
      </c>
      <c r="F9017" s="68">
        <v>43419</v>
      </c>
      <c r="G9017" s="67" t="s">
        <v>6589</v>
      </c>
      <c r="H9017" s="67" t="s">
        <v>6569</v>
      </c>
      <c r="I9017" s="67" t="s">
        <v>6590</v>
      </c>
      <c r="J9017" s="36">
        <v>-54.02</v>
      </c>
    </row>
    <row r="9018" spans="1:10" x14ac:dyDescent="0.25">
      <c r="A9018" s="67"/>
      <c r="B9018" s="67"/>
      <c r="C9018" s="67"/>
      <c r="D9018" s="67"/>
      <c r="E9018" s="67" t="s">
        <v>390</v>
      </c>
      <c r="F9018" s="68">
        <v>43434</v>
      </c>
      <c r="G9018" s="67" t="s">
        <v>6591</v>
      </c>
      <c r="H9018" s="67" t="s">
        <v>6560</v>
      </c>
      <c r="I9018" s="67" t="s">
        <v>6592</v>
      </c>
      <c r="J9018" s="36">
        <v>-28.6</v>
      </c>
    </row>
    <row r="9019" spans="1:10" x14ac:dyDescent="0.25">
      <c r="A9019" s="67"/>
      <c r="B9019" s="67"/>
      <c r="C9019" s="67"/>
      <c r="D9019" s="67"/>
      <c r="E9019" s="67" t="s">
        <v>390</v>
      </c>
      <c r="F9019" s="68">
        <v>43434</v>
      </c>
      <c r="G9019" s="67" t="s">
        <v>6591</v>
      </c>
      <c r="H9019" s="67" t="s">
        <v>6560</v>
      </c>
      <c r="I9019" s="67" t="s">
        <v>6593</v>
      </c>
      <c r="J9019" s="36">
        <v>-19</v>
      </c>
    </row>
    <row r="9020" spans="1:10" x14ac:dyDescent="0.25">
      <c r="A9020" s="67"/>
      <c r="B9020" s="67"/>
      <c r="C9020" s="67"/>
      <c r="D9020" s="67"/>
      <c r="E9020" s="67" t="s">
        <v>390</v>
      </c>
      <c r="F9020" s="68">
        <v>43434</v>
      </c>
      <c r="G9020" s="67" t="s">
        <v>6591</v>
      </c>
      <c r="H9020" s="67" t="s">
        <v>6560</v>
      </c>
      <c r="I9020" s="67" t="s">
        <v>6594</v>
      </c>
      <c r="J9020" s="36">
        <v>-89.94</v>
      </c>
    </row>
    <row r="9021" spans="1:10" x14ac:dyDescent="0.25">
      <c r="A9021" s="67"/>
      <c r="B9021" s="67"/>
      <c r="C9021" s="67"/>
      <c r="D9021" s="67"/>
      <c r="E9021" s="67" t="s">
        <v>390</v>
      </c>
      <c r="F9021" s="68">
        <v>43477</v>
      </c>
      <c r="G9021" s="67" t="s">
        <v>6595</v>
      </c>
      <c r="H9021" s="67" t="s">
        <v>6560</v>
      </c>
      <c r="I9021" s="67" t="s">
        <v>6596</v>
      </c>
      <c r="J9021" s="36">
        <v>-778.5</v>
      </c>
    </row>
    <row r="9022" spans="1:10" x14ac:dyDescent="0.25">
      <c r="A9022" s="67"/>
      <c r="B9022" s="67"/>
      <c r="C9022" s="67"/>
      <c r="D9022" s="67"/>
      <c r="E9022" s="67" t="s">
        <v>390</v>
      </c>
      <c r="F9022" s="68">
        <v>43496</v>
      </c>
      <c r="G9022" s="67" t="s">
        <v>6597</v>
      </c>
      <c r="H9022" s="67" t="s">
        <v>6567</v>
      </c>
      <c r="I9022" s="67" t="s">
        <v>6598</v>
      </c>
      <c r="J9022" s="36">
        <v>-350</v>
      </c>
    </row>
    <row r="9023" spans="1:10" x14ac:dyDescent="0.25">
      <c r="A9023" s="67"/>
      <c r="B9023" s="67"/>
      <c r="C9023" s="67"/>
      <c r="D9023" s="67"/>
      <c r="E9023" s="67" t="s">
        <v>438</v>
      </c>
      <c r="F9023" s="68">
        <v>43530</v>
      </c>
      <c r="G9023" s="67" t="s">
        <v>3756</v>
      </c>
      <c r="H9023" s="67" t="s">
        <v>1635</v>
      </c>
      <c r="I9023" s="67" t="s">
        <v>6599</v>
      </c>
      <c r="J9023" s="36">
        <v>1000</v>
      </c>
    </row>
    <row r="9024" spans="1:10" x14ac:dyDescent="0.25">
      <c r="A9024" s="67"/>
      <c r="B9024" s="67"/>
      <c r="C9024" s="67"/>
      <c r="D9024" s="67"/>
      <c r="E9024" s="67" t="s">
        <v>438</v>
      </c>
      <c r="F9024" s="68">
        <v>43675</v>
      </c>
      <c r="G9024" s="67" t="s">
        <v>2331</v>
      </c>
      <c r="H9024" s="67" t="s">
        <v>2090</v>
      </c>
      <c r="I9024" s="67" t="s">
        <v>6600</v>
      </c>
      <c r="J9024" s="36">
        <v>1000</v>
      </c>
    </row>
    <row r="9025" spans="1:10" ht="15.75" thickBot="1" x14ac:dyDescent="0.3">
      <c r="A9025" s="67"/>
      <c r="B9025" s="67"/>
      <c r="C9025" s="67"/>
      <c r="D9025" s="67"/>
      <c r="E9025" s="67" t="s">
        <v>383</v>
      </c>
      <c r="F9025" s="68">
        <v>43769</v>
      </c>
      <c r="G9025" s="67" t="s">
        <v>444</v>
      </c>
      <c r="H9025" s="67"/>
      <c r="I9025" s="67" t="s">
        <v>5362</v>
      </c>
      <c r="J9025" s="37">
        <v>-5727.19</v>
      </c>
    </row>
    <row r="9026" spans="1:10" x14ac:dyDescent="0.25">
      <c r="A9026" s="67"/>
      <c r="B9026" s="67"/>
      <c r="C9026" s="67" t="s">
        <v>6601</v>
      </c>
      <c r="D9026" s="67"/>
      <c r="E9026" s="67"/>
      <c r="F9026" s="68"/>
      <c r="G9026" s="67"/>
      <c r="H9026" s="67"/>
      <c r="I9026" s="67"/>
      <c r="J9026" s="36">
        <f>ROUND(SUM(J8907:J9025),5)</f>
        <v>76796.100000000006</v>
      </c>
    </row>
    <row r="9027" spans="1:10" x14ac:dyDescent="0.25">
      <c r="A9027" s="64"/>
      <c r="B9027" s="64"/>
      <c r="C9027" s="64" t="s">
        <v>6602</v>
      </c>
      <c r="D9027" s="64"/>
      <c r="E9027" s="64"/>
      <c r="F9027" s="65"/>
      <c r="G9027" s="64"/>
      <c r="H9027" s="64"/>
      <c r="I9027" s="64"/>
      <c r="J9027" s="57"/>
    </row>
    <row r="9028" spans="1:10" x14ac:dyDescent="0.25">
      <c r="A9028" s="67"/>
      <c r="B9028" s="67"/>
      <c r="C9028" s="67"/>
      <c r="D9028" s="67"/>
      <c r="E9028" s="67" t="s">
        <v>438</v>
      </c>
      <c r="F9028" s="68">
        <v>43140</v>
      </c>
      <c r="G9028" s="67" t="s">
        <v>3061</v>
      </c>
      <c r="H9028" s="67" t="s">
        <v>273</v>
      </c>
      <c r="I9028" s="67" t="s">
        <v>6603</v>
      </c>
      <c r="J9028" s="36">
        <v>5000</v>
      </c>
    </row>
    <row r="9029" spans="1:10" x14ac:dyDescent="0.25">
      <c r="A9029" s="67"/>
      <c r="B9029" s="67"/>
      <c r="C9029" s="67"/>
      <c r="D9029" s="67"/>
      <c r="E9029" s="67" t="s">
        <v>383</v>
      </c>
      <c r="F9029" s="68">
        <v>43190</v>
      </c>
      <c r="G9029" s="67" t="s">
        <v>6604</v>
      </c>
      <c r="H9029" s="67"/>
      <c r="I9029" s="67" t="s">
        <v>6605</v>
      </c>
      <c r="J9029" s="36">
        <v>8174.68</v>
      </c>
    </row>
    <row r="9030" spans="1:10" x14ac:dyDescent="0.25">
      <c r="A9030" s="67"/>
      <c r="B9030" s="67"/>
      <c r="C9030" s="67"/>
      <c r="D9030" s="67"/>
      <c r="E9030" s="67" t="s">
        <v>390</v>
      </c>
      <c r="F9030" s="68">
        <v>43279</v>
      </c>
      <c r="G9030" s="67" t="s">
        <v>6606</v>
      </c>
      <c r="H9030" s="67" t="s">
        <v>352</v>
      </c>
      <c r="I9030" s="67" t="s">
        <v>6607</v>
      </c>
      <c r="J9030" s="36">
        <v>-728.81</v>
      </c>
    </row>
    <row r="9031" spans="1:10" x14ac:dyDescent="0.25">
      <c r="A9031" s="67"/>
      <c r="B9031" s="67"/>
      <c r="C9031" s="67"/>
      <c r="D9031" s="67"/>
      <c r="E9031" s="67" t="s">
        <v>390</v>
      </c>
      <c r="F9031" s="68">
        <v>43451</v>
      </c>
      <c r="G9031" s="67" t="s">
        <v>2831</v>
      </c>
      <c r="H9031" s="67" t="s">
        <v>568</v>
      </c>
      <c r="I9031" s="67" t="s">
        <v>6608</v>
      </c>
      <c r="J9031" s="36">
        <v>-1800</v>
      </c>
    </row>
    <row r="9032" spans="1:10" x14ac:dyDescent="0.25">
      <c r="A9032" s="67"/>
      <c r="B9032" s="67"/>
      <c r="C9032" s="67"/>
      <c r="D9032" s="67"/>
      <c r="E9032" s="67" t="s">
        <v>390</v>
      </c>
      <c r="F9032" s="68">
        <v>43451</v>
      </c>
      <c r="G9032" s="67" t="s">
        <v>1533</v>
      </c>
      <c r="H9032" s="67" t="s">
        <v>568</v>
      </c>
      <c r="I9032" s="67" t="s">
        <v>6609</v>
      </c>
      <c r="J9032" s="36">
        <v>-270.2</v>
      </c>
    </row>
    <row r="9033" spans="1:10" x14ac:dyDescent="0.25">
      <c r="A9033" s="67"/>
      <c r="B9033" s="67"/>
      <c r="C9033" s="67"/>
      <c r="D9033" s="67"/>
      <c r="E9033" s="67" t="s">
        <v>390</v>
      </c>
      <c r="F9033" s="68">
        <v>43455</v>
      </c>
      <c r="G9033" s="67" t="s">
        <v>1951</v>
      </c>
      <c r="H9033" s="67" t="s">
        <v>568</v>
      </c>
      <c r="I9033" s="67" t="s">
        <v>0</v>
      </c>
      <c r="J9033" s="36">
        <v>-532.01</v>
      </c>
    </row>
    <row r="9034" spans="1:10" x14ac:dyDescent="0.25">
      <c r="A9034" s="67"/>
      <c r="B9034" s="67"/>
      <c r="C9034" s="67"/>
      <c r="D9034" s="67"/>
      <c r="E9034" s="67" t="s">
        <v>390</v>
      </c>
      <c r="F9034" s="68">
        <v>43677</v>
      </c>
      <c r="G9034" s="67" t="s">
        <v>1694</v>
      </c>
      <c r="H9034" s="67" t="s">
        <v>568</v>
      </c>
      <c r="I9034" s="67" t="s">
        <v>0</v>
      </c>
      <c r="J9034" s="36">
        <v>-155.46</v>
      </c>
    </row>
    <row r="9035" spans="1:10" ht="15.75" thickBot="1" x14ac:dyDescent="0.3">
      <c r="A9035" s="67"/>
      <c r="B9035" s="67"/>
      <c r="C9035" s="67"/>
      <c r="D9035" s="67"/>
      <c r="E9035" s="67" t="s">
        <v>390</v>
      </c>
      <c r="F9035" s="68">
        <v>43677</v>
      </c>
      <c r="G9035" s="67" t="s">
        <v>1993</v>
      </c>
      <c r="H9035" s="67" t="s">
        <v>568</v>
      </c>
      <c r="I9035" s="67" t="s">
        <v>0</v>
      </c>
      <c r="J9035" s="37">
        <v>-24.89</v>
      </c>
    </row>
    <row r="9036" spans="1:10" x14ac:dyDescent="0.25">
      <c r="A9036" s="67"/>
      <c r="B9036" s="67"/>
      <c r="C9036" s="67" t="s">
        <v>6610</v>
      </c>
      <c r="D9036" s="67"/>
      <c r="E9036" s="67"/>
      <c r="F9036" s="68"/>
      <c r="G9036" s="67"/>
      <c r="H9036" s="67"/>
      <c r="I9036" s="67"/>
      <c r="J9036" s="36">
        <f>ROUND(SUM(J9027:J9035),5)</f>
        <v>9663.31</v>
      </c>
    </row>
    <row r="9037" spans="1:10" x14ac:dyDescent="0.25">
      <c r="A9037" s="64"/>
      <c r="B9037" s="64"/>
      <c r="C9037" s="64" t="s">
        <v>6611</v>
      </c>
      <c r="D9037" s="64"/>
      <c r="E9037" s="64"/>
      <c r="F9037" s="65"/>
      <c r="G9037" s="64"/>
      <c r="H9037" s="64"/>
      <c r="I9037" s="64"/>
      <c r="J9037" s="57"/>
    </row>
    <row r="9038" spans="1:10" x14ac:dyDescent="0.25">
      <c r="A9038" s="67"/>
      <c r="B9038" s="67"/>
      <c r="C9038" s="67"/>
      <c r="D9038" s="67"/>
      <c r="E9038" s="67" t="s">
        <v>390</v>
      </c>
      <c r="F9038" s="68">
        <v>43019</v>
      </c>
      <c r="G9038" s="67" t="s">
        <v>6612</v>
      </c>
      <c r="H9038" s="67" t="s">
        <v>6613</v>
      </c>
      <c r="I9038" s="67" t="s">
        <v>6614</v>
      </c>
      <c r="J9038" s="36">
        <v>-320.25</v>
      </c>
    </row>
    <row r="9039" spans="1:10" x14ac:dyDescent="0.25">
      <c r="A9039" s="67"/>
      <c r="B9039" s="67"/>
      <c r="C9039" s="67"/>
      <c r="D9039" s="67"/>
      <c r="E9039" s="67" t="s">
        <v>390</v>
      </c>
      <c r="F9039" s="68">
        <v>43019</v>
      </c>
      <c r="G9039" s="67" t="s">
        <v>6612</v>
      </c>
      <c r="H9039" s="67" t="s">
        <v>6613</v>
      </c>
      <c r="I9039" s="67" t="s">
        <v>499</v>
      </c>
      <c r="J9039" s="36">
        <v>-1.6</v>
      </c>
    </row>
    <row r="9040" spans="1:10" x14ac:dyDescent="0.25">
      <c r="A9040" s="67"/>
      <c r="B9040" s="67"/>
      <c r="C9040" s="67"/>
      <c r="D9040" s="67"/>
      <c r="E9040" s="67" t="s">
        <v>390</v>
      </c>
      <c r="F9040" s="68">
        <v>43020</v>
      </c>
      <c r="G9040" s="67" t="s">
        <v>6615</v>
      </c>
      <c r="H9040" s="67" t="s">
        <v>6616</v>
      </c>
      <c r="I9040" s="67" t="s">
        <v>6617</v>
      </c>
      <c r="J9040" s="36">
        <v>-723.14</v>
      </c>
    </row>
    <row r="9041" spans="1:12" x14ac:dyDescent="0.25">
      <c r="A9041" s="67"/>
      <c r="B9041" s="67"/>
      <c r="C9041" s="67"/>
      <c r="D9041" s="67"/>
      <c r="E9041" s="67" t="s">
        <v>383</v>
      </c>
      <c r="F9041" s="68">
        <v>43190</v>
      </c>
      <c r="G9041" s="67" t="s">
        <v>6604</v>
      </c>
      <c r="H9041" s="67"/>
      <c r="I9041" s="67" t="s">
        <v>6605</v>
      </c>
      <c r="J9041" s="36">
        <v>8106.92</v>
      </c>
    </row>
    <row r="9042" spans="1:12" x14ac:dyDescent="0.25">
      <c r="A9042" s="67"/>
      <c r="B9042" s="67"/>
      <c r="C9042" s="67"/>
      <c r="D9042" s="67"/>
      <c r="E9042" s="67" t="s">
        <v>390</v>
      </c>
      <c r="F9042" s="68">
        <v>43203</v>
      </c>
      <c r="G9042" s="67" t="s">
        <v>6618</v>
      </c>
      <c r="H9042" s="67" t="s">
        <v>2066</v>
      </c>
      <c r="I9042" s="67" t="s">
        <v>6619</v>
      </c>
      <c r="J9042" s="36">
        <v>-140.5</v>
      </c>
    </row>
    <row r="9043" spans="1:12" x14ac:dyDescent="0.25">
      <c r="A9043" s="67"/>
      <c r="B9043" s="67"/>
      <c r="C9043" s="67"/>
      <c r="D9043" s="67"/>
      <c r="E9043" s="67" t="s">
        <v>390</v>
      </c>
      <c r="F9043" s="68">
        <v>43203</v>
      </c>
      <c r="G9043" s="67" t="s">
        <v>6620</v>
      </c>
      <c r="H9043" s="67" t="s">
        <v>2066</v>
      </c>
      <c r="I9043" s="67" t="s">
        <v>6621</v>
      </c>
      <c r="J9043" s="36">
        <v>-114.74</v>
      </c>
    </row>
    <row r="9044" spans="1:12" x14ac:dyDescent="0.25">
      <c r="A9044" s="67"/>
      <c r="B9044" s="67"/>
      <c r="C9044" s="67"/>
      <c r="D9044" s="67"/>
      <c r="E9044" s="67" t="s">
        <v>383</v>
      </c>
      <c r="F9044" s="68">
        <v>43251</v>
      </c>
      <c r="G9044" s="67" t="s">
        <v>6622</v>
      </c>
      <c r="H9044" s="67"/>
      <c r="I9044" s="67" t="s">
        <v>6623</v>
      </c>
      <c r="J9044" s="36">
        <v>5000</v>
      </c>
    </row>
    <row r="9045" spans="1:12" x14ac:dyDescent="0.25">
      <c r="A9045" s="67"/>
      <c r="B9045" s="67"/>
      <c r="C9045" s="67"/>
      <c r="D9045" s="67"/>
      <c r="E9045" s="67" t="s">
        <v>390</v>
      </c>
      <c r="F9045" s="68">
        <v>43293</v>
      </c>
      <c r="G9045" s="67" t="s">
        <v>6624</v>
      </c>
      <c r="H9045" s="67" t="s">
        <v>2066</v>
      </c>
      <c r="I9045" s="67" t="s">
        <v>6625</v>
      </c>
      <c r="J9045" s="36">
        <v>-2210.85</v>
      </c>
    </row>
    <row r="9046" spans="1:12" x14ac:dyDescent="0.25">
      <c r="A9046" s="67"/>
      <c r="B9046" s="67"/>
      <c r="C9046" s="67"/>
      <c r="D9046" s="67"/>
      <c r="E9046" s="67" t="s">
        <v>390</v>
      </c>
      <c r="F9046" s="68">
        <v>43358</v>
      </c>
      <c r="G9046" s="67" t="s">
        <v>6626</v>
      </c>
      <c r="H9046" s="67" t="s">
        <v>2066</v>
      </c>
      <c r="I9046" s="67" t="s">
        <v>6627</v>
      </c>
      <c r="J9046" s="36">
        <v>-2115.41</v>
      </c>
    </row>
    <row r="9047" spans="1:12" x14ac:dyDescent="0.25">
      <c r="A9047" s="67"/>
      <c r="B9047" s="67"/>
      <c r="C9047" s="67"/>
      <c r="D9047" s="67"/>
      <c r="E9047" s="67" t="s">
        <v>390</v>
      </c>
      <c r="F9047" s="68">
        <v>43358</v>
      </c>
      <c r="G9047" s="67" t="s">
        <v>6628</v>
      </c>
      <c r="H9047" s="67" t="s">
        <v>6629</v>
      </c>
      <c r="I9047" s="67" t="s">
        <v>6630</v>
      </c>
      <c r="J9047" s="36">
        <v>-1965</v>
      </c>
    </row>
    <row r="9048" spans="1:12" x14ac:dyDescent="0.25">
      <c r="A9048" s="67"/>
      <c r="B9048" s="67"/>
      <c r="C9048" s="67"/>
      <c r="D9048" s="67"/>
      <c r="E9048" s="67" t="s">
        <v>390</v>
      </c>
      <c r="F9048" s="68">
        <v>43434</v>
      </c>
      <c r="G9048" s="67" t="s">
        <v>6631</v>
      </c>
      <c r="H9048" s="67" t="s">
        <v>6613</v>
      </c>
      <c r="I9048" s="67" t="s">
        <v>6614</v>
      </c>
      <c r="J9048" s="36">
        <v>-630.44000000000005</v>
      </c>
    </row>
    <row r="9049" spans="1:12" x14ac:dyDescent="0.25">
      <c r="A9049" s="67"/>
      <c r="B9049" s="67"/>
      <c r="C9049" s="67"/>
      <c r="D9049" s="67"/>
      <c r="E9049" s="67" t="s">
        <v>390</v>
      </c>
      <c r="F9049" s="68">
        <v>43434</v>
      </c>
      <c r="G9049" s="67" t="s">
        <v>6632</v>
      </c>
      <c r="H9049" s="67" t="s">
        <v>2066</v>
      </c>
      <c r="I9049" s="67" t="s">
        <v>6633</v>
      </c>
      <c r="J9049" s="36">
        <v>-2351.33</v>
      </c>
    </row>
    <row r="9050" spans="1:12" ht="15.75" thickBot="1" x14ac:dyDescent="0.3">
      <c r="A9050" s="67"/>
      <c r="B9050" s="67"/>
      <c r="C9050" s="67"/>
      <c r="D9050" s="67"/>
      <c r="E9050" s="67" t="s">
        <v>426</v>
      </c>
      <c r="F9050" s="68">
        <v>43438</v>
      </c>
      <c r="G9050" s="67" t="s">
        <v>6634</v>
      </c>
      <c r="H9050" s="67" t="s">
        <v>6629</v>
      </c>
      <c r="I9050" s="67" t="s">
        <v>6635</v>
      </c>
      <c r="J9050" s="37">
        <v>-1965</v>
      </c>
    </row>
    <row r="9051" spans="1:12" x14ac:dyDescent="0.25">
      <c r="A9051" s="67"/>
      <c r="B9051" s="67"/>
      <c r="C9051" s="67" t="s">
        <v>6636</v>
      </c>
      <c r="D9051" s="67"/>
      <c r="E9051" s="67"/>
      <c r="F9051" s="68"/>
      <c r="G9051" s="67"/>
      <c r="H9051" s="67"/>
      <c r="I9051" s="67"/>
      <c r="J9051" s="36">
        <f>ROUND(SUM(J9037:J9050),5)</f>
        <v>568.66</v>
      </c>
    </row>
    <row r="9052" spans="1:12" x14ac:dyDescent="0.25">
      <c r="A9052" s="64"/>
      <c r="B9052" s="64"/>
      <c r="C9052" s="64" t="s">
        <v>6637</v>
      </c>
      <c r="D9052" s="64"/>
      <c r="E9052" s="64"/>
      <c r="F9052" s="65"/>
      <c r="G9052" s="64"/>
      <c r="H9052" s="64"/>
      <c r="I9052" s="64"/>
      <c r="J9052" s="57"/>
    </row>
    <row r="9053" spans="1:12" x14ac:dyDescent="0.25">
      <c r="A9053" s="67"/>
      <c r="B9053" s="67"/>
      <c r="C9053" s="67"/>
      <c r="D9053" s="67"/>
      <c r="E9053" s="67" t="s">
        <v>383</v>
      </c>
      <c r="F9053" s="68">
        <v>40877</v>
      </c>
      <c r="G9053" s="67" t="s">
        <v>894</v>
      </c>
      <c r="H9053" s="67"/>
      <c r="I9053" s="67" t="s">
        <v>895</v>
      </c>
      <c r="J9053" s="36">
        <v>20</v>
      </c>
    </row>
    <row r="9054" spans="1:12" x14ac:dyDescent="0.25">
      <c r="A9054" s="67"/>
      <c r="B9054" s="67"/>
      <c r="C9054" s="67"/>
      <c r="D9054" s="67"/>
      <c r="E9054" s="67" t="s">
        <v>383</v>
      </c>
      <c r="F9054" s="68">
        <v>41912</v>
      </c>
      <c r="G9054" s="67" t="s">
        <v>1642</v>
      </c>
      <c r="H9054" s="67"/>
      <c r="I9054" s="67" t="s">
        <v>1643</v>
      </c>
      <c r="J9054" s="36">
        <v>20</v>
      </c>
    </row>
    <row r="9055" spans="1:12" ht="15.75" thickBot="1" x14ac:dyDescent="0.3">
      <c r="A9055" s="67"/>
      <c r="B9055" s="67"/>
      <c r="C9055" s="67"/>
      <c r="D9055" s="67"/>
      <c r="E9055" s="67" t="s">
        <v>383</v>
      </c>
      <c r="F9055" s="68">
        <v>42767</v>
      </c>
      <c r="G9055" s="67" t="s">
        <v>1009</v>
      </c>
      <c r="H9055" s="67"/>
      <c r="I9055" s="67" t="s">
        <v>1556</v>
      </c>
      <c r="J9055" s="36">
        <v>-40</v>
      </c>
    </row>
    <row r="9056" spans="1:12" ht="15.75" thickBot="1" x14ac:dyDescent="0.3">
      <c r="A9056" s="67"/>
      <c r="B9056" s="67"/>
      <c r="C9056" s="67" t="s">
        <v>6638</v>
      </c>
      <c r="D9056" s="67"/>
      <c r="E9056" s="67"/>
      <c r="F9056" s="68"/>
      <c r="G9056" s="67"/>
      <c r="H9056" s="67"/>
      <c r="I9056" s="67"/>
      <c r="J9056" s="40">
        <f>ROUND(SUM(J9052:J9055),5)</f>
        <v>0</v>
      </c>
      <c r="L9056" s="18" t="s">
        <v>189</v>
      </c>
    </row>
    <row r="9057" spans="1:10" ht="15.75" thickBot="1" x14ac:dyDescent="0.3">
      <c r="A9057" s="67"/>
      <c r="B9057" s="67" t="s">
        <v>6639</v>
      </c>
      <c r="C9057" s="67"/>
      <c r="D9057" s="67"/>
      <c r="E9057" s="67"/>
      <c r="F9057" s="68"/>
      <c r="G9057" s="67"/>
      <c r="H9057" s="67"/>
      <c r="I9057" s="67"/>
      <c r="J9057" s="40">
        <f>ROUND(J5+J15+J20+J28+J32+J36+J45+J65+J69+J75+J81+J89+J92+J132+J136+J241+J509+J533+J536+J542+J588+J628+J638+J879+J909+J989+J994+J1003+J1036+J1047+J1059+J1064+J1085+J1295+J1343+J1356+J1360+J1388+J1409+J1443+J1491+J1496+J1504+J1508+J1512+J1516+J1529+J1561+J1569+J1591+J1600+J1613+J1620+J1627+J1675+J1685+J1756+J1786+J1822+J1860+J1902+J1931+J1936+J1940+J1948+J1959+J2030+J2038+J2079+J2090+J2099+J2102+J2109+J2117+J2134+J2143+J2149+J2237+J2241+J2246+J2266+J2284+J2425+J2438+J2460+J2465+J2473+J2481+J2488+J2583+J2586+J2595+J2603+J2630+J2635+J2645+J2650+J2656+J2733+J2742+J2746+J2776+J2912+J2925+J2930+J2964+J3000+J3008+J3018+J3023+J3027+J3047+J3054+J3081+J3084+J3088+J3093+J3117+J3196+J3202+J3205+J3212+J3234+J3242+J3262+J3312+J3322+J3345+J3348+J3354+J3375+J3379+J3458+J3507+J3515+J3521+J3526+J3643+J3648+J3652+J3660+J3704+J3708+J3713+J3725+J3729+J3736+J3746+J3751+J3760+J3766+J3774+J3778+J3796+J3805+J3808+J3831+J3844+J4014+J4078+J4460+J4480+J4483+J4501+J4504+J4508+J4518+J4526+J4540+J4600+J4630+J4640+J4643+J4647+J4708+J4715+J4732+J4746+J4752+J4781+J4942+J4945+J5033+J5053+J5065+J5075+J5085+J5096+J5100+J5123+J5128+J5131+J5236+J5832+J5909+J5958+J5963+J5967+J6238+J6256+J6411+J6454+J6457+J6466+J6496+J6510+J6545+J6769+J6821+J6974+J6978+J6981+J6984+J6988+J6992+J6997+J7011+J7050+J7125+J7189+J7230+J7310+J7392+J7411+J7434+J7438+J7445+J7450+J7498+J7512+J7537+J7549+J7556+J7562+J7568+J7629+J7637+J7644+J7681+J7698+J7735+J7851+J7931+J7942+J7953+J8001+J8023+J8034+J8064+J8118+J8136+J8140+J8143+J8150+J8192+J8201+J8205+J8217+J8230+J8240+J8263+J8296+J8299+J8302+J8311+J8351+J8359+J8362+J8366+J8377+J8387+J8403+J8448+J8522+J8553+J8557+J8614+J8640+J8643+J8646+J8717+J8753+J8761+J8769+J8777+J8787+J8798+J8835+J8839+J8860+J8865+J8887+J8892+J8896+J8899+J8902+J8906+J9026+J9036+J9051+J9056,5)</f>
        <v>808873.68</v>
      </c>
    </row>
    <row r="9058" spans="1:10" s="74" customFormat="1" ht="12" thickBot="1" x14ac:dyDescent="0.25">
      <c r="A9058" s="64" t="s">
        <v>2</v>
      </c>
      <c r="B9058" s="64"/>
      <c r="C9058" s="64"/>
      <c r="D9058" s="64"/>
      <c r="E9058" s="64"/>
      <c r="F9058" s="65"/>
      <c r="G9058" s="64"/>
      <c r="H9058" s="64"/>
      <c r="I9058" s="64"/>
      <c r="J9058" s="38">
        <f>J9057</f>
        <v>808873.68</v>
      </c>
    </row>
    <row r="9059" spans="1:10" ht="15.75" thickTop="1" x14ac:dyDescent="0.25"/>
  </sheetData>
  <hyperlinks>
    <hyperlink ref="L9056" location="Contents!A1" display="Contents" xr:uid="{0D789B5F-88EA-4603-AF9E-FCD451E1726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F0C0-8A9E-40F8-A739-1D4B55737A94}">
  <dimension ref="A1:L962"/>
  <sheetViews>
    <sheetView workbookViewId="0">
      <pane xSplit="4" ySplit="1" topLeftCell="E947" activePane="bottomRight" state="frozen"/>
      <selection pane="topRight" activeCell="E1" sqref="E1"/>
      <selection pane="bottomLeft" activeCell="A2" sqref="A2"/>
      <selection pane="bottomRight" activeCell="L960" sqref="L960"/>
    </sheetView>
  </sheetViews>
  <sheetFormatPr defaultRowHeight="15" x14ac:dyDescent="0.25"/>
  <cols>
    <col min="1" max="2" width="3" style="62" customWidth="1"/>
    <col min="3" max="3" width="28.28515625" style="62" customWidth="1"/>
    <col min="4" max="4" width="2.28515625" style="62" customWidth="1"/>
    <col min="5" max="5" width="14.28515625" style="62" bestFit="1" customWidth="1"/>
    <col min="6" max="6" width="8.7109375" style="62" bestFit="1" customWidth="1"/>
    <col min="7" max="7" width="15.5703125" style="62" bestFit="1" customWidth="1"/>
    <col min="8" max="8" width="26.42578125" style="62" bestFit="1" customWidth="1"/>
    <col min="9" max="9" width="30.7109375" style="62" customWidth="1"/>
    <col min="10" max="10" width="8.7109375" style="23" bestFit="1" customWidth="1"/>
    <col min="11" max="16384" width="9.140625" style="62"/>
  </cols>
  <sheetData>
    <row r="1" spans="1:10" s="77" customFormat="1" ht="15.75" thickBot="1" x14ac:dyDescent="0.3">
      <c r="A1" s="75"/>
      <c r="B1" s="75"/>
      <c r="C1" s="75"/>
      <c r="D1" s="75"/>
      <c r="E1" s="76" t="s">
        <v>375</v>
      </c>
      <c r="F1" s="76" t="s">
        <v>376</v>
      </c>
      <c r="G1" s="76" t="s">
        <v>377</v>
      </c>
      <c r="H1" s="76" t="s">
        <v>378</v>
      </c>
      <c r="I1" s="76" t="s">
        <v>379</v>
      </c>
      <c r="J1" s="89" t="s">
        <v>380</v>
      </c>
    </row>
    <row r="2" spans="1:10" ht="15.75" thickTop="1" x14ac:dyDescent="0.25">
      <c r="A2" s="64"/>
      <c r="B2" s="64" t="s">
        <v>381</v>
      </c>
      <c r="C2" s="64"/>
      <c r="D2" s="64"/>
      <c r="E2" s="64"/>
      <c r="F2" s="65"/>
      <c r="G2" s="64"/>
      <c r="H2" s="64"/>
      <c r="I2" s="64"/>
      <c r="J2" s="57"/>
    </row>
    <row r="3" spans="1:10" x14ac:dyDescent="0.25">
      <c r="A3" s="64"/>
      <c r="B3" s="64"/>
      <c r="C3" s="64" t="s">
        <v>382</v>
      </c>
      <c r="D3" s="64"/>
      <c r="E3" s="64"/>
      <c r="F3" s="65"/>
      <c r="G3" s="64"/>
      <c r="H3" s="64"/>
      <c r="I3" s="64"/>
      <c r="J3" s="57"/>
    </row>
    <row r="4" spans="1:10" ht="15.75" thickBot="1" x14ac:dyDescent="0.3">
      <c r="A4" s="63"/>
      <c r="B4" s="63"/>
      <c r="C4" s="63"/>
      <c r="D4" s="67"/>
      <c r="E4" s="67" t="s">
        <v>383</v>
      </c>
      <c r="F4" s="68">
        <v>40633</v>
      </c>
      <c r="G4" s="67" t="s">
        <v>384</v>
      </c>
      <c r="H4" s="67"/>
      <c r="I4" s="67" t="s">
        <v>385</v>
      </c>
      <c r="J4" s="37">
        <v>20</v>
      </c>
    </row>
    <row r="5" spans="1:10" x14ac:dyDescent="0.25">
      <c r="A5" s="67"/>
      <c r="B5" s="67"/>
      <c r="C5" s="67" t="s">
        <v>386</v>
      </c>
      <c r="D5" s="67"/>
      <c r="E5" s="67"/>
      <c r="F5" s="68"/>
      <c r="G5" s="67"/>
      <c r="H5" s="67"/>
      <c r="I5" s="67"/>
      <c r="J5" s="36">
        <f>ROUND(SUM(J3:J4),5)</f>
        <v>20</v>
      </c>
    </row>
    <row r="6" spans="1:10" x14ac:dyDescent="0.25">
      <c r="A6" s="64"/>
      <c r="B6" s="64"/>
      <c r="C6" s="64" t="s">
        <v>387</v>
      </c>
      <c r="D6" s="64"/>
      <c r="E6" s="64"/>
      <c r="F6" s="65"/>
      <c r="G6" s="64"/>
      <c r="H6" s="64"/>
      <c r="I6" s="64"/>
      <c r="J6" s="57"/>
    </row>
    <row r="7" spans="1:10" x14ac:dyDescent="0.25">
      <c r="A7" s="67"/>
      <c r="B7" s="67"/>
      <c r="C7" s="67"/>
      <c r="D7" s="67"/>
      <c r="E7" s="67" t="s">
        <v>383</v>
      </c>
      <c r="F7" s="68">
        <v>42719</v>
      </c>
      <c r="G7" s="67" t="s">
        <v>388</v>
      </c>
      <c r="H7" s="67"/>
      <c r="I7" s="67" t="s">
        <v>389</v>
      </c>
      <c r="J7" s="36">
        <v>500</v>
      </c>
    </row>
    <row r="8" spans="1:10" ht="15.75" thickBot="1" x14ac:dyDescent="0.3">
      <c r="A8" s="67"/>
      <c r="B8" s="67"/>
      <c r="C8" s="67"/>
      <c r="D8" s="67"/>
      <c r="E8" s="67" t="s">
        <v>390</v>
      </c>
      <c r="F8" s="68">
        <v>42857</v>
      </c>
      <c r="G8" s="67"/>
      <c r="H8" s="67" t="s">
        <v>391</v>
      </c>
      <c r="I8" s="67" t="s">
        <v>392</v>
      </c>
      <c r="J8" s="37">
        <v>-500</v>
      </c>
    </row>
    <row r="9" spans="1:10" x14ac:dyDescent="0.25">
      <c r="A9" s="67"/>
      <c r="B9" s="67"/>
      <c r="C9" s="67" t="s">
        <v>393</v>
      </c>
      <c r="D9" s="67"/>
      <c r="E9" s="67"/>
      <c r="F9" s="68"/>
      <c r="G9" s="67"/>
      <c r="H9" s="67"/>
      <c r="I9" s="67"/>
      <c r="J9" s="36">
        <f>ROUND(SUM(J6:J8),5)</f>
        <v>0</v>
      </c>
    </row>
    <row r="10" spans="1:10" x14ac:dyDescent="0.25">
      <c r="A10" s="64"/>
      <c r="B10" s="64"/>
      <c r="C10" s="64" t="s">
        <v>394</v>
      </c>
      <c r="D10" s="64"/>
      <c r="E10" s="64"/>
      <c r="F10" s="65"/>
      <c r="G10" s="64"/>
      <c r="H10" s="64"/>
      <c r="I10" s="64"/>
      <c r="J10" s="57"/>
    </row>
    <row r="11" spans="1:10" x14ac:dyDescent="0.25">
      <c r="A11" s="67"/>
      <c r="B11" s="67"/>
      <c r="C11" s="67"/>
      <c r="D11" s="67"/>
      <c r="E11" s="67" t="s">
        <v>383</v>
      </c>
      <c r="F11" s="68">
        <v>41243</v>
      </c>
      <c r="G11" s="67" t="s">
        <v>395</v>
      </c>
      <c r="H11" s="67"/>
      <c r="I11" s="67"/>
      <c r="J11" s="36">
        <v>20</v>
      </c>
    </row>
    <row r="12" spans="1:10" ht="15.75" thickBot="1" x14ac:dyDescent="0.3">
      <c r="A12" s="67"/>
      <c r="B12" s="67"/>
      <c r="C12" s="67"/>
      <c r="D12" s="67"/>
      <c r="E12" s="67" t="s">
        <v>383</v>
      </c>
      <c r="F12" s="68">
        <v>43373</v>
      </c>
      <c r="G12" s="67" t="s">
        <v>396</v>
      </c>
      <c r="H12" s="67"/>
      <c r="I12" s="67" t="s">
        <v>397</v>
      </c>
      <c r="J12" s="37">
        <v>-20</v>
      </c>
    </row>
    <row r="13" spans="1:10" x14ac:dyDescent="0.25">
      <c r="A13" s="67"/>
      <c r="B13" s="67"/>
      <c r="C13" s="67" t="s">
        <v>398</v>
      </c>
      <c r="D13" s="67"/>
      <c r="E13" s="67"/>
      <c r="F13" s="68"/>
      <c r="G13" s="67"/>
      <c r="H13" s="67"/>
      <c r="I13" s="67"/>
      <c r="J13" s="36">
        <f>ROUND(SUM(J10:J12),5)</f>
        <v>0</v>
      </c>
    </row>
    <row r="14" spans="1:10" x14ac:dyDescent="0.25">
      <c r="A14" s="64"/>
      <c r="B14" s="64"/>
      <c r="C14" s="64" t="s">
        <v>399</v>
      </c>
      <c r="D14" s="64"/>
      <c r="E14" s="64"/>
      <c r="F14" s="65"/>
      <c r="G14" s="64"/>
      <c r="H14" s="64"/>
      <c r="I14" s="64"/>
      <c r="J14" s="57"/>
    </row>
    <row r="15" spans="1:10" x14ac:dyDescent="0.25">
      <c r="A15" s="67"/>
      <c r="B15" s="67"/>
      <c r="C15" s="67"/>
      <c r="D15" s="67"/>
      <c r="E15" s="67" t="s">
        <v>383</v>
      </c>
      <c r="F15" s="68">
        <v>41578</v>
      </c>
      <c r="G15" s="67" t="s">
        <v>400</v>
      </c>
      <c r="H15" s="67"/>
      <c r="I15" s="67" t="s">
        <v>401</v>
      </c>
      <c r="J15" s="36">
        <v>2500</v>
      </c>
    </row>
    <row r="16" spans="1:10" x14ac:dyDescent="0.25">
      <c r="A16" s="67"/>
      <c r="B16" s="67"/>
      <c r="C16" s="67"/>
      <c r="D16" s="67"/>
      <c r="E16" s="67" t="s">
        <v>383</v>
      </c>
      <c r="F16" s="68">
        <v>41578</v>
      </c>
      <c r="G16" s="67" t="s">
        <v>400</v>
      </c>
      <c r="H16" s="67"/>
      <c r="I16" s="67" t="s">
        <v>401</v>
      </c>
      <c r="J16" s="36">
        <v>500</v>
      </c>
    </row>
    <row r="17" spans="1:10" x14ac:dyDescent="0.25">
      <c r="A17" s="67"/>
      <c r="B17" s="67"/>
      <c r="C17" s="67"/>
      <c r="D17" s="67"/>
      <c r="E17" s="67" t="s">
        <v>383</v>
      </c>
      <c r="F17" s="68">
        <v>41608</v>
      </c>
      <c r="G17" s="67" t="s">
        <v>402</v>
      </c>
      <c r="H17" s="67"/>
      <c r="I17" s="67" t="s">
        <v>403</v>
      </c>
      <c r="J17" s="36">
        <v>-675.19</v>
      </c>
    </row>
    <row r="18" spans="1:10" x14ac:dyDescent="0.25">
      <c r="A18" s="67"/>
      <c r="B18" s="67"/>
      <c r="C18" s="67"/>
      <c r="D18" s="67"/>
      <c r="E18" s="67" t="s">
        <v>383</v>
      </c>
      <c r="F18" s="68">
        <v>41639</v>
      </c>
      <c r="G18" s="67" t="s">
        <v>404</v>
      </c>
      <c r="H18" s="67"/>
      <c r="I18" s="67" t="s">
        <v>405</v>
      </c>
      <c r="J18" s="36">
        <v>-1626.03</v>
      </c>
    </row>
    <row r="19" spans="1:10" ht="15.75" thickBot="1" x14ac:dyDescent="0.3">
      <c r="A19" s="67"/>
      <c r="B19" s="67"/>
      <c r="C19" s="67"/>
      <c r="D19" s="67"/>
      <c r="E19" s="67" t="s">
        <v>383</v>
      </c>
      <c r="F19" s="68">
        <v>41698</v>
      </c>
      <c r="G19" s="67" t="s">
        <v>406</v>
      </c>
      <c r="H19" s="67"/>
      <c r="I19" s="67" t="s">
        <v>407</v>
      </c>
      <c r="J19" s="37">
        <v>-135.77000000000001</v>
      </c>
    </row>
    <row r="20" spans="1:10" x14ac:dyDescent="0.25">
      <c r="A20" s="67"/>
      <c r="B20" s="67"/>
      <c r="C20" s="67" t="s">
        <v>408</v>
      </c>
      <c r="D20" s="67"/>
      <c r="E20" s="67"/>
      <c r="F20" s="68"/>
      <c r="G20" s="67"/>
      <c r="H20" s="67"/>
      <c r="I20" s="67"/>
      <c r="J20" s="36">
        <f>ROUND(SUM(J14:J19),5)</f>
        <v>563.01</v>
      </c>
    </row>
    <row r="21" spans="1:10" x14ac:dyDescent="0.25">
      <c r="A21" s="64"/>
      <c r="B21" s="64"/>
      <c r="C21" s="64" t="s">
        <v>409</v>
      </c>
      <c r="D21" s="64"/>
      <c r="E21" s="64"/>
      <c r="F21" s="65"/>
      <c r="G21" s="64"/>
      <c r="H21" s="64"/>
      <c r="I21" s="64"/>
      <c r="J21" s="57"/>
    </row>
    <row r="22" spans="1:10" x14ac:dyDescent="0.25">
      <c r="A22" s="67"/>
      <c r="B22" s="67"/>
      <c r="C22" s="67"/>
      <c r="D22" s="67"/>
      <c r="E22" s="67" t="s">
        <v>383</v>
      </c>
      <c r="F22" s="68">
        <v>42370</v>
      </c>
      <c r="G22" s="67" t="s">
        <v>410</v>
      </c>
      <c r="H22" s="67"/>
      <c r="I22" s="67" t="s">
        <v>411</v>
      </c>
      <c r="J22" s="36">
        <v>500</v>
      </c>
    </row>
    <row r="23" spans="1:10" ht="15.75" thickBot="1" x14ac:dyDescent="0.3">
      <c r="A23" s="67"/>
      <c r="B23" s="67"/>
      <c r="C23" s="67"/>
      <c r="D23" s="67"/>
      <c r="E23" s="67" t="s">
        <v>383</v>
      </c>
      <c r="F23" s="68">
        <v>43373</v>
      </c>
      <c r="G23" s="67" t="s">
        <v>396</v>
      </c>
      <c r="H23" s="67"/>
      <c r="I23" s="67" t="s">
        <v>397</v>
      </c>
      <c r="J23" s="37">
        <v>-500</v>
      </c>
    </row>
    <row r="24" spans="1:10" x14ac:dyDescent="0.25">
      <c r="A24" s="67"/>
      <c r="B24" s="67"/>
      <c r="C24" s="67" t="s">
        <v>412</v>
      </c>
      <c r="D24" s="67"/>
      <c r="E24" s="67"/>
      <c r="F24" s="68"/>
      <c r="G24" s="67"/>
      <c r="H24" s="67"/>
      <c r="I24" s="67"/>
      <c r="J24" s="36">
        <f>ROUND(SUM(J21:J23),5)</f>
        <v>0</v>
      </c>
    </row>
    <row r="25" spans="1:10" x14ac:dyDescent="0.25">
      <c r="A25" s="64"/>
      <c r="B25" s="64"/>
      <c r="C25" s="64" t="s">
        <v>413</v>
      </c>
      <c r="D25" s="64"/>
      <c r="E25" s="64"/>
      <c r="F25" s="65"/>
      <c r="G25" s="64"/>
      <c r="H25" s="64"/>
      <c r="I25" s="64"/>
      <c r="J25" s="57"/>
    </row>
    <row r="26" spans="1:10" x14ac:dyDescent="0.25">
      <c r="A26" s="67"/>
      <c r="B26" s="67"/>
      <c r="C26" s="67"/>
      <c r="D26" s="67"/>
      <c r="E26" s="67" t="s">
        <v>383</v>
      </c>
      <c r="F26" s="68">
        <v>43343</v>
      </c>
      <c r="G26" s="67" t="s">
        <v>414</v>
      </c>
      <c r="H26" s="67"/>
      <c r="I26" s="67" t="s">
        <v>415</v>
      </c>
      <c r="J26" s="36">
        <v>500</v>
      </c>
    </row>
    <row r="27" spans="1:10" ht="15.75" thickBot="1" x14ac:dyDescent="0.3">
      <c r="A27" s="67"/>
      <c r="B27" s="67"/>
      <c r="C27" s="67"/>
      <c r="D27" s="67"/>
      <c r="E27" s="67" t="s">
        <v>383</v>
      </c>
      <c r="F27" s="68">
        <v>43373</v>
      </c>
      <c r="G27" s="67" t="s">
        <v>396</v>
      </c>
      <c r="H27" s="67"/>
      <c r="I27" s="67" t="s">
        <v>416</v>
      </c>
      <c r="J27" s="37">
        <v>-500</v>
      </c>
    </row>
    <row r="28" spans="1:10" x14ac:dyDescent="0.25">
      <c r="A28" s="67"/>
      <c r="B28" s="67"/>
      <c r="C28" s="67" t="s">
        <v>417</v>
      </c>
      <c r="D28" s="67"/>
      <c r="E28" s="67"/>
      <c r="F28" s="68"/>
      <c r="G28" s="67"/>
      <c r="H28" s="67"/>
      <c r="I28" s="67"/>
      <c r="J28" s="36">
        <f>ROUND(SUM(J25:J27),5)</f>
        <v>0</v>
      </c>
    </row>
    <row r="29" spans="1:10" x14ac:dyDescent="0.25">
      <c r="A29" s="64"/>
      <c r="B29" s="64"/>
      <c r="C29" s="64" t="s">
        <v>418</v>
      </c>
      <c r="D29" s="64"/>
      <c r="E29" s="64"/>
      <c r="F29" s="65"/>
      <c r="G29" s="64"/>
      <c r="H29" s="64"/>
      <c r="I29" s="64"/>
      <c r="J29" s="57"/>
    </row>
    <row r="30" spans="1:10" x14ac:dyDescent="0.25">
      <c r="A30" s="67"/>
      <c r="B30" s="67"/>
      <c r="C30" s="67"/>
      <c r="D30" s="67"/>
      <c r="E30" s="67" t="s">
        <v>383</v>
      </c>
      <c r="F30" s="68">
        <v>40877</v>
      </c>
      <c r="G30" s="67" t="s">
        <v>419</v>
      </c>
      <c r="H30" s="67"/>
      <c r="I30" s="67" t="s">
        <v>420</v>
      </c>
      <c r="J30" s="36">
        <v>20</v>
      </c>
    </row>
    <row r="31" spans="1:10" x14ac:dyDescent="0.25">
      <c r="A31" s="67"/>
      <c r="B31" s="67"/>
      <c r="C31" s="67"/>
      <c r="D31" s="67"/>
      <c r="E31" s="67" t="s">
        <v>383</v>
      </c>
      <c r="F31" s="68">
        <v>41578</v>
      </c>
      <c r="G31" s="67" t="s">
        <v>421</v>
      </c>
      <c r="H31" s="67"/>
      <c r="I31" s="67" t="s">
        <v>422</v>
      </c>
      <c r="J31" s="36">
        <v>20</v>
      </c>
    </row>
    <row r="32" spans="1:10" x14ac:dyDescent="0.25">
      <c r="A32" s="67"/>
      <c r="B32" s="67"/>
      <c r="C32" s="67"/>
      <c r="D32" s="67"/>
      <c r="E32" s="67" t="s">
        <v>423</v>
      </c>
      <c r="F32" s="68">
        <v>42166</v>
      </c>
      <c r="G32" s="67"/>
      <c r="H32" s="67"/>
      <c r="I32" s="67" t="s">
        <v>424</v>
      </c>
      <c r="J32" s="36">
        <v>1250</v>
      </c>
    </row>
    <row r="33" spans="1:10" x14ac:dyDescent="0.25">
      <c r="A33" s="67"/>
      <c r="B33" s="67"/>
      <c r="C33" s="67"/>
      <c r="D33" s="67"/>
      <c r="E33" s="67" t="s">
        <v>423</v>
      </c>
      <c r="F33" s="68">
        <v>42166</v>
      </c>
      <c r="G33" s="67"/>
      <c r="H33" s="67"/>
      <c r="I33" s="67" t="s">
        <v>425</v>
      </c>
      <c r="J33" s="36">
        <v>-49.05</v>
      </c>
    </row>
    <row r="34" spans="1:10" x14ac:dyDescent="0.25">
      <c r="A34" s="67"/>
      <c r="B34" s="67"/>
      <c r="C34" s="67"/>
      <c r="D34" s="67"/>
      <c r="E34" s="67" t="s">
        <v>426</v>
      </c>
      <c r="F34" s="68">
        <v>42170</v>
      </c>
      <c r="G34" s="67"/>
      <c r="H34" s="67" t="s">
        <v>427</v>
      </c>
      <c r="I34" s="67" t="s">
        <v>428</v>
      </c>
      <c r="J34" s="36">
        <v>-1250</v>
      </c>
    </row>
    <row r="35" spans="1:10" x14ac:dyDescent="0.25">
      <c r="A35" s="67"/>
      <c r="B35" s="67"/>
      <c r="C35" s="67"/>
      <c r="D35" s="67"/>
      <c r="E35" s="67" t="s">
        <v>423</v>
      </c>
      <c r="F35" s="68">
        <v>42181</v>
      </c>
      <c r="G35" s="67"/>
      <c r="H35" s="67" t="s">
        <v>429</v>
      </c>
      <c r="I35" s="67" t="s">
        <v>430</v>
      </c>
      <c r="J35" s="36">
        <v>1000</v>
      </c>
    </row>
    <row r="36" spans="1:10" x14ac:dyDescent="0.25">
      <c r="A36" s="67"/>
      <c r="B36" s="67"/>
      <c r="C36" s="67"/>
      <c r="D36" s="67"/>
      <c r="E36" s="67" t="s">
        <v>423</v>
      </c>
      <c r="F36" s="68">
        <v>42181</v>
      </c>
      <c r="G36" s="67"/>
      <c r="H36" s="67"/>
      <c r="I36" s="67" t="s">
        <v>431</v>
      </c>
      <c r="J36" s="36">
        <v>-56.05</v>
      </c>
    </row>
    <row r="37" spans="1:10" x14ac:dyDescent="0.25">
      <c r="A37" s="67"/>
      <c r="B37" s="67"/>
      <c r="C37" s="67"/>
      <c r="D37" s="67"/>
      <c r="E37" s="67" t="s">
        <v>383</v>
      </c>
      <c r="F37" s="68">
        <v>42233</v>
      </c>
      <c r="G37" s="67" t="s">
        <v>432</v>
      </c>
      <c r="H37" s="67"/>
      <c r="I37" s="67" t="s">
        <v>433</v>
      </c>
      <c r="J37" s="36">
        <v>4250</v>
      </c>
    </row>
    <row r="38" spans="1:10" x14ac:dyDescent="0.25">
      <c r="A38" s="67"/>
      <c r="B38" s="67"/>
      <c r="C38" s="67"/>
      <c r="D38" s="67"/>
      <c r="E38" s="67" t="s">
        <v>383</v>
      </c>
      <c r="F38" s="68">
        <v>42275</v>
      </c>
      <c r="G38" s="67" t="s">
        <v>434</v>
      </c>
      <c r="H38" s="67"/>
      <c r="I38" s="67" t="s">
        <v>435</v>
      </c>
      <c r="J38" s="36">
        <v>-250</v>
      </c>
    </row>
    <row r="39" spans="1:10" x14ac:dyDescent="0.25">
      <c r="A39" s="67"/>
      <c r="B39" s="67"/>
      <c r="C39" s="67"/>
      <c r="D39" s="67"/>
      <c r="E39" s="67" t="s">
        <v>423</v>
      </c>
      <c r="F39" s="68">
        <v>42319</v>
      </c>
      <c r="G39" s="67"/>
      <c r="H39" s="67"/>
      <c r="I39" s="67" t="s">
        <v>423</v>
      </c>
      <c r="J39" s="36">
        <v>5</v>
      </c>
    </row>
    <row r="40" spans="1:10" x14ac:dyDescent="0.25">
      <c r="A40" s="67"/>
      <c r="B40" s="67"/>
      <c r="C40" s="67"/>
      <c r="D40" s="67"/>
      <c r="E40" s="67" t="s">
        <v>423</v>
      </c>
      <c r="F40" s="68">
        <v>42319</v>
      </c>
      <c r="G40" s="67"/>
      <c r="H40" s="67"/>
      <c r="I40" s="67" t="s">
        <v>425</v>
      </c>
      <c r="J40" s="36">
        <v>-0.5</v>
      </c>
    </row>
    <row r="41" spans="1:10" ht="15.75" thickBot="1" x14ac:dyDescent="0.3">
      <c r="A41" s="67"/>
      <c r="B41" s="67"/>
      <c r="C41" s="67"/>
      <c r="D41" s="67"/>
      <c r="E41" s="67" t="s">
        <v>383</v>
      </c>
      <c r="F41" s="68">
        <v>43373</v>
      </c>
      <c r="G41" s="67" t="s">
        <v>396</v>
      </c>
      <c r="H41" s="67"/>
      <c r="I41" s="67" t="s">
        <v>416</v>
      </c>
      <c r="J41" s="37">
        <v>500</v>
      </c>
    </row>
    <row r="42" spans="1:10" x14ac:dyDescent="0.25">
      <c r="A42" s="67"/>
      <c r="B42" s="67"/>
      <c r="C42" s="67" t="s">
        <v>436</v>
      </c>
      <c r="D42" s="67"/>
      <c r="E42" s="67"/>
      <c r="F42" s="68"/>
      <c r="G42" s="67"/>
      <c r="H42" s="67"/>
      <c r="I42" s="67"/>
      <c r="J42" s="36">
        <f>ROUND(SUM(J29:J41),5)</f>
        <v>5439.4</v>
      </c>
    </row>
    <row r="43" spans="1:10" x14ac:dyDescent="0.25">
      <c r="A43" s="64"/>
      <c r="B43" s="64"/>
      <c r="C43" s="64" t="s">
        <v>437</v>
      </c>
      <c r="D43" s="64"/>
      <c r="E43" s="64"/>
      <c r="F43" s="65"/>
      <c r="G43" s="64"/>
      <c r="H43" s="64"/>
      <c r="I43" s="64"/>
      <c r="J43" s="57"/>
    </row>
    <row r="44" spans="1:10" ht="15.75" thickBot="1" x14ac:dyDescent="0.3">
      <c r="A44" s="63"/>
      <c r="B44" s="63"/>
      <c r="C44" s="63"/>
      <c r="D44" s="67"/>
      <c r="E44" s="67" t="s">
        <v>438</v>
      </c>
      <c r="F44" s="68">
        <v>43551</v>
      </c>
      <c r="G44" s="67" t="s">
        <v>439</v>
      </c>
      <c r="H44" s="67" t="s">
        <v>440</v>
      </c>
      <c r="I44" s="67" t="s">
        <v>441</v>
      </c>
      <c r="J44" s="37">
        <v>2000</v>
      </c>
    </row>
    <row r="45" spans="1:10" x14ac:dyDescent="0.25">
      <c r="A45" s="67"/>
      <c r="B45" s="67"/>
      <c r="C45" s="67" t="s">
        <v>442</v>
      </c>
      <c r="D45" s="67"/>
      <c r="E45" s="67"/>
      <c r="F45" s="68"/>
      <c r="G45" s="67"/>
      <c r="H45" s="67"/>
      <c r="I45" s="67"/>
      <c r="J45" s="36">
        <f>ROUND(SUM(J43:J44),5)</f>
        <v>2000</v>
      </c>
    </row>
    <row r="46" spans="1:10" x14ac:dyDescent="0.25">
      <c r="A46" s="64"/>
      <c r="B46" s="64"/>
      <c r="C46" s="64" t="s">
        <v>443</v>
      </c>
      <c r="D46" s="64"/>
      <c r="E46" s="64"/>
      <c r="F46" s="65"/>
      <c r="G46" s="64"/>
      <c r="H46" s="64"/>
      <c r="I46" s="64"/>
      <c r="J46" s="57"/>
    </row>
    <row r="47" spans="1:10" ht="15.75" thickBot="1" x14ac:dyDescent="0.3">
      <c r="A47" s="63"/>
      <c r="B47" s="63"/>
      <c r="C47" s="63"/>
      <c r="D47" s="67"/>
      <c r="E47" s="67" t="s">
        <v>383</v>
      </c>
      <c r="F47" s="68">
        <v>43769</v>
      </c>
      <c r="G47" s="67" t="s">
        <v>444</v>
      </c>
      <c r="H47" s="67"/>
      <c r="I47" s="67" t="s">
        <v>445</v>
      </c>
      <c r="J47" s="37">
        <v>1283.3699999999999</v>
      </c>
    </row>
    <row r="48" spans="1:10" x14ac:dyDescent="0.25">
      <c r="A48" s="67"/>
      <c r="B48" s="67"/>
      <c r="C48" s="67" t="s">
        <v>446</v>
      </c>
      <c r="D48" s="67"/>
      <c r="E48" s="67"/>
      <c r="F48" s="68"/>
      <c r="G48" s="67"/>
      <c r="H48" s="67"/>
      <c r="I48" s="67"/>
      <c r="J48" s="36">
        <f>ROUND(SUM(J46:J47),5)</f>
        <v>1283.3699999999999</v>
      </c>
    </row>
    <row r="49" spans="1:10" x14ac:dyDescent="0.25">
      <c r="A49" s="64"/>
      <c r="B49" s="64"/>
      <c r="C49" s="64" t="s">
        <v>447</v>
      </c>
      <c r="D49" s="64"/>
      <c r="E49" s="64"/>
      <c r="F49" s="65"/>
      <c r="G49" s="64"/>
      <c r="H49" s="64"/>
      <c r="I49" s="64"/>
      <c r="J49" s="57"/>
    </row>
    <row r="50" spans="1:10" x14ac:dyDescent="0.25">
      <c r="A50" s="67"/>
      <c r="B50" s="67"/>
      <c r="C50" s="67"/>
      <c r="D50" s="67"/>
      <c r="E50" s="67" t="s">
        <v>383</v>
      </c>
      <c r="F50" s="68">
        <v>42605</v>
      </c>
      <c r="G50" s="67" t="s">
        <v>448</v>
      </c>
      <c r="H50" s="67"/>
      <c r="I50" s="67" t="s">
        <v>449</v>
      </c>
      <c r="J50" s="36">
        <v>500</v>
      </c>
    </row>
    <row r="51" spans="1:10" x14ac:dyDescent="0.25">
      <c r="A51" s="67"/>
      <c r="B51" s="67"/>
      <c r="C51" s="67"/>
      <c r="D51" s="67"/>
      <c r="E51" s="67" t="s">
        <v>450</v>
      </c>
      <c r="F51" s="68">
        <v>42657</v>
      </c>
      <c r="G51" s="67"/>
      <c r="H51" s="67" t="s">
        <v>451</v>
      </c>
      <c r="I51" s="67" t="s">
        <v>452</v>
      </c>
      <c r="J51" s="36">
        <v>-66.069999999999993</v>
      </c>
    </row>
    <row r="52" spans="1:10" x14ac:dyDescent="0.25">
      <c r="A52" s="67"/>
      <c r="B52" s="67"/>
      <c r="C52" s="67"/>
      <c r="D52" s="67"/>
      <c r="E52" s="67" t="s">
        <v>383</v>
      </c>
      <c r="F52" s="68">
        <v>42733</v>
      </c>
      <c r="G52" s="67" t="s">
        <v>453</v>
      </c>
      <c r="H52" s="67" t="s">
        <v>454</v>
      </c>
      <c r="I52" s="67" t="s">
        <v>455</v>
      </c>
      <c r="J52" s="36">
        <v>3000</v>
      </c>
    </row>
    <row r="53" spans="1:10" x14ac:dyDescent="0.25">
      <c r="A53" s="67"/>
      <c r="B53" s="67"/>
      <c r="C53" s="67"/>
      <c r="D53" s="67"/>
      <c r="E53" s="67" t="s">
        <v>438</v>
      </c>
      <c r="F53" s="68">
        <v>42927</v>
      </c>
      <c r="G53" s="67" t="s">
        <v>456</v>
      </c>
      <c r="H53" s="67" t="s">
        <v>258</v>
      </c>
      <c r="I53" s="67" t="s">
        <v>457</v>
      </c>
      <c r="J53" s="36">
        <v>2000</v>
      </c>
    </row>
    <row r="54" spans="1:10" x14ac:dyDescent="0.25">
      <c r="A54" s="67"/>
      <c r="B54" s="67"/>
      <c r="C54" s="67"/>
      <c r="D54" s="67"/>
      <c r="E54" s="67" t="s">
        <v>438</v>
      </c>
      <c r="F54" s="68">
        <v>43326</v>
      </c>
      <c r="G54" s="67" t="s">
        <v>458</v>
      </c>
      <c r="H54" s="67" t="s">
        <v>258</v>
      </c>
      <c r="I54" s="67" t="s">
        <v>459</v>
      </c>
      <c r="J54" s="36">
        <v>2000</v>
      </c>
    </row>
    <row r="55" spans="1:10" ht="15.75" thickBot="1" x14ac:dyDescent="0.3">
      <c r="A55" s="67"/>
      <c r="B55" s="67"/>
      <c r="C55" s="67"/>
      <c r="D55" s="67"/>
      <c r="E55" s="67" t="s">
        <v>390</v>
      </c>
      <c r="F55" s="68">
        <v>43782</v>
      </c>
      <c r="G55" s="67" t="s">
        <v>6838</v>
      </c>
      <c r="H55" s="67" t="s">
        <v>310</v>
      </c>
      <c r="I55" s="67" t="s">
        <v>6839</v>
      </c>
      <c r="J55" s="37">
        <v>-4640</v>
      </c>
    </row>
    <row r="56" spans="1:10" x14ac:dyDescent="0.25">
      <c r="A56" s="67"/>
      <c r="B56" s="67"/>
      <c r="C56" s="67" t="s">
        <v>460</v>
      </c>
      <c r="D56" s="67"/>
      <c r="E56" s="67"/>
      <c r="F56" s="68"/>
      <c r="G56" s="67"/>
      <c r="H56" s="67"/>
      <c r="I56" s="67"/>
      <c r="J56" s="36">
        <f>ROUND(SUM(J49:J55),5)</f>
        <v>2793.93</v>
      </c>
    </row>
    <row r="57" spans="1:10" x14ac:dyDescent="0.25">
      <c r="A57" s="64"/>
      <c r="B57" s="64"/>
      <c r="C57" s="64" t="s">
        <v>461</v>
      </c>
      <c r="D57" s="64"/>
      <c r="E57" s="64"/>
      <c r="F57" s="65"/>
      <c r="G57" s="64"/>
      <c r="H57" s="64"/>
      <c r="I57" s="64"/>
      <c r="J57" s="57"/>
    </row>
    <row r="58" spans="1:10" x14ac:dyDescent="0.25">
      <c r="A58" s="67"/>
      <c r="B58" s="67"/>
      <c r="C58" s="67"/>
      <c r="D58" s="67"/>
      <c r="E58" s="67" t="s">
        <v>383</v>
      </c>
      <c r="F58" s="68">
        <v>40908</v>
      </c>
      <c r="G58" s="67" t="s">
        <v>462</v>
      </c>
      <c r="H58" s="67"/>
      <c r="I58" s="67" t="s">
        <v>463</v>
      </c>
      <c r="J58" s="36">
        <v>500</v>
      </c>
    </row>
    <row r="59" spans="1:10" ht="15.75" thickBot="1" x14ac:dyDescent="0.3">
      <c r="A59" s="67"/>
      <c r="B59" s="67"/>
      <c r="C59" s="67"/>
      <c r="D59" s="67"/>
      <c r="E59" s="67" t="s">
        <v>383</v>
      </c>
      <c r="F59" s="68">
        <v>43373</v>
      </c>
      <c r="G59" s="67" t="s">
        <v>396</v>
      </c>
      <c r="H59" s="67"/>
      <c r="I59" s="67" t="s">
        <v>397</v>
      </c>
      <c r="J59" s="37">
        <v>-500</v>
      </c>
    </row>
    <row r="60" spans="1:10" x14ac:dyDescent="0.25">
      <c r="A60" s="67"/>
      <c r="B60" s="67"/>
      <c r="C60" s="67" t="s">
        <v>464</v>
      </c>
      <c r="D60" s="67"/>
      <c r="E60" s="67"/>
      <c r="F60" s="68"/>
      <c r="G60" s="67"/>
      <c r="H60" s="67"/>
      <c r="I60" s="67"/>
      <c r="J60" s="36">
        <f>ROUND(SUM(J57:J59),5)</f>
        <v>0</v>
      </c>
    </row>
    <row r="61" spans="1:10" x14ac:dyDescent="0.25">
      <c r="A61" s="64"/>
      <c r="B61" s="64"/>
      <c r="C61" s="64" t="s">
        <v>465</v>
      </c>
      <c r="D61" s="64"/>
      <c r="E61" s="64"/>
      <c r="F61" s="65"/>
      <c r="G61" s="64"/>
      <c r="H61" s="64"/>
      <c r="I61" s="64"/>
      <c r="J61" s="57"/>
    </row>
    <row r="62" spans="1:10" x14ac:dyDescent="0.25">
      <c r="A62" s="67"/>
      <c r="B62" s="67"/>
      <c r="C62" s="67"/>
      <c r="D62" s="67"/>
      <c r="E62" s="67" t="s">
        <v>383</v>
      </c>
      <c r="F62" s="68">
        <v>41274</v>
      </c>
      <c r="G62" s="67" t="s">
        <v>466</v>
      </c>
      <c r="H62" s="67"/>
      <c r="I62" s="67" t="s">
        <v>467</v>
      </c>
      <c r="J62" s="36">
        <v>500</v>
      </c>
    </row>
    <row r="63" spans="1:10" x14ac:dyDescent="0.25">
      <c r="A63" s="67"/>
      <c r="B63" s="67"/>
      <c r="C63" s="67"/>
      <c r="D63" s="67"/>
      <c r="E63" s="67" t="s">
        <v>383</v>
      </c>
      <c r="F63" s="68">
        <v>41274</v>
      </c>
      <c r="G63" s="67" t="s">
        <v>466</v>
      </c>
      <c r="H63" s="67"/>
      <c r="I63" s="67" t="s">
        <v>467</v>
      </c>
      <c r="J63" s="36">
        <v>4997.97</v>
      </c>
    </row>
    <row r="64" spans="1:10" x14ac:dyDescent="0.25">
      <c r="A64" s="67"/>
      <c r="B64" s="67"/>
      <c r="C64" s="67"/>
      <c r="D64" s="67"/>
      <c r="E64" s="67" t="s">
        <v>383</v>
      </c>
      <c r="F64" s="68">
        <v>41608</v>
      </c>
      <c r="G64" s="67" t="s">
        <v>402</v>
      </c>
      <c r="H64" s="67"/>
      <c r="I64" s="67" t="s">
        <v>403</v>
      </c>
      <c r="J64" s="36">
        <v>-275.35000000000002</v>
      </c>
    </row>
    <row r="65" spans="1:10" x14ac:dyDescent="0.25">
      <c r="A65" s="67"/>
      <c r="B65" s="67"/>
      <c r="C65" s="67"/>
      <c r="D65" s="67"/>
      <c r="E65" s="67" t="s">
        <v>426</v>
      </c>
      <c r="F65" s="68">
        <v>41782</v>
      </c>
      <c r="G65" s="67"/>
      <c r="H65" s="67" t="s">
        <v>468</v>
      </c>
      <c r="I65" s="67" t="s">
        <v>469</v>
      </c>
      <c r="J65" s="36">
        <v>-731.92</v>
      </c>
    </row>
    <row r="66" spans="1:10" x14ac:dyDescent="0.25">
      <c r="A66" s="67"/>
      <c r="B66" s="67"/>
      <c r="C66" s="67"/>
      <c r="D66" s="67"/>
      <c r="E66" s="67" t="s">
        <v>426</v>
      </c>
      <c r="F66" s="68">
        <v>41828</v>
      </c>
      <c r="G66" s="67"/>
      <c r="H66" s="67" t="s">
        <v>470</v>
      </c>
      <c r="I66" s="67" t="s">
        <v>471</v>
      </c>
      <c r="J66" s="36">
        <v>-20.59</v>
      </c>
    </row>
    <row r="67" spans="1:10" x14ac:dyDescent="0.25">
      <c r="A67" s="67"/>
      <c r="B67" s="67"/>
      <c r="C67" s="67"/>
      <c r="D67" s="67"/>
      <c r="E67" s="67" t="s">
        <v>426</v>
      </c>
      <c r="F67" s="68">
        <v>41918</v>
      </c>
      <c r="G67" s="67"/>
      <c r="H67" s="67" t="s">
        <v>472</v>
      </c>
      <c r="I67" s="67" t="s">
        <v>473</v>
      </c>
      <c r="J67" s="36">
        <v>-13.53</v>
      </c>
    </row>
    <row r="68" spans="1:10" x14ac:dyDescent="0.25">
      <c r="A68" s="67"/>
      <c r="B68" s="67"/>
      <c r="C68" s="67"/>
      <c r="D68" s="67"/>
      <c r="E68" s="67" t="s">
        <v>426</v>
      </c>
      <c r="F68" s="68">
        <v>41932</v>
      </c>
      <c r="G68" s="67"/>
      <c r="H68" s="67" t="s">
        <v>474</v>
      </c>
      <c r="I68" s="67" t="s">
        <v>475</v>
      </c>
      <c r="J68" s="36">
        <v>-386.85</v>
      </c>
    </row>
    <row r="69" spans="1:10" x14ac:dyDescent="0.25">
      <c r="A69" s="67"/>
      <c r="B69" s="67"/>
      <c r="C69" s="67"/>
      <c r="D69" s="67"/>
      <c r="E69" s="67" t="s">
        <v>426</v>
      </c>
      <c r="F69" s="68">
        <v>42086</v>
      </c>
      <c r="G69" s="67"/>
      <c r="H69" s="67" t="s">
        <v>468</v>
      </c>
      <c r="I69" s="67" t="s">
        <v>476</v>
      </c>
      <c r="J69" s="36">
        <v>-461.26</v>
      </c>
    </row>
    <row r="70" spans="1:10" x14ac:dyDescent="0.25">
      <c r="A70" s="67"/>
      <c r="B70" s="67"/>
      <c r="C70" s="67"/>
      <c r="D70" s="67"/>
      <c r="E70" s="67" t="s">
        <v>426</v>
      </c>
      <c r="F70" s="68">
        <v>42151</v>
      </c>
      <c r="G70" s="67"/>
      <c r="H70" s="67" t="s">
        <v>468</v>
      </c>
      <c r="I70" s="67" t="s">
        <v>477</v>
      </c>
      <c r="J70" s="36">
        <v>-537.92999999999995</v>
      </c>
    </row>
    <row r="71" spans="1:10" x14ac:dyDescent="0.25">
      <c r="A71" s="67"/>
      <c r="B71" s="67"/>
      <c r="C71" s="67"/>
      <c r="D71" s="67"/>
      <c r="E71" s="67" t="s">
        <v>426</v>
      </c>
      <c r="F71" s="68">
        <v>42219</v>
      </c>
      <c r="G71" s="67"/>
      <c r="H71" s="67" t="s">
        <v>468</v>
      </c>
      <c r="I71" s="67" t="s">
        <v>478</v>
      </c>
      <c r="J71" s="36">
        <v>-54.24</v>
      </c>
    </row>
    <row r="72" spans="1:10" x14ac:dyDescent="0.25">
      <c r="A72" s="67"/>
      <c r="B72" s="67"/>
      <c r="C72" s="67"/>
      <c r="D72" s="67"/>
      <c r="E72" s="67" t="s">
        <v>426</v>
      </c>
      <c r="F72" s="68">
        <v>42247</v>
      </c>
      <c r="G72" s="67"/>
      <c r="H72" s="67" t="s">
        <v>468</v>
      </c>
      <c r="I72" s="67" t="s">
        <v>479</v>
      </c>
      <c r="J72" s="36">
        <v>-2055.56</v>
      </c>
    </row>
    <row r="73" spans="1:10" ht="15.75" thickBot="1" x14ac:dyDescent="0.3">
      <c r="A73" s="67"/>
      <c r="B73" s="67"/>
      <c r="C73" s="67"/>
      <c r="D73" s="67"/>
      <c r="E73" s="67" t="s">
        <v>383</v>
      </c>
      <c r="F73" s="68">
        <v>42795</v>
      </c>
      <c r="G73" s="67" t="s">
        <v>480</v>
      </c>
      <c r="H73" s="67" t="s">
        <v>481</v>
      </c>
      <c r="I73" s="67" t="s">
        <v>482</v>
      </c>
      <c r="J73" s="37">
        <v>1000</v>
      </c>
    </row>
    <row r="74" spans="1:10" x14ac:dyDescent="0.25">
      <c r="A74" s="67"/>
      <c r="B74" s="67"/>
      <c r="C74" s="67" t="s">
        <v>483</v>
      </c>
      <c r="D74" s="67"/>
      <c r="E74" s="67"/>
      <c r="F74" s="68"/>
      <c r="G74" s="67"/>
      <c r="H74" s="67"/>
      <c r="I74" s="67"/>
      <c r="J74" s="36">
        <f>ROUND(SUM(J61:J73),5)</f>
        <v>1960.74</v>
      </c>
    </row>
    <row r="75" spans="1:10" x14ac:dyDescent="0.25">
      <c r="A75" s="64"/>
      <c r="B75" s="64"/>
      <c r="C75" s="64" t="s">
        <v>484</v>
      </c>
      <c r="D75" s="64"/>
      <c r="E75" s="64"/>
      <c r="F75" s="65"/>
      <c r="G75" s="64"/>
      <c r="H75" s="64"/>
      <c r="I75" s="64"/>
      <c r="J75" s="57"/>
    </row>
    <row r="76" spans="1:10" ht="15.75" thickBot="1" x14ac:dyDescent="0.3">
      <c r="A76" s="63"/>
      <c r="B76" s="63"/>
      <c r="C76" s="63"/>
      <c r="D76" s="67"/>
      <c r="E76" s="67" t="s">
        <v>438</v>
      </c>
      <c r="F76" s="68">
        <v>43679</v>
      </c>
      <c r="G76" s="67" t="s">
        <v>485</v>
      </c>
      <c r="H76" s="67" t="s">
        <v>486</v>
      </c>
      <c r="I76" s="67" t="s">
        <v>487</v>
      </c>
      <c r="J76" s="37">
        <v>4000</v>
      </c>
    </row>
    <row r="77" spans="1:10" x14ac:dyDescent="0.25">
      <c r="A77" s="67"/>
      <c r="B77" s="67"/>
      <c r="C77" s="67" t="s">
        <v>488</v>
      </c>
      <c r="D77" s="67"/>
      <c r="E77" s="67"/>
      <c r="F77" s="68"/>
      <c r="G77" s="67"/>
      <c r="H77" s="67"/>
      <c r="I77" s="67"/>
      <c r="J77" s="36">
        <f>ROUND(SUM(J75:J76),5)</f>
        <v>4000</v>
      </c>
    </row>
    <row r="78" spans="1:10" x14ac:dyDescent="0.25">
      <c r="A78" s="64"/>
      <c r="B78" s="64"/>
      <c r="C78" s="64" t="s">
        <v>489</v>
      </c>
      <c r="D78" s="64"/>
      <c r="E78" s="64"/>
      <c r="F78" s="65"/>
      <c r="G78" s="64"/>
      <c r="H78" s="64"/>
      <c r="I78" s="64"/>
      <c r="J78" s="57"/>
    </row>
    <row r="79" spans="1:10" x14ac:dyDescent="0.25">
      <c r="A79" s="67"/>
      <c r="B79" s="67"/>
      <c r="C79" s="67"/>
      <c r="D79" s="67"/>
      <c r="E79" s="67" t="s">
        <v>383</v>
      </c>
      <c r="F79" s="68">
        <v>42688</v>
      </c>
      <c r="G79" s="67" t="s">
        <v>490</v>
      </c>
      <c r="H79" s="67"/>
      <c r="I79" s="67" t="s">
        <v>491</v>
      </c>
      <c r="J79" s="36">
        <v>2000</v>
      </c>
    </row>
    <row r="80" spans="1:10" x14ac:dyDescent="0.25">
      <c r="A80" s="67"/>
      <c r="B80" s="67"/>
      <c r="C80" s="67"/>
      <c r="D80" s="67"/>
      <c r="E80" s="67" t="s">
        <v>438</v>
      </c>
      <c r="F80" s="68">
        <v>42937</v>
      </c>
      <c r="G80" s="67" t="s">
        <v>492</v>
      </c>
      <c r="H80" s="67" t="s">
        <v>493</v>
      </c>
      <c r="I80" s="67" t="s">
        <v>494</v>
      </c>
      <c r="J80" s="36">
        <v>2000</v>
      </c>
    </row>
    <row r="81" spans="1:10" x14ac:dyDescent="0.25">
      <c r="A81" s="67"/>
      <c r="B81" s="67"/>
      <c r="C81" s="67"/>
      <c r="D81" s="67"/>
      <c r="E81" s="67" t="s">
        <v>438</v>
      </c>
      <c r="F81" s="68">
        <v>42990</v>
      </c>
      <c r="G81" s="67" t="s">
        <v>495</v>
      </c>
      <c r="H81" s="67" t="s">
        <v>496</v>
      </c>
      <c r="I81" s="67" t="s">
        <v>494</v>
      </c>
      <c r="J81" s="36">
        <v>2000</v>
      </c>
    </row>
    <row r="82" spans="1:10" x14ac:dyDescent="0.25">
      <c r="A82" s="67"/>
      <c r="B82" s="67"/>
      <c r="C82" s="67"/>
      <c r="D82" s="67"/>
      <c r="E82" s="67" t="s">
        <v>390</v>
      </c>
      <c r="F82" s="68">
        <v>43021</v>
      </c>
      <c r="G82" s="67" t="s">
        <v>497</v>
      </c>
      <c r="H82" s="67" t="s">
        <v>468</v>
      </c>
      <c r="I82" s="67" t="s">
        <v>498</v>
      </c>
      <c r="J82" s="36">
        <v>-512.5</v>
      </c>
    </row>
    <row r="83" spans="1:10" x14ac:dyDescent="0.25">
      <c r="A83" s="67"/>
      <c r="B83" s="67"/>
      <c r="C83" s="67"/>
      <c r="D83" s="67"/>
      <c r="E83" s="67" t="s">
        <v>390</v>
      </c>
      <c r="F83" s="68">
        <v>43021</v>
      </c>
      <c r="G83" s="67" t="s">
        <v>497</v>
      </c>
      <c r="H83" s="67" t="s">
        <v>468</v>
      </c>
      <c r="I83" s="67" t="s">
        <v>499</v>
      </c>
      <c r="J83" s="36">
        <v>-2.57</v>
      </c>
    </row>
    <row r="84" spans="1:10" x14ac:dyDescent="0.25">
      <c r="A84" s="67"/>
      <c r="B84" s="67"/>
      <c r="C84" s="67"/>
      <c r="D84" s="67"/>
      <c r="E84" s="67" t="s">
        <v>383</v>
      </c>
      <c r="F84" s="68">
        <v>43038</v>
      </c>
      <c r="G84" s="67" t="s">
        <v>500</v>
      </c>
      <c r="H84" s="67"/>
      <c r="I84" s="67" t="s">
        <v>501</v>
      </c>
      <c r="J84" s="36">
        <v>500</v>
      </c>
    </row>
    <row r="85" spans="1:10" x14ac:dyDescent="0.25">
      <c r="A85" s="67"/>
      <c r="B85" s="67"/>
      <c r="C85" s="67"/>
      <c r="D85" s="67"/>
      <c r="E85" s="67" t="s">
        <v>390</v>
      </c>
      <c r="F85" s="68">
        <v>43131</v>
      </c>
      <c r="G85" s="67" t="s">
        <v>502</v>
      </c>
      <c r="H85" s="67" t="s">
        <v>468</v>
      </c>
      <c r="I85" s="67" t="s">
        <v>503</v>
      </c>
      <c r="J85" s="36">
        <v>-209.35</v>
      </c>
    </row>
    <row r="86" spans="1:10" x14ac:dyDescent="0.25">
      <c r="A86" s="67"/>
      <c r="B86" s="67"/>
      <c r="C86" s="67"/>
      <c r="D86" s="67"/>
      <c r="E86" s="67" t="s">
        <v>390</v>
      </c>
      <c r="F86" s="68">
        <v>43168</v>
      </c>
      <c r="G86" s="67" t="s">
        <v>504</v>
      </c>
      <c r="H86" s="67" t="s">
        <v>468</v>
      </c>
      <c r="I86" s="67" t="s">
        <v>505</v>
      </c>
      <c r="J86" s="36">
        <v>-5.03</v>
      </c>
    </row>
    <row r="87" spans="1:10" x14ac:dyDescent="0.25">
      <c r="A87" s="67"/>
      <c r="B87" s="67"/>
      <c r="C87" s="67"/>
      <c r="D87" s="67"/>
      <c r="E87" s="67" t="s">
        <v>390</v>
      </c>
      <c r="F87" s="68">
        <v>43168</v>
      </c>
      <c r="G87" s="67" t="s">
        <v>504</v>
      </c>
      <c r="H87" s="67" t="s">
        <v>468</v>
      </c>
      <c r="I87" s="67" t="s">
        <v>499</v>
      </c>
      <c r="J87" s="36">
        <v>-1.08</v>
      </c>
    </row>
    <row r="88" spans="1:10" x14ac:dyDescent="0.25">
      <c r="A88" s="67"/>
      <c r="B88" s="67"/>
      <c r="C88" s="67"/>
      <c r="D88" s="67"/>
      <c r="E88" s="67" t="s">
        <v>390</v>
      </c>
      <c r="F88" s="68">
        <v>43186</v>
      </c>
      <c r="G88" s="67" t="s">
        <v>506</v>
      </c>
      <c r="H88" s="67" t="s">
        <v>507</v>
      </c>
      <c r="I88" s="67" t="s">
        <v>508</v>
      </c>
      <c r="J88" s="36">
        <v>-1763.21</v>
      </c>
    </row>
    <row r="89" spans="1:10" ht="15.75" thickBot="1" x14ac:dyDescent="0.3">
      <c r="A89" s="67"/>
      <c r="B89" s="67"/>
      <c r="C89" s="67"/>
      <c r="D89" s="67"/>
      <c r="E89" s="67" t="s">
        <v>390</v>
      </c>
      <c r="F89" s="68">
        <v>43187</v>
      </c>
      <c r="G89" s="67" t="s">
        <v>509</v>
      </c>
      <c r="H89" s="67" t="s">
        <v>468</v>
      </c>
      <c r="I89" s="67" t="s">
        <v>510</v>
      </c>
      <c r="J89" s="37">
        <v>-955.11</v>
      </c>
    </row>
    <row r="90" spans="1:10" x14ac:dyDescent="0.25">
      <c r="A90" s="67"/>
      <c r="B90" s="67"/>
      <c r="C90" s="67" t="s">
        <v>511</v>
      </c>
      <c r="D90" s="67"/>
      <c r="E90" s="67"/>
      <c r="F90" s="68"/>
      <c r="G90" s="67"/>
      <c r="H90" s="67"/>
      <c r="I90" s="67"/>
      <c r="J90" s="36">
        <f>ROUND(SUM(J78:J89),5)</f>
        <v>3051.15</v>
      </c>
    </row>
    <row r="91" spans="1:10" x14ac:dyDescent="0.25">
      <c r="A91" s="64"/>
      <c r="B91" s="64"/>
      <c r="C91" s="64" t="s">
        <v>512</v>
      </c>
      <c r="D91" s="64"/>
      <c r="E91" s="64"/>
      <c r="F91" s="65"/>
      <c r="G91" s="64"/>
      <c r="H91" s="64"/>
      <c r="I91" s="64"/>
      <c r="J91" s="57"/>
    </row>
    <row r="92" spans="1:10" x14ac:dyDescent="0.25">
      <c r="A92" s="67"/>
      <c r="B92" s="67"/>
      <c r="C92" s="67"/>
      <c r="D92" s="67"/>
      <c r="E92" s="67" t="s">
        <v>383</v>
      </c>
      <c r="F92" s="68">
        <v>42382</v>
      </c>
      <c r="G92" s="67" t="s">
        <v>513</v>
      </c>
      <c r="H92" s="67" t="s">
        <v>299</v>
      </c>
      <c r="I92" s="67" t="s">
        <v>514</v>
      </c>
      <c r="J92" s="36">
        <v>4000</v>
      </c>
    </row>
    <row r="93" spans="1:10" x14ac:dyDescent="0.25">
      <c r="A93" s="67"/>
      <c r="B93" s="67"/>
      <c r="C93" s="67"/>
      <c r="D93" s="67"/>
      <c r="E93" s="67" t="s">
        <v>426</v>
      </c>
      <c r="F93" s="68">
        <v>42688</v>
      </c>
      <c r="G93" s="67"/>
      <c r="H93" s="67" t="s">
        <v>515</v>
      </c>
      <c r="I93" s="67" t="s">
        <v>516</v>
      </c>
      <c r="J93" s="36">
        <v>-500</v>
      </c>
    </row>
    <row r="94" spans="1:10" x14ac:dyDescent="0.25">
      <c r="A94" s="67"/>
      <c r="B94" s="67"/>
      <c r="C94" s="67"/>
      <c r="D94" s="67"/>
      <c r="E94" s="67" t="s">
        <v>383</v>
      </c>
      <c r="F94" s="68">
        <v>42797</v>
      </c>
      <c r="G94" s="67" t="s">
        <v>517</v>
      </c>
      <c r="H94" s="67" t="s">
        <v>299</v>
      </c>
      <c r="I94" s="67" t="s">
        <v>518</v>
      </c>
      <c r="J94" s="36">
        <v>2000</v>
      </c>
    </row>
    <row r="95" spans="1:10" x14ac:dyDescent="0.25">
      <c r="A95" s="67"/>
      <c r="B95" s="67"/>
      <c r="C95" s="67"/>
      <c r="D95" s="67"/>
      <c r="E95" s="67" t="s">
        <v>423</v>
      </c>
      <c r="F95" s="68">
        <v>42818</v>
      </c>
      <c r="G95" s="67"/>
      <c r="H95" s="67" t="s">
        <v>515</v>
      </c>
      <c r="I95" s="67" t="s">
        <v>423</v>
      </c>
      <c r="J95" s="36">
        <v>2000</v>
      </c>
    </row>
    <row r="96" spans="1:10" x14ac:dyDescent="0.25">
      <c r="A96" s="67"/>
      <c r="B96" s="67"/>
      <c r="C96" s="67"/>
      <c r="D96" s="67"/>
      <c r="E96" s="67" t="s">
        <v>390</v>
      </c>
      <c r="F96" s="68">
        <v>42910</v>
      </c>
      <c r="G96" s="67"/>
      <c r="H96" s="67" t="s">
        <v>519</v>
      </c>
      <c r="I96" s="67" t="s">
        <v>520</v>
      </c>
      <c r="J96" s="36">
        <v>-530.67999999999995</v>
      </c>
    </row>
    <row r="97" spans="1:10" x14ac:dyDescent="0.25">
      <c r="A97" s="67"/>
      <c r="B97" s="67"/>
      <c r="C97" s="67"/>
      <c r="D97" s="67"/>
      <c r="E97" s="67" t="s">
        <v>390</v>
      </c>
      <c r="F97" s="68">
        <v>42910</v>
      </c>
      <c r="G97" s="67"/>
      <c r="H97" s="67" t="s">
        <v>519</v>
      </c>
      <c r="I97" s="67" t="s">
        <v>520</v>
      </c>
      <c r="J97" s="36">
        <v>-1500</v>
      </c>
    </row>
    <row r="98" spans="1:10" x14ac:dyDescent="0.25">
      <c r="A98" s="67"/>
      <c r="B98" s="67"/>
      <c r="C98" s="67"/>
      <c r="D98" s="67"/>
      <c r="E98" s="67" t="s">
        <v>438</v>
      </c>
      <c r="F98" s="68">
        <v>43174</v>
      </c>
      <c r="G98" s="67" t="s">
        <v>521</v>
      </c>
      <c r="H98" s="67" t="s">
        <v>299</v>
      </c>
      <c r="I98" s="67" t="s">
        <v>522</v>
      </c>
      <c r="J98" s="36">
        <v>2000</v>
      </c>
    </row>
    <row r="99" spans="1:10" x14ac:dyDescent="0.25">
      <c r="A99" s="67"/>
      <c r="B99" s="67"/>
      <c r="C99" s="67"/>
      <c r="D99" s="67"/>
      <c r="E99" s="67" t="s">
        <v>390</v>
      </c>
      <c r="F99" s="68">
        <v>43201</v>
      </c>
      <c r="G99" s="67" t="s">
        <v>523</v>
      </c>
      <c r="H99" s="67" t="s">
        <v>468</v>
      </c>
      <c r="I99" s="67" t="s">
        <v>524</v>
      </c>
      <c r="J99" s="36">
        <v>-2.41</v>
      </c>
    </row>
    <row r="100" spans="1:10" x14ac:dyDescent="0.25">
      <c r="A100" s="67"/>
      <c r="B100" s="67"/>
      <c r="C100" s="67"/>
      <c r="D100" s="67"/>
      <c r="E100" s="67" t="s">
        <v>390</v>
      </c>
      <c r="F100" s="68">
        <v>43201</v>
      </c>
      <c r="G100" s="67" t="s">
        <v>523</v>
      </c>
      <c r="H100" s="67" t="s">
        <v>468</v>
      </c>
      <c r="I100" s="67" t="s">
        <v>499</v>
      </c>
      <c r="J100" s="36">
        <v>-2.41</v>
      </c>
    </row>
    <row r="101" spans="1:10" ht="15.75" thickBot="1" x14ac:dyDescent="0.3">
      <c r="A101" s="67"/>
      <c r="B101" s="67"/>
      <c r="C101" s="67"/>
      <c r="D101" s="67"/>
      <c r="E101" s="67" t="s">
        <v>438</v>
      </c>
      <c r="F101" s="68">
        <v>43572</v>
      </c>
      <c r="G101" s="67" t="s">
        <v>525</v>
      </c>
      <c r="H101" s="67" t="s">
        <v>299</v>
      </c>
      <c r="I101" s="67" t="s">
        <v>526</v>
      </c>
      <c r="J101" s="37">
        <v>2000</v>
      </c>
    </row>
    <row r="102" spans="1:10" x14ac:dyDescent="0.25">
      <c r="A102" s="67"/>
      <c r="B102" s="67"/>
      <c r="C102" s="67" t="s">
        <v>527</v>
      </c>
      <c r="D102" s="67"/>
      <c r="E102" s="67"/>
      <c r="F102" s="68"/>
      <c r="G102" s="67"/>
      <c r="H102" s="67"/>
      <c r="I102" s="67"/>
      <c r="J102" s="36">
        <f>ROUND(SUM(J91:J101),5)</f>
        <v>9464.5</v>
      </c>
    </row>
    <row r="103" spans="1:10" x14ac:dyDescent="0.25">
      <c r="A103" s="64"/>
      <c r="B103" s="64"/>
      <c r="C103" s="64" t="s">
        <v>528</v>
      </c>
      <c r="D103" s="64"/>
      <c r="E103" s="64"/>
      <c r="F103" s="65"/>
      <c r="G103" s="64"/>
      <c r="H103" s="64"/>
      <c r="I103" s="64"/>
      <c r="J103" s="57"/>
    </row>
    <row r="104" spans="1:10" x14ac:dyDescent="0.25">
      <c r="A104" s="67"/>
      <c r="B104" s="67"/>
      <c r="C104" s="67"/>
      <c r="D104" s="67"/>
      <c r="E104" s="67" t="s">
        <v>383</v>
      </c>
      <c r="F104" s="68">
        <v>42649</v>
      </c>
      <c r="G104" s="67" t="s">
        <v>529</v>
      </c>
      <c r="H104" s="67"/>
      <c r="I104" s="67" t="s">
        <v>530</v>
      </c>
      <c r="J104" s="36">
        <v>500</v>
      </c>
    </row>
    <row r="105" spans="1:10" x14ac:dyDescent="0.25">
      <c r="A105" s="67"/>
      <c r="B105" s="67"/>
      <c r="C105" s="67"/>
      <c r="D105" s="67"/>
      <c r="E105" s="67" t="s">
        <v>423</v>
      </c>
      <c r="F105" s="68">
        <v>42685</v>
      </c>
      <c r="G105" s="67"/>
      <c r="H105" s="67" t="s">
        <v>531</v>
      </c>
      <c r="I105" s="67" t="s">
        <v>532</v>
      </c>
      <c r="J105" s="36">
        <v>1</v>
      </c>
    </row>
    <row r="106" spans="1:10" x14ac:dyDescent="0.25">
      <c r="A106" s="67"/>
      <c r="B106" s="67"/>
      <c r="C106" s="67"/>
      <c r="D106" s="67"/>
      <c r="E106" s="67" t="s">
        <v>383</v>
      </c>
      <c r="F106" s="68">
        <v>42759</v>
      </c>
      <c r="G106" s="67" t="s">
        <v>533</v>
      </c>
      <c r="H106" s="67"/>
      <c r="I106" s="67" t="s">
        <v>534</v>
      </c>
      <c r="J106" s="36">
        <v>500</v>
      </c>
    </row>
    <row r="107" spans="1:10" x14ac:dyDescent="0.25">
      <c r="A107" s="67"/>
      <c r="B107" s="67"/>
      <c r="C107" s="67"/>
      <c r="D107" s="67"/>
      <c r="E107" s="67" t="s">
        <v>426</v>
      </c>
      <c r="F107" s="68">
        <v>42772</v>
      </c>
      <c r="G107" s="67"/>
      <c r="H107" s="67" t="s">
        <v>535</v>
      </c>
      <c r="I107" s="67" t="s">
        <v>536</v>
      </c>
      <c r="J107" s="36">
        <v>-44</v>
      </c>
    </row>
    <row r="108" spans="1:10" x14ac:dyDescent="0.25">
      <c r="A108" s="67"/>
      <c r="B108" s="67"/>
      <c r="C108" s="67"/>
      <c r="D108" s="67"/>
      <c r="E108" s="67" t="s">
        <v>426</v>
      </c>
      <c r="F108" s="68">
        <v>42779</v>
      </c>
      <c r="G108" s="67"/>
      <c r="H108" s="67" t="s">
        <v>535</v>
      </c>
      <c r="I108" s="67" t="s">
        <v>537</v>
      </c>
      <c r="J108" s="36">
        <v>-50</v>
      </c>
    </row>
    <row r="109" spans="1:10" x14ac:dyDescent="0.25">
      <c r="A109" s="67"/>
      <c r="B109" s="67"/>
      <c r="C109" s="67"/>
      <c r="D109" s="67"/>
      <c r="E109" s="67" t="s">
        <v>426</v>
      </c>
      <c r="F109" s="68">
        <v>42787</v>
      </c>
      <c r="G109" s="67"/>
      <c r="H109" s="67" t="s">
        <v>535</v>
      </c>
      <c r="I109" s="67" t="s">
        <v>538</v>
      </c>
      <c r="J109" s="36">
        <v>-349</v>
      </c>
    </row>
    <row r="110" spans="1:10" x14ac:dyDescent="0.25">
      <c r="A110" s="67"/>
      <c r="B110" s="67"/>
      <c r="C110" s="67"/>
      <c r="D110" s="67"/>
      <c r="E110" s="67" t="s">
        <v>383</v>
      </c>
      <c r="F110" s="68">
        <v>42814</v>
      </c>
      <c r="G110" s="67" t="s">
        <v>539</v>
      </c>
      <c r="H110" s="67"/>
      <c r="I110" s="67" t="s">
        <v>540</v>
      </c>
      <c r="J110" s="36">
        <v>200</v>
      </c>
    </row>
    <row r="111" spans="1:10" x14ac:dyDescent="0.25">
      <c r="A111" s="67"/>
      <c r="B111" s="67"/>
      <c r="C111" s="67"/>
      <c r="D111" s="67"/>
      <c r="E111" s="67" t="s">
        <v>390</v>
      </c>
      <c r="F111" s="68">
        <v>42814</v>
      </c>
      <c r="G111" s="67"/>
      <c r="H111" s="67" t="s">
        <v>535</v>
      </c>
      <c r="I111" s="67" t="s">
        <v>541</v>
      </c>
      <c r="J111" s="36">
        <v>-25</v>
      </c>
    </row>
    <row r="112" spans="1:10" x14ac:dyDescent="0.25">
      <c r="A112" s="67"/>
      <c r="B112" s="67"/>
      <c r="C112" s="67"/>
      <c r="D112" s="67"/>
      <c r="E112" s="67" t="s">
        <v>390</v>
      </c>
      <c r="F112" s="68">
        <v>42827</v>
      </c>
      <c r="G112" s="67"/>
      <c r="H112" s="67" t="s">
        <v>535</v>
      </c>
      <c r="I112" s="67" t="s">
        <v>542</v>
      </c>
      <c r="J112" s="36">
        <v>-100</v>
      </c>
    </row>
    <row r="113" spans="1:10" x14ac:dyDescent="0.25">
      <c r="A113" s="67"/>
      <c r="B113" s="67"/>
      <c r="C113" s="67"/>
      <c r="D113" s="67"/>
      <c r="E113" s="67" t="s">
        <v>390</v>
      </c>
      <c r="F113" s="68">
        <v>43259</v>
      </c>
      <c r="G113" s="67" t="s">
        <v>543</v>
      </c>
      <c r="H113" s="67" t="s">
        <v>535</v>
      </c>
      <c r="I113" s="67" t="s">
        <v>544</v>
      </c>
      <c r="J113" s="36">
        <v>-600</v>
      </c>
    </row>
    <row r="114" spans="1:10" x14ac:dyDescent="0.25">
      <c r="A114" s="67"/>
      <c r="B114" s="67"/>
      <c r="C114" s="67"/>
      <c r="D114" s="67"/>
      <c r="E114" s="67" t="s">
        <v>383</v>
      </c>
      <c r="F114" s="68">
        <v>43373</v>
      </c>
      <c r="G114" s="67" t="s">
        <v>396</v>
      </c>
      <c r="H114" s="67"/>
      <c r="I114" s="67" t="s">
        <v>545</v>
      </c>
      <c r="J114" s="36">
        <v>1600</v>
      </c>
    </row>
    <row r="115" spans="1:10" ht="15.75" thickBot="1" x14ac:dyDescent="0.3">
      <c r="A115" s="67"/>
      <c r="B115" s="67"/>
      <c r="C115" s="67"/>
      <c r="D115" s="67"/>
      <c r="E115" s="67" t="s">
        <v>390</v>
      </c>
      <c r="F115" s="68">
        <v>43420</v>
      </c>
      <c r="G115" s="67" t="s">
        <v>546</v>
      </c>
      <c r="H115" s="67" t="s">
        <v>547</v>
      </c>
      <c r="I115" s="67" t="s">
        <v>548</v>
      </c>
      <c r="J115" s="37">
        <v>-500</v>
      </c>
    </row>
    <row r="116" spans="1:10" x14ac:dyDescent="0.25">
      <c r="A116" s="67"/>
      <c r="B116" s="67"/>
      <c r="C116" s="67" t="s">
        <v>549</v>
      </c>
      <c r="D116" s="67"/>
      <c r="E116" s="67"/>
      <c r="F116" s="68"/>
      <c r="G116" s="67"/>
      <c r="H116" s="67"/>
      <c r="I116" s="67"/>
      <c r="J116" s="36">
        <f>ROUND(SUM(J103:J115),5)</f>
        <v>1133</v>
      </c>
    </row>
    <row r="117" spans="1:10" x14ac:dyDescent="0.25">
      <c r="A117" s="64"/>
      <c r="B117" s="64"/>
      <c r="C117" s="64" t="s">
        <v>550</v>
      </c>
      <c r="D117" s="64"/>
      <c r="E117" s="64"/>
      <c r="F117" s="65"/>
      <c r="G117" s="64"/>
      <c r="H117" s="64"/>
      <c r="I117" s="64"/>
      <c r="J117" s="57"/>
    </row>
    <row r="118" spans="1:10" x14ac:dyDescent="0.25">
      <c r="A118" s="67"/>
      <c r="B118" s="67"/>
      <c r="C118" s="67"/>
      <c r="D118" s="67"/>
      <c r="E118" s="67" t="s">
        <v>383</v>
      </c>
      <c r="F118" s="68">
        <v>41915</v>
      </c>
      <c r="G118" s="67" t="s">
        <v>551</v>
      </c>
      <c r="H118" s="67"/>
      <c r="I118" s="67" t="s">
        <v>552</v>
      </c>
      <c r="J118" s="36">
        <v>275</v>
      </c>
    </row>
    <row r="119" spans="1:10" ht="15.75" thickBot="1" x14ac:dyDescent="0.3">
      <c r="A119" s="67"/>
      <c r="B119" s="67"/>
      <c r="C119" s="67"/>
      <c r="D119" s="67"/>
      <c r="E119" s="67" t="s">
        <v>383</v>
      </c>
      <c r="F119" s="68">
        <v>43373</v>
      </c>
      <c r="G119" s="67" t="s">
        <v>396</v>
      </c>
      <c r="H119" s="67"/>
      <c r="I119" s="67" t="s">
        <v>397</v>
      </c>
      <c r="J119" s="37">
        <v>-275</v>
      </c>
    </row>
    <row r="120" spans="1:10" x14ac:dyDescent="0.25">
      <c r="A120" s="67"/>
      <c r="B120" s="67"/>
      <c r="C120" s="67" t="s">
        <v>553</v>
      </c>
      <c r="D120" s="67"/>
      <c r="E120" s="67"/>
      <c r="F120" s="68"/>
      <c r="G120" s="67"/>
      <c r="H120" s="67"/>
      <c r="I120" s="67"/>
      <c r="J120" s="36">
        <f>ROUND(SUM(J117:J119),5)</f>
        <v>0</v>
      </c>
    </row>
    <row r="121" spans="1:10" x14ac:dyDescent="0.25">
      <c r="A121" s="64"/>
      <c r="B121" s="64"/>
      <c r="C121" s="64" t="s">
        <v>554</v>
      </c>
      <c r="D121" s="64"/>
      <c r="E121" s="64"/>
      <c r="F121" s="65"/>
      <c r="G121" s="64"/>
      <c r="H121" s="64"/>
      <c r="I121" s="64"/>
      <c r="J121" s="57"/>
    </row>
    <row r="122" spans="1:10" x14ac:dyDescent="0.25">
      <c r="A122" s="67"/>
      <c r="B122" s="67"/>
      <c r="C122" s="67"/>
      <c r="D122" s="67"/>
      <c r="E122" s="67" t="s">
        <v>383</v>
      </c>
      <c r="F122" s="68">
        <v>40633</v>
      </c>
      <c r="G122" s="67" t="s">
        <v>555</v>
      </c>
      <c r="H122" s="67"/>
      <c r="I122" s="67" t="s">
        <v>556</v>
      </c>
      <c r="J122" s="36">
        <v>48.25</v>
      </c>
    </row>
    <row r="123" spans="1:10" ht="15.75" thickBot="1" x14ac:dyDescent="0.3">
      <c r="A123" s="67"/>
      <c r="B123" s="67"/>
      <c r="C123" s="67"/>
      <c r="D123" s="67"/>
      <c r="E123" s="67" t="s">
        <v>383</v>
      </c>
      <c r="F123" s="68">
        <v>43373</v>
      </c>
      <c r="G123" s="67" t="s">
        <v>396</v>
      </c>
      <c r="H123" s="67"/>
      <c r="I123" s="67" t="s">
        <v>397</v>
      </c>
      <c r="J123" s="37">
        <v>-48.75</v>
      </c>
    </row>
    <row r="124" spans="1:10" x14ac:dyDescent="0.25">
      <c r="A124" s="67"/>
      <c r="B124" s="67"/>
      <c r="C124" s="67" t="s">
        <v>557</v>
      </c>
      <c r="D124" s="67"/>
      <c r="E124" s="67"/>
      <c r="F124" s="68"/>
      <c r="G124" s="67"/>
      <c r="H124" s="67"/>
      <c r="I124" s="67"/>
      <c r="J124" s="36">
        <f>ROUND(SUM(J121:J123),5)</f>
        <v>-0.5</v>
      </c>
    </row>
    <row r="125" spans="1:10" x14ac:dyDescent="0.25">
      <c r="A125" s="64"/>
      <c r="B125" s="64"/>
      <c r="C125" s="64" t="s">
        <v>558</v>
      </c>
      <c r="D125" s="64"/>
      <c r="E125" s="64"/>
      <c r="F125" s="65"/>
      <c r="G125" s="64"/>
      <c r="H125" s="64"/>
      <c r="I125" s="64"/>
      <c r="J125" s="57"/>
    </row>
    <row r="126" spans="1:10" x14ac:dyDescent="0.25">
      <c r="A126" s="67"/>
      <c r="B126" s="67"/>
      <c r="C126" s="67"/>
      <c r="D126" s="67"/>
      <c r="E126" s="67" t="s">
        <v>423</v>
      </c>
      <c r="F126" s="68">
        <v>41862</v>
      </c>
      <c r="G126" s="67"/>
      <c r="H126" s="67" t="s">
        <v>559</v>
      </c>
      <c r="I126" s="67" t="s">
        <v>430</v>
      </c>
      <c r="J126" s="36">
        <v>970.04</v>
      </c>
    </row>
    <row r="127" spans="1:10" ht="15.75" thickBot="1" x14ac:dyDescent="0.3">
      <c r="A127" s="67"/>
      <c r="B127" s="67"/>
      <c r="C127" s="67"/>
      <c r="D127" s="67"/>
      <c r="E127" s="67" t="s">
        <v>383</v>
      </c>
      <c r="F127" s="68">
        <v>43373</v>
      </c>
      <c r="G127" s="67" t="s">
        <v>396</v>
      </c>
      <c r="H127" s="67"/>
      <c r="I127" s="67" t="s">
        <v>397</v>
      </c>
      <c r="J127" s="37">
        <v>-970.04</v>
      </c>
    </row>
    <row r="128" spans="1:10" x14ac:dyDescent="0.25">
      <c r="A128" s="67"/>
      <c r="B128" s="67"/>
      <c r="C128" s="67" t="s">
        <v>560</v>
      </c>
      <c r="D128" s="67"/>
      <c r="E128" s="67"/>
      <c r="F128" s="68"/>
      <c r="G128" s="67"/>
      <c r="H128" s="67"/>
      <c r="I128" s="67"/>
      <c r="J128" s="36">
        <f>ROUND(SUM(J125:J127),5)</f>
        <v>0</v>
      </c>
    </row>
    <row r="129" spans="1:10" x14ac:dyDescent="0.25">
      <c r="A129" s="64"/>
      <c r="B129" s="64"/>
      <c r="C129" s="64" t="s">
        <v>561</v>
      </c>
      <c r="D129" s="64"/>
      <c r="E129" s="64"/>
      <c r="F129" s="65"/>
      <c r="G129" s="64"/>
      <c r="H129" s="64"/>
      <c r="I129" s="64"/>
      <c r="J129" s="57"/>
    </row>
    <row r="130" spans="1:10" x14ac:dyDescent="0.25">
      <c r="A130" s="67"/>
      <c r="B130" s="67"/>
      <c r="C130" s="67"/>
      <c r="D130" s="67"/>
      <c r="E130" s="67" t="s">
        <v>383</v>
      </c>
      <c r="F130" s="68">
        <v>41274</v>
      </c>
      <c r="G130" s="67" t="s">
        <v>466</v>
      </c>
      <c r="H130" s="67"/>
      <c r="I130" s="67" t="s">
        <v>467</v>
      </c>
      <c r="J130" s="36">
        <v>5000</v>
      </c>
    </row>
    <row r="131" spans="1:10" x14ac:dyDescent="0.25">
      <c r="A131" s="67"/>
      <c r="B131" s="67"/>
      <c r="C131" s="67"/>
      <c r="D131" s="67"/>
      <c r="E131" s="67" t="s">
        <v>383</v>
      </c>
      <c r="F131" s="68">
        <v>41297</v>
      </c>
      <c r="G131" s="67" t="s">
        <v>562</v>
      </c>
      <c r="H131" s="67"/>
      <c r="I131" s="67" t="s">
        <v>563</v>
      </c>
      <c r="J131" s="36">
        <v>2333.33</v>
      </c>
    </row>
    <row r="132" spans="1:10" x14ac:dyDescent="0.25">
      <c r="A132" s="67"/>
      <c r="B132" s="67"/>
      <c r="C132" s="67"/>
      <c r="D132" s="67"/>
      <c r="E132" s="67" t="s">
        <v>383</v>
      </c>
      <c r="F132" s="68">
        <v>41478</v>
      </c>
      <c r="G132" s="67" t="s">
        <v>564</v>
      </c>
      <c r="H132" s="67"/>
      <c r="I132" s="67" t="s">
        <v>565</v>
      </c>
      <c r="J132" s="36">
        <v>3000</v>
      </c>
    </row>
    <row r="133" spans="1:10" x14ac:dyDescent="0.25">
      <c r="A133" s="67"/>
      <c r="B133" s="67"/>
      <c r="C133" s="67"/>
      <c r="D133" s="67"/>
      <c r="E133" s="67" t="s">
        <v>383</v>
      </c>
      <c r="F133" s="68">
        <v>41486</v>
      </c>
      <c r="G133" s="67" t="s">
        <v>566</v>
      </c>
      <c r="H133" s="67"/>
      <c r="I133" s="67" t="s">
        <v>567</v>
      </c>
      <c r="J133" s="36">
        <v>-507.56</v>
      </c>
    </row>
    <row r="134" spans="1:10" x14ac:dyDescent="0.25">
      <c r="A134" s="67"/>
      <c r="B134" s="67"/>
      <c r="C134" s="67"/>
      <c r="D134" s="67"/>
      <c r="E134" s="67" t="s">
        <v>383</v>
      </c>
      <c r="F134" s="68">
        <v>41578</v>
      </c>
      <c r="G134" s="67" t="s">
        <v>400</v>
      </c>
      <c r="H134" s="67"/>
      <c r="I134" s="67" t="s">
        <v>401</v>
      </c>
      <c r="J134" s="36">
        <v>-2500</v>
      </c>
    </row>
    <row r="135" spans="1:10" x14ac:dyDescent="0.25">
      <c r="A135" s="67"/>
      <c r="B135" s="67"/>
      <c r="C135" s="67"/>
      <c r="D135" s="67"/>
      <c r="E135" s="67" t="s">
        <v>383</v>
      </c>
      <c r="F135" s="68">
        <v>41608</v>
      </c>
      <c r="G135" s="67" t="s">
        <v>402</v>
      </c>
      <c r="H135" s="67"/>
      <c r="I135" s="67" t="s">
        <v>403</v>
      </c>
      <c r="J135" s="36">
        <v>-440.95</v>
      </c>
    </row>
    <row r="136" spans="1:10" x14ac:dyDescent="0.25">
      <c r="A136" s="67"/>
      <c r="B136" s="67"/>
      <c r="C136" s="67"/>
      <c r="D136" s="67"/>
      <c r="E136" s="67" t="s">
        <v>383</v>
      </c>
      <c r="F136" s="68">
        <v>41639</v>
      </c>
      <c r="G136" s="67" t="s">
        <v>404</v>
      </c>
      <c r="H136" s="67"/>
      <c r="I136" s="67" t="s">
        <v>405</v>
      </c>
      <c r="J136" s="36">
        <v>272</v>
      </c>
    </row>
    <row r="137" spans="1:10" x14ac:dyDescent="0.25">
      <c r="A137" s="67"/>
      <c r="B137" s="67"/>
      <c r="C137" s="67"/>
      <c r="D137" s="67"/>
      <c r="E137" s="67" t="s">
        <v>426</v>
      </c>
      <c r="F137" s="68">
        <v>41708</v>
      </c>
      <c r="G137" s="67"/>
      <c r="H137" s="67" t="s">
        <v>568</v>
      </c>
      <c r="I137" s="67" t="s">
        <v>569</v>
      </c>
      <c r="J137" s="36">
        <v>-11.35</v>
      </c>
    </row>
    <row r="138" spans="1:10" x14ac:dyDescent="0.25">
      <c r="A138" s="67"/>
      <c r="B138" s="67"/>
      <c r="C138" s="67"/>
      <c r="D138" s="67"/>
      <c r="E138" s="67" t="s">
        <v>426</v>
      </c>
      <c r="F138" s="68">
        <v>41736</v>
      </c>
      <c r="G138" s="67"/>
      <c r="H138" s="67" t="s">
        <v>568</v>
      </c>
      <c r="I138" s="67" t="s">
        <v>569</v>
      </c>
      <c r="J138" s="36">
        <v>-1350.88</v>
      </c>
    </row>
    <row r="139" spans="1:10" x14ac:dyDescent="0.25">
      <c r="A139" s="67"/>
      <c r="B139" s="67"/>
      <c r="C139" s="67"/>
      <c r="D139" s="67"/>
      <c r="E139" s="67" t="s">
        <v>426</v>
      </c>
      <c r="F139" s="68">
        <v>41751</v>
      </c>
      <c r="G139" s="67"/>
      <c r="H139" s="67" t="s">
        <v>568</v>
      </c>
      <c r="I139" s="67" t="s">
        <v>569</v>
      </c>
      <c r="J139" s="36">
        <v>-297</v>
      </c>
    </row>
    <row r="140" spans="1:10" x14ac:dyDescent="0.25">
      <c r="A140" s="67"/>
      <c r="B140" s="67"/>
      <c r="C140" s="67"/>
      <c r="D140" s="67"/>
      <c r="E140" s="67" t="s">
        <v>426</v>
      </c>
      <c r="F140" s="68">
        <v>41764</v>
      </c>
      <c r="G140" s="67" t="s">
        <v>570</v>
      </c>
      <c r="H140" s="67" t="s">
        <v>571</v>
      </c>
      <c r="I140" s="67" t="s">
        <v>572</v>
      </c>
      <c r="J140" s="36">
        <v>-45</v>
      </c>
    </row>
    <row r="141" spans="1:10" x14ac:dyDescent="0.25">
      <c r="A141" s="67"/>
      <c r="B141" s="67"/>
      <c r="C141" s="67"/>
      <c r="D141" s="67"/>
      <c r="E141" s="67" t="s">
        <v>426</v>
      </c>
      <c r="F141" s="68">
        <v>41794</v>
      </c>
      <c r="G141" s="67" t="s">
        <v>570</v>
      </c>
      <c r="H141" s="67" t="s">
        <v>571</v>
      </c>
      <c r="I141" s="67" t="s">
        <v>573</v>
      </c>
      <c r="J141" s="36">
        <v>-30</v>
      </c>
    </row>
    <row r="142" spans="1:10" x14ac:dyDescent="0.25">
      <c r="A142" s="67"/>
      <c r="B142" s="67"/>
      <c r="C142" s="67"/>
      <c r="D142" s="67"/>
      <c r="E142" s="67" t="s">
        <v>426</v>
      </c>
      <c r="F142" s="68">
        <v>41808</v>
      </c>
      <c r="G142" s="67"/>
      <c r="H142" s="67" t="s">
        <v>574</v>
      </c>
      <c r="I142" s="67" t="s">
        <v>575</v>
      </c>
      <c r="J142" s="36">
        <v>-53.33</v>
      </c>
    </row>
    <row r="143" spans="1:10" x14ac:dyDescent="0.25">
      <c r="A143" s="67"/>
      <c r="B143" s="67"/>
      <c r="C143" s="67"/>
      <c r="D143" s="67"/>
      <c r="E143" s="67" t="s">
        <v>426</v>
      </c>
      <c r="F143" s="68">
        <v>41932</v>
      </c>
      <c r="G143" s="67"/>
      <c r="H143" s="67" t="s">
        <v>576</v>
      </c>
      <c r="I143" s="67" t="s">
        <v>577</v>
      </c>
      <c r="J143" s="36">
        <v>-1574.12</v>
      </c>
    </row>
    <row r="144" spans="1:10" x14ac:dyDescent="0.25">
      <c r="A144" s="67"/>
      <c r="B144" s="67"/>
      <c r="C144" s="67"/>
      <c r="D144" s="67"/>
      <c r="E144" s="67" t="s">
        <v>426</v>
      </c>
      <c r="F144" s="68">
        <v>42044</v>
      </c>
      <c r="G144" s="67" t="s">
        <v>570</v>
      </c>
      <c r="H144" s="67" t="s">
        <v>571</v>
      </c>
      <c r="I144" s="67" t="s">
        <v>578</v>
      </c>
      <c r="J144" s="36">
        <v>-465</v>
      </c>
    </row>
    <row r="145" spans="1:10" x14ac:dyDescent="0.25">
      <c r="A145" s="67"/>
      <c r="B145" s="67"/>
      <c r="C145" s="67"/>
      <c r="D145" s="67"/>
      <c r="E145" s="67" t="s">
        <v>426</v>
      </c>
      <c r="F145" s="68">
        <v>42058</v>
      </c>
      <c r="G145" s="67" t="s">
        <v>570</v>
      </c>
      <c r="H145" s="67" t="s">
        <v>571</v>
      </c>
      <c r="I145" s="67" t="s">
        <v>578</v>
      </c>
      <c r="J145" s="36">
        <v>-277.5</v>
      </c>
    </row>
    <row r="146" spans="1:10" x14ac:dyDescent="0.25">
      <c r="A146" s="67"/>
      <c r="B146" s="67"/>
      <c r="C146" s="67"/>
      <c r="D146" s="67"/>
      <c r="E146" s="67" t="s">
        <v>426</v>
      </c>
      <c r="F146" s="68">
        <v>42079</v>
      </c>
      <c r="G146" s="67" t="s">
        <v>570</v>
      </c>
      <c r="H146" s="67" t="s">
        <v>571</v>
      </c>
      <c r="I146" s="67" t="s">
        <v>578</v>
      </c>
      <c r="J146" s="36">
        <v>-435</v>
      </c>
    </row>
    <row r="147" spans="1:10" x14ac:dyDescent="0.25">
      <c r="A147" s="67"/>
      <c r="B147" s="67"/>
      <c r="C147" s="67"/>
      <c r="D147" s="67"/>
      <c r="E147" s="67" t="s">
        <v>426</v>
      </c>
      <c r="F147" s="68">
        <v>42093</v>
      </c>
      <c r="G147" s="67" t="s">
        <v>570</v>
      </c>
      <c r="H147" s="67" t="s">
        <v>571</v>
      </c>
      <c r="I147" s="67" t="s">
        <v>578</v>
      </c>
      <c r="J147" s="36">
        <v>-255</v>
      </c>
    </row>
    <row r="148" spans="1:10" x14ac:dyDescent="0.25">
      <c r="A148" s="67"/>
      <c r="B148" s="67"/>
      <c r="C148" s="67"/>
      <c r="D148" s="67"/>
      <c r="E148" s="67" t="s">
        <v>426</v>
      </c>
      <c r="F148" s="68">
        <v>42107</v>
      </c>
      <c r="G148" s="67" t="s">
        <v>570</v>
      </c>
      <c r="H148" s="67" t="s">
        <v>571</v>
      </c>
      <c r="I148" s="67" t="s">
        <v>578</v>
      </c>
      <c r="J148" s="36">
        <v>-120</v>
      </c>
    </row>
    <row r="149" spans="1:10" x14ac:dyDescent="0.25">
      <c r="A149" s="67"/>
      <c r="B149" s="67"/>
      <c r="C149" s="67"/>
      <c r="D149" s="67"/>
      <c r="E149" s="67" t="s">
        <v>426</v>
      </c>
      <c r="F149" s="68">
        <v>42114</v>
      </c>
      <c r="G149" s="67" t="s">
        <v>570</v>
      </c>
      <c r="H149" s="67" t="s">
        <v>571</v>
      </c>
      <c r="I149" s="67" t="s">
        <v>578</v>
      </c>
      <c r="J149" s="36">
        <v>-7.5</v>
      </c>
    </row>
    <row r="150" spans="1:10" x14ac:dyDescent="0.25">
      <c r="A150" s="67"/>
      <c r="B150" s="67"/>
      <c r="C150" s="67"/>
      <c r="D150" s="67"/>
      <c r="E150" s="67" t="s">
        <v>426</v>
      </c>
      <c r="F150" s="68">
        <v>42121</v>
      </c>
      <c r="G150" s="67" t="s">
        <v>570</v>
      </c>
      <c r="H150" s="67" t="s">
        <v>571</v>
      </c>
      <c r="I150" s="67" t="s">
        <v>578</v>
      </c>
      <c r="J150" s="36">
        <v>-7.5</v>
      </c>
    </row>
    <row r="151" spans="1:10" x14ac:dyDescent="0.25">
      <c r="A151" s="67"/>
      <c r="B151" s="67"/>
      <c r="C151" s="67"/>
      <c r="D151" s="67"/>
      <c r="E151" s="67" t="s">
        <v>426</v>
      </c>
      <c r="F151" s="68">
        <v>42135</v>
      </c>
      <c r="G151" s="67" t="s">
        <v>570</v>
      </c>
      <c r="H151" s="67" t="s">
        <v>571</v>
      </c>
      <c r="I151" s="67" t="s">
        <v>578</v>
      </c>
      <c r="J151" s="36">
        <v>-240</v>
      </c>
    </row>
    <row r="152" spans="1:10" x14ac:dyDescent="0.25">
      <c r="A152" s="67"/>
      <c r="B152" s="67"/>
      <c r="C152" s="67"/>
      <c r="D152" s="67"/>
      <c r="E152" s="67" t="s">
        <v>426</v>
      </c>
      <c r="F152" s="68">
        <v>42142</v>
      </c>
      <c r="G152" s="67" t="s">
        <v>570</v>
      </c>
      <c r="H152" s="67" t="s">
        <v>571</v>
      </c>
      <c r="I152" s="67" t="s">
        <v>578</v>
      </c>
      <c r="J152" s="36">
        <v>-30</v>
      </c>
    </row>
    <row r="153" spans="1:10" x14ac:dyDescent="0.25">
      <c r="A153" s="67"/>
      <c r="B153" s="67"/>
      <c r="C153" s="67"/>
      <c r="D153" s="67"/>
      <c r="E153" s="67" t="s">
        <v>426</v>
      </c>
      <c r="F153" s="68">
        <v>42261</v>
      </c>
      <c r="G153" s="67" t="s">
        <v>570</v>
      </c>
      <c r="H153" s="67" t="s">
        <v>571</v>
      </c>
      <c r="I153" s="67" t="s">
        <v>579</v>
      </c>
      <c r="J153" s="36">
        <v>-240</v>
      </c>
    </row>
    <row r="154" spans="1:10" x14ac:dyDescent="0.25">
      <c r="A154" s="67"/>
      <c r="B154" s="67"/>
      <c r="C154" s="67"/>
      <c r="D154" s="67"/>
      <c r="E154" s="67" t="s">
        <v>426</v>
      </c>
      <c r="F154" s="68">
        <v>42269</v>
      </c>
      <c r="G154" s="67"/>
      <c r="H154" s="67" t="s">
        <v>571</v>
      </c>
      <c r="I154" s="67" t="s">
        <v>579</v>
      </c>
      <c r="J154" s="36">
        <v>-495</v>
      </c>
    </row>
    <row r="155" spans="1:10" x14ac:dyDescent="0.25">
      <c r="A155" s="67"/>
      <c r="B155" s="67"/>
      <c r="C155" s="67"/>
      <c r="D155" s="67"/>
      <c r="E155" s="67" t="s">
        <v>426</v>
      </c>
      <c r="F155" s="68">
        <v>42275</v>
      </c>
      <c r="G155" s="67" t="s">
        <v>570</v>
      </c>
      <c r="H155" s="67" t="s">
        <v>571</v>
      </c>
      <c r="I155" s="67" t="s">
        <v>579</v>
      </c>
      <c r="J155" s="36">
        <v>-457.5</v>
      </c>
    </row>
    <row r="156" spans="1:10" x14ac:dyDescent="0.25">
      <c r="A156" s="67"/>
      <c r="B156" s="67"/>
      <c r="C156" s="67"/>
      <c r="D156" s="67"/>
      <c r="E156" s="67" t="s">
        <v>426</v>
      </c>
      <c r="F156" s="68">
        <v>42282</v>
      </c>
      <c r="G156" s="67" t="s">
        <v>570</v>
      </c>
      <c r="H156" s="67" t="s">
        <v>571</v>
      </c>
      <c r="I156" s="67" t="s">
        <v>579</v>
      </c>
      <c r="J156" s="36">
        <v>-457.5</v>
      </c>
    </row>
    <row r="157" spans="1:10" x14ac:dyDescent="0.25">
      <c r="A157" s="67"/>
      <c r="B157" s="67"/>
      <c r="C157" s="67"/>
      <c r="D157" s="67"/>
      <c r="E157" s="67" t="s">
        <v>426</v>
      </c>
      <c r="F157" s="68">
        <v>42290</v>
      </c>
      <c r="G157" s="67" t="s">
        <v>570</v>
      </c>
      <c r="H157" s="67" t="s">
        <v>571</v>
      </c>
      <c r="I157" s="67" t="s">
        <v>579</v>
      </c>
      <c r="J157" s="36">
        <v>-226.71</v>
      </c>
    </row>
    <row r="158" spans="1:10" x14ac:dyDescent="0.25">
      <c r="A158" s="67"/>
      <c r="B158" s="67"/>
      <c r="C158" s="67"/>
      <c r="D158" s="67"/>
      <c r="E158" s="67" t="s">
        <v>383</v>
      </c>
      <c r="F158" s="68">
        <v>42370</v>
      </c>
      <c r="G158" s="67" t="s">
        <v>410</v>
      </c>
      <c r="H158" s="67"/>
      <c r="I158" s="67" t="s">
        <v>411</v>
      </c>
      <c r="J158" s="36">
        <v>419.1</v>
      </c>
    </row>
    <row r="159" spans="1:10" x14ac:dyDescent="0.25">
      <c r="A159" s="67"/>
      <c r="B159" s="67"/>
      <c r="C159" s="67"/>
      <c r="D159" s="67"/>
      <c r="E159" s="67" t="s">
        <v>426</v>
      </c>
      <c r="F159" s="68">
        <v>42409</v>
      </c>
      <c r="G159" s="67" t="s">
        <v>570</v>
      </c>
      <c r="H159" s="67" t="s">
        <v>571</v>
      </c>
      <c r="I159" s="67" t="s">
        <v>580</v>
      </c>
      <c r="J159" s="36">
        <v>-80</v>
      </c>
    </row>
    <row r="160" spans="1:10" x14ac:dyDescent="0.25">
      <c r="A160" s="67"/>
      <c r="B160" s="67"/>
      <c r="C160" s="67"/>
      <c r="D160" s="67"/>
      <c r="E160" s="67" t="s">
        <v>426</v>
      </c>
      <c r="F160" s="68">
        <v>42436</v>
      </c>
      <c r="G160" s="67" t="s">
        <v>570</v>
      </c>
      <c r="H160" s="67" t="s">
        <v>571</v>
      </c>
      <c r="I160" s="67" t="s">
        <v>581</v>
      </c>
      <c r="J160" s="36">
        <v>-217.5</v>
      </c>
    </row>
    <row r="161" spans="1:10" x14ac:dyDescent="0.25">
      <c r="A161" s="67"/>
      <c r="B161" s="67"/>
      <c r="C161" s="67"/>
      <c r="D161" s="67"/>
      <c r="E161" s="67" t="s">
        <v>426</v>
      </c>
      <c r="F161" s="68">
        <v>42457</v>
      </c>
      <c r="G161" s="67" t="s">
        <v>570</v>
      </c>
      <c r="H161" s="67" t="s">
        <v>571</v>
      </c>
      <c r="I161" s="67" t="s">
        <v>582</v>
      </c>
      <c r="J161" s="36">
        <v>-15</v>
      </c>
    </row>
    <row r="162" spans="1:10" x14ac:dyDescent="0.25">
      <c r="A162" s="67"/>
      <c r="B162" s="67"/>
      <c r="C162" s="67"/>
      <c r="D162" s="67"/>
      <c r="E162" s="67" t="s">
        <v>426</v>
      </c>
      <c r="F162" s="68">
        <v>42527</v>
      </c>
      <c r="G162" s="67" t="s">
        <v>570</v>
      </c>
      <c r="H162" s="67" t="s">
        <v>571</v>
      </c>
      <c r="I162" s="67" t="s">
        <v>583</v>
      </c>
      <c r="J162" s="36">
        <v>-120</v>
      </c>
    </row>
    <row r="163" spans="1:10" x14ac:dyDescent="0.25">
      <c r="A163" s="67"/>
      <c r="B163" s="67"/>
      <c r="C163" s="67"/>
      <c r="D163" s="67"/>
      <c r="E163" s="67" t="s">
        <v>426</v>
      </c>
      <c r="F163" s="68">
        <v>42654</v>
      </c>
      <c r="G163" s="67" t="s">
        <v>570</v>
      </c>
      <c r="H163" s="67" t="s">
        <v>571</v>
      </c>
      <c r="I163" s="67" t="s">
        <v>584</v>
      </c>
      <c r="J163" s="36">
        <v>-68</v>
      </c>
    </row>
    <row r="164" spans="1:10" ht="15.75" thickBot="1" x14ac:dyDescent="0.3">
      <c r="A164" s="67"/>
      <c r="B164" s="67"/>
      <c r="C164" s="67"/>
      <c r="D164" s="67"/>
      <c r="E164" s="67" t="s">
        <v>383</v>
      </c>
      <c r="F164" s="68">
        <v>43373</v>
      </c>
      <c r="G164" s="67" t="s">
        <v>396</v>
      </c>
      <c r="H164" s="67"/>
      <c r="I164" s="67" t="s">
        <v>585</v>
      </c>
      <c r="J164" s="37">
        <v>0.47</v>
      </c>
    </row>
    <row r="165" spans="1:10" x14ac:dyDescent="0.25">
      <c r="A165" s="67"/>
      <c r="B165" s="67"/>
      <c r="C165" s="67" t="s">
        <v>586</v>
      </c>
      <c r="D165" s="67"/>
      <c r="E165" s="67"/>
      <c r="F165" s="68"/>
      <c r="G165" s="67"/>
      <c r="H165" s="67"/>
      <c r="I165" s="67"/>
      <c r="J165" s="36">
        <f>ROUND(SUM(J129:J164),5)</f>
        <v>0</v>
      </c>
    </row>
    <row r="166" spans="1:10" x14ac:dyDescent="0.25">
      <c r="A166" s="64"/>
      <c r="B166" s="64"/>
      <c r="C166" s="64" t="s">
        <v>587</v>
      </c>
      <c r="D166" s="64"/>
      <c r="E166" s="64"/>
      <c r="F166" s="65"/>
      <c r="G166" s="64"/>
      <c r="H166" s="64"/>
      <c r="I166" s="64"/>
      <c r="J166" s="57"/>
    </row>
    <row r="167" spans="1:10" x14ac:dyDescent="0.25">
      <c r="A167" s="67"/>
      <c r="B167" s="67"/>
      <c r="C167" s="67"/>
      <c r="D167" s="67"/>
      <c r="E167" s="67" t="s">
        <v>383</v>
      </c>
      <c r="F167" s="68">
        <v>42370</v>
      </c>
      <c r="G167" s="67" t="s">
        <v>410</v>
      </c>
      <c r="H167" s="67"/>
      <c r="I167" s="67" t="s">
        <v>411</v>
      </c>
      <c r="J167" s="36">
        <v>500</v>
      </c>
    </row>
    <row r="168" spans="1:10" x14ac:dyDescent="0.25">
      <c r="A168" s="67"/>
      <c r="B168" s="67"/>
      <c r="C168" s="67"/>
      <c r="D168" s="67"/>
      <c r="E168" s="67" t="s">
        <v>426</v>
      </c>
      <c r="F168" s="68">
        <v>42445</v>
      </c>
      <c r="G168" s="67" t="s">
        <v>570</v>
      </c>
      <c r="H168" s="67" t="s">
        <v>571</v>
      </c>
      <c r="I168" s="67" t="s">
        <v>588</v>
      </c>
      <c r="J168" s="36">
        <v>-7.5</v>
      </c>
    </row>
    <row r="169" spans="1:10" x14ac:dyDescent="0.25">
      <c r="A169" s="67"/>
      <c r="B169" s="67"/>
      <c r="C169" s="67"/>
      <c r="D169" s="67"/>
      <c r="E169" s="67" t="s">
        <v>426</v>
      </c>
      <c r="F169" s="68">
        <v>42457</v>
      </c>
      <c r="G169" s="67" t="s">
        <v>570</v>
      </c>
      <c r="H169" s="67" t="s">
        <v>571</v>
      </c>
      <c r="I169" s="67" t="s">
        <v>588</v>
      </c>
      <c r="J169" s="36">
        <v>-15</v>
      </c>
    </row>
    <row r="170" spans="1:10" x14ac:dyDescent="0.25">
      <c r="A170" s="67"/>
      <c r="B170" s="67"/>
      <c r="C170" s="67"/>
      <c r="D170" s="67"/>
      <c r="E170" s="67" t="s">
        <v>426</v>
      </c>
      <c r="F170" s="68">
        <v>42513</v>
      </c>
      <c r="G170" s="67" t="s">
        <v>570</v>
      </c>
      <c r="H170" s="67" t="s">
        <v>571</v>
      </c>
      <c r="I170" s="67" t="s">
        <v>588</v>
      </c>
      <c r="J170" s="36">
        <v>-90</v>
      </c>
    </row>
    <row r="171" spans="1:10" x14ac:dyDescent="0.25">
      <c r="A171" s="67"/>
      <c r="B171" s="67"/>
      <c r="C171" s="67"/>
      <c r="D171" s="67"/>
      <c r="E171" s="67" t="s">
        <v>426</v>
      </c>
      <c r="F171" s="68">
        <v>42548</v>
      </c>
      <c r="G171" s="67"/>
      <c r="H171" s="67" t="s">
        <v>468</v>
      </c>
      <c r="I171" s="67" t="s">
        <v>589</v>
      </c>
      <c r="J171" s="36">
        <v>-81.45</v>
      </c>
    </row>
    <row r="172" spans="1:10" x14ac:dyDescent="0.25">
      <c r="A172" s="67"/>
      <c r="B172" s="67"/>
      <c r="C172" s="67"/>
      <c r="D172" s="67"/>
      <c r="E172" s="67" t="s">
        <v>426</v>
      </c>
      <c r="F172" s="68">
        <v>42576</v>
      </c>
      <c r="G172" s="67"/>
      <c r="H172" s="67" t="s">
        <v>468</v>
      </c>
      <c r="I172" s="67" t="s">
        <v>590</v>
      </c>
      <c r="J172" s="36">
        <v>-58.93</v>
      </c>
    </row>
    <row r="173" spans="1:10" x14ac:dyDescent="0.25">
      <c r="A173" s="67"/>
      <c r="B173" s="67"/>
      <c r="C173" s="67"/>
      <c r="D173" s="67"/>
      <c r="E173" s="67" t="s">
        <v>423</v>
      </c>
      <c r="F173" s="68">
        <v>43067</v>
      </c>
      <c r="G173" s="67"/>
      <c r="H173" s="67"/>
      <c r="I173" s="67" t="s">
        <v>591</v>
      </c>
      <c r="J173" s="36">
        <v>99.69</v>
      </c>
    </row>
    <row r="174" spans="1:10" x14ac:dyDescent="0.25">
      <c r="A174" s="67"/>
      <c r="B174" s="67"/>
      <c r="C174" s="67"/>
      <c r="D174" s="67"/>
      <c r="E174" s="67" t="s">
        <v>423</v>
      </c>
      <c r="F174" s="68">
        <v>43769</v>
      </c>
      <c r="G174" s="67"/>
      <c r="H174" s="67"/>
      <c r="I174" s="67" t="s">
        <v>592</v>
      </c>
      <c r="J174" s="36">
        <v>357.64</v>
      </c>
    </row>
    <row r="175" spans="1:10" ht="15.75" thickBot="1" x14ac:dyDescent="0.3">
      <c r="A175" s="67"/>
      <c r="B175" s="67"/>
      <c r="C175" s="67"/>
      <c r="D175" s="67"/>
      <c r="E175" s="67" t="s">
        <v>423</v>
      </c>
      <c r="F175" s="68">
        <v>43769</v>
      </c>
      <c r="G175" s="67"/>
      <c r="H175" s="67"/>
      <c r="I175" s="67" t="s">
        <v>593</v>
      </c>
      <c r="J175" s="37">
        <v>-13.8</v>
      </c>
    </row>
    <row r="176" spans="1:10" x14ac:dyDescent="0.25">
      <c r="A176" s="67"/>
      <c r="B176" s="67"/>
      <c r="C176" s="67" t="s">
        <v>594</v>
      </c>
      <c r="D176" s="67"/>
      <c r="E176" s="67"/>
      <c r="F176" s="68"/>
      <c r="G176" s="67"/>
      <c r="H176" s="67"/>
      <c r="I176" s="67"/>
      <c r="J176" s="36">
        <f>ROUND(SUM(J166:J175),5)</f>
        <v>690.65</v>
      </c>
    </row>
    <row r="177" spans="1:10" x14ac:dyDescent="0.25">
      <c r="A177" s="64"/>
      <c r="B177" s="64"/>
      <c r="C177" s="64" t="s">
        <v>595</v>
      </c>
      <c r="D177" s="64"/>
      <c r="E177" s="64"/>
      <c r="F177" s="65"/>
      <c r="G177" s="64"/>
      <c r="H177" s="64"/>
      <c r="I177" s="64"/>
      <c r="J177" s="57"/>
    </row>
    <row r="178" spans="1:10" x14ac:dyDescent="0.25">
      <c r="A178" s="67"/>
      <c r="B178" s="67"/>
      <c r="C178" s="67"/>
      <c r="D178" s="67"/>
      <c r="E178" s="67" t="s">
        <v>383</v>
      </c>
      <c r="F178" s="68">
        <v>41915</v>
      </c>
      <c r="G178" s="67" t="s">
        <v>551</v>
      </c>
      <c r="H178" s="67"/>
      <c r="I178" s="67" t="s">
        <v>552</v>
      </c>
      <c r="J178" s="36">
        <v>500</v>
      </c>
    </row>
    <row r="179" spans="1:10" x14ac:dyDescent="0.25">
      <c r="A179" s="67"/>
      <c r="B179" s="67"/>
      <c r="C179" s="67"/>
      <c r="D179" s="67"/>
      <c r="E179" s="67" t="s">
        <v>383</v>
      </c>
      <c r="F179" s="68">
        <v>42370</v>
      </c>
      <c r="G179" s="67" t="s">
        <v>410</v>
      </c>
      <c r="H179" s="67"/>
      <c r="I179" s="67" t="s">
        <v>411</v>
      </c>
      <c r="J179" s="36">
        <v>500</v>
      </c>
    </row>
    <row r="180" spans="1:10" x14ac:dyDescent="0.25">
      <c r="A180" s="67"/>
      <c r="B180" s="67"/>
      <c r="C180" s="67"/>
      <c r="D180" s="67"/>
      <c r="E180" s="67" t="s">
        <v>426</v>
      </c>
      <c r="F180" s="68">
        <v>42446</v>
      </c>
      <c r="G180" s="67"/>
      <c r="H180" s="67" t="s">
        <v>596</v>
      </c>
      <c r="I180" s="67" t="s">
        <v>597</v>
      </c>
      <c r="J180" s="36">
        <v>-500</v>
      </c>
    </row>
    <row r="181" spans="1:10" x14ac:dyDescent="0.25">
      <c r="A181" s="67"/>
      <c r="B181" s="67"/>
      <c r="C181" s="67"/>
      <c r="D181" s="67"/>
      <c r="E181" s="67" t="s">
        <v>383</v>
      </c>
      <c r="F181" s="68">
        <v>42767</v>
      </c>
      <c r="G181" s="67" t="s">
        <v>598</v>
      </c>
      <c r="H181" s="67"/>
      <c r="I181" s="67" t="s">
        <v>599</v>
      </c>
      <c r="J181" s="36">
        <v>3000</v>
      </c>
    </row>
    <row r="182" spans="1:10" x14ac:dyDescent="0.25">
      <c r="A182" s="67"/>
      <c r="B182" s="67"/>
      <c r="C182" s="67"/>
      <c r="D182" s="67"/>
      <c r="E182" s="67" t="s">
        <v>390</v>
      </c>
      <c r="F182" s="68">
        <v>42996</v>
      </c>
      <c r="G182" s="67" t="s">
        <v>600</v>
      </c>
      <c r="H182" s="67" t="s">
        <v>601</v>
      </c>
      <c r="I182" s="67" t="s">
        <v>602</v>
      </c>
      <c r="J182" s="36">
        <v>-1197.58</v>
      </c>
    </row>
    <row r="183" spans="1:10" x14ac:dyDescent="0.25">
      <c r="A183" s="67"/>
      <c r="B183" s="67"/>
      <c r="C183" s="67"/>
      <c r="D183" s="67"/>
      <c r="E183" s="67" t="s">
        <v>390</v>
      </c>
      <c r="F183" s="68">
        <v>42996</v>
      </c>
      <c r="G183" s="67" t="s">
        <v>600</v>
      </c>
      <c r="H183" s="67" t="s">
        <v>601</v>
      </c>
      <c r="I183" s="67" t="s">
        <v>603</v>
      </c>
      <c r="J183" s="36">
        <v>-5.99</v>
      </c>
    </row>
    <row r="184" spans="1:10" ht="15.75" thickBot="1" x14ac:dyDescent="0.3">
      <c r="A184" s="67"/>
      <c r="B184" s="67"/>
      <c r="C184" s="67"/>
      <c r="D184" s="67"/>
      <c r="E184" s="67" t="s">
        <v>390</v>
      </c>
      <c r="F184" s="68">
        <v>43414</v>
      </c>
      <c r="G184" s="67" t="s">
        <v>604</v>
      </c>
      <c r="H184" s="67" t="s">
        <v>605</v>
      </c>
      <c r="I184" s="67" t="s">
        <v>606</v>
      </c>
      <c r="J184" s="37">
        <v>-200</v>
      </c>
    </row>
    <row r="185" spans="1:10" x14ac:dyDescent="0.25">
      <c r="A185" s="67"/>
      <c r="B185" s="67"/>
      <c r="C185" s="67" t="s">
        <v>607</v>
      </c>
      <c r="D185" s="67"/>
      <c r="E185" s="67"/>
      <c r="F185" s="68"/>
      <c r="G185" s="67"/>
      <c r="H185" s="67"/>
      <c r="I185" s="67"/>
      <c r="J185" s="36">
        <f>ROUND(SUM(J177:J184),5)</f>
        <v>2096.4299999999998</v>
      </c>
    </row>
    <row r="186" spans="1:10" x14ac:dyDescent="0.25">
      <c r="A186" s="64"/>
      <c r="B186" s="64"/>
      <c r="C186" s="64" t="s">
        <v>608</v>
      </c>
      <c r="D186" s="64"/>
      <c r="E186" s="64"/>
      <c r="F186" s="65"/>
      <c r="G186" s="64"/>
      <c r="H186" s="64"/>
      <c r="I186" s="64"/>
      <c r="J186" s="57"/>
    </row>
    <row r="187" spans="1:10" x14ac:dyDescent="0.25">
      <c r="A187" s="67"/>
      <c r="B187" s="67"/>
      <c r="C187" s="67"/>
      <c r="D187" s="67"/>
      <c r="E187" s="67" t="s">
        <v>383</v>
      </c>
      <c r="F187" s="68">
        <v>40755</v>
      </c>
      <c r="G187" s="67" t="s">
        <v>609</v>
      </c>
      <c r="H187" s="67"/>
      <c r="I187" s="67" t="s">
        <v>610</v>
      </c>
      <c r="J187" s="36">
        <v>100</v>
      </c>
    </row>
    <row r="188" spans="1:10" x14ac:dyDescent="0.25">
      <c r="A188" s="67"/>
      <c r="B188" s="67"/>
      <c r="C188" s="67"/>
      <c r="D188" s="67"/>
      <c r="E188" s="67" t="s">
        <v>426</v>
      </c>
      <c r="F188" s="68">
        <v>42275</v>
      </c>
      <c r="G188" s="67" t="s">
        <v>570</v>
      </c>
      <c r="H188" s="67" t="s">
        <v>611</v>
      </c>
      <c r="I188" s="67" t="s">
        <v>612</v>
      </c>
      <c r="J188" s="36">
        <v>-100</v>
      </c>
    </row>
    <row r="189" spans="1:10" x14ac:dyDescent="0.25">
      <c r="A189" s="67"/>
      <c r="B189" s="67"/>
      <c r="C189" s="67"/>
      <c r="D189" s="67"/>
      <c r="E189" s="67" t="s">
        <v>390</v>
      </c>
      <c r="F189" s="68">
        <v>43293</v>
      </c>
      <c r="G189" s="67" t="s">
        <v>613</v>
      </c>
      <c r="H189" s="67" t="s">
        <v>611</v>
      </c>
      <c r="I189" s="67" t="s">
        <v>614</v>
      </c>
      <c r="J189" s="36">
        <v>-193.43</v>
      </c>
    </row>
    <row r="190" spans="1:10" x14ac:dyDescent="0.25">
      <c r="A190" s="67"/>
      <c r="B190" s="67"/>
      <c r="C190" s="67"/>
      <c r="D190" s="67"/>
      <c r="E190" s="67" t="s">
        <v>390</v>
      </c>
      <c r="F190" s="68">
        <v>43293</v>
      </c>
      <c r="G190" s="67" t="s">
        <v>613</v>
      </c>
      <c r="H190" s="67" t="s">
        <v>611</v>
      </c>
      <c r="I190" s="67" t="s">
        <v>499</v>
      </c>
      <c r="J190" s="36">
        <v>-2.99</v>
      </c>
    </row>
    <row r="191" spans="1:10" ht="15.75" thickBot="1" x14ac:dyDescent="0.3">
      <c r="A191" s="67"/>
      <c r="B191" s="67"/>
      <c r="C191" s="67"/>
      <c r="D191" s="67"/>
      <c r="E191" s="67" t="s">
        <v>390</v>
      </c>
      <c r="F191" s="68">
        <v>43616</v>
      </c>
      <c r="G191" s="67" t="s">
        <v>615</v>
      </c>
      <c r="H191" s="67" t="s">
        <v>611</v>
      </c>
      <c r="I191" s="67" t="s">
        <v>616</v>
      </c>
      <c r="J191" s="37">
        <v>-717.5</v>
      </c>
    </row>
    <row r="192" spans="1:10" x14ac:dyDescent="0.25">
      <c r="A192" s="67"/>
      <c r="B192" s="67"/>
      <c r="C192" s="67" t="s">
        <v>617</v>
      </c>
      <c r="D192" s="67"/>
      <c r="E192" s="67"/>
      <c r="F192" s="68"/>
      <c r="G192" s="67"/>
      <c r="H192" s="67"/>
      <c r="I192" s="67"/>
      <c r="J192" s="36">
        <f>ROUND(SUM(J186:J191),5)</f>
        <v>-913.92</v>
      </c>
    </row>
    <row r="193" spans="1:10" x14ac:dyDescent="0.25">
      <c r="A193" s="64"/>
      <c r="B193" s="64"/>
      <c r="C193" s="64" t="s">
        <v>618</v>
      </c>
      <c r="D193" s="64"/>
      <c r="E193" s="64"/>
      <c r="F193" s="65"/>
      <c r="G193" s="64"/>
      <c r="H193" s="64"/>
      <c r="I193" s="64"/>
      <c r="J193" s="57"/>
    </row>
    <row r="194" spans="1:10" x14ac:dyDescent="0.25">
      <c r="A194" s="67"/>
      <c r="B194" s="67"/>
      <c r="C194" s="67"/>
      <c r="D194" s="67"/>
      <c r="E194" s="67" t="s">
        <v>423</v>
      </c>
      <c r="F194" s="68">
        <v>42641</v>
      </c>
      <c r="G194" s="67"/>
      <c r="H194" s="67"/>
      <c r="I194" s="67" t="s">
        <v>619</v>
      </c>
      <c r="J194" s="36">
        <v>2</v>
      </c>
    </row>
    <row r="195" spans="1:10" x14ac:dyDescent="0.25">
      <c r="A195" s="67"/>
      <c r="B195" s="67"/>
      <c r="C195" s="67"/>
      <c r="D195" s="67"/>
      <c r="E195" s="67" t="s">
        <v>423</v>
      </c>
      <c r="F195" s="68">
        <v>42641</v>
      </c>
      <c r="G195" s="67"/>
      <c r="H195" s="67"/>
      <c r="I195" s="67" t="s">
        <v>619</v>
      </c>
      <c r="J195" s="36">
        <v>-0.36</v>
      </c>
    </row>
    <row r="196" spans="1:10" x14ac:dyDescent="0.25">
      <c r="A196" s="67"/>
      <c r="B196" s="67"/>
      <c r="C196" s="67"/>
      <c r="D196" s="67"/>
      <c r="E196" s="67" t="s">
        <v>383</v>
      </c>
      <c r="F196" s="68">
        <v>42690</v>
      </c>
      <c r="G196" s="67" t="s">
        <v>620</v>
      </c>
      <c r="H196" s="67"/>
      <c r="I196" s="67" t="s">
        <v>621</v>
      </c>
      <c r="J196" s="36">
        <v>500</v>
      </c>
    </row>
    <row r="197" spans="1:10" x14ac:dyDescent="0.25">
      <c r="A197" s="67"/>
      <c r="B197" s="67"/>
      <c r="C197" s="67"/>
      <c r="D197" s="67"/>
      <c r="E197" s="67" t="s">
        <v>423</v>
      </c>
      <c r="F197" s="68">
        <v>42754</v>
      </c>
      <c r="G197" s="67"/>
      <c r="H197" s="67"/>
      <c r="I197" s="67" t="s">
        <v>622</v>
      </c>
      <c r="J197" s="36">
        <v>3</v>
      </c>
    </row>
    <row r="198" spans="1:10" x14ac:dyDescent="0.25">
      <c r="A198" s="67"/>
      <c r="B198" s="67"/>
      <c r="C198" s="67"/>
      <c r="D198" s="67"/>
      <c r="E198" s="67" t="s">
        <v>423</v>
      </c>
      <c r="F198" s="68">
        <v>42754</v>
      </c>
      <c r="G198" s="67"/>
      <c r="H198" s="67"/>
      <c r="I198" s="67" t="s">
        <v>425</v>
      </c>
      <c r="J198" s="36">
        <v>-0.39</v>
      </c>
    </row>
    <row r="199" spans="1:10" x14ac:dyDescent="0.25">
      <c r="A199" s="67"/>
      <c r="B199" s="67"/>
      <c r="C199" s="67"/>
      <c r="D199" s="67"/>
      <c r="E199" s="67" t="s">
        <v>390</v>
      </c>
      <c r="F199" s="68">
        <v>43029</v>
      </c>
      <c r="G199" s="67" t="s">
        <v>623</v>
      </c>
      <c r="H199" s="67" t="s">
        <v>624</v>
      </c>
      <c r="I199" s="67" t="s">
        <v>625</v>
      </c>
      <c r="J199" s="36">
        <v>-526.47</v>
      </c>
    </row>
    <row r="200" spans="1:10" x14ac:dyDescent="0.25">
      <c r="A200" s="67"/>
      <c r="B200" s="67"/>
      <c r="C200" s="67"/>
      <c r="D200" s="67"/>
      <c r="E200" s="67" t="s">
        <v>423</v>
      </c>
      <c r="F200" s="68">
        <v>43100</v>
      </c>
      <c r="G200" s="67"/>
      <c r="H200" s="67"/>
      <c r="I200" s="67" t="s">
        <v>626</v>
      </c>
      <c r="J200" s="36">
        <v>3000</v>
      </c>
    </row>
    <row r="201" spans="1:10" x14ac:dyDescent="0.25">
      <c r="A201" s="67"/>
      <c r="B201" s="67"/>
      <c r="C201" s="67"/>
      <c r="D201" s="67"/>
      <c r="E201" s="67" t="s">
        <v>423</v>
      </c>
      <c r="F201" s="68">
        <v>43100</v>
      </c>
      <c r="G201" s="67"/>
      <c r="H201" s="67"/>
      <c r="I201" s="67" t="s">
        <v>627</v>
      </c>
      <c r="J201" s="36">
        <v>-111.3</v>
      </c>
    </row>
    <row r="202" spans="1:10" x14ac:dyDescent="0.25">
      <c r="A202" s="67"/>
      <c r="B202" s="67"/>
      <c r="C202" s="67"/>
      <c r="D202" s="67"/>
      <c r="E202" s="67" t="s">
        <v>390</v>
      </c>
      <c r="F202" s="68">
        <v>43343</v>
      </c>
      <c r="G202" s="67" t="s">
        <v>628</v>
      </c>
      <c r="H202" s="67" t="s">
        <v>571</v>
      </c>
      <c r="I202" s="67" t="s">
        <v>629</v>
      </c>
      <c r="J202" s="36">
        <v>-220</v>
      </c>
    </row>
    <row r="203" spans="1:10" x14ac:dyDescent="0.25">
      <c r="A203" s="67"/>
      <c r="B203" s="67"/>
      <c r="C203" s="67"/>
      <c r="D203" s="67"/>
      <c r="E203" s="67" t="s">
        <v>390</v>
      </c>
      <c r="F203" s="68">
        <v>43343</v>
      </c>
      <c r="G203" s="67" t="s">
        <v>628</v>
      </c>
      <c r="H203" s="67" t="s">
        <v>571</v>
      </c>
      <c r="I203" s="67" t="s">
        <v>630</v>
      </c>
      <c r="J203" s="36">
        <v>-250</v>
      </c>
    </row>
    <row r="204" spans="1:10" x14ac:dyDescent="0.25">
      <c r="A204" s="67"/>
      <c r="B204" s="67"/>
      <c r="C204" s="67"/>
      <c r="D204" s="67"/>
      <c r="E204" s="67" t="s">
        <v>390</v>
      </c>
      <c r="F204" s="68">
        <v>43434</v>
      </c>
      <c r="G204" s="67" t="s">
        <v>631</v>
      </c>
      <c r="H204" s="67" t="s">
        <v>624</v>
      </c>
      <c r="I204" s="67" t="s">
        <v>632</v>
      </c>
      <c r="J204" s="36">
        <v>-1919.57</v>
      </c>
    </row>
    <row r="205" spans="1:10" x14ac:dyDescent="0.25">
      <c r="A205" s="67"/>
      <c r="B205" s="67"/>
      <c r="C205" s="67"/>
      <c r="D205" s="67"/>
      <c r="E205" s="67" t="s">
        <v>390</v>
      </c>
      <c r="F205" s="68">
        <v>43444</v>
      </c>
      <c r="G205" s="67" t="s">
        <v>633</v>
      </c>
      <c r="H205" s="67" t="s">
        <v>634</v>
      </c>
      <c r="I205" s="67" t="s">
        <v>635</v>
      </c>
      <c r="J205" s="36">
        <v>-13.16</v>
      </c>
    </row>
    <row r="206" spans="1:10" x14ac:dyDescent="0.25">
      <c r="A206" s="67"/>
      <c r="B206" s="67"/>
      <c r="C206" s="67"/>
      <c r="D206" s="67"/>
      <c r="E206" s="67" t="s">
        <v>390</v>
      </c>
      <c r="F206" s="68">
        <v>43523</v>
      </c>
      <c r="G206" s="67" t="s">
        <v>636</v>
      </c>
      <c r="H206" s="67" t="s">
        <v>624</v>
      </c>
      <c r="I206" s="67" t="s">
        <v>637</v>
      </c>
      <c r="J206" s="36">
        <v>-1925.77</v>
      </c>
    </row>
    <row r="207" spans="1:10" ht="15.75" thickBot="1" x14ac:dyDescent="0.3">
      <c r="A207" s="67"/>
      <c r="B207" s="67"/>
      <c r="C207" s="67"/>
      <c r="D207" s="67"/>
      <c r="E207" s="67" t="s">
        <v>390</v>
      </c>
      <c r="F207" s="68">
        <v>43677</v>
      </c>
      <c r="G207" s="67" t="s">
        <v>638</v>
      </c>
      <c r="H207" s="67" t="s">
        <v>624</v>
      </c>
      <c r="I207" s="67" t="s">
        <v>639</v>
      </c>
      <c r="J207" s="37">
        <v>-3485.5</v>
      </c>
    </row>
    <row r="208" spans="1:10" x14ac:dyDescent="0.25">
      <c r="A208" s="67"/>
      <c r="B208" s="67"/>
      <c r="C208" s="67" t="s">
        <v>640</v>
      </c>
      <c r="D208" s="67"/>
      <c r="E208" s="67"/>
      <c r="F208" s="68"/>
      <c r="G208" s="67"/>
      <c r="H208" s="67"/>
      <c r="I208" s="67"/>
      <c r="J208" s="36">
        <f>ROUND(SUM(J193:J207),5)</f>
        <v>-4947.5200000000004</v>
      </c>
    </row>
    <row r="209" spans="1:10" x14ac:dyDescent="0.25">
      <c r="A209" s="64"/>
      <c r="B209" s="64"/>
      <c r="C209" s="64" t="s">
        <v>641</v>
      </c>
      <c r="D209" s="64"/>
      <c r="E209" s="64"/>
      <c r="F209" s="65"/>
      <c r="G209" s="64"/>
      <c r="H209" s="64"/>
      <c r="I209" s="64"/>
      <c r="J209" s="57"/>
    </row>
    <row r="210" spans="1:10" x14ac:dyDescent="0.25">
      <c r="A210" s="67"/>
      <c r="B210" s="67"/>
      <c r="C210" s="67"/>
      <c r="D210" s="67"/>
      <c r="E210" s="67" t="s">
        <v>438</v>
      </c>
      <c r="F210" s="68">
        <v>43043</v>
      </c>
      <c r="G210" s="67" t="s">
        <v>642</v>
      </c>
      <c r="H210" s="67" t="s">
        <v>643</v>
      </c>
      <c r="I210" s="67" t="s">
        <v>644</v>
      </c>
      <c r="J210" s="36">
        <v>5000</v>
      </c>
    </row>
    <row r="211" spans="1:10" x14ac:dyDescent="0.25">
      <c r="A211" s="67"/>
      <c r="B211" s="67"/>
      <c r="C211" s="67"/>
      <c r="D211" s="67"/>
      <c r="E211" s="67" t="s">
        <v>423</v>
      </c>
      <c r="F211" s="68">
        <v>43658</v>
      </c>
      <c r="G211" s="67"/>
      <c r="H211" s="67"/>
      <c r="I211" s="67" t="s">
        <v>645</v>
      </c>
      <c r="J211" s="36">
        <v>25</v>
      </c>
    </row>
    <row r="212" spans="1:10" ht="15.75" thickBot="1" x14ac:dyDescent="0.3">
      <c r="A212" s="67"/>
      <c r="B212" s="67"/>
      <c r="C212" s="67"/>
      <c r="D212" s="67"/>
      <c r="E212" s="67" t="s">
        <v>423</v>
      </c>
      <c r="F212" s="68">
        <v>43658</v>
      </c>
      <c r="G212" s="67"/>
      <c r="H212" s="67"/>
      <c r="I212" s="67" t="s">
        <v>646</v>
      </c>
      <c r="J212" s="37">
        <v>-1.4</v>
      </c>
    </row>
    <row r="213" spans="1:10" x14ac:dyDescent="0.25">
      <c r="A213" s="67"/>
      <c r="B213" s="67"/>
      <c r="C213" s="67" t="s">
        <v>647</v>
      </c>
      <c r="D213" s="67"/>
      <c r="E213" s="67"/>
      <c r="F213" s="68"/>
      <c r="G213" s="67"/>
      <c r="H213" s="67"/>
      <c r="I213" s="67"/>
      <c r="J213" s="36">
        <f>ROUND(SUM(J209:J212),5)</f>
        <v>5023.6000000000004</v>
      </c>
    </row>
    <row r="214" spans="1:10" x14ac:dyDescent="0.25">
      <c r="A214" s="64"/>
      <c r="B214" s="64"/>
      <c r="C214" s="64" t="s">
        <v>648</v>
      </c>
      <c r="D214" s="64"/>
      <c r="E214" s="64"/>
      <c r="F214" s="65"/>
      <c r="G214" s="64"/>
      <c r="H214" s="64"/>
      <c r="I214" s="64"/>
      <c r="J214" s="57"/>
    </row>
    <row r="215" spans="1:10" x14ac:dyDescent="0.25">
      <c r="A215" s="67"/>
      <c r="B215" s="67"/>
      <c r="C215" s="67"/>
      <c r="D215" s="67"/>
      <c r="E215" s="67" t="s">
        <v>383</v>
      </c>
      <c r="F215" s="68">
        <v>42370</v>
      </c>
      <c r="G215" s="67" t="s">
        <v>410</v>
      </c>
      <c r="H215" s="67"/>
      <c r="I215" s="67" t="s">
        <v>411</v>
      </c>
      <c r="J215" s="36">
        <v>500</v>
      </c>
    </row>
    <row r="216" spans="1:10" x14ac:dyDescent="0.25">
      <c r="A216" s="67"/>
      <c r="B216" s="67"/>
      <c r="C216" s="67"/>
      <c r="D216" s="67"/>
      <c r="E216" s="67" t="s">
        <v>426</v>
      </c>
      <c r="F216" s="68">
        <v>42649</v>
      </c>
      <c r="G216" s="67"/>
      <c r="H216" s="67" t="s">
        <v>649</v>
      </c>
      <c r="I216" s="67" t="s">
        <v>650</v>
      </c>
      <c r="J216" s="36">
        <v>-500</v>
      </c>
    </row>
    <row r="217" spans="1:10" x14ac:dyDescent="0.25">
      <c r="A217" s="67"/>
      <c r="B217" s="67"/>
      <c r="C217" s="67"/>
      <c r="D217" s="67"/>
      <c r="E217" s="67" t="s">
        <v>383</v>
      </c>
      <c r="F217" s="68">
        <v>42767</v>
      </c>
      <c r="G217" s="67" t="s">
        <v>598</v>
      </c>
      <c r="H217" s="67"/>
      <c r="I217" s="67" t="s">
        <v>599</v>
      </c>
      <c r="J217" s="36">
        <v>3000</v>
      </c>
    </row>
    <row r="218" spans="1:10" x14ac:dyDescent="0.25">
      <c r="A218" s="67"/>
      <c r="B218" s="67"/>
      <c r="C218" s="67"/>
      <c r="D218" s="67"/>
      <c r="E218" s="67" t="s">
        <v>438</v>
      </c>
      <c r="F218" s="68">
        <v>42948</v>
      </c>
      <c r="G218" s="67" t="s">
        <v>651</v>
      </c>
      <c r="H218" s="67" t="s">
        <v>652</v>
      </c>
      <c r="I218" s="67" t="s">
        <v>653</v>
      </c>
      <c r="J218" s="36">
        <v>250</v>
      </c>
    </row>
    <row r="219" spans="1:10" x14ac:dyDescent="0.25">
      <c r="A219" s="67"/>
      <c r="B219" s="67"/>
      <c r="C219" s="67"/>
      <c r="D219" s="67"/>
      <c r="E219" s="67" t="s">
        <v>383</v>
      </c>
      <c r="F219" s="68">
        <v>42977</v>
      </c>
      <c r="G219" s="67" t="s">
        <v>654</v>
      </c>
      <c r="H219" s="67"/>
      <c r="I219" s="67" t="s">
        <v>655</v>
      </c>
      <c r="J219" s="36">
        <v>250</v>
      </c>
    </row>
    <row r="220" spans="1:10" x14ac:dyDescent="0.25">
      <c r="A220" s="67"/>
      <c r="B220" s="67"/>
      <c r="C220" s="67"/>
      <c r="D220" s="67"/>
      <c r="E220" s="67" t="s">
        <v>438</v>
      </c>
      <c r="F220" s="68">
        <v>43075</v>
      </c>
      <c r="G220" s="67" t="s">
        <v>656</v>
      </c>
      <c r="H220" s="67" t="s">
        <v>652</v>
      </c>
      <c r="I220" s="67" t="s">
        <v>657</v>
      </c>
      <c r="J220" s="36">
        <v>250</v>
      </c>
    </row>
    <row r="221" spans="1:10" x14ac:dyDescent="0.25">
      <c r="A221" s="67"/>
      <c r="B221" s="67"/>
      <c r="C221" s="67"/>
      <c r="D221" s="67"/>
      <c r="E221" s="67" t="s">
        <v>438</v>
      </c>
      <c r="F221" s="68">
        <v>43108</v>
      </c>
      <c r="G221" s="67" t="s">
        <v>658</v>
      </c>
      <c r="H221" s="67" t="s">
        <v>652</v>
      </c>
      <c r="I221" s="67" t="s">
        <v>659</v>
      </c>
      <c r="J221" s="36">
        <v>250</v>
      </c>
    </row>
    <row r="222" spans="1:10" x14ac:dyDescent="0.25">
      <c r="A222" s="67"/>
      <c r="B222" s="67"/>
      <c r="C222" s="67"/>
      <c r="D222" s="67"/>
      <c r="E222" s="67" t="s">
        <v>438</v>
      </c>
      <c r="F222" s="68">
        <v>43182</v>
      </c>
      <c r="G222" s="67" t="s">
        <v>660</v>
      </c>
      <c r="H222" s="67" t="s">
        <v>652</v>
      </c>
      <c r="I222" s="67" t="s">
        <v>661</v>
      </c>
      <c r="J222" s="36">
        <v>250</v>
      </c>
    </row>
    <row r="223" spans="1:10" x14ac:dyDescent="0.25">
      <c r="A223" s="67"/>
      <c r="B223" s="67"/>
      <c r="C223" s="67"/>
      <c r="D223" s="67"/>
      <c r="E223" s="67" t="s">
        <v>438</v>
      </c>
      <c r="F223" s="68">
        <v>43291</v>
      </c>
      <c r="G223" s="67" t="s">
        <v>662</v>
      </c>
      <c r="H223" s="67" t="s">
        <v>652</v>
      </c>
      <c r="I223" s="67" t="s">
        <v>663</v>
      </c>
      <c r="J223" s="36">
        <v>1000</v>
      </c>
    </row>
    <row r="224" spans="1:10" x14ac:dyDescent="0.25">
      <c r="A224" s="67"/>
      <c r="B224" s="67"/>
      <c r="C224" s="67"/>
      <c r="D224" s="67"/>
      <c r="E224" s="67" t="s">
        <v>390</v>
      </c>
      <c r="F224" s="68">
        <v>43343</v>
      </c>
      <c r="G224" s="67" t="s">
        <v>664</v>
      </c>
      <c r="H224" s="67" t="s">
        <v>649</v>
      </c>
      <c r="I224" s="67" t="s">
        <v>665</v>
      </c>
      <c r="J224" s="36">
        <v>-539.57000000000005</v>
      </c>
    </row>
    <row r="225" spans="1:10" ht="15.75" thickBot="1" x14ac:dyDescent="0.3">
      <c r="A225" s="67"/>
      <c r="B225" s="67"/>
      <c r="C225" s="67"/>
      <c r="D225" s="67"/>
      <c r="E225" s="67" t="s">
        <v>383</v>
      </c>
      <c r="F225" s="68">
        <v>43343</v>
      </c>
      <c r="G225" s="67" t="s">
        <v>414</v>
      </c>
      <c r="H225" s="67"/>
      <c r="I225" s="67" t="s">
        <v>666</v>
      </c>
      <c r="J225" s="37">
        <v>500</v>
      </c>
    </row>
    <row r="226" spans="1:10" x14ac:dyDescent="0.25">
      <c r="A226" s="67"/>
      <c r="B226" s="67"/>
      <c r="C226" s="67" t="s">
        <v>667</v>
      </c>
      <c r="D226" s="67"/>
      <c r="E226" s="67"/>
      <c r="F226" s="68"/>
      <c r="G226" s="67"/>
      <c r="H226" s="67"/>
      <c r="I226" s="67"/>
      <c r="J226" s="36">
        <f>ROUND(SUM(J214:J225),5)</f>
        <v>5210.43</v>
      </c>
    </row>
    <row r="227" spans="1:10" x14ac:dyDescent="0.25">
      <c r="A227" s="64"/>
      <c r="B227" s="64"/>
      <c r="C227" s="64" t="s">
        <v>668</v>
      </c>
      <c r="D227" s="64"/>
      <c r="E227" s="64"/>
      <c r="F227" s="65"/>
      <c r="G227" s="64"/>
      <c r="H227" s="64"/>
      <c r="I227" s="64"/>
      <c r="J227" s="57"/>
    </row>
    <row r="228" spans="1:10" x14ac:dyDescent="0.25">
      <c r="A228" s="67"/>
      <c r="B228" s="67"/>
      <c r="C228" s="67"/>
      <c r="D228" s="67"/>
      <c r="E228" s="67" t="s">
        <v>383</v>
      </c>
      <c r="F228" s="68">
        <v>43152</v>
      </c>
      <c r="G228" s="67" t="s">
        <v>669</v>
      </c>
      <c r="H228" s="67"/>
      <c r="I228" s="67" t="s">
        <v>670</v>
      </c>
      <c r="J228" s="36">
        <v>500</v>
      </c>
    </row>
    <row r="229" spans="1:10" x14ac:dyDescent="0.25">
      <c r="A229" s="67"/>
      <c r="B229" s="67"/>
      <c r="C229" s="67"/>
      <c r="D229" s="67"/>
      <c r="E229" s="67" t="s">
        <v>390</v>
      </c>
      <c r="F229" s="68">
        <v>43263</v>
      </c>
      <c r="G229" s="67" t="s">
        <v>671</v>
      </c>
      <c r="H229" s="67" t="s">
        <v>672</v>
      </c>
      <c r="I229" s="67" t="s">
        <v>673</v>
      </c>
      <c r="J229" s="36">
        <v>-181.85</v>
      </c>
    </row>
    <row r="230" spans="1:10" x14ac:dyDescent="0.25">
      <c r="A230" s="67"/>
      <c r="B230" s="67"/>
      <c r="C230" s="67"/>
      <c r="D230" s="67"/>
      <c r="E230" s="67" t="s">
        <v>390</v>
      </c>
      <c r="F230" s="68">
        <v>43357</v>
      </c>
      <c r="G230" s="67" t="s">
        <v>674</v>
      </c>
      <c r="H230" s="67" t="s">
        <v>675</v>
      </c>
      <c r="I230" s="67" t="s">
        <v>676</v>
      </c>
      <c r="J230" s="36">
        <v>-59</v>
      </c>
    </row>
    <row r="231" spans="1:10" x14ac:dyDescent="0.25">
      <c r="A231" s="67"/>
      <c r="B231" s="67"/>
      <c r="C231" s="67"/>
      <c r="D231" s="67"/>
      <c r="E231" s="67" t="s">
        <v>390</v>
      </c>
      <c r="F231" s="68">
        <v>43357</v>
      </c>
      <c r="G231" s="67" t="s">
        <v>674</v>
      </c>
      <c r="H231" s="67" t="s">
        <v>675</v>
      </c>
      <c r="I231" s="67" t="s">
        <v>425</v>
      </c>
      <c r="J231" s="36">
        <v>-2.99</v>
      </c>
    </row>
    <row r="232" spans="1:10" x14ac:dyDescent="0.25">
      <c r="A232" s="67"/>
      <c r="B232" s="67"/>
      <c r="C232" s="67"/>
      <c r="D232" s="67"/>
      <c r="E232" s="67" t="s">
        <v>390</v>
      </c>
      <c r="F232" s="68">
        <v>43358</v>
      </c>
      <c r="G232" s="67" t="s">
        <v>677</v>
      </c>
      <c r="H232" s="67" t="s">
        <v>675</v>
      </c>
      <c r="I232" s="67" t="s">
        <v>678</v>
      </c>
      <c r="J232" s="36">
        <v>-32</v>
      </c>
    </row>
    <row r="233" spans="1:10" x14ac:dyDescent="0.25">
      <c r="A233" s="67"/>
      <c r="B233" s="67"/>
      <c r="C233" s="67"/>
      <c r="D233" s="67"/>
      <c r="E233" s="67" t="s">
        <v>390</v>
      </c>
      <c r="F233" s="68">
        <v>43358</v>
      </c>
      <c r="G233" s="67" t="s">
        <v>679</v>
      </c>
      <c r="H233" s="67" t="s">
        <v>675</v>
      </c>
      <c r="I233" s="67" t="s">
        <v>680</v>
      </c>
      <c r="J233" s="36">
        <v>-57</v>
      </c>
    </row>
    <row r="234" spans="1:10" x14ac:dyDescent="0.25">
      <c r="A234" s="67"/>
      <c r="B234" s="67"/>
      <c r="C234" s="67"/>
      <c r="D234" s="67"/>
      <c r="E234" s="67" t="s">
        <v>390</v>
      </c>
      <c r="F234" s="68">
        <v>43358</v>
      </c>
      <c r="G234" s="67" t="s">
        <v>679</v>
      </c>
      <c r="H234" s="67" t="s">
        <v>675</v>
      </c>
      <c r="I234" s="67" t="s">
        <v>499</v>
      </c>
      <c r="J234" s="36">
        <v>-2.99</v>
      </c>
    </row>
    <row r="235" spans="1:10" x14ac:dyDescent="0.25">
      <c r="A235" s="67"/>
      <c r="B235" s="67"/>
      <c r="C235" s="67"/>
      <c r="D235" s="67"/>
      <c r="E235" s="67" t="s">
        <v>390</v>
      </c>
      <c r="F235" s="68">
        <v>43358</v>
      </c>
      <c r="G235" s="67" t="s">
        <v>677</v>
      </c>
      <c r="H235" s="67" t="s">
        <v>675</v>
      </c>
      <c r="I235" s="67" t="s">
        <v>425</v>
      </c>
      <c r="J235" s="36">
        <v>-0.99</v>
      </c>
    </row>
    <row r="236" spans="1:10" x14ac:dyDescent="0.25">
      <c r="A236" s="67"/>
      <c r="B236" s="67"/>
      <c r="C236" s="67"/>
      <c r="D236" s="67"/>
      <c r="E236" s="67" t="s">
        <v>423</v>
      </c>
      <c r="F236" s="68">
        <v>43362</v>
      </c>
      <c r="G236" s="67"/>
      <c r="H236" s="67"/>
      <c r="I236" s="67" t="s">
        <v>681</v>
      </c>
      <c r="J236" s="36">
        <v>50</v>
      </c>
    </row>
    <row r="237" spans="1:10" x14ac:dyDescent="0.25">
      <c r="A237" s="67"/>
      <c r="B237" s="67"/>
      <c r="C237" s="67"/>
      <c r="D237" s="67"/>
      <c r="E237" s="67" t="s">
        <v>423</v>
      </c>
      <c r="F237" s="68">
        <v>43362</v>
      </c>
      <c r="G237" s="67"/>
      <c r="H237" s="67"/>
      <c r="I237" s="67" t="s">
        <v>682</v>
      </c>
      <c r="J237" s="36">
        <v>-2.5</v>
      </c>
    </row>
    <row r="238" spans="1:10" x14ac:dyDescent="0.25">
      <c r="A238" s="67"/>
      <c r="B238" s="67"/>
      <c r="C238" s="67"/>
      <c r="D238" s="67"/>
      <c r="E238" s="67" t="s">
        <v>383</v>
      </c>
      <c r="F238" s="68">
        <v>43373</v>
      </c>
      <c r="G238" s="67" t="s">
        <v>396</v>
      </c>
      <c r="H238" s="67"/>
      <c r="I238" s="67" t="s">
        <v>585</v>
      </c>
      <c r="J238" s="36">
        <v>171.47</v>
      </c>
    </row>
    <row r="239" spans="1:10" x14ac:dyDescent="0.25">
      <c r="A239" s="67"/>
      <c r="B239" s="67"/>
      <c r="C239" s="67"/>
      <c r="D239" s="67"/>
      <c r="E239" s="67" t="s">
        <v>390</v>
      </c>
      <c r="F239" s="68">
        <v>43374</v>
      </c>
      <c r="G239" s="67" t="s">
        <v>683</v>
      </c>
      <c r="H239" s="67" t="s">
        <v>675</v>
      </c>
      <c r="I239" s="67" t="s">
        <v>684</v>
      </c>
      <c r="J239" s="36">
        <v>-64</v>
      </c>
    </row>
    <row r="240" spans="1:10" x14ac:dyDescent="0.25">
      <c r="A240" s="67"/>
      <c r="B240" s="67"/>
      <c r="C240" s="67"/>
      <c r="D240" s="67"/>
      <c r="E240" s="67" t="s">
        <v>423</v>
      </c>
      <c r="F240" s="68">
        <v>43422</v>
      </c>
      <c r="G240" s="67"/>
      <c r="H240" s="67"/>
      <c r="I240" s="67" t="s">
        <v>685</v>
      </c>
      <c r="J240" s="36">
        <v>5</v>
      </c>
    </row>
    <row r="241" spans="1:10" x14ac:dyDescent="0.25">
      <c r="A241" s="67"/>
      <c r="B241" s="67"/>
      <c r="C241" s="67"/>
      <c r="D241" s="67"/>
      <c r="E241" s="67" t="s">
        <v>423</v>
      </c>
      <c r="F241" s="68">
        <v>43422</v>
      </c>
      <c r="G241" s="67"/>
      <c r="H241" s="67"/>
      <c r="I241" s="67" t="s">
        <v>682</v>
      </c>
      <c r="J241" s="36">
        <v>-0.45</v>
      </c>
    </row>
    <row r="242" spans="1:10" x14ac:dyDescent="0.25">
      <c r="A242" s="67"/>
      <c r="B242" s="67"/>
      <c r="C242" s="67"/>
      <c r="D242" s="67"/>
      <c r="E242" s="67" t="s">
        <v>390</v>
      </c>
      <c r="F242" s="68">
        <v>43475</v>
      </c>
      <c r="G242" s="67" t="s">
        <v>686</v>
      </c>
      <c r="H242" s="67" t="s">
        <v>675</v>
      </c>
      <c r="I242" s="67" t="s">
        <v>687</v>
      </c>
      <c r="J242" s="36">
        <v>-314.49</v>
      </c>
    </row>
    <row r="243" spans="1:10" x14ac:dyDescent="0.25">
      <c r="A243" s="67"/>
      <c r="B243" s="67"/>
      <c r="C243" s="67"/>
      <c r="D243" s="67"/>
      <c r="E243" s="67" t="s">
        <v>423</v>
      </c>
      <c r="F243" s="68">
        <v>43495</v>
      </c>
      <c r="G243" s="67"/>
      <c r="H243" s="67"/>
      <c r="I243" s="67" t="s">
        <v>688</v>
      </c>
      <c r="J243" s="36">
        <v>20</v>
      </c>
    </row>
    <row r="244" spans="1:10" x14ac:dyDescent="0.25">
      <c r="A244" s="67"/>
      <c r="B244" s="67"/>
      <c r="C244" s="67"/>
      <c r="D244" s="67"/>
      <c r="E244" s="67" t="s">
        <v>423</v>
      </c>
      <c r="F244" s="68">
        <v>43495</v>
      </c>
      <c r="G244" s="67"/>
      <c r="H244" s="67"/>
      <c r="I244" s="67" t="s">
        <v>689</v>
      </c>
      <c r="J244" s="36">
        <v>-1.18</v>
      </c>
    </row>
    <row r="245" spans="1:10" ht="15.75" thickBot="1" x14ac:dyDescent="0.3">
      <c r="A245" s="67"/>
      <c r="B245" s="67"/>
      <c r="C245" s="67"/>
      <c r="D245" s="67"/>
      <c r="E245" s="67" t="s">
        <v>390</v>
      </c>
      <c r="F245" s="68">
        <v>43677</v>
      </c>
      <c r="G245" s="67" t="s">
        <v>690</v>
      </c>
      <c r="H245" s="67" t="s">
        <v>691</v>
      </c>
      <c r="I245" s="67" t="s">
        <v>692</v>
      </c>
      <c r="J245" s="37">
        <v>-76.5</v>
      </c>
    </row>
    <row r="246" spans="1:10" x14ac:dyDescent="0.25">
      <c r="A246" s="67"/>
      <c r="B246" s="67"/>
      <c r="C246" s="67" t="s">
        <v>693</v>
      </c>
      <c r="D246" s="67"/>
      <c r="E246" s="67"/>
      <c r="F246" s="68"/>
      <c r="G246" s="67"/>
      <c r="H246" s="67"/>
      <c r="I246" s="67"/>
      <c r="J246" s="36">
        <f>ROUND(SUM(J227:J245),5)</f>
        <v>-49.47</v>
      </c>
    </row>
    <row r="247" spans="1:10" x14ac:dyDescent="0.25">
      <c r="A247" s="64"/>
      <c r="B247" s="64"/>
      <c r="C247" s="64" t="s">
        <v>694</v>
      </c>
      <c r="D247" s="64"/>
      <c r="E247" s="64"/>
      <c r="F247" s="65"/>
      <c r="G247" s="64"/>
      <c r="H247" s="64"/>
      <c r="I247" s="64"/>
      <c r="J247" s="57"/>
    </row>
    <row r="248" spans="1:10" x14ac:dyDescent="0.25">
      <c r="A248" s="67"/>
      <c r="B248" s="67"/>
      <c r="C248" s="67"/>
      <c r="D248" s="67"/>
      <c r="E248" s="67" t="s">
        <v>423</v>
      </c>
      <c r="F248" s="68">
        <v>42324</v>
      </c>
      <c r="G248" s="67"/>
      <c r="H248" s="67"/>
      <c r="I248" s="67" t="s">
        <v>695</v>
      </c>
      <c r="J248" s="36">
        <v>25</v>
      </c>
    </row>
    <row r="249" spans="1:10" ht="15.75" thickBot="1" x14ac:dyDescent="0.3">
      <c r="A249" s="67"/>
      <c r="B249" s="67"/>
      <c r="C249" s="67"/>
      <c r="D249" s="67"/>
      <c r="E249" s="67" t="s">
        <v>423</v>
      </c>
      <c r="F249" s="68">
        <v>42818</v>
      </c>
      <c r="G249" s="67"/>
      <c r="H249" s="67"/>
      <c r="I249" s="67" t="s">
        <v>423</v>
      </c>
      <c r="J249" s="37">
        <v>110</v>
      </c>
    </row>
    <row r="250" spans="1:10" x14ac:dyDescent="0.25">
      <c r="A250" s="67"/>
      <c r="B250" s="67"/>
      <c r="C250" s="67" t="s">
        <v>696</v>
      </c>
      <c r="D250" s="67"/>
      <c r="E250" s="67"/>
      <c r="F250" s="68"/>
      <c r="G250" s="67"/>
      <c r="H250" s="67"/>
      <c r="I250" s="67"/>
      <c r="J250" s="36">
        <f>ROUND(SUM(J247:J249),5)</f>
        <v>135</v>
      </c>
    </row>
    <row r="251" spans="1:10" x14ac:dyDescent="0.25">
      <c r="A251" s="64"/>
      <c r="B251" s="64"/>
      <c r="C251" s="64" t="s">
        <v>697</v>
      </c>
      <c r="D251" s="64"/>
      <c r="E251" s="64"/>
      <c r="F251" s="65"/>
      <c r="G251" s="64"/>
      <c r="H251" s="64"/>
      <c r="I251" s="64"/>
      <c r="J251" s="57"/>
    </row>
    <row r="252" spans="1:10" x14ac:dyDescent="0.25">
      <c r="A252" s="67"/>
      <c r="B252" s="67"/>
      <c r="C252" s="67"/>
      <c r="D252" s="67"/>
      <c r="E252" s="67" t="s">
        <v>383</v>
      </c>
      <c r="F252" s="68">
        <v>40663</v>
      </c>
      <c r="G252" s="67" t="s">
        <v>698</v>
      </c>
      <c r="H252" s="67"/>
      <c r="I252" s="67" t="s">
        <v>699</v>
      </c>
      <c r="J252" s="36">
        <v>970.92</v>
      </c>
    </row>
    <row r="253" spans="1:10" x14ac:dyDescent="0.25">
      <c r="A253" s="67"/>
      <c r="B253" s="67"/>
      <c r="C253" s="67"/>
      <c r="D253" s="67"/>
      <c r="E253" s="67" t="s">
        <v>383</v>
      </c>
      <c r="F253" s="68">
        <v>40786</v>
      </c>
      <c r="G253" s="67" t="s">
        <v>700</v>
      </c>
      <c r="H253" s="67"/>
      <c r="I253" s="67" t="s">
        <v>701</v>
      </c>
      <c r="J253" s="36">
        <v>-374.7</v>
      </c>
    </row>
    <row r="254" spans="1:10" x14ac:dyDescent="0.25">
      <c r="A254" s="67"/>
      <c r="B254" s="67"/>
      <c r="C254" s="67"/>
      <c r="D254" s="67"/>
      <c r="E254" s="67" t="s">
        <v>383</v>
      </c>
      <c r="F254" s="68">
        <v>40908</v>
      </c>
      <c r="G254" s="67" t="s">
        <v>462</v>
      </c>
      <c r="H254" s="67"/>
      <c r="I254" s="67" t="s">
        <v>463</v>
      </c>
      <c r="J254" s="36">
        <v>500</v>
      </c>
    </row>
    <row r="255" spans="1:10" x14ac:dyDescent="0.25">
      <c r="A255" s="67"/>
      <c r="B255" s="67"/>
      <c r="C255" s="67"/>
      <c r="D255" s="67"/>
      <c r="E255" s="67" t="s">
        <v>383</v>
      </c>
      <c r="F255" s="68">
        <v>40999</v>
      </c>
      <c r="G255" s="67" t="s">
        <v>702</v>
      </c>
      <c r="H255" s="67"/>
      <c r="I255" s="67" t="s">
        <v>703</v>
      </c>
      <c r="J255" s="36">
        <v>20</v>
      </c>
    </row>
    <row r="256" spans="1:10" x14ac:dyDescent="0.25">
      <c r="A256" s="67"/>
      <c r="B256" s="67"/>
      <c r="C256" s="67"/>
      <c r="D256" s="67"/>
      <c r="E256" s="67" t="s">
        <v>383</v>
      </c>
      <c r="F256" s="68">
        <v>41274</v>
      </c>
      <c r="G256" s="67" t="s">
        <v>466</v>
      </c>
      <c r="H256" s="67"/>
      <c r="I256" s="67" t="s">
        <v>467</v>
      </c>
      <c r="J256" s="36">
        <v>5000</v>
      </c>
    </row>
    <row r="257" spans="1:10" x14ac:dyDescent="0.25">
      <c r="A257" s="67"/>
      <c r="B257" s="67"/>
      <c r="C257" s="67"/>
      <c r="D257" s="67"/>
      <c r="E257" s="67" t="s">
        <v>383</v>
      </c>
      <c r="F257" s="68">
        <v>41305</v>
      </c>
      <c r="G257" s="67" t="s">
        <v>704</v>
      </c>
      <c r="H257" s="67"/>
      <c r="I257" s="67" t="s">
        <v>705</v>
      </c>
      <c r="J257" s="36">
        <v>2000</v>
      </c>
    </row>
    <row r="258" spans="1:10" x14ac:dyDescent="0.25">
      <c r="A258" s="67"/>
      <c r="B258" s="67"/>
      <c r="C258" s="67"/>
      <c r="D258" s="67"/>
      <c r="E258" s="67" t="s">
        <v>383</v>
      </c>
      <c r="F258" s="68">
        <v>41486</v>
      </c>
      <c r="G258" s="67" t="s">
        <v>566</v>
      </c>
      <c r="H258" s="67"/>
      <c r="I258" s="67" t="s">
        <v>567</v>
      </c>
      <c r="J258" s="36">
        <v>-647.6</v>
      </c>
    </row>
    <row r="259" spans="1:10" x14ac:dyDescent="0.25">
      <c r="A259" s="67"/>
      <c r="B259" s="67"/>
      <c r="C259" s="67"/>
      <c r="D259" s="67"/>
      <c r="E259" s="67" t="s">
        <v>383</v>
      </c>
      <c r="F259" s="68">
        <v>41578</v>
      </c>
      <c r="G259" s="67" t="s">
        <v>400</v>
      </c>
      <c r="H259" s="67"/>
      <c r="I259" s="67" t="s">
        <v>401</v>
      </c>
      <c r="J259" s="36">
        <v>-287.8</v>
      </c>
    </row>
    <row r="260" spans="1:10" x14ac:dyDescent="0.25">
      <c r="A260" s="67"/>
      <c r="B260" s="67"/>
      <c r="C260" s="67"/>
      <c r="D260" s="67"/>
      <c r="E260" s="67" t="s">
        <v>383</v>
      </c>
      <c r="F260" s="68">
        <v>41639</v>
      </c>
      <c r="G260" s="67" t="s">
        <v>404</v>
      </c>
      <c r="H260" s="67"/>
      <c r="I260" s="67" t="s">
        <v>405</v>
      </c>
      <c r="J260" s="36">
        <v>-2317.5</v>
      </c>
    </row>
    <row r="261" spans="1:10" x14ac:dyDescent="0.25">
      <c r="A261" s="67"/>
      <c r="B261" s="67"/>
      <c r="C261" s="67"/>
      <c r="D261" s="67"/>
      <c r="E261" s="67" t="s">
        <v>450</v>
      </c>
      <c r="F261" s="68">
        <v>41692</v>
      </c>
      <c r="G261" s="67"/>
      <c r="H261" s="67" t="s">
        <v>706</v>
      </c>
      <c r="I261" s="67" t="s">
        <v>707</v>
      </c>
      <c r="J261" s="36">
        <v>-50</v>
      </c>
    </row>
    <row r="262" spans="1:10" x14ac:dyDescent="0.25">
      <c r="A262" s="67"/>
      <c r="B262" s="67"/>
      <c r="C262" s="67"/>
      <c r="D262" s="67"/>
      <c r="E262" s="67" t="s">
        <v>450</v>
      </c>
      <c r="F262" s="68">
        <v>41694</v>
      </c>
      <c r="G262" s="67"/>
      <c r="H262" s="67" t="s">
        <v>708</v>
      </c>
      <c r="I262" s="67" t="s">
        <v>709</v>
      </c>
      <c r="J262" s="36">
        <v>-428.24</v>
      </c>
    </row>
    <row r="263" spans="1:10" x14ac:dyDescent="0.25">
      <c r="A263" s="67"/>
      <c r="B263" s="67"/>
      <c r="C263" s="67"/>
      <c r="D263" s="67"/>
      <c r="E263" s="67" t="s">
        <v>426</v>
      </c>
      <c r="F263" s="68">
        <v>41953</v>
      </c>
      <c r="G263" s="67"/>
      <c r="H263" s="67" t="s">
        <v>710</v>
      </c>
      <c r="I263" s="67" t="s">
        <v>711</v>
      </c>
      <c r="J263" s="36">
        <v>-548.5</v>
      </c>
    </row>
    <row r="264" spans="1:10" x14ac:dyDescent="0.25">
      <c r="A264" s="67"/>
      <c r="B264" s="67"/>
      <c r="C264" s="67"/>
      <c r="D264" s="67"/>
      <c r="E264" s="67" t="s">
        <v>450</v>
      </c>
      <c r="F264" s="68">
        <v>41975</v>
      </c>
      <c r="G264" s="67"/>
      <c r="H264" s="67" t="s">
        <v>712</v>
      </c>
      <c r="I264" s="67" t="s">
        <v>713</v>
      </c>
      <c r="J264" s="36">
        <v>-1000</v>
      </c>
    </row>
    <row r="265" spans="1:10" ht="15.75" thickBot="1" x14ac:dyDescent="0.3">
      <c r="A265" s="67"/>
      <c r="B265" s="67"/>
      <c r="C265" s="67"/>
      <c r="D265" s="67"/>
      <c r="E265" s="67" t="s">
        <v>383</v>
      </c>
      <c r="F265" s="68">
        <v>43373</v>
      </c>
      <c r="G265" s="67" t="s">
        <v>396</v>
      </c>
      <c r="H265" s="67"/>
      <c r="I265" s="67" t="s">
        <v>397</v>
      </c>
      <c r="J265" s="37">
        <v>-2836.58</v>
      </c>
    </row>
    <row r="266" spans="1:10" x14ac:dyDescent="0.25">
      <c r="A266" s="67"/>
      <c r="B266" s="67"/>
      <c r="C266" s="67" t="s">
        <v>714</v>
      </c>
      <c r="D266" s="67"/>
      <c r="E266" s="67"/>
      <c r="F266" s="68"/>
      <c r="G266" s="67"/>
      <c r="H266" s="67"/>
      <c r="I266" s="67"/>
      <c r="J266" s="36">
        <f>ROUND(SUM(J251:J265),5)</f>
        <v>0</v>
      </c>
    </row>
    <row r="267" spans="1:10" x14ac:dyDescent="0.25">
      <c r="A267" s="64"/>
      <c r="B267" s="64"/>
      <c r="C267" s="64" t="s">
        <v>715</v>
      </c>
      <c r="D267" s="64"/>
      <c r="E267" s="64"/>
      <c r="F267" s="65"/>
      <c r="G267" s="64"/>
      <c r="H267" s="64"/>
      <c r="I267" s="64"/>
      <c r="J267" s="57"/>
    </row>
    <row r="268" spans="1:10" x14ac:dyDescent="0.25">
      <c r="A268" s="67"/>
      <c r="B268" s="67"/>
      <c r="C268" s="67"/>
      <c r="D268" s="67"/>
      <c r="E268" s="67" t="s">
        <v>383</v>
      </c>
      <c r="F268" s="68">
        <v>41274</v>
      </c>
      <c r="G268" s="67" t="s">
        <v>466</v>
      </c>
      <c r="H268" s="67"/>
      <c r="I268" s="67" t="s">
        <v>467</v>
      </c>
      <c r="J268" s="36">
        <v>484.59</v>
      </c>
    </row>
    <row r="269" spans="1:10" ht="15.75" thickBot="1" x14ac:dyDescent="0.3">
      <c r="A269" s="67"/>
      <c r="B269" s="67"/>
      <c r="C269" s="67"/>
      <c r="D269" s="67"/>
      <c r="E269" s="67" t="s">
        <v>383</v>
      </c>
      <c r="F269" s="68">
        <v>43373</v>
      </c>
      <c r="G269" s="67" t="s">
        <v>396</v>
      </c>
      <c r="H269" s="67"/>
      <c r="I269" s="67" t="s">
        <v>397</v>
      </c>
      <c r="J269" s="37">
        <v>-489.59</v>
      </c>
    </row>
    <row r="270" spans="1:10" x14ac:dyDescent="0.25">
      <c r="A270" s="67"/>
      <c r="B270" s="67"/>
      <c r="C270" s="67" t="s">
        <v>716</v>
      </c>
      <c r="D270" s="67"/>
      <c r="E270" s="67"/>
      <c r="F270" s="68"/>
      <c r="G270" s="67"/>
      <c r="H270" s="67"/>
      <c r="I270" s="67"/>
      <c r="J270" s="36">
        <f>ROUND(SUM(J267:J269),5)</f>
        <v>-5</v>
      </c>
    </row>
    <row r="271" spans="1:10" x14ac:dyDescent="0.25">
      <c r="A271" s="64"/>
      <c r="B271" s="64"/>
      <c r="C271" s="64" t="s">
        <v>717</v>
      </c>
      <c r="D271" s="64"/>
      <c r="E271" s="64"/>
      <c r="F271" s="65"/>
      <c r="G271" s="64"/>
      <c r="H271" s="64"/>
      <c r="I271" s="64"/>
      <c r="J271" s="57"/>
    </row>
    <row r="272" spans="1:10" ht="15.75" thickBot="1" x14ac:dyDescent="0.3">
      <c r="A272" s="63"/>
      <c r="B272" s="63"/>
      <c r="C272" s="63"/>
      <c r="D272" s="67"/>
      <c r="E272" s="67" t="s">
        <v>383</v>
      </c>
      <c r="F272" s="68">
        <v>43266</v>
      </c>
      <c r="G272" s="67" t="s">
        <v>718</v>
      </c>
      <c r="H272" s="67"/>
      <c r="I272" s="67" t="s">
        <v>719</v>
      </c>
      <c r="J272" s="37">
        <v>500</v>
      </c>
    </row>
    <row r="273" spans="1:10" x14ac:dyDescent="0.25">
      <c r="A273" s="67"/>
      <c r="B273" s="67"/>
      <c r="C273" s="67" t="s">
        <v>720</v>
      </c>
      <c r="D273" s="67"/>
      <c r="E273" s="67"/>
      <c r="F273" s="68"/>
      <c r="G273" s="67"/>
      <c r="H273" s="67"/>
      <c r="I273" s="67"/>
      <c r="J273" s="36">
        <f>ROUND(SUM(J271:J272),5)</f>
        <v>500</v>
      </c>
    </row>
    <row r="274" spans="1:10" x14ac:dyDescent="0.25">
      <c r="A274" s="64"/>
      <c r="B274" s="64"/>
      <c r="C274" s="64" t="s">
        <v>721</v>
      </c>
      <c r="D274" s="64"/>
      <c r="E274" s="64"/>
      <c r="F274" s="65"/>
      <c r="G274" s="64"/>
      <c r="H274" s="64"/>
      <c r="I274" s="64"/>
      <c r="J274" s="57"/>
    </row>
    <row r="275" spans="1:10" x14ac:dyDescent="0.25">
      <c r="A275" s="67"/>
      <c r="B275" s="67"/>
      <c r="C275" s="67"/>
      <c r="D275" s="67"/>
      <c r="E275" s="67" t="s">
        <v>383</v>
      </c>
      <c r="F275" s="68">
        <v>41090</v>
      </c>
      <c r="G275" s="67" t="s">
        <v>722</v>
      </c>
      <c r="H275" s="67"/>
      <c r="I275" s="67"/>
      <c r="J275" s="36">
        <v>2000</v>
      </c>
    </row>
    <row r="276" spans="1:10" x14ac:dyDescent="0.25">
      <c r="A276" s="67"/>
      <c r="B276" s="67"/>
      <c r="C276" s="67"/>
      <c r="D276" s="67"/>
      <c r="E276" s="67" t="s">
        <v>383</v>
      </c>
      <c r="F276" s="68">
        <v>41213</v>
      </c>
      <c r="G276" s="67" t="s">
        <v>723</v>
      </c>
      <c r="H276" s="67"/>
      <c r="I276" s="67"/>
      <c r="J276" s="36">
        <v>-235.05</v>
      </c>
    </row>
    <row r="277" spans="1:10" x14ac:dyDescent="0.25">
      <c r="A277" s="67"/>
      <c r="B277" s="67"/>
      <c r="C277" s="67"/>
      <c r="D277" s="67"/>
      <c r="E277" s="67" t="s">
        <v>383</v>
      </c>
      <c r="F277" s="68">
        <v>41455</v>
      </c>
      <c r="G277" s="67" t="s">
        <v>724</v>
      </c>
      <c r="H277" s="67"/>
      <c r="I277" s="67" t="s">
        <v>725</v>
      </c>
      <c r="J277" s="36">
        <v>2000</v>
      </c>
    </row>
    <row r="278" spans="1:10" x14ac:dyDescent="0.25">
      <c r="A278" s="67"/>
      <c r="B278" s="67"/>
      <c r="C278" s="67"/>
      <c r="D278" s="67"/>
      <c r="E278" s="67" t="s">
        <v>383</v>
      </c>
      <c r="F278" s="68">
        <v>41455</v>
      </c>
      <c r="G278" s="67" t="s">
        <v>724</v>
      </c>
      <c r="H278" s="67"/>
      <c r="I278" s="67" t="s">
        <v>725</v>
      </c>
      <c r="J278" s="36">
        <v>-840.59</v>
      </c>
    </row>
    <row r="279" spans="1:10" x14ac:dyDescent="0.25">
      <c r="A279" s="67"/>
      <c r="B279" s="67"/>
      <c r="C279" s="67"/>
      <c r="D279" s="67"/>
      <c r="E279" s="67" t="s">
        <v>383</v>
      </c>
      <c r="F279" s="68">
        <v>41486</v>
      </c>
      <c r="G279" s="67" t="s">
        <v>566</v>
      </c>
      <c r="H279" s="67"/>
      <c r="I279" s="67" t="s">
        <v>567</v>
      </c>
      <c r="J279" s="36">
        <v>-273.76</v>
      </c>
    </row>
    <row r="280" spans="1:10" x14ac:dyDescent="0.25">
      <c r="A280" s="67"/>
      <c r="B280" s="67"/>
      <c r="C280" s="67"/>
      <c r="D280" s="67"/>
      <c r="E280" s="67" t="s">
        <v>383</v>
      </c>
      <c r="F280" s="68">
        <v>41578</v>
      </c>
      <c r="G280" s="67" t="s">
        <v>400</v>
      </c>
      <c r="H280" s="67"/>
      <c r="I280" s="67" t="s">
        <v>401</v>
      </c>
      <c r="J280" s="36">
        <v>-1050.68</v>
      </c>
    </row>
    <row r="281" spans="1:10" x14ac:dyDescent="0.25">
      <c r="A281" s="67"/>
      <c r="B281" s="67"/>
      <c r="C281" s="67"/>
      <c r="D281" s="67"/>
      <c r="E281" s="67" t="s">
        <v>383</v>
      </c>
      <c r="F281" s="68">
        <v>41608</v>
      </c>
      <c r="G281" s="67" t="s">
        <v>402</v>
      </c>
      <c r="H281" s="67"/>
      <c r="I281" s="67" t="s">
        <v>403</v>
      </c>
      <c r="J281" s="36">
        <v>-457.9</v>
      </c>
    </row>
    <row r="282" spans="1:10" x14ac:dyDescent="0.25">
      <c r="A282" s="67"/>
      <c r="B282" s="67"/>
      <c r="C282" s="67"/>
      <c r="D282" s="67"/>
      <c r="E282" s="67" t="s">
        <v>426</v>
      </c>
      <c r="F282" s="68">
        <v>41890</v>
      </c>
      <c r="G282" s="67"/>
      <c r="H282" s="67" t="s">
        <v>726</v>
      </c>
      <c r="I282" s="67" t="s">
        <v>727</v>
      </c>
      <c r="J282" s="36">
        <v>-737.81</v>
      </c>
    </row>
    <row r="283" spans="1:10" ht="15.75" thickBot="1" x14ac:dyDescent="0.3">
      <c r="A283" s="67"/>
      <c r="B283" s="67"/>
      <c r="C283" s="67"/>
      <c r="D283" s="67"/>
      <c r="E283" s="67" t="s">
        <v>383</v>
      </c>
      <c r="F283" s="68">
        <v>43373</v>
      </c>
      <c r="G283" s="67" t="s">
        <v>396</v>
      </c>
      <c r="H283" s="67"/>
      <c r="I283" s="67" t="s">
        <v>397</v>
      </c>
      <c r="J283" s="37">
        <v>-404.21</v>
      </c>
    </row>
    <row r="284" spans="1:10" x14ac:dyDescent="0.25">
      <c r="A284" s="67"/>
      <c r="B284" s="67"/>
      <c r="C284" s="67" t="s">
        <v>728</v>
      </c>
      <c r="D284" s="67"/>
      <c r="E284" s="67"/>
      <c r="F284" s="68"/>
      <c r="G284" s="67"/>
      <c r="H284" s="67"/>
      <c r="I284" s="67"/>
      <c r="J284" s="36">
        <f>ROUND(SUM(J274:J283),5)</f>
        <v>0</v>
      </c>
    </row>
    <row r="285" spans="1:10" x14ac:dyDescent="0.25">
      <c r="A285" s="64"/>
      <c r="B285" s="64"/>
      <c r="C285" s="64" t="s">
        <v>729</v>
      </c>
      <c r="D285" s="64"/>
      <c r="E285" s="64"/>
      <c r="F285" s="65"/>
      <c r="G285" s="64"/>
      <c r="H285" s="64"/>
      <c r="I285" s="64"/>
      <c r="J285" s="57"/>
    </row>
    <row r="286" spans="1:10" x14ac:dyDescent="0.25">
      <c r="A286" s="67"/>
      <c r="B286" s="67"/>
      <c r="C286" s="67"/>
      <c r="D286" s="67"/>
      <c r="E286" s="67" t="s">
        <v>423</v>
      </c>
      <c r="F286" s="68">
        <v>43720</v>
      </c>
      <c r="G286" s="67"/>
      <c r="H286" s="67"/>
      <c r="I286" s="67" t="s">
        <v>730</v>
      </c>
      <c r="J286" s="36">
        <v>9200</v>
      </c>
    </row>
    <row r="287" spans="1:10" ht="15.75" thickBot="1" x14ac:dyDescent="0.3">
      <c r="A287" s="67"/>
      <c r="B287" s="67"/>
      <c r="C287" s="67"/>
      <c r="D287" s="67"/>
      <c r="E287" s="67" t="s">
        <v>390</v>
      </c>
      <c r="F287" s="68">
        <v>43773</v>
      </c>
      <c r="G287" s="67" t="s">
        <v>6840</v>
      </c>
      <c r="H287" s="67" t="s">
        <v>601</v>
      </c>
      <c r="I287" s="67" t="s">
        <v>6841</v>
      </c>
      <c r="J287" s="37">
        <v>-1017.84</v>
      </c>
    </row>
    <row r="288" spans="1:10" x14ac:dyDescent="0.25">
      <c r="A288" s="67"/>
      <c r="B288" s="67"/>
      <c r="C288" s="67" t="s">
        <v>731</v>
      </c>
      <c r="D288" s="67"/>
      <c r="E288" s="67"/>
      <c r="F288" s="68"/>
      <c r="G288" s="67"/>
      <c r="H288" s="67"/>
      <c r="I288" s="67"/>
      <c r="J288" s="36">
        <f>ROUND(SUM(J285:J287),5)</f>
        <v>8182.16</v>
      </c>
    </row>
    <row r="289" spans="1:10" x14ac:dyDescent="0.25">
      <c r="A289" s="64"/>
      <c r="B289" s="64"/>
      <c r="C289" s="64" t="s">
        <v>732</v>
      </c>
      <c r="D289" s="64"/>
      <c r="E289" s="64"/>
      <c r="F289" s="65"/>
      <c r="G289" s="64"/>
      <c r="H289" s="64"/>
      <c r="I289" s="64"/>
      <c r="J289" s="57"/>
    </row>
    <row r="290" spans="1:10" x14ac:dyDescent="0.25">
      <c r="A290" s="67"/>
      <c r="B290" s="67"/>
      <c r="C290" s="67"/>
      <c r="D290" s="67"/>
      <c r="E290" s="67" t="s">
        <v>383</v>
      </c>
      <c r="F290" s="68">
        <v>41274</v>
      </c>
      <c r="G290" s="67" t="s">
        <v>466</v>
      </c>
      <c r="H290" s="67"/>
      <c r="I290" s="67" t="s">
        <v>467</v>
      </c>
      <c r="J290" s="36">
        <v>5000</v>
      </c>
    </row>
    <row r="291" spans="1:10" x14ac:dyDescent="0.25">
      <c r="A291" s="67"/>
      <c r="B291" s="67"/>
      <c r="C291" s="67"/>
      <c r="D291" s="67"/>
      <c r="E291" s="67" t="s">
        <v>383</v>
      </c>
      <c r="F291" s="68">
        <v>41274</v>
      </c>
      <c r="G291" s="67" t="s">
        <v>466</v>
      </c>
      <c r="H291" s="67"/>
      <c r="I291" s="67" t="s">
        <v>467</v>
      </c>
      <c r="J291" s="36">
        <v>400</v>
      </c>
    </row>
    <row r="292" spans="1:10" x14ac:dyDescent="0.25">
      <c r="A292" s="67"/>
      <c r="B292" s="67"/>
      <c r="C292" s="67"/>
      <c r="D292" s="67"/>
      <c r="E292" s="67" t="s">
        <v>383</v>
      </c>
      <c r="F292" s="68">
        <v>41297</v>
      </c>
      <c r="G292" s="67" t="s">
        <v>562</v>
      </c>
      <c r="H292" s="67"/>
      <c r="I292" s="67" t="s">
        <v>563</v>
      </c>
      <c r="J292" s="36">
        <v>2333.33</v>
      </c>
    </row>
    <row r="293" spans="1:10" x14ac:dyDescent="0.25">
      <c r="A293" s="67"/>
      <c r="B293" s="67"/>
      <c r="C293" s="67"/>
      <c r="D293" s="67"/>
      <c r="E293" s="67" t="s">
        <v>383</v>
      </c>
      <c r="F293" s="68">
        <v>41478</v>
      </c>
      <c r="G293" s="67" t="s">
        <v>564</v>
      </c>
      <c r="H293" s="67"/>
      <c r="I293" s="67" t="s">
        <v>565</v>
      </c>
      <c r="J293" s="36">
        <v>3000</v>
      </c>
    </row>
    <row r="294" spans="1:10" x14ac:dyDescent="0.25">
      <c r="A294" s="67"/>
      <c r="B294" s="67"/>
      <c r="C294" s="67"/>
      <c r="D294" s="67"/>
      <c r="E294" s="67" t="s">
        <v>383</v>
      </c>
      <c r="F294" s="68">
        <v>41486</v>
      </c>
      <c r="G294" s="67" t="s">
        <v>566</v>
      </c>
      <c r="H294" s="67"/>
      <c r="I294" s="67" t="s">
        <v>567</v>
      </c>
      <c r="J294" s="36">
        <v>-1520.6</v>
      </c>
    </row>
    <row r="295" spans="1:10" ht="15.75" thickBot="1" x14ac:dyDescent="0.3">
      <c r="A295" s="67"/>
      <c r="B295" s="67"/>
      <c r="C295" s="67"/>
      <c r="D295" s="67"/>
      <c r="E295" s="67" t="s">
        <v>383</v>
      </c>
      <c r="F295" s="68">
        <v>41639</v>
      </c>
      <c r="G295" s="67" t="s">
        <v>404</v>
      </c>
      <c r="H295" s="67"/>
      <c r="I295" s="67" t="s">
        <v>405</v>
      </c>
      <c r="J295" s="37">
        <v>-772.5</v>
      </c>
    </row>
    <row r="296" spans="1:10" x14ac:dyDescent="0.25">
      <c r="A296" s="67"/>
      <c r="B296" s="67"/>
      <c r="C296" s="67" t="s">
        <v>733</v>
      </c>
      <c r="D296" s="67"/>
      <c r="E296" s="67"/>
      <c r="F296" s="68"/>
      <c r="G296" s="67"/>
      <c r="H296" s="67"/>
      <c r="I296" s="67"/>
      <c r="J296" s="36">
        <f>ROUND(SUM(J289:J295),5)</f>
        <v>8440.23</v>
      </c>
    </row>
    <row r="297" spans="1:10" x14ac:dyDescent="0.25">
      <c r="A297" s="64"/>
      <c r="B297" s="64"/>
      <c r="C297" s="64" t="s">
        <v>734</v>
      </c>
      <c r="D297" s="64"/>
      <c r="E297" s="64"/>
      <c r="F297" s="65"/>
      <c r="G297" s="64"/>
      <c r="H297" s="64"/>
      <c r="I297" s="64"/>
      <c r="J297" s="57"/>
    </row>
    <row r="298" spans="1:10" x14ac:dyDescent="0.25">
      <c r="A298" s="67"/>
      <c r="B298" s="67"/>
      <c r="C298" s="67"/>
      <c r="D298" s="67"/>
      <c r="E298" s="67" t="s">
        <v>383</v>
      </c>
      <c r="F298" s="68">
        <v>41274</v>
      </c>
      <c r="G298" s="67" t="s">
        <v>466</v>
      </c>
      <c r="H298" s="67"/>
      <c r="I298" s="67" t="s">
        <v>467</v>
      </c>
      <c r="J298" s="36">
        <v>500</v>
      </c>
    </row>
    <row r="299" spans="1:10" x14ac:dyDescent="0.25">
      <c r="A299" s="67"/>
      <c r="B299" s="67"/>
      <c r="C299" s="67"/>
      <c r="D299" s="67"/>
      <c r="E299" s="67" t="s">
        <v>383</v>
      </c>
      <c r="F299" s="68">
        <v>41517</v>
      </c>
      <c r="G299" s="67" t="s">
        <v>735</v>
      </c>
      <c r="H299" s="67"/>
      <c r="I299" s="67" t="s">
        <v>736</v>
      </c>
      <c r="J299" s="36">
        <v>-532.12</v>
      </c>
    </row>
    <row r="300" spans="1:10" x14ac:dyDescent="0.25">
      <c r="A300" s="67"/>
      <c r="B300" s="67"/>
      <c r="C300" s="67"/>
      <c r="D300" s="67"/>
      <c r="E300" s="67" t="s">
        <v>383</v>
      </c>
      <c r="F300" s="68">
        <v>41547</v>
      </c>
      <c r="G300" s="67" t="s">
        <v>737</v>
      </c>
      <c r="H300" s="67"/>
      <c r="I300" s="67" t="s">
        <v>738</v>
      </c>
      <c r="J300" s="36">
        <v>-422.85</v>
      </c>
    </row>
    <row r="301" spans="1:10" x14ac:dyDescent="0.25">
      <c r="A301" s="67"/>
      <c r="B301" s="67"/>
      <c r="C301" s="67"/>
      <c r="D301" s="67"/>
      <c r="E301" s="67" t="s">
        <v>438</v>
      </c>
      <c r="F301" s="68">
        <v>41568</v>
      </c>
      <c r="G301" s="67" t="s">
        <v>739</v>
      </c>
      <c r="H301" s="67" t="s">
        <v>740</v>
      </c>
      <c r="I301" s="67" t="s">
        <v>741</v>
      </c>
      <c r="J301" s="36">
        <v>500</v>
      </c>
    </row>
    <row r="302" spans="1:10" x14ac:dyDescent="0.25">
      <c r="A302" s="67"/>
      <c r="B302" s="67"/>
      <c r="C302" s="67"/>
      <c r="D302" s="67"/>
      <c r="E302" s="67" t="s">
        <v>383</v>
      </c>
      <c r="F302" s="68">
        <v>41915</v>
      </c>
      <c r="G302" s="67" t="s">
        <v>551</v>
      </c>
      <c r="H302" s="67"/>
      <c r="I302" s="67" t="s">
        <v>552</v>
      </c>
      <c r="J302" s="36">
        <v>1500</v>
      </c>
    </row>
    <row r="303" spans="1:10" x14ac:dyDescent="0.25">
      <c r="A303" s="67"/>
      <c r="B303" s="67"/>
      <c r="C303" s="67"/>
      <c r="D303" s="67"/>
      <c r="E303" s="67" t="s">
        <v>426</v>
      </c>
      <c r="F303" s="68">
        <v>42142</v>
      </c>
      <c r="G303" s="67"/>
      <c r="H303" s="67" t="s">
        <v>742</v>
      </c>
      <c r="I303" s="67" t="s">
        <v>743</v>
      </c>
      <c r="J303" s="36">
        <v>-233.1</v>
      </c>
    </row>
    <row r="304" spans="1:10" x14ac:dyDescent="0.25">
      <c r="A304" s="67"/>
      <c r="B304" s="67"/>
      <c r="C304" s="67"/>
      <c r="D304" s="67"/>
      <c r="E304" s="67" t="s">
        <v>383</v>
      </c>
      <c r="F304" s="68">
        <v>42370</v>
      </c>
      <c r="G304" s="67" t="s">
        <v>410</v>
      </c>
      <c r="H304" s="67"/>
      <c r="I304" s="67" t="s">
        <v>411</v>
      </c>
      <c r="J304" s="36">
        <v>955</v>
      </c>
    </row>
    <row r="305" spans="1:10" ht="15.75" thickBot="1" x14ac:dyDescent="0.3">
      <c r="A305" s="67"/>
      <c r="B305" s="67"/>
      <c r="C305" s="67"/>
      <c r="D305" s="67"/>
      <c r="E305" s="67" t="s">
        <v>423</v>
      </c>
      <c r="F305" s="68">
        <v>43039</v>
      </c>
      <c r="G305" s="67"/>
      <c r="H305" s="67"/>
      <c r="I305" s="67" t="s">
        <v>744</v>
      </c>
      <c r="J305" s="37">
        <v>-98.5</v>
      </c>
    </row>
    <row r="306" spans="1:10" x14ac:dyDescent="0.25">
      <c r="A306" s="67"/>
      <c r="B306" s="67"/>
      <c r="C306" s="67" t="s">
        <v>745</v>
      </c>
      <c r="D306" s="67"/>
      <c r="E306" s="67"/>
      <c r="F306" s="68"/>
      <c r="G306" s="67"/>
      <c r="H306" s="67"/>
      <c r="I306" s="67"/>
      <c r="J306" s="36">
        <f>ROUND(SUM(J297:J305),5)</f>
        <v>2168.4299999999998</v>
      </c>
    </row>
    <row r="307" spans="1:10" x14ac:dyDescent="0.25">
      <c r="A307" s="64"/>
      <c r="B307" s="64"/>
      <c r="C307" s="64" t="s">
        <v>746</v>
      </c>
      <c r="D307" s="64"/>
      <c r="E307" s="64"/>
      <c r="F307" s="65"/>
      <c r="G307" s="64"/>
      <c r="H307" s="64"/>
      <c r="I307" s="64"/>
      <c r="J307" s="57"/>
    </row>
    <row r="308" spans="1:10" x14ac:dyDescent="0.25">
      <c r="A308" s="67"/>
      <c r="B308" s="67"/>
      <c r="C308" s="67"/>
      <c r="D308" s="67"/>
      <c r="E308" s="67" t="s">
        <v>383</v>
      </c>
      <c r="F308" s="68">
        <v>41274</v>
      </c>
      <c r="G308" s="67" t="s">
        <v>466</v>
      </c>
      <c r="H308" s="67"/>
      <c r="I308" s="67" t="s">
        <v>467</v>
      </c>
      <c r="J308" s="36">
        <v>484.59</v>
      </c>
    </row>
    <row r="309" spans="1:10" x14ac:dyDescent="0.25">
      <c r="A309" s="67"/>
      <c r="B309" s="67"/>
      <c r="C309" s="67"/>
      <c r="D309" s="67"/>
      <c r="E309" s="67" t="s">
        <v>426</v>
      </c>
      <c r="F309" s="68">
        <v>41806</v>
      </c>
      <c r="G309" s="67"/>
      <c r="H309" s="67" t="s">
        <v>366</v>
      </c>
      <c r="I309" s="67" t="s">
        <v>747</v>
      </c>
      <c r="J309" s="36">
        <v>-324.10000000000002</v>
      </c>
    </row>
    <row r="310" spans="1:10" ht="15.75" thickBot="1" x14ac:dyDescent="0.3">
      <c r="A310" s="67"/>
      <c r="B310" s="67"/>
      <c r="C310" s="67"/>
      <c r="D310" s="67"/>
      <c r="E310" s="67" t="s">
        <v>426</v>
      </c>
      <c r="F310" s="68">
        <v>41848</v>
      </c>
      <c r="G310" s="67"/>
      <c r="H310" s="67" t="s">
        <v>366</v>
      </c>
      <c r="I310" s="67" t="s">
        <v>748</v>
      </c>
      <c r="J310" s="37">
        <v>-160.49</v>
      </c>
    </row>
    <row r="311" spans="1:10" x14ac:dyDescent="0.25">
      <c r="A311" s="67"/>
      <c r="B311" s="67"/>
      <c r="C311" s="67" t="s">
        <v>749</v>
      </c>
      <c r="D311" s="67"/>
      <c r="E311" s="67"/>
      <c r="F311" s="68"/>
      <c r="G311" s="67"/>
      <c r="H311" s="67"/>
      <c r="I311" s="67"/>
      <c r="J311" s="36">
        <f>ROUND(SUM(J307:J310),5)</f>
        <v>0</v>
      </c>
    </row>
    <row r="312" spans="1:10" x14ac:dyDescent="0.25">
      <c r="A312" s="64"/>
      <c r="B312" s="64"/>
      <c r="C312" s="64" t="s">
        <v>750</v>
      </c>
      <c r="D312" s="64"/>
      <c r="E312" s="64"/>
      <c r="F312" s="65"/>
      <c r="G312" s="64"/>
      <c r="H312" s="64"/>
      <c r="I312" s="64"/>
      <c r="J312" s="57"/>
    </row>
    <row r="313" spans="1:10" x14ac:dyDescent="0.25">
      <c r="A313" s="67"/>
      <c r="B313" s="67"/>
      <c r="C313" s="67"/>
      <c r="D313" s="67"/>
      <c r="E313" s="67" t="s">
        <v>423</v>
      </c>
      <c r="F313" s="68">
        <v>43300</v>
      </c>
      <c r="G313" s="67"/>
      <c r="H313" s="67"/>
      <c r="I313" s="67" t="s">
        <v>751</v>
      </c>
      <c r="J313" s="36">
        <v>30</v>
      </c>
    </row>
    <row r="314" spans="1:10" x14ac:dyDescent="0.25">
      <c r="A314" s="67"/>
      <c r="B314" s="67"/>
      <c r="C314" s="67"/>
      <c r="D314" s="67"/>
      <c r="E314" s="67" t="s">
        <v>423</v>
      </c>
      <c r="F314" s="68">
        <v>43300</v>
      </c>
      <c r="G314" s="67"/>
      <c r="H314" s="67"/>
      <c r="I314" s="67" t="s">
        <v>689</v>
      </c>
      <c r="J314" s="36">
        <v>-1.62</v>
      </c>
    </row>
    <row r="315" spans="1:10" x14ac:dyDescent="0.25">
      <c r="A315" s="67"/>
      <c r="B315" s="67"/>
      <c r="C315" s="67"/>
      <c r="D315" s="67"/>
      <c r="E315" s="67" t="s">
        <v>390</v>
      </c>
      <c r="F315" s="68">
        <v>43320</v>
      </c>
      <c r="G315" s="67" t="s">
        <v>752</v>
      </c>
      <c r="H315" s="67" t="s">
        <v>364</v>
      </c>
      <c r="I315" s="67" t="s">
        <v>753</v>
      </c>
      <c r="J315" s="36">
        <v>-371.95</v>
      </c>
    </row>
    <row r="316" spans="1:10" x14ac:dyDescent="0.25">
      <c r="A316" s="67"/>
      <c r="B316" s="67"/>
      <c r="C316" s="67"/>
      <c r="D316" s="67"/>
      <c r="E316" s="67" t="s">
        <v>390</v>
      </c>
      <c r="F316" s="68">
        <v>43320</v>
      </c>
      <c r="G316" s="67" t="s">
        <v>752</v>
      </c>
      <c r="H316" s="67" t="s">
        <v>364</v>
      </c>
      <c r="I316" s="67" t="s">
        <v>754</v>
      </c>
      <c r="J316" s="36">
        <v>-828.05</v>
      </c>
    </row>
    <row r="317" spans="1:10" x14ac:dyDescent="0.25">
      <c r="A317" s="67"/>
      <c r="B317" s="67"/>
      <c r="C317" s="67"/>
      <c r="D317" s="67"/>
      <c r="E317" s="67" t="s">
        <v>383</v>
      </c>
      <c r="F317" s="68">
        <v>43343</v>
      </c>
      <c r="G317" s="67" t="s">
        <v>414</v>
      </c>
      <c r="H317" s="67"/>
      <c r="I317" s="67" t="s">
        <v>755</v>
      </c>
      <c r="J317" s="36">
        <v>500</v>
      </c>
    </row>
    <row r="318" spans="1:10" x14ac:dyDescent="0.25">
      <c r="A318" s="67"/>
      <c r="B318" s="67"/>
      <c r="C318" s="67"/>
      <c r="D318" s="67"/>
      <c r="E318" s="67" t="s">
        <v>383</v>
      </c>
      <c r="F318" s="68">
        <v>43403</v>
      </c>
      <c r="G318" s="67" t="s">
        <v>756</v>
      </c>
      <c r="H318" s="67"/>
      <c r="I318" s="67" t="s">
        <v>757</v>
      </c>
      <c r="J318" s="36">
        <v>2000</v>
      </c>
    </row>
    <row r="319" spans="1:10" x14ac:dyDescent="0.25">
      <c r="A319" s="67"/>
      <c r="B319" s="67"/>
      <c r="C319" s="67"/>
      <c r="D319" s="67"/>
      <c r="E319" s="67" t="s">
        <v>423</v>
      </c>
      <c r="F319" s="68">
        <v>43445</v>
      </c>
      <c r="G319" s="67"/>
      <c r="H319" s="67"/>
      <c r="I319" s="67" t="s">
        <v>758</v>
      </c>
      <c r="J319" s="36">
        <v>100</v>
      </c>
    </row>
    <row r="320" spans="1:10" x14ac:dyDescent="0.25">
      <c r="A320" s="67"/>
      <c r="B320" s="67"/>
      <c r="C320" s="67"/>
      <c r="D320" s="67"/>
      <c r="E320" s="67" t="s">
        <v>423</v>
      </c>
      <c r="F320" s="68">
        <v>43445</v>
      </c>
      <c r="G320" s="67"/>
      <c r="H320" s="67"/>
      <c r="I320" s="67" t="s">
        <v>682</v>
      </c>
      <c r="J320" s="36">
        <v>-4.7</v>
      </c>
    </row>
    <row r="321" spans="1:10" x14ac:dyDescent="0.25">
      <c r="A321" s="67"/>
      <c r="B321" s="67"/>
      <c r="C321" s="67"/>
      <c r="D321" s="67"/>
      <c r="E321" s="67" t="s">
        <v>390</v>
      </c>
      <c r="F321" s="68">
        <v>43460</v>
      </c>
      <c r="G321" s="67" t="s">
        <v>759</v>
      </c>
      <c r="H321" s="67" t="s">
        <v>364</v>
      </c>
      <c r="I321" s="67" t="s">
        <v>760</v>
      </c>
      <c r="J321" s="36">
        <v>-67.77</v>
      </c>
    </row>
    <row r="322" spans="1:10" x14ac:dyDescent="0.25">
      <c r="A322" s="67"/>
      <c r="B322" s="67"/>
      <c r="C322" s="67"/>
      <c r="D322" s="67"/>
      <c r="E322" s="67" t="s">
        <v>390</v>
      </c>
      <c r="F322" s="68">
        <v>43475</v>
      </c>
      <c r="G322" s="67" t="s">
        <v>761</v>
      </c>
      <c r="H322" s="67" t="s">
        <v>364</v>
      </c>
      <c r="I322" s="67" t="s">
        <v>762</v>
      </c>
      <c r="J322" s="36">
        <v>-300</v>
      </c>
    </row>
    <row r="323" spans="1:10" x14ac:dyDescent="0.25">
      <c r="A323" s="67"/>
      <c r="B323" s="67"/>
      <c r="C323" s="67"/>
      <c r="D323" s="67"/>
      <c r="E323" s="67" t="s">
        <v>383</v>
      </c>
      <c r="F323" s="68">
        <v>43585</v>
      </c>
      <c r="G323" s="67" t="s">
        <v>763</v>
      </c>
      <c r="H323" s="67"/>
      <c r="I323" s="67" t="s">
        <v>764</v>
      </c>
      <c r="J323" s="36">
        <v>-500</v>
      </c>
    </row>
    <row r="324" spans="1:10" x14ac:dyDescent="0.25">
      <c r="A324" s="67"/>
      <c r="B324" s="67"/>
      <c r="C324" s="67"/>
      <c r="D324" s="67"/>
      <c r="E324" s="67" t="s">
        <v>423</v>
      </c>
      <c r="F324" s="68">
        <v>43642</v>
      </c>
      <c r="G324" s="67"/>
      <c r="H324" s="67"/>
      <c r="I324" s="67" t="s">
        <v>765</v>
      </c>
      <c r="J324" s="36">
        <v>120</v>
      </c>
    </row>
    <row r="325" spans="1:10" x14ac:dyDescent="0.25">
      <c r="A325" s="67"/>
      <c r="B325" s="67"/>
      <c r="C325" s="67"/>
      <c r="D325" s="67"/>
      <c r="E325" s="67" t="s">
        <v>423</v>
      </c>
      <c r="F325" s="68">
        <v>43642</v>
      </c>
      <c r="G325" s="67"/>
      <c r="H325" s="67"/>
      <c r="I325" s="67" t="s">
        <v>766</v>
      </c>
      <c r="J325" s="36">
        <v>-5.58</v>
      </c>
    </row>
    <row r="326" spans="1:10" x14ac:dyDescent="0.25">
      <c r="A326" s="67"/>
      <c r="B326" s="67"/>
      <c r="C326" s="67"/>
      <c r="D326" s="67"/>
      <c r="E326" s="67" t="s">
        <v>390</v>
      </c>
      <c r="F326" s="68">
        <v>43647</v>
      </c>
      <c r="G326" s="67" t="s">
        <v>767</v>
      </c>
      <c r="H326" s="67" t="s">
        <v>768</v>
      </c>
      <c r="I326" s="67" t="s">
        <v>769</v>
      </c>
      <c r="J326" s="36">
        <v>-396.31</v>
      </c>
    </row>
    <row r="327" spans="1:10" x14ac:dyDescent="0.25">
      <c r="A327" s="67"/>
      <c r="B327" s="67"/>
      <c r="C327" s="67"/>
      <c r="D327" s="67"/>
      <c r="E327" s="67" t="s">
        <v>390</v>
      </c>
      <c r="F327" s="68">
        <v>43677</v>
      </c>
      <c r="G327" s="67" t="s">
        <v>770</v>
      </c>
      <c r="H327" s="67" t="s">
        <v>364</v>
      </c>
      <c r="I327" s="67" t="s">
        <v>771</v>
      </c>
      <c r="J327" s="36">
        <v>-670.33</v>
      </c>
    </row>
    <row r="328" spans="1:10" ht="15.75" thickBot="1" x14ac:dyDescent="0.3">
      <c r="A328" s="67"/>
      <c r="B328" s="67"/>
      <c r="C328" s="67"/>
      <c r="D328" s="67"/>
      <c r="E328" s="67" t="s">
        <v>383</v>
      </c>
      <c r="F328" s="68">
        <v>43769</v>
      </c>
      <c r="G328" s="67" t="s">
        <v>444</v>
      </c>
      <c r="H328" s="67"/>
      <c r="I328" s="67" t="s">
        <v>772</v>
      </c>
      <c r="J328" s="37">
        <v>500</v>
      </c>
    </row>
    <row r="329" spans="1:10" x14ac:dyDescent="0.25">
      <c r="A329" s="67"/>
      <c r="B329" s="67"/>
      <c r="C329" s="67" t="s">
        <v>773</v>
      </c>
      <c r="D329" s="67"/>
      <c r="E329" s="67"/>
      <c r="F329" s="68"/>
      <c r="G329" s="67"/>
      <c r="H329" s="67"/>
      <c r="I329" s="67"/>
      <c r="J329" s="36">
        <f>ROUND(SUM(J312:J328),5)</f>
        <v>103.69</v>
      </c>
    </row>
    <row r="330" spans="1:10" x14ac:dyDescent="0.25">
      <c r="A330" s="64"/>
      <c r="B330" s="64"/>
      <c r="C330" s="64" t="s">
        <v>774</v>
      </c>
      <c r="D330" s="64"/>
      <c r="E330" s="64"/>
      <c r="F330" s="65"/>
      <c r="G330" s="64"/>
      <c r="H330" s="64"/>
      <c r="I330" s="64"/>
      <c r="J330" s="57"/>
    </row>
    <row r="331" spans="1:10" x14ac:dyDescent="0.25">
      <c r="A331" s="67"/>
      <c r="B331" s="67"/>
      <c r="C331" s="67"/>
      <c r="D331" s="67"/>
      <c r="E331" s="67" t="s">
        <v>383</v>
      </c>
      <c r="F331" s="68">
        <v>42370</v>
      </c>
      <c r="G331" s="67" t="s">
        <v>410</v>
      </c>
      <c r="H331" s="67"/>
      <c r="I331" s="67" t="s">
        <v>411</v>
      </c>
      <c r="J331" s="36">
        <v>500</v>
      </c>
    </row>
    <row r="332" spans="1:10" ht="15.75" thickBot="1" x14ac:dyDescent="0.3">
      <c r="A332" s="67"/>
      <c r="B332" s="67"/>
      <c r="C332" s="67"/>
      <c r="D332" s="67"/>
      <c r="E332" s="67" t="s">
        <v>423</v>
      </c>
      <c r="F332" s="68">
        <v>43363</v>
      </c>
      <c r="G332" s="67"/>
      <c r="H332" s="67"/>
      <c r="I332" s="67" t="s">
        <v>775</v>
      </c>
      <c r="J332" s="37">
        <v>20</v>
      </c>
    </row>
    <row r="333" spans="1:10" x14ac:dyDescent="0.25">
      <c r="A333" s="67"/>
      <c r="B333" s="67"/>
      <c r="C333" s="67" t="s">
        <v>776</v>
      </c>
      <c r="D333" s="67"/>
      <c r="E333" s="67"/>
      <c r="F333" s="68"/>
      <c r="G333" s="67"/>
      <c r="H333" s="67"/>
      <c r="I333" s="67"/>
      <c r="J333" s="36">
        <f>ROUND(SUM(J330:J332),5)</f>
        <v>520</v>
      </c>
    </row>
    <row r="334" spans="1:10" x14ac:dyDescent="0.25">
      <c r="A334" s="64"/>
      <c r="B334" s="64"/>
      <c r="C334" s="64" t="s">
        <v>777</v>
      </c>
      <c r="D334" s="64"/>
      <c r="E334" s="64"/>
      <c r="F334" s="65"/>
      <c r="G334" s="64"/>
      <c r="H334" s="64"/>
      <c r="I334" s="64"/>
      <c r="J334" s="57"/>
    </row>
    <row r="335" spans="1:10" x14ac:dyDescent="0.25">
      <c r="A335" s="67"/>
      <c r="B335" s="67"/>
      <c r="C335" s="67"/>
      <c r="D335" s="67"/>
      <c r="E335" s="67" t="s">
        <v>383</v>
      </c>
      <c r="F335" s="68">
        <v>42370</v>
      </c>
      <c r="G335" s="67" t="s">
        <v>410</v>
      </c>
      <c r="H335" s="67"/>
      <c r="I335" s="67" t="s">
        <v>411</v>
      </c>
      <c r="J335" s="36">
        <v>500</v>
      </c>
    </row>
    <row r="336" spans="1:10" x14ac:dyDescent="0.25">
      <c r="A336" s="67"/>
      <c r="B336" s="67"/>
      <c r="C336" s="67"/>
      <c r="D336" s="67"/>
      <c r="E336" s="67" t="s">
        <v>383</v>
      </c>
      <c r="F336" s="68">
        <v>43504</v>
      </c>
      <c r="G336" s="67" t="s">
        <v>778</v>
      </c>
      <c r="H336" s="67"/>
      <c r="I336" s="67" t="s">
        <v>779</v>
      </c>
      <c r="J336" s="36">
        <v>1000</v>
      </c>
    </row>
    <row r="337" spans="1:10" x14ac:dyDescent="0.25">
      <c r="A337" s="67"/>
      <c r="B337" s="67"/>
      <c r="C337" s="67"/>
      <c r="D337" s="67"/>
      <c r="E337" s="67" t="s">
        <v>383</v>
      </c>
      <c r="F337" s="68">
        <v>43616</v>
      </c>
      <c r="G337" s="67" t="s">
        <v>780</v>
      </c>
      <c r="H337" s="67"/>
      <c r="I337" s="67" t="s">
        <v>781</v>
      </c>
      <c r="J337" s="36">
        <v>2000</v>
      </c>
    </row>
    <row r="338" spans="1:10" ht="15.75" thickBot="1" x14ac:dyDescent="0.3">
      <c r="A338" s="67"/>
      <c r="B338" s="67"/>
      <c r="C338" s="67"/>
      <c r="D338" s="67"/>
      <c r="E338" s="67" t="s">
        <v>383</v>
      </c>
      <c r="F338" s="68">
        <v>43769</v>
      </c>
      <c r="G338" s="67" t="s">
        <v>444</v>
      </c>
      <c r="H338" s="67"/>
      <c r="I338" s="67" t="s">
        <v>782</v>
      </c>
      <c r="J338" s="37">
        <v>2000</v>
      </c>
    </row>
    <row r="339" spans="1:10" x14ac:dyDescent="0.25">
      <c r="A339" s="67"/>
      <c r="B339" s="67"/>
      <c r="C339" s="67" t="s">
        <v>783</v>
      </c>
      <c r="D339" s="67"/>
      <c r="E339" s="67"/>
      <c r="F339" s="68"/>
      <c r="G339" s="67"/>
      <c r="H339" s="67"/>
      <c r="I339" s="67"/>
      <c r="J339" s="36">
        <f>ROUND(SUM(J334:J338),5)</f>
        <v>5500</v>
      </c>
    </row>
    <row r="340" spans="1:10" x14ac:dyDescent="0.25">
      <c r="A340" s="64"/>
      <c r="B340" s="64"/>
      <c r="C340" s="64" t="s">
        <v>784</v>
      </c>
      <c r="D340" s="64"/>
      <c r="E340" s="64"/>
      <c r="F340" s="65"/>
      <c r="G340" s="64"/>
      <c r="H340" s="64"/>
      <c r="I340" s="64"/>
      <c r="J340" s="57"/>
    </row>
    <row r="341" spans="1:10" ht="15.75" thickBot="1" x14ac:dyDescent="0.3">
      <c r="A341" s="63"/>
      <c r="B341" s="63"/>
      <c r="C341" s="63"/>
      <c r="D341" s="67"/>
      <c r="E341" s="67" t="s">
        <v>383</v>
      </c>
      <c r="F341" s="68">
        <v>42370</v>
      </c>
      <c r="G341" s="67" t="s">
        <v>410</v>
      </c>
      <c r="H341" s="67"/>
      <c r="I341" s="67" t="s">
        <v>411</v>
      </c>
      <c r="J341" s="37">
        <v>500</v>
      </c>
    </row>
    <row r="342" spans="1:10" x14ac:dyDescent="0.25">
      <c r="A342" s="67"/>
      <c r="B342" s="67"/>
      <c r="C342" s="67" t="s">
        <v>785</v>
      </c>
      <c r="D342" s="67"/>
      <c r="E342" s="67"/>
      <c r="F342" s="68"/>
      <c r="G342" s="67"/>
      <c r="H342" s="67"/>
      <c r="I342" s="67"/>
      <c r="J342" s="36">
        <f>ROUND(SUM(J340:J341),5)</f>
        <v>500</v>
      </c>
    </row>
    <row r="343" spans="1:10" x14ac:dyDescent="0.25">
      <c r="A343" s="64"/>
      <c r="B343" s="64"/>
      <c r="C343" s="64" t="s">
        <v>786</v>
      </c>
      <c r="D343" s="64"/>
      <c r="E343" s="64"/>
      <c r="F343" s="65"/>
      <c r="G343" s="64"/>
      <c r="H343" s="64"/>
      <c r="I343" s="64"/>
      <c r="J343" s="57"/>
    </row>
    <row r="344" spans="1:10" ht="15.75" thickBot="1" x14ac:dyDescent="0.3">
      <c r="A344" s="63"/>
      <c r="B344" s="63"/>
      <c r="C344" s="63"/>
      <c r="D344" s="67"/>
      <c r="E344" s="67" t="s">
        <v>383</v>
      </c>
      <c r="F344" s="68">
        <v>42370</v>
      </c>
      <c r="G344" s="67" t="s">
        <v>410</v>
      </c>
      <c r="H344" s="67"/>
      <c r="I344" s="67" t="s">
        <v>411</v>
      </c>
      <c r="J344" s="37">
        <v>500</v>
      </c>
    </row>
    <row r="345" spans="1:10" x14ac:dyDescent="0.25">
      <c r="A345" s="67"/>
      <c r="B345" s="67"/>
      <c r="C345" s="67" t="s">
        <v>787</v>
      </c>
      <c r="D345" s="67"/>
      <c r="E345" s="67"/>
      <c r="F345" s="68"/>
      <c r="G345" s="67"/>
      <c r="H345" s="67"/>
      <c r="I345" s="67"/>
      <c r="J345" s="36">
        <f>ROUND(SUM(J343:J344),5)</f>
        <v>500</v>
      </c>
    </row>
    <row r="346" spans="1:10" x14ac:dyDescent="0.25">
      <c r="A346" s="64"/>
      <c r="B346" s="64"/>
      <c r="C346" s="64" t="s">
        <v>788</v>
      </c>
      <c r="D346" s="64"/>
      <c r="E346" s="64"/>
      <c r="F346" s="65"/>
      <c r="G346" s="64"/>
      <c r="H346" s="64"/>
      <c r="I346" s="64"/>
      <c r="J346" s="57"/>
    </row>
    <row r="347" spans="1:10" x14ac:dyDescent="0.25">
      <c r="A347" s="67"/>
      <c r="B347" s="67"/>
      <c r="C347" s="67"/>
      <c r="D347" s="67"/>
      <c r="E347" s="67" t="s">
        <v>423</v>
      </c>
      <c r="F347" s="68">
        <v>42636</v>
      </c>
      <c r="G347" s="67"/>
      <c r="H347" s="67"/>
      <c r="I347" s="67" t="s">
        <v>789</v>
      </c>
      <c r="J347" s="36">
        <v>10.119999999999999</v>
      </c>
    </row>
    <row r="348" spans="1:10" x14ac:dyDescent="0.25">
      <c r="A348" s="67"/>
      <c r="B348" s="67"/>
      <c r="C348" s="67"/>
      <c r="D348" s="67"/>
      <c r="E348" s="67" t="s">
        <v>423</v>
      </c>
      <c r="F348" s="68">
        <v>42639</v>
      </c>
      <c r="G348" s="67"/>
      <c r="H348" s="67" t="s">
        <v>790</v>
      </c>
      <c r="I348" s="67" t="s">
        <v>791</v>
      </c>
      <c r="J348" s="36">
        <v>1051.08</v>
      </c>
    </row>
    <row r="349" spans="1:10" x14ac:dyDescent="0.25">
      <c r="A349" s="67"/>
      <c r="B349" s="67"/>
      <c r="C349" s="67"/>
      <c r="D349" s="67"/>
      <c r="E349" s="67" t="s">
        <v>426</v>
      </c>
      <c r="F349" s="68">
        <v>42670</v>
      </c>
      <c r="G349" s="67"/>
      <c r="H349" s="67" t="s">
        <v>314</v>
      </c>
      <c r="I349" s="67" t="s">
        <v>792</v>
      </c>
      <c r="J349" s="36">
        <v>-769.82</v>
      </c>
    </row>
    <row r="350" spans="1:10" x14ac:dyDescent="0.25">
      <c r="A350" s="67"/>
      <c r="B350" s="67"/>
      <c r="C350" s="67"/>
      <c r="D350" s="67"/>
      <c r="E350" s="67" t="s">
        <v>423</v>
      </c>
      <c r="F350" s="68">
        <v>42691</v>
      </c>
      <c r="G350" s="67"/>
      <c r="H350" s="67"/>
      <c r="I350" s="67" t="s">
        <v>793</v>
      </c>
      <c r="J350" s="36">
        <v>40</v>
      </c>
    </row>
    <row r="351" spans="1:10" x14ac:dyDescent="0.25">
      <c r="A351" s="67"/>
      <c r="B351" s="67"/>
      <c r="C351" s="67"/>
      <c r="D351" s="67"/>
      <c r="E351" s="67" t="s">
        <v>423</v>
      </c>
      <c r="F351" s="68">
        <v>42691</v>
      </c>
      <c r="G351" s="67"/>
      <c r="H351" s="67"/>
      <c r="I351" s="67" t="s">
        <v>425</v>
      </c>
      <c r="J351" s="36">
        <v>-1.86</v>
      </c>
    </row>
    <row r="352" spans="1:10" x14ac:dyDescent="0.25">
      <c r="A352" s="67"/>
      <c r="B352" s="67"/>
      <c r="C352" s="67"/>
      <c r="D352" s="67"/>
      <c r="E352" s="67" t="s">
        <v>390</v>
      </c>
      <c r="F352" s="68">
        <v>42857</v>
      </c>
      <c r="G352" s="67"/>
      <c r="H352" s="67" t="s">
        <v>314</v>
      </c>
      <c r="I352" s="67" t="s">
        <v>794</v>
      </c>
      <c r="J352" s="36">
        <v>-284.48</v>
      </c>
    </row>
    <row r="353" spans="1:10" x14ac:dyDescent="0.25">
      <c r="A353" s="67"/>
      <c r="B353" s="67"/>
      <c r="C353" s="67"/>
      <c r="D353" s="67"/>
      <c r="E353" s="67" t="s">
        <v>423</v>
      </c>
      <c r="F353" s="68">
        <v>42865</v>
      </c>
      <c r="G353" s="67"/>
      <c r="H353" s="67"/>
      <c r="I353" s="67" t="s">
        <v>795</v>
      </c>
      <c r="J353" s="36">
        <v>19.86</v>
      </c>
    </row>
    <row r="354" spans="1:10" x14ac:dyDescent="0.25">
      <c r="A354" s="67"/>
      <c r="B354" s="67"/>
      <c r="C354" s="67"/>
      <c r="D354" s="67"/>
      <c r="E354" s="67" t="s">
        <v>390</v>
      </c>
      <c r="F354" s="68">
        <v>42871</v>
      </c>
      <c r="G354" s="67"/>
      <c r="H354" s="67" t="s">
        <v>314</v>
      </c>
      <c r="I354" s="67" t="s">
        <v>796</v>
      </c>
      <c r="J354" s="36">
        <v>-15.11</v>
      </c>
    </row>
    <row r="355" spans="1:10" x14ac:dyDescent="0.25">
      <c r="A355" s="67"/>
      <c r="B355" s="67"/>
      <c r="C355" s="67"/>
      <c r="D355" s="67"/>
      <c r="E355" s="67" t="s">
        <v>390</v>
      </c>
      <c r="F355" s="68">
        <v>42890</v>
      </c>
      <c r="G355" s="67"/>
      <c r="H355" s="67" t="s">
        <v>314</v>
      </c>
      <c r="I355" s="67" t="s">
        <v>797</v>
      </c>
      <c r="J355" s="36">
        <v>-110.85</v>
      </c>
    </row>
    <row r="356" spans="1:10" x14ac:dyDescent="0.25">
      <c r="A356" s="67"/>
      <c r="B356" s="67"/>
      <c r="C356" s="67"/>
      <c r="D356" s="67"/>
      <c r="E356" s="67" t="s">
        <v>423</v>
      </c>
      <c r="F356" s="68">
        <v>42947</v>
      </c>
      <c r="G356" s="67"/>
      <c r="H356" s="67"/>
      <c r="I356" s="67" t="s">
        <v>798</v>
      </c>
      <c r="J356" s="36">
        <v>1000</v>
      </c>
    </row>
    <row r="357" spans="1:10" x14ac:dyDescent="0.25">
      <c r="A357" s="67"/>
      <c r="B357" s="67"/>
      <c r="C357" s="67"/>
      <c r="D357" s="67"/>
      <c r="E357" s="67" t="s">
        <v>423</v>
      </c>
      <c r="F357" s="68">
        <v>42979</v>
      </c>
      <c r="G357" s="67"/>
      <c r="H357" s="67"/>
      <c r="I357" s="67" t="s">
        <v>799</v>
      </c>
      <c r="J357" s="36">
        <v>52.4</v>
      </c>
    </row>
    <row r="358" spans="1:10" x14ac:dyDescent="0.25">
      <c r="A358" s="67"/>
      <c r="B358" s="67"/>
      <c r="C358" s="67"/>
      <c r="D358" s="67"/>
      <c r="E358" s="67" t="s">
        <v>383</v>
      </c>
      <c r="F358" s="68">
        <v>43009</v>
      </c>
      <c r="G358" s="67" t="s">
        <v>800</v>
      </c>
      <c r="H358" s="67"/>
      <c r="I358" s="67" t="s">
        <v>801</v>
      </c>
      <c r="J358" s="36">
        <v>500</v>
      </c>
    </row>
    <row r="359" spans="1:10" x14ac:dyDescent="0.25">
      <c r="A359" s="67"/>
      <c r="B359" s="67"/>
      <c r="C359" s="67"/>
      <c r="D359" s="67"/>
      <c r="E359" s="67" t="s">
        <v>423</v>
      </c>
      <c r="F359" s="68">
        <v>43019</v>
      </c>
      <c r="G359" s="67"/>
      <c r="H359" s="67"/>
      <c r="I359" s="67" t="s">
        <v>802</v>
      </c>
      <c r="J359" s="36">
        <v>50</v>
      </c>
    </row>
    <row r="360" spans="1:10" x14ac:dyDescent="0.25">
      <c r="A360" s="67"/>
      <c r="B360" s="67"/>
      <c r="C360" s="67"/>
      <c r="D360" s="67"/>
      <c r="E360" s="67" t="s">
        <v>423</v>
      </c>
      <c r="F360" s="68">
        <v>43019</v>
      </c>
      <c r="G360" s="67"/>
      <c r="H360" s="67"/>
      <c r="I360" s="67" t="s">
        <v>803</v>
      </c>
      <c r="J360" s="36">
        <v>-1.75</v>
      </c>
    </row>
    <row r="361" spans="1:10" x14ac:dyDescent="0.25">
      <c r="A361" s="67"/>
      <c r="B361" s="67"/>
      <c r="C361" s="67"/>
      <c r="D361" s="67"/>
      <c r="E361" s="67" t="s">
        <v>390</v>
      </c>
      <c r="F361" s="68">
        <v>43040</v>
      </c>
      <c r="G361" s="67" t="s">
        <v>804</v>
      </c>
      <c r="H361" s="67" t="s">
        <v>314</v>
      </c>
      <c r="I361" s="67" t="s">
        <v>805</v>
      </c>
      <c r="J361" s="36">
        <v>-266.04000000000002</v>
      </c>
    </row>
    <row r="362" spans="1:10" x14ac:dyDescent="0.25">
      <c r="A362" s="67"/>
      <c r="B362" s="67"/>
      <c r="C362" s="67"/>
      <c r="D362" s="67"/>
      <c r="E362" s="67" t="s">
        <v>390</v>
      </c>
      <c r="F362" s="68">
        <v>43040</v>
      </c>
      <c r="G362" s="67" t="s">
        <v>804</v>
      </c>
      <c r="H362" s="67" t="s">
        <v>314</v>
      </c>
      <c r="I362" s="67" t="s">
        <v>499</v>
      </c>
      <c r="J362" s="36">
        <v>-5.32</v>
      </c>
    </row>
    <row r="363" spans="1:10" x14ac:dyDescent="0.25">
      <c r="A363" s="67"/>
      <c r="B363" s="67"/>
      <c r="C363" s="67"/>
      <c r="D363" s="67"/>
      <c r="E363" s="67" t="s">
        <v>423</v>
      </c>
      <c r="F363" s="68">
        <v>43040</v>
      </c>
      <c r="G363" s="67"/>
      <c r="H363" s="67"/>
      <c r="I363" s="67" t="s">
        <v>806</v>
      </c>
      <c r="J363" s="36">
        <v>64</v>
      </c>
    </row>
    <row r="364" spans="1:10" x14ac:dyDescent="0.25">
      <c r="A364" s="67"/>
      <c r="B364" s="67"/>
      <c r="C364" s="67"/>
      <c r="D364" s="67"/>
      <c r="E364" s="67" t="s">
        <v>423</v>
      </c>
      <c r="F364" s="68">
        <v>43041</v>
      </c>
      <c r="G364" s="67"/>
      <c r="H364" s="67"/>
      <c r="I364" s="67" t="s">
        <v>807</v>
      </c>
      <c r="J364" s="36">
        <v>10</v>
      </c>
    </row>
    <row r="365" spans="1:10" x14ac:dyDescent="0.25">
      <c r="A365" s="67"/>
      <c r="B365" s="67"/>
      <c r="C365" s="67"/>
      <c r="D365" s="67"/>
      <c r="E365" s="67" t="s">
        <v>390</v>
      </c>
      <c r="F365" s="68">
        <v>43061</v>
      </c>
      <c r="G365" s="67" t="s">
        <v>808</v>
      </c>
      <c r="H365" s="67" t="s">
        <v>314</v>
      </c>
      <c r="I365" s="67" t="s">
        <v>809</v>
      </c>
      <c r="J365" s="36">
        <v>-145.47</v>
      </c>
    </row>
    <row r="366" spans="1:10" x14ac:dyDescent="0.25">
      <c r="A366" s="67"/>
      <c r="B366" s="67"/>
      <c r="C366" s="67"/>
      <c r="D366" s="67"/>
      <c r="E366" s="67" t="s">
        <v>390</v>
      </c>
      <c r="F366" s="68">
        <v>43061</v>
      </c>
      <c r="G366" s="67" t="s">
        <v>810</v>
      </c>
      <c r="H366" s="67" t="s">
        <v>314</v>
      </c>
      <c r="I366" s="67" t="s">
        <v>811</v>
      </c>
      <c r="J366" s="36">
        <v>-11.01</v>
      </c>
    </row>
    <row r="367" spans="1:10" x14ac:dyDescent="0.25">
      <c r="A367" s="67"/>
      <c r="B367" s="67"/>
      <c r="C367" s="67"/>
      <c r="D367" s="67"/>
      <c r="E367" s="67" t="s">
        <v>390</v>
      </c>
      <c r="F367" s="68">
        <v>43061</v>
      </c>
      <c r="G367" s="67" t="s">
        <v>812</v>
      </c>
      <c r="H367" s="67" t="s">
        <v>314</v>
      </c>
      <c r="I367" s="67" t="s">
        <v>813</v>
      </c>
      <c r="J367" s="36">
        <v>-218.93</v>
      </c>
    </row>
    <row r="368" spans="1:10" x14ac:dyDescent="0.25">
      <c r="A368" s="67"/>
      <c r="B368" s="67"/>
      <c r="C368" s="67"/>
      <c r="D368" s="67"/>
      <c r="E368" s="67" t="s">
        <v>390</v>
      </c>
      <c r="F368" s="68">
        <v>43061</v>
      </c>
      <c r="G368" s="67" t="s">
        <v>812</v>
      </c>
      <c r="H368" s="67" t="s">
        <v>314</v>
      </c>
      <c r="I368" s="67" t="s">
        <v>499</v>
      </c>
      <c r="J368" s="36">
        <v>-4.38</v>
      </c>
    </row>
    <row r="369" spans="1:10" x14ac:dyDescent="0.25">
      <c r="A369" s="67"/>
      <c r="B369" s="67"/>
      <c r="C369" s="67"/>
      <c r="D369" s="67"/>
      <c r="E369" s="67" t="s">
        <v>390</v>
      </c>
      <c r="F369" s="68">
        <v>43061</v>
      </c>
      <c r="G369" s="67" t="s">
        <v>810</v>
      </c>
      <c r="H369" s="67" t="s">
        <v>314</v>
      </c>
      <c r="I369" s="67" t="s">
        <v>499</v>
      </c>
      <c r="J369" s="36">
        <v>-0.22</v>
      </c>
    </row>
    <row r="370" spans="1:10" x14ac:dyDescent="0.25">
      <c r="A370" s="67"/>
      <c r="B370" s="67"/>
      <c r="C370" s="67"/>
      <c r="D370" s="67"/>
      <c r="E370" s="67" t="s">
        <v>390</v>
      </c>
      <c r="F370" s="68">
        <v>43061</v>
      </c>
      <c r="G370" s="67" t="s">
        <v>808</v>
      </c>
      <c r="H370" s="67" t="s">
        <v>314</v>
      </c>
      <c r="I370" s="67" t="s">
        <v>499</v>
      </c>
      <c r="J370" s="36">
        <v>-2.91</v>
      </c>
    </row>
    <row r="371" spans="1:10" x14ac:dyDescent="0.25">
      <c r="A371" s="67"/>
      <c r="B371" s="67"/>
      <c r="C371" s="67"/>
      <c r="D371" s="67"/>
      <c r="E371" s="67" t="s">
        <v>423</v>
      </c>
      <c r="F371" s="68">
        <v>43069</v>
      </c>
      <c r="G371" s="67"/>
      <c r="H371" s="67"/>
      <c r="I371" s="67" t="s">
        <v>814</v>
      </c>
      <c r="J371" s="36">
        <v>1010</v>
      </c>
    </row>
    <row r="372" spans="1:10" x14ac:dyDescent="0.25">
      <c r="A372" s="67"/>
      <c r="B372" s="67"/>
      <c r="C372" s="67"/>
      <c r="D372" s="67"/>
      <c r="E372" s="67" t="s">
        <v>423</v>
      </c>
      <c r="F372" s="68">
        <v>43069</v>
      </c>
      <c r="G372" s="67"/>
      <c r="H372" s="67"/>
      <c r="I372" s="67" t="s">
        <v>815</v>
      </c>
      <c r="J372" s="36">
        <v>-57.18</v>
      </c>
    </row>
    <row r="373" spans="1:10" x14ac:dyDescent="0.25">
      <c r="A373" s="67"/>
      <c r="B373" s="67"/>
      <c r="C373" s="67"/>
      <c r="D373" s="67"/>
      <c r="E373" s="67" t="s">
        <v>423</v>
      </c>
      <c r="F373" s="68">
        <v>43070</v>
      </c>
      <c r="G373" s="67"/>
      <c r="H373" s="67"/>
      <c r="I373" s="67" t="s">
        <v>816</v>
      </c>
      <c r="J373" s="36">
        <v>59.33</v>
      </c>
    </row>
    <row r="374" spans="1:10" x14ac:dyDescent="0.25">
      <c r="A374" s="67"/>
      <c r="B374" s="67"/>
      <c r="C374" s="67"/>
      <c r="D374" s="67"/>
      <c r="E374" s="67" t="s">
        <v>390</v>
      </c>
      <c r="F374" s="68">
        <v>43131</v>
      </c>
      <c r="G374" s="67" t="s">
        <v>817</v>
      </c>
      <c r="H374" s="67" t="s">
        <v>314</v>
      </c>
      <c r="I374" s="67" t="s">
        <v>818</v>
      </c>
      <c r="J374" s="36">
        <v>-292</v>
      </c>
    </row>
    <row r="375" spans="1:10" x14ac:dyDescent="0.25">
      <c r="A375" s="67"/>
      <c r="B375" s="67"/>
      <c r="C375" s="67"/>
      <c r="D375" s="67"/>
      <c r="E375" s="67" t="s">
        <v>390</v>
      </c>
      <c r="F375" s="68">
        <v>43158</v>
      </c>
      <c r="G375" s="67" t="s">
        <v>819</v>
      </c>
      <c r="H375" s="67" t="s">
        <v>314</v>
      </c>
      <c r="I375" s="67" t="s">
        <v>820</v>
      </c>
      <c r="J375" s="36">
        <v>-332.59</v>
      </c>
    </row>
    <row r="376" spans="1:10" x14ac:dyDescent="0.25">
      <c r="A376" s="67"/>
      <c r="B376" s="67"/>
      <c r="C376" s="67"/>
      <c r="D376" s="67"/>
      <c r="E376" s="67" t="s">
        <v>390</v>
      </c>
      <c r="F376" s="68">
        <v>43158</v>
      </c>
      <c r="G376" s="67" t="s">
        <v>819</v>
      </c>
      <c r="H376" s="67" t="s">
        <v>314</v>
      </c>
      <c r="I376" s="67" t="s">
        <v>499</v>
      </c>
      <c r="J376" s="36">
        <v>-6.66</v>
      </c>
    </row>
    <row r="377" spans="1:10" x14ac:dyDescent="0.25">
      <c r="A377" s="67"/>
      <c r="B377" s="67"/>
      <c r="C377" s="67"/>
      <c r="D377" s="67"/>
      <c r="E377" s="67" t="s">
        <v>390</v>
      </c>
      <c r="F377" s="68">
        <v>43168</v>
      </c>
      <c r="G377" s="67" t="s">
        <v>821</v>
      </c>
      <c r="H377" s="67" t="s">
        <v>314</v>
      </c>
      <c r="I377" s="67" t="s">
        <v>499</v>
      </c>
      <c r="J377" s="36">
        <v>-5.84</v>
      </c>
    </row>
    <row r="378" spans="1:10" x14ac:dyDescent="0.25">
      <c r="A378" s="67"/>
      <c r="B378" s="67"/>
      <c r="C378" s="67"/>
      <c r="D378" s="67"/>
      <c r="E378" s="67" t="s">
        <v>438</v>
      </c>
      <c r="F378" s="68">
        <v>43216</v>
      </c>
      <c r="G378" s="67" t="s">
        <v>822</v>
      </c>
      <c r="H378" s="67" t="s">
        <v>823</v>
      </c>
      <c r="I378" s="67" t="s">
        <v>824</v>
      </c>
      <c r="J378" s="36">
        <v>1000</v>
      </c>
    </row>
    <row r="379" spans="1:10" x14ac:dyDescent="0.25">
      <c r="A379" s="67"/>
      <c r="B379" s="67"/>
      <c r="C379" s="67"/>
      <c r="D379" s="67"/>
      <c r="E379" s="67" t="s">
        <v>390</v>
      </c>
      <c r="F379" s="68">
        <v>43231</v>
      </c>
      <c r="G379" s="67" t="s">
        <v>825</v>
      </c>
      <c r="H379" s="67" t="s">
        <v>314</v>
      </c>
      <c r="I379" s="67" t="s">
        <v>826</v>
      </c>
      <c r="J379" s="36">
        <v>-387.75</v>
      </c>
    </row>
    <row r="380" spans="1:10" x14ac:dyDescent="0.25">
      <c r="A380" s="67"/>
      <c r="B380" s="67"/>
      <c r="C380" s="67"/>
      <c r="D380" s="67"/>
      <c r="E380" s="67" t="s">
        <v>390</v>
      </c>
      <c r="F380" s="68">
        <v>43231</v>
      </c>
      <c r="G380" s="67" t="s">
        <v>825</v>
      </c>
      <c r="H380" s="67" t="s">
        <v>314</v>
      </c>
      <c r="I380" s="67" t="s">
        <v>499</v>
      </c>
      <c r="J380" s="36">
        <v>-2.98</v>
      </c>
    </row>
    <row r="381" spans="1:10" x14ac:dyDescent="0.25">
      <c r="A381" s="67"/>
      <c r="B381" s="67"/>
      <c r="C381" s="67"/>
      <c r="D381" s="67"/>
      <c r="E381" s="67" t="s">
        <v>390</v>
      </c>
      <c r="F381" s="68">
        <v>43250</v>
      </c>
      <c r="G381" s="67" t="s">
        <v>827</v>
      </c>
      <c r="H381" s="67" t="s">
        <v>333</v>
      </c>
      <c r="I381" s="67" t="s">
        <v>828</v>
      </c>
      <c r="J381" s="36">
        <v>-46.41</v>
      </c>
    </row>
    <row r="382" spans="1:10" x14ac:dyDescent="0.25">
      <c r="A382" s="67"/>
      <c r="B382" s="67"/>
      <c r="C382" s="67"/>
      <c r="D382" s="67"/>
      <c r="E382" s="67" t="s">
        <v>390</v>
      </c>
      <c r="F382" s="68">
        <v>43250</v>
      </c>
      <c r="G382" s="67" t="s">
        <v>829</v>
      </c>
      <c r="H382" s="67" t="s">
        <v>314</v>
      </c>
      <c r="I382" s="67" t="s">
        <v>830</v>
      </c>
      <c r="J382" s="36">
        <v>-79</v>
      </c>
    </row>
    <row r="383" spans="1:10" x14ac:dyDescent="0.25">
      <c r="A383" s="67"/>
      <c r="B383" s="67"/>
      <c r="C383" s="67"/>
      <c r="D383" s="67"/>
      <c r="E383" s="67" t="s">
        <v>390</v>
      </c>
      <c r="F383" s="68">
        <v>43262</v>
      </c>
      <c r="G383" s="67" t="s">
        <v>831</v>
      </c>
      <c r="H383" s="67" t="s">
        <v>832</v>
      </c>
      <c r="I383" s="67" t="s">
        <v>833</v>
      </c>
      <c r="J383" s="36">
        <v>-79</v>
      </c>
    </row>
    <row r="384" spans="1:10" x14ac:dyDescent="0.25">
      <c r="A384" s="67"/>
      <c r="B384" s="67"/>
      <c r="C384" s="67"/>
      <c r="D384" s="67"/>
      <c r="E384" s="67" t="s">
        <v>423</v>
      </c>
      <c r="F384" s="68">
        <v>43303</v>
      </c>
      <c r="G384" s="67"/>
      <c r="H384" s="67"/>
      <c r="I384" s="67" t="s">
        <v>834</v>
      </c>
      <c r="J384" s="36">
        <v>341.99</v>
      </c>
    </row>
    <row r="385" spans="1:10" x14ac:dyDescent="0.25">
      <c r="A385" s="67"/>
      <c r="B385" s="67"/>
      <c r="C385" s="67"/>
      <c r="D385" s="67"/>
      <c r="E385" s="67" t="s">
        <v>423</v>
      </c>
      <c r="F385" s="68">
        <v>43303</v>
      </c>
      <c r="G385" s="67"/>
      <c r="H385" s="67"/>
      <c r="I385" s="67" t="s">
        <v>689</v>
      </c>
      <c r="J385" s="36">
        <v>-15.35</v>
      </c>
    </row>
    <row r="386" spans="1:10" x14ac:dyDescent="0.25">
      <c r="A386" s="67"/>
      <c r="B386" s="67"/>
      <c r="C386" s="67"/>
      <c r="D386" s="67"/>
      <c r="E386" s="67" t="s">
        <v>423</v>
      </c>
      <c r="F386" s="68">
        <v>43318</v>
      </c>
      <c r="G386" s="67"/>
      <c r="H386" s="67"/>
      <c r="I386" s="67" t="s">
        <v>835</v>
      </c>
      <c r="J386" s="36">
        <v>500</v>
      </c>
    </row>
    <row r="387" spans="1:10" x14ac:dyDescent="0.25">
      <c r="A387" s="67"/>
      <c r="B387" s="67"/>
      <c r="C387" s="67"/>
      <c r="D387" s="67"/>
      <c r="E387" s="67" t="s">
        <v>423</v>
      </c>
      <c r="F387" s="68">
        <v>43318</v>
      </c>
      <c r="G387" s="67"/>
      <c r="H387" s="67"/>
      <c r="I387" s="67" t="s">
        <v>689</v>
      </c>
      <c r="J387" s="36">
        <v>-22.3</v>
      </c>
    </row>
    <row r="388" spans="1:10" x14ac:dyDescent="0.25">
      <c r="A388" s="67"/>
      <c r="B388" s="67"/>
      <c r="C388" s="67"/>
      <c r="D388" s="67"/>
      <c r="E388" s="67" t="s">
        <v>390</v>
      </c>
      <c r="F388" s="68">
        <v>43343</v>
      </c>
      <c r="G388" s="67" t="s">
        <v>836</v>
      </c>
      <c r="H388" s="67" t="s">
        <v>314</v>
      </c>
      <c r="I388" s="67" t="s">
        <v>837</v>
      </c>
      <c r="J388" s="36">
        <v>-137.07</v>
      </c>
    </row>
    <row r="389" spans="1:10" x14ac:dyDescent="0.25">
      <c r="A389" s="67"/>
      <c r="B389" s="67"/>
      <c r="C389" s="67"/>
      <c r="D389" s="67"/>
      <c r="E389" s="67" t="s">
        <v>383</v>
      </c>
      <c r="F389" s="68">
        <v>43343</v>
      </c>
      <c r="G389" s="67" t="s">
        <v>838</v>
      </c>
      <c r="H389" s="67"/>
      <c r="I389" s="67" t="s">
        <v>839</v>
      </c>
      <c r="J389" s="36">
        <v>-22.3</v>
      </c>
    </row>
    <row r="390" spans="1:10" x14ac:dyDescent="0.25">
      <c r="A390" s="67"/>
      <c r="B390" s="67"/>
      <c r="C390" s="67"/>
      <c r="D390" s="67"/>
      <c r="E390" s="67" t="s">
        <v>383</v>
      </c>
      <c r="F390" s="68">
        <v>43373</v>
      </c>
      <c r="G390" s="67" t="s">
        <v>396</v>
      </c>
      <c r="H390" s="67"/>
      <c r="I390" s="67" t="s">
        <v>840</v>
      </c>
      <c r="J390" s="36">
        <v>500</v>
      </c>
    </row>
    <row r="391" spans="1:10" x14ac:dyDescent="0.25">
      <c r="A391" s="67"/>
      <c r="B391" s="67"/>
      <c r="C391" s="67"/>
      <c r="D391" s="67"/>
      <c r="E391" s="67" t="s">
        <v>390</v>
      </c>
      <c r="F391" s="68">
        <v>43419</v>
      </c>
      <c r="G391" s="67" t="s">
        <v>841</v>
      </c>
      <c r="H391" s="67" t="s">
        <v>314</v>
      </c>
      <c r="I391" s="67" t="s">
        <v>842</v>
      </c>
      <c r="J391" s="36">
        <v>-21.27</v>
      </c>
    </row>
    <row r="392" spans="1:10" x14ac:dyDescent="0.25">
      <c r="A392" s="67"/>
      <c r="B392" s="67"/>
      <c r="C392" s="67"/>
      <c r="D392" s="67"/>
      <c r="E392" s="67" t="s">
        <v>390</v>
      </c>
      <c r="F392" s="68">
        <v>43419</v>
      </c>
      <c r="G392" s="67" t="s">
        <v>843</v>
      </c>
      <c r="H392" s="67" t="s">
        <v>314</v>
      </c>
      <c r="I392" s="67" t="s">
        <v>844</v>
      </c>
      <c r="J392" s="36">
        <v>-360</v>
      </c>
    </row>
    <row r="393" spans="1:10" x14ac:dyDescent="0.25">
      <c r="A393" s="67"/>
      <c r="B393" s="67"/>
      <c r="C393" s="67"/>
      <c r="D393" s="67"/>
      <c r="E393" s="67" t="s">
        <v>390</v>
      </c>
      <c r="F393" s="68">
        <v>43435</v>
      </c>
      <c r="G393" s="67" t="s">
        <v>845</v>
      </c>
      <c r="H393" s="67" t="s">
        <v>314</v>
      </c>
      <c r="I393" s="67" t="s">
        <v>846</v>
      </c>
      <c r="J393" s="36">
        <v>-746.68</v>
      </c>
    </row>
    <row r="394" spans="1:10" x14ac:dyDescent="0.25">
      <c r="A394" s="67"/>
      <c r="B394" s="67"/>
      <c r="C394" s="67"/>
      <c r="D394" s="67"/>
      <c r="E394" s="67" t="s">
        <v>390</v>
      </c>
      <c r="F394" s="68">
        <v>43435</v>
      </c>
      <c r="G394" s="67" t="s">
        <v>847</v>
      </c>
      <c r="H394" s="67" t="s">
        <v>314</v>
      </c>
      <c r="I394" s="67" t="s">
        <v>848</v>
      </c>
      <c r="J394" s="36">
        <v>-309.20999999999998</v>
      </c>
    </row>
    <row r="395" spans="1:10" x14ac:dyDescent="0.25">
      <c r="A395" s="67"/>
      <c r="B395" s="67"/>
      <c r="C395" s="67"/>
      <c r="D395" s="67"/>
      <c r="E395" s="67" t="s">
        <v>423</v>
      </c>
      <c r="F395" s="68">
        <v>43454</v>
      </c>
      <c r="G395" s="67"/>
      <c r="H395" s="67"/>
      <c r="I395" s="67" t="s">
        <v>849</v>
      </c>
      <c r="J395" s="36">
        <v>203.39</v>
      </c>
    </row>
    <row r="396" spans="1:10" x14ac:dyDescent="0.25">
      <c r="A396" s="67"/>
      <c r="B396" s="67"/>
      <c r="C396" s="67"/>
      <c r="D396" s="67"/>
      <c r="E396" s="67" t="s">
        <v>423</v>
      </c>
      <c r="F396" s="68">
        <v>43454</v>
      </c>
      <c r="G396" s="67"/>
      <c r="H396" s="67"/>
      <c r="I396" s="67" t="s">
        <v>689</v>
      </c>
      <c r="J396" s="36">
        <v>-9.25</v>
      </c>
    </row>
    <row r="397" spans="1:10" x14ac:dyDescent="0.25">
      <c r="A397" s="67"/>
      <c r="B397" s="67"/>
      <c r="C397" s="67"/>
      <c r="D397" s="67"/>
      <c r="E397" s="67" t="s">
        <v>423</v>
      </c>
      <c r="F397" s="68">
        <v>43467</v>
      </c>
      <c r="G397" s="67"/>
      <c r="H397" s="67"/>
      <c r="I397" s="67" t="s">
        <v>849</v>
      </c>
      <c r="J397" s="36">
        <v>90.9</v>
      </c>
    </row>
    <row r="398" spans="1:10" x14ac:dyDescent="0.25">
      <c r="A398" s="67"/>
      <c r="B398" s="67"/>
      <c r="C398" s="67"/>
      <c r="D398" s="67"/>
      <c r="E398" s="67" t="s">
        <v>423</v>
      </c>
      <c r="F398" s="68">
        <v>43467</v>
      </c>
      <c r="G398" s="67"/>
      <c r="H398" s="67"/>
      <c r="I398" s="67" t="s">
        <v>689</v>
      </c>
      <c r="J398" s="36">
        <v>-4.3</v>
      </c>
    </row>
    <row r="399" spans="1:10" x14ac:dyDescent="0.25">
      <c r="A399" s="67"/>
      <c r="B399" s="67"/>
      <c r="C399" s="67"/>
      <c r="D399" s="67"/>
      <c r="E399" s="67" t="s">
        <v>423</v>
      </c>
      <c r="F399" s="68">
        <v>43487</v>
      </c>
      <c r="G399" s="67"/>
      <c r="H399" s="67"/>
      <c r="I399" s="67" t="s">
        <v>850</v>
      </c>
      <c r="J399" s="36">
        <v>100</v>
      </c>
    </row>
    <row r="400" spans="1:10" x14ac:dyDescent="0.25">
      <c r="A400" s="67"/>
      <c r="B400" s="67"/>
      <c r="C400" s="67"/>
      <c r="D400" s="67"/>
      <c r="E400" s="67" t="s">
        <v>423</v>
      </c>
      <c r="F400" s="68">
        <v>43487</v>
      </c>
      <c r="G400" s="67"/>
      <c r="H400" s="67"/>
      <c r="I400" s="67" t="s">
        <v>689</v>
      </c>
      <c r="J400" s="36">
        <v>-3.2</v>
      </c>
    </row>
    <row r="401" spans="1:10" x14ac:dyDescent="0.25">
      <c r="A401" s="67"/>
      <c r="B401" s="67"/>
      <c r="C401" s="67"/>
      <c r="D401" s="67"/>
      <c r="E401" s="67" t="s">
        <v>423</v>
      </c>
      <c r="F401" s="68">
        <v>43494</v>
      </c>
      <c r="G401" s="67"/>
      <c r="H401" s="67"/>
      <c r="I401" s="67" t="s">
        <v>851</v>
      </c>
      <c r="J401" s="36">
        <v>150</v>
      </c>
    </row>
    <row r="402" spans="1:10" x14ac:dyDescent="0.25">
      <c r="A402" s="67"/>
      <c r="B402" s="67"/>
      <c r="C402" s="67"/>
      <c r="D402" s="67"/>
      <c r="E402" s="67" t="s">
        <v>423</v>
      </c>
      <c r="F402" s="68">
        <v>43494</v>
      </c>
      <c r="G402" s="67"/>
      <c r="H402" s="67"/>
      <c r="I402" s="67" t="s">
        <v>689</v>
      </c>
      <c r="J402" s="36">
        <v>-4.6500000000000004</v>
      </c>
    </row>
    <row r="403" spans="1:10" x14ac:dyDescent="0.25">
      <c r="A403" s="67"/>
      <c r="B403" s="67"/>
      <c r="C403" s="67"/>
      <c r="D403" s="67"/>
      <c r="E403" s="67" t="s">
        <v>390</v>
      </c>
      <c r="F403" s="68">
        <v>43496</v>
      </c>
      <c r="G403" s="67" t="s">
        <v>852</v>
      </c>
      <c r="H403" s="67" t="s">
        <v>314</v>
      </c>
      <c r="I403" s="67" t="s">
        <v>853</v>
      </c>
      <c r="J403" s="36">
        <v>-73.17</v>
      </c>
    </row>
    <row r="404" spans="1:10" x14ac:dyDescent="0.25">
      <c r="A404" s="67"/>
      <c r="B404" s="67"/>
      <c r="C404" s="67"/>
      <c r="D404" s="67"/>
      <c r="E404" s="67" t="s">
        <v>423</v>
      </c>
      <c r="F404" s="68">
        <v>43498</v>
      </c>
      <c r="G404" s="67"/>
      <c r="H404" s="67"/>
      <c r="I404" s="67" t="s">
        <v>849</v>
      </c>
      <c r="J404" s="36">
        <v>115.51</v>
      </c>
    </row>
    <row r="405" spans="1:10" x14ac:dyDescent="0.25">
      <c r="A405" s="67"/>
      <c r="B405" s="67"/>
      <c r="C405" s="67"/>
      <c r="D405" s="67"/>
      <c r="E405" s="67" t="s">
        <v>423</v>
      </c>
      <c r="F405" s="68">
        <v>43498</v>
      </c>
      <c r="G405" s="67"/>
      <c r="H405" s="67"/>
      <c r="I405" s="67" t="s">
        <v>689</v>
      </c>
      <c r="J405" s="36">
        <v>-5.38</v>
      </c>
    </row>
    <row r="406" spans="1:10" x14ac:dyDescent="0.25">
      <c r="A406" s="67"/>
      <c r="B406" s="67"/>
      <c r="C406" s="67"/>
      <c r="D406" s="67"/>
      <c r="E406" s="67" t="s">
        <v>390</v>
      </c>
      <c r="F406" s="68">
        <v>43517</v>
      </c>
      <c r="G406" s="67" t="s">
        <v>854</v>
      </c>
      <c r="H406" s="67" t="s">
        <v>314</v>
      </c>
      <c r="I406" s="67" t="s">
        <v>855</v>
      </c>
      <c r="J406" s="36">
        <v>-11.48</v>
      </c>
    </row>
    <row r="407" spans="1:10" x14ac:dyDescent="0.25">
      <c r="A407" s="67"/>
      <c r="B407" s="67"/>
      <c r="C407" s="67"/>
      <c r="D407" s="67"/>
      <c r="E407" s="67" t="s">
        <v>390</v>
      </c>
      <c r="F407" s="68">
        <v>43552</v>
      </c>
      <c r="G407" s="67" t="s">
        <v>856</v>
      </c>
      <c r="H407" s="67" t="s">
        <v>314</v>
      </c>
      <c r="I407" s="67" t="s">
        <v>857</v>
      </c>
      <c r="J407" s="36">
        <v>-222.99</v>
      </c>
    </row>
    <row r="408" spans="1:10" x14ac:dyDescent="0.25">
      <c r="A408" s="67"/>
      <c r="B408" s="67"/>
      <c r="C408" s="67"/>
      <c r="D408" s="67"/>
      <c r="E408" s="67" t="s">
        <v>423</v>
      </c>
      <c r="F408" s="68">
        <v>43559</v>
      </c>
      <c r="G408" s="67"/>
      <c r="H408" s="67"/>
      <c r="I408" s="67" t="s">
        <v>858</v>
      </c>
      <c r="J408" s="36">
        <v>95.88</v>
      </c>
    </row>
    <row r="409" spans="1:10" x14ac:dyDescent="0.25">
      <c r="A409" s="67"/>
      <c r="B409" s="67"/>
      <c r="C409" s="67"/>
      <c r="D409" s="67"/>
      <c r="E409" s="67" t="s">
        <v>423</v>
      </c>
      <c r="F409" s="68">
        <v>43559</v>
      </c>
      <c r="G409" s="67"/>
      <c r="H409" s="67"/>
      <c r="I409" s="67" t="s">
        <v>859</v>
      </c>
      <c r="J409" s="36">
        <v>-4.28</v>
      </c>
    </row>
    <row r="410" spans="1:10" x14ac:dyDescent="0.25">
      <c r="A410" s="67"/>
      <c r="B410" s="67"/>
      <c r="C410" s="67"/>
      <c r="D410" s="67"/>
      <c r="E410" s="67" t="s">
        <v>423</v>
      </c>
      <c r="F410" s="68">
        <v>43592</v>
      </c>
      <c r="G410" s="67"/>
      <c r="H410" s="67"/>
      <c r="I410" s="67" t="s">
        <v>860</v>
      </c>
      <c r="J410" s="36">
        <v>269.25</v>
      </c>
    </row>
    <row r="411" spans="1:10" x14ac:dyDescent="0.25">
      <c r="A411" s="67"/>
      <c r="B411" s="67"/>
      <c r="C411" s="67"/>
      <c r="D411" s="67"/>
      <c r="E411" s="67" t="s">
        <v>423</v>
      </c>
      <c r="F411" s="68">
        <v>43592</v>
      </c>
      <c r="G411" s="67"/>
      <c r="H411" s="67"/>
      <c r="I411" s="67" t="s">
        <v>689</v>
      </c>
      <c r="J411" s="36">
        <v>-12.15</v>
      </c>
    </row>
    <row r="412" spans="1:10" x14ac:dyDescent="0.25">
      <c r="A412" s="67"/>
      <c r="B412" s="67"/>
      <c r="C412" s="67"/>
      <c r="D412" s="67"/>
      <c r="E412" s="67" t="s">
        <v>423</v>
      </c>
      <c r="F412" s="68">
        <v>43611</v>
      </c>
      <c r="G412" s="67"/>
      <c r="H412" s="67"/>
      <c r="I412" s="67" t="s">
        <v>861</v>
      </c>
      <c r="J412" s="36">
        <v>99.53</v>
      </c>
    </row>
    <row r="413" spans="1:10" x14ac:dyDescent="0.25">
      <c r="A413" s="67"/>
      <c r="B413" s="67"/>
      <c r="C413" s="67"/>
      <c r="D413" s="67"/>
      <c r="E413" s="67" t="s">
        <v>423</v>
      </c>
      <c r="F413" s="68">
        <v>43611</v>
      </c>
      <c r="G413" s="67"/>
      <c r="H413" s="67"/>
      <c r="I413" s="67" t="s">
        <v>862</v>
      </c>
      <c r="J413" s="36">
        <v>-4.7699999999999996</v>
      </c>
    </row>
    <row r="414" spans="1:10" x14ac:dyDescent="0.25">
      <c r="A414" s="67"/>
      <c r="B414" s="67"/>
      <c r="C414" s="67"/>
      <c r="D414" s="67"/>
      <c r="E414" s="67" t="s">
        <v>390</v>
      </c>
      <c r="F414" s="68">
        <v>43616</v>
      </c>
      <c r="G414" s="67" t="s">
        <v>863</v>
      </c>
      <c r="H414" s="67" t="s">
        <v>314</v>
      </c>
      <c r="I414" s="67" t="s">
        <v>864</v>
      </c>
      <c r="J414" s="36">
        <v>-28.64</v>
      </c>
    </row>
    <row r="415" spans="1:10" x14ac:dyDescent="0.25">
      <c r="A415" s="67"/>
      <c r="B415" s="67"/>
      <c r="C415" s="67"/>
      <c r="D415" s="67"/>
      <c r="E415" s="67" t="s">
        <v>390</v>
      </c>
      <c r="F415" s="68">
        <v>43626</v>
      </c>
      <c r="G415" s="67" t="s">
        <v>865</v>
      </c>
      <c r="H415" s="67" t="s">
        <v>314</v>
      </c>
      <c r="I415" s="67" t="s">
        <v>866</v>
      </c>
      <c r="J415" s="36">
        <v>-16.079999999999998</v>
      </c>
    </row>
    <row r="416" spans="1:10" x14ac:dyDescent="0.25">
      <c r="A416" s="67"/>
      <c r="B416" s="67"/>
      <c r="C416" s="67"/>
      <c r="D416" s="67"/>
      <c r="E416" s="67" t="s">
        <v>390</v>
      </c>
      <c r="F416" s="68">
        <v>43635</v>
      </c>
      <c r="G416" s="67" t="s">
        <v>867</v>
      </c>
      <c r="H416" s="67" t="s">
        <v>314</v>
      </c>
      <c r="I416" s="67" t="s">
        <v>868</v>
      </c>
      <c r="J416" s="36">
        <v>-483.36</v>
      </c>
    </row>
    <row r="417" spans="1:10" x14ac:dyDescent="0.25">
      <c r="A417" s="67"/>
      <c r="B417" s="67"/>
      <c r="C417" s="67"/>
      <c r="D417" s="67"/>
      <c r="E417" s="67" t="s">
        <v>423</v>
      </c>
      <c r="F417" s="68">
        <v>43649</v>
      </c>
      <c r="G417" s="67"/>
      <c r="H417" s="67"/>
      <c r="I417" s="67" t="s">
        <v>869</v>
      </c>
      <c r="J417" s="36">
        <v>82.31</v>
      </c>
    </row>
    <row r="418" spans="1:10" x14ac:dyDescent="0.25">
      <c r="A418" s="67"/>
      <c r="B418" s="67"/>
      <c r="C418" s="67"/>
      <c r="D418" s="67"/>
      <c r="E418" s="67" t="s">
        <v>423</v>
      </c>
      <c r="F418" s="68">
        <v>43649</v>
      </c>
      <c r="G418" s="67"/>
      <c r="H418" s="67"/>
      <c r="I418" s="67" t="s">
        <v>870</v>
      </c>
      <c r="J418" s="36">
        <v>-3.72</v>
      </c>
    </row>
    <row r="419" spans="1:10" x14ac:dyDescent="0.25">
      <c r="A419" s="67"/>
      <c r="B419" s="67"/>
      <c r="C419" s="67"/>
      <c r="D419" s="67"/>
      <c r="E419" s="67" t="s">
        <v>423</v>
      </c>
      <c r="F419" s="68">
        <v>43655</v>
      </c>
      <c r="G419" s="67"/>
      <c r="H419" s="67"/>
      <c r="I419" s="67" t="s">
        <v>869</v>
      </c>
      <c r="J419" s="36">
        <v>54.64</v>
      </c>
    </row>
    <row r="420" spans="1:10" x14ac:dyDescent="0.25">
      <c r="A420" s="67"/>
      <c r="B420" s="67"/>
      <c r="C420" s="67"/>
      <c r="D420" s="67"/>
      <c r="E420" s="67" t="s">
        <v>423</v>
      </c>
      <c r="F420" s="68">
        <v>43655</v>
      </c>
      <c r="G420" s="67"/>
      <c r="H420" s="67"/>
      <c r="I420" s="67" t="s">
        <v>870</v>
      </c>
      <c r="J420" s="36">
        <v>-2.57</v>
      </c>
    </row>
    <row r="421" spans="1:10" x14ac:dyDescent="0.25">
      <c r="A421" s="67"/>
      <c r="B421" s="67"/>
      <c r="C421" s="67"/>
      <c r="D421" s="67"/>
      <c r="E421" s="67" t="s">
        <v>423</v>
      </c>
      <c r="F421" s="68">
        <v>43657</v>
      </c>
      <c r="G421" s="67"/>
      <c r="H421" s="67"/>
      <c r="I421" s="67" t="s">
        <v>871</v>
      </c>
      <c r="J421" s="36">
        <v>25</v>
      </c>
    </row>
    <row r="422" spans="1:10" x14ac:dyDescent="0.25">
      <c r="A422" s="67"/>
      <c r="B422" s="67"/>
      <c r="C422" s="67"/>
      <c r="D422" s="67"/>
      <c r="E422" s="67" t="s">
        <v>423</v>
      </c>
      <c r="F422" s="68">
        <v>43657</v>
      </c>
      <c r="G422" s="67"/>
      <c r="H422" s="67"/>
      <c r="I422" s="67" t="s">
        <v>872</v>
      </c>
      <c r="J422" s="36">
        <v>-1.03</v>
      </c>
    </row>
    <row r="423" spans="1:10" x14ac:dyDescent="0.25">
      <c r="A423" s="67"/>
      <c r="B423" s="67"/>
      <c r="C423" s="67"/>
      <c r="D423" s="67"/>
      <c r="E423" s="67" t="s">
        <v>438</v>
      </c>
      <c r="F423" s="68">
        <v>43728</v>
      </c>
      <c r="G423" s="67" t="s">
        <v>873</v>
      </c>
      <c r="H423" s="67" t="s">
        <v>823</v>
      </c>
      <c r="I423" s="67" t="s">
        <v>874</v>
      </c>
      <c r="J423" s="36">
        <v>1000</v>
      </c>
    </row>
    <row r="424" spans="1:10" x14ac:dyDescent="0.25">
      <c r="A424" s="67"/>
      <c r="B424" s="67"/>
      <c r="C424" s="67"/>
      <c r="D424" s="67"/>
      <c r="E424" s="67" t="s">
        <v>390</v>
      </c>
      <c r="F424" s="68">
        <v>43738</v>
      </c>
      <c r="G424" s="67" t="s">
        <v>875</v>
      </c>
      <c r="H424" s="67" t="s">
        <v>314</v>
      </c>
      <c r="I424" s="67" t="s">
        <v>876</v>
      </c>
      <c r="J424" s="36">
        <v>-853.97</v>
      </c>
    </row>
    <row r="425" spans="1:10" x14ac:dyDescent="0.25">
      <c r="A425" s="67"/>
      <c r="B425" s="67"/>
      <c r="C425" s="67"/>
      <c r="D425" s="67"/>
      <c r="E425" s="67" t="s">
        <v>423</v>
      </c>
      <c r="F425" s="68">
        <v>43749</v>
      </c>
      <c r="G425" s="67"/>
      <c r="H425" s="67"/>
      <c r="I425" s="67" t="s">
        <v>869</v>
      </c>
      <c r="J425" s="36">
        <v>0.59</v>
      </c>
    </row>
    <row r="426" spans="1:10" x14ac:dyDescent="0.25">
      <c r="A426" s="67"/>
      <c r="B426" s="67"/>
      <c r="C426" s="67"/>
      <c r="D426" s="67"/>
      <c r="E426" s="67" t="s">
        <v>423</v>
      </c>
      <c r="F426" s="68">
        <v>43749</v>
      </c>
      <c r="G426" s="67"/>
      <c r="H426" s="67"/>
      <c r="I426" s="67" t="s">
        <v>877</v>
      </c>
      <c r="J426" s="36">
        <v>-0.4</v>
      </c>
    </row>
    <row r="427" spans="1:10" x14ac:dyDescent="0.25">
      <c r="A427" s="67"/>
      <c r="B427" s="67"/>
      <c r="C427" s="67"/>
      <c r="D427" s="67"/>
      <c r="E427" s="67" t="s">
        <v>390</v>
      </c>
      <c r="F427" s="68">
        <v>43756</v>
      </c>
      <c r="G427" s="67" t="s">
        <v>878</v>
      </c>
      <c r="H427" s="67" t="s">
        <v>314</v>
      </c>
      <c r="I427" s="67" t="s">
        <v>879</v>
      </c>
      <c r="J427" s="36">
        <v>-6.97</v>
      </c>
    </row>
    <row r="428" spans="1:10" x14ac:dyDescent="0.25">
      <c r="A428" s="67"/>
      <c r="B428" s="67"/>
      <c r="C428" s="67"/>
      <c r="D428" s="67"/>
      <c r="E428" s="67" t="s">
        <v>423</v>
      </c>
      <c r="F428" s="68">
        <v>43761</v>
      </c>
      <c r="G428" s="67"/>
      <c r="H428" s="67"/>
      <c r="I428" s="67" t="s">
        <v>858</v>
      </c>
      <c r="J428" s="36">
        <v>10</v>
      </c>
    </row>
    <row r="429" spans="1:10" ht="15.75" thickBot="1" x14ac:dyDescent="0.3">
      <c r="A429" s="67"/>
      <c r="B429" s="67"/>
      <c r="C429" s="67"/>
      <c r="D429" s="67"/>
      <c r="E429" s="67" t="s">
        <v>423</v>
      </c>
      <c r="F429" s="68">
        <v>43761</v>
      </c>
      <c r="G429" s="67"/>
      <c r="H429" s="67"/>
      <c r="I429" s="67" t="s">
        <v>880</v>
      </c>
      <c r="J429" s="37">
        <v>-0.74</v>
      </c>
    </row>
    <row r="430" spans="1:10" x14ac:dyDescent="0.25">
      <c r="A430" s="67"/>
      <c r="B430" s="67"/>
      <c r="C430" s="67" t="s">
        <v>881</v>
      </c>
      <c r="D430" s="67"/>
      <c r="E430" s="67"/>
      <c r="F430" s="68"/>
      <c r="G430" s="67"/>
      <c r="H430" s="67"/>
      <c r="I430" s="67"/>
      <c r="J430" s="36">
        <f>ROUND(SUM(J346:J429),5)</f>
        <v>1990.94</v>
      </c>
    </row>
    <row r="431" spans="1:10" x14ac:dyDescent="0.25">
      <c r="A431" s="64"/>
      <c r="B431" s="64"/>
      <c r="C431" s="64" t="s">
        <v>882</v>
      </c>
      <c r="D431" s="64"/>
      <c r="E431" s="64"/>
      <c r="F431" s="65"/>
      <c r="G431" s="64"/>
      <c r="H431" s="64"/>
      <c r="I431" s="64"/>
      <c r="J431" s="57"/>
    </row>
    <row r="432" spans="1:10" x14ac:dyDescent="0.25">
      <c r="A432" s="67"/>
      <c r="B432" s="67"/>
      <c r="C432" s="67"/>
      <c r="D432" s="67"/>
      <c r="E432" s="67" t="s">
        <v>383</v>
      </c>
      <c r="F432" s="68">
        <v>42370</v>
      </c>
      <c r="G432" s="67" t="s">
        <v>410</v>
      </c>
      <c r="H432" s="67"/>
      <c r="I432" s="67" t="s">
        <v>411</v>
      </c>
      <c r="J432" s="36">
        <v>0</v>
      </c>
    </row>
    <row r="433" spans="1:10" x14ac:dyDescent="0.25">
      <c r="A433" s="67"/>
      <c r="B433" s="67"/>
      <c r="C433" s="67"/>
      <c r="D433" s="67"/>
      <c r="E433" s="67" t="s">
        <v>383</v>
      </c>
      <c r="F433" s="68">
        <v>42370</v>
      </c>
      <c r="G433" s="67" t="s">
        <v>410</v>
      </c>
      <c r="H433" s="67"/>
      <c r="I433" s="67" t="s">
        <v>411</v>
      </c>
      <c r="J433" s="36">
        <v>500</v>
      </c>
    </row>
    <row r="434" spans="1:10" ht="15.75" thickBot="1" x14ac:dyDescent="0.3">
      <c r="A434" s="67"/>
      <c r="B434" s="67"/>
      <c r="C434" s="67"/>
      <c r="D434" s="67"/>
      <c r="E434" s="67" t="s">
        <v>383</v>
      </c>
      <c r="F434" s="68">
        <v>43373</v>
      </c>
      <c r="G434" s="67" t="s">
        <v>396</v>
      </c>
      <c r="H434" s="67"/>
      <c r="I434" s="67" t="s">
        <v>397</v>
      </c>
      <c r="J434" s="37">
        <v>-500</v>
      </c>
    </row>
    <row r="435" spans="1:10" x14ac:dyDescent="0.25">
      <c r="A435" s="67"/>
      <c r="B435" s="67"/>
      <c r="C435" s="67" t="s">
        <v>883</v>
      </c>
      <c r="D435" s="67"/>
      <c r="E435" s="67"/>
      <c r="F435" s="68"/>
      <c r="G435" s="67"/>
      <c r="H435" s="67"/>
      <c r="I435" s="67"/>
      <c r="J435" s="36">
        <f>ROUND(SUM(J431:J434),5)</f>
        <v>0</v>
      </c>
    </row>
    <row r="436" spans="1:10" x14ac:dyDescent="0.25">
      <c r="A436" s="64"/>
      <c r="B436" s="64"/>
      <c r="C436" s="64" t="s">
        <v>884</v>
      </c>
      <c r="D436" s="64"/>
      <c r="E436" s="64"/>
      <c r="F436" s="65"/>
      <c r="G436" s="64"/>
      <c r="H436" s="64"/>
      <c r="I436" s="64"/>
      <c r="J436" s="57"/>
    </row>
    <row r="437" spans="1:10" ht="15.75" thickBot="1" x14ac:dyDescent="0.3">
      <c r="A437" s="63"/>
      <c r="B437" s="63"/>
      <c r="C437" s="63"/>
      <c r="D437" s="67"/>
      <c r="E437" s="67" t="s">
        <v>383</v>
      </c>
      <c r="F437" s="68">
        <v>42627</v>
      </c>
      <c r="G437" s="67" t="s">
        <v>885</v>
      </c>
      <c r="H437" s="67"/>
      <c r="I437" s="67" t="s">
        <v>530</v>
      </c>
      <c r="J437" s="37">
        <v>500</v>
      </c>
    </row>
    <row r="438" spans="1:10" x14ac:dyDescent="0.25">
      <c r="A438" s="67"/>
      <c r="B438" s="67"/>
      <c r="C438" s="67" t="s">
        <v>886</v>
      </c>
      <c r="D438" s="67"/>
      <c r="E438" s="67"/>
      <c r="F438" s="68"/>
      <c r="G438" s="67"/>
      <c r="H438" s="67"/>
      <c r="I438" s="67"/>
      <c r="J438" s="36">
        <f>ROUND(SUM(J436:J437),5)</f>
        <v>500</v>
      </c>
    </row>
    <row r="439" spans="1:10" x14ac:dyDescent="0.25">
      <c r="A439" s="64"/>
      <c r="B439" s="64"/>
      <c r="C439" s="64" t="s">
        <v>887</v>
      </c>
      <c r="D439" s="64"/>
      <c r="E439" s="64"/>
      <c r="F439" s="65"/>
      <c r="G439" s="64"/>
      <c r="H439" s="64"/>
      <c r="I439" s="64"/>
      <c r="J439" s="57"/>
    </row>
    <row r="440" spans="1:10" x14ac:dyDescent="0.25">
      <c r="A440" s="67"/>
      <c r="B440" s="67"/>
      <c r="C440" s="67"/>
      <c r="D440" s="67"/>
      <c r="E440" s="67" t="s">
        <v>383</v>
      </c>
      <c r="F440" s="68">
        <v>40633</v>
      </c>
      <c r="G440" s="67" t="s">
        <v>384</v>
      </c>
      <c r="H440" s="67"/>
      <c r="I440" s="67" t="s">
        <v>385</v>
      </c>
      <c r="J440" s="36">
        <v>20</v>
      </c>
    </row>
    <row r="441" spans="1:10" ht="15.75" thickBot="1" x14ac:dyDescent="0.3">
      <c r="A441" s="67"/>
      <c r="B441" s="67"/>
      <c r="C441" s="67"/>
      <c r="D441" s="67"/>
      <c r="E441" s="67" t="s">
        <v>383</v>
      </c>
      <c r="F441" s="68">
        <v>42695</v>
      </c>
      <c r="G441" s="67" t="s">
        <v>888</v>
      </c>
      <c r="H441" s="67"/>
      <c r="I441" s="67" t="s">
        <v>889</v>
      </c>
      <c r="J441" s="37">
        <v>-20</v>
      </c>
    </row>
    <row r="442" spans="1:10" x14ac:dyDescent="0.25">
      <c r="A442" s="67"/>
      <c r="B442" s="67"/>
      <c r="C442" s="67" t="s">
        <v>890</v>
      </c>
      <c r="D442" s="67"/>
      <c r="E442" s="67"/>
      <c r="F442" s="68"/>
      <c r="G442" s="67"/>
      <c r="H442" s="67"/>
      <c r="I442" s="67"/>
      <c r="J442" s="36">
        <f>ROUND(SUM(J439:J441),5)</f>
        <v>0</v>
      </c>
    </row>
    <row r="443" spans="1:10" x14ac:dyDescent="0.25">
      <c r="A443" s="64"/>
      <c r="B443" s="64"/>
      <c r="C443" s="64" t="s">
        <v>891</v>
      </c>
      <c r="D443" s="64"/>
      <c r="E443" s="64"/>
      <c r="F443" s="65"/>
      <c r="G443" s="64"/>
      <c r="H443" s="64"/>
      <c r="I443" s="64"/>
      <c r="J443" s="57"/>
    </row>
    <row r="444" spans="1:10" ht="15.75" thickBot="1" x14ac:dyDescent="0.3">
      <c r="A444" s="63"/>
      <c r="B444" s="63"/>
      <c r="C444" s="63"/>
      <c r="D444" s="67"/>
      <c r="E444" s="67" t="s">
        <v>383</v>
      </c>
      <c r="F444" s="68">
        <v>42370</v>
      </c>
      <c r="G444" s="67" t="s">
        <v>410</v>
      </c>
      <c r="H444" s="67"/>
      <c r="I444" s="67" t="s">
        <v>411</v>
      </c>
      <c r="J444" s="37">
        <v>500</v>
      </c>
    </row>
    <row r="445" spans="1:10" x14ac:dyDescent="0.25">
      <c r="A445" s="67"/>
      <c r="B445" s="67"/>
      <c r="C445" s="67" t="s">
        <v>892</v>
      </c>
      <c r="D445" s="67"/>
      <c r="E445" s="67"/>
      <c r="F445" s="68"/>
      <c r="G445" s="67"/>
      <c r="H445" s="67"/>
      <c r="I445" s="67"/>
      <c r="J445" s="36">
        <f>ROUND(SUM(J443:J444),5)</f>
        <v>500</v>
      </c>
    </row>
    <row r="446" spans="1:10" x14ac:dyDescent="0.25">
      <c r="A446" s="64"/>
      <c r="B446" s="64"/>
      <c r="C446" s="64" t="s">
        <v>893</v>
      </c>
      <c r="D446" s="64"/>
      <c r="E446" s="64"/>
      <c r="F446" s="65"/>
      <c r="G446" s="64"/>
      <c r="H446" s="64"/>
      <c r="I446" s="64"/>
      <c r="J446" s="57"/>
    </row>
    <row r="447" spans="1:10" x14ac:dyDescent="0.25">
      <c r="A447" s="67"/>
      <c r="B447" s="67"/>
      <c r="C447" s="67"/>
      <c r="D447" s="67"/>
      <c r="E447" s="67" t="s">
        <v>383</v>
      </c>
      <c r="F447" s="68">
        <v>40877</v>
      </c>
      <c r="G447" s="67" t="s">
        <v>894</v>
      </c>
      <c r="H447" s="67"/>
      <c r="I447" s="67" t="s">
        <v>895</v>
      </c>
      <c r="J447" s="36">
        <v>20</v>
      </c>
    </row>
    <row r="448" spans="1:10" x14ac:dyDescent="0.25">
      <c r="A448" s="67"/>
      <c r="B448" s="67"/>
      <c r="C448" s="67"/>
      <c r="D448" s="67"/>
      <c r="E448" s="67" t="s">
        <v>383</v>
      </c>
      <c r="F448" s="68">
        <v>41029</v>
      </c>
      <c r="G448" s="67" t="s">
        <v>896</v>
      </c>
      <c r="H448" s="67"/>
      <c r="I448" s="67" t="s">
        <v>897</v>
      </c>
      <c r="J448" s="36">
        <v>20</v>
      </c>
    </row>
    <row r="449" spans="1:10" x14ac:dyDescent="0.25">
      <c r="A449" s="67"/>
      <c r="B449" s="67"/>
      <c r="C449" s="67"/>
      <c r="D449" s="67"/>
      <c r="E449" s="67" t="s">
        <v>383</v>
      </c>
      <c r="F449" s="68">
        <v>41274</v>
      </c>
      <c r="G449" s="67" t="s">
        <v>466</v>
      </c>
      <c r="H449" s="67"/>
      <c r="I449" s="67" t="s">
        <v>467</v>
      </c>
      <c r="J449" s="36">
        <v>400</v>
      </c>
    </row>
    <row r="450" spans="1:10" x14ac:dyDescent="0.25">
      <c r="A450" s="67"/>
      <c r="B450" s="67"/>
      <c r="C450" s="67"/>
      <c r="D450" s="67"/>
      <c r="E450" s="67" t="s">
        <v>383</v>
      </c>
      <c r="F450" s="68">
        <v>42094</v>
      </c>
      <c r="G450" s="67" t="s">
        <v>898</v>
      </c>
      <c r="H450" s="67"/>
      <c r="I450" s="67" t="s">
        <v>899</v>
      </c>
      <c r="J450" s="36">
        <v>20</v>
      </c>
    </row>
    <row r="451" spans="1:10" x14ac:dyDescent="0.25">
      <c r="A451" s="67"/>
      <c r="B451" s="67"/>
      <c r="C451" s="67"/>
      <c r="D451" s="67"/>
      <c r="E451" s="67" t="s">
        <v>383</v>
      </c>
      <c r="F451" s="68">
        <v>42185</v>
      </c>
      <c r="G451" s="67" t="s">
        <v>900</v>
      </c>
      <c r="H451" s="67"/>
      <c r="I451" s="67" t="s">
        <v>901</v>
      </c>
      <c r="J451" s="36">
        <v>38</v>
      </c>
    </row>
    <row r="452" spans="1:10" x14ac:dyDescent="0.25">
      <c r="A452" s="67"/>
      <c r="B452" s="67"/>
      <c r="C452" s="67"/>
      <c r="D452" s="67"/>
      <c r="E452" s="67" t="s">
        <v>383</v>
      </c>
      <c r="F452" s="68">
        <v>42370</v>
      </c>
      <c r="G452" s="67" t="s">
        <v>410</v>
      </c>
      <c r="H452" s="67"/>
      <c r="I452" s="67" t="s">
        <v>411</v>
      </c>
      <c r="J452" s="36">
        <v>2</v>
      </c>
    </row>
    <row r="453" spans="1:10" x14ac:dyDescent="0.25">
      <c r="A453" s="67"/>
      <c r="B453" s="67"/>
      <c r="C453" s="67"/>
      <c r="D453" s="67"/>
      <c r="E453" s="67" t="s">
        <v>383</v>
      </c>
      <c r="F453" s="68">
        <v>42424</v>
      </c>
      <c r="G453" s="67" t="s">
        <v>902</v>
      </c>
      <c r="H453" s="67" t="s">
        <v>481</v>
      </c>
      <c r="I453" s="67" t="s">
        <v>903</v>
      </c>
      <c r="J453" s="36">
        <v>1000</v>
      </c>
    </row>
    <row r="454" spans="1:10" ht="15.75" thickBot="1" x14ac:dyDescent="0.3">
      <c r="A454" s="67"/>
      <c r="B454" s="67"/>
      <c r="C454" s="67"/>
      <c r="D454" s="67"/>
      <c r="E454" s="67" t="s">
        <v>383</v>
      </c>
      <c r="F454" s="68">
        <v>42725</v>
      </c>
      <c r="G454" s="67" t="s">
        <v>904</v>
      </c>
      <c r="H454" s="67" t="s">
        <v>905</v>
      </c>
      <c r="I454" s="67" t="s">
        <v>906</v>
      </c>
      <c r="J454" s="37">
        <v>2000</v>
      </c>
    </row>
    <row r="455" spans="1:10" x14ac:dyDescent="0.25">
      <c r="A455" s="67"/>
      <c r="B455" s="67"/>
      <c r="C455" s="67" t="s">
        <v>907</v>
      </c>
      <c r="D455" s="67"/>
      <c r="E455" s="67"/>
      <c r="F455" s="68"/>
      <c r="G455" s="67"/>
      <c r="H455" s="67"/>
      <c r="I455" s="67"/>
      <c r="J455" s="36">
        <f>ROUND(SUM(J446:J454),5)</f>
        <v>3500</v>
      </c>
    </row>
    <row r="456" spans="1:10" x14ac:dyDescent="0.25">
      <c r="A456" s="64"/>
      <c r="B456" s="64"/>
      <c r="C456" s="64" t="s">
        <v>908</v>
      </c>
      <c r="D456" s="64"/>
      <c r="E456" s="64"/>
      <c r="F456" s="65"/>
      <c r="G456" s="64"/>
      <c r="H456" s="64"/>
      <c r="I456" s="64"/>
      <c r="J456" s="57"/>
    </row>
    <row r="457" spans="1:10" x14ac:dyDescent="0.25">
      <c r="A457" s="67"/>
      <c r="B457" s="67"/>
      <c r="C457" s="67"/>
      <c r="D457" s="67"/>
      <c r="E457" s="67" t="s">
        <v>426</v>
      </c>
      <c r="F457" s="68">
        <v>42761</v>
      </c>
      <c r="G457" s="67" t="s">
        <v>570</v>
      </c>
      <c r="H457" s="67" t="s">
        <v>571</v>
      </c>
      <c r="I457" s="67" t="s">
        <v>909</v>
      </c>
      <c r="J457" s="36">
        <v>-180</v>
      </c>
    </row>
    <row r="458" spans="1:10" x14ac:dyDescent="0.25">
      <c r="A458" s="67"/>
      <c r="B458" s="67"/>
      <c r="C458" s="67"/>
      <c r="D458" s="67"/>
      <c r="E458" s="67" t="s">
        <v>426</v>
      </c>
      <c r="F458" s="68">
        <v>42779</v>
      </c>
      <c r="G458" s="67" t="s">
        <v>570</v>
      </c>
      <c r="H458" s="67" t="s">
        <v>571</v>
      </c>
      <c r="I458" s="67" t="s">
        <v>909</v>
      </c>
      <c r="J458" s="36">
        <v>-105</v>
      </c>
    </row>
    <row r="459" spans="1:10" x14ac:dyDescent="0.25">
      <c r="A459" s="67"/>
      <c r="B459" s="67"/>
      <c r="C459" s="67"/>
      <c r="D459" s="67"/>
      <c r="E459" s="67" t="s">
        <v>383</v>
      </c>
      <c r="F459" s="68">
        <v>42794</v>
      </c>
      <c r="G459" s="67" t="s">
        <v>910</v>
      </c>
      <c r="H459" s="67"/>
      <c r="I459" s="67" t="s">
        <v>911</v>
      </c>
      <c r="J459" s="36">
        <v>500</v>
      </c>
    </row>
    <row r="460" spans="1:10" x14ac:dyDescent="0.25">
      <c r="A460" s="67"/>
      <c r="B460" s="67"/>
      <c r="C460" s="67"/>
      <c r="D460" s="67"/>
      <c r="E460" s="67" t="s">
        <v>390</v>
      </c>
      <c r="F460" s="68">
        <v>42904</v>
      </c>
      <c r="G460" s="67" t="s">
        <v>912</v>
      </c>
      <c r="H460" s="67" t="s">
        <v>913</v>
      </c>
      <c r="I460" s="67" t="s">
        <v>914</v>
      </c>
      <c r="J460" s="36">
        <v>-1168</v>
      </c>
    </row>
    <row r="461" spans="1:10" x14ac:dyDescent="0.25">
      <c r="A461" s="67"/>
      <c r="B461" s="67"/>
      <c r="C461" s="67"/>
      <c r="D461" s="67"/>
      <c r="E461" s="67" t="s">
        <v>390</v>
      </c>
      <c r="F461" s="68">
        <v>42947</v>
      </c>
      <c r="G461" s="67" t="s">
        <v>915</v>
      </c>
      <c r="H461" s="67" t="s">
        <v>913</v>
      </c>
      <c r="I461" s="67" t="s">
        <v>916</v>
      </c>
      <c r="J461" s="36">
        <v>-1493.66</v>
      </c>
    </row>
    <row r="462" spans="1:10" x14ac:dyDescent="0.25">
      <c r="A462" s="67"/>
      <c r="B462" s="67"/>
      <c r="C462" s="67"/>
      <c r="D462" s="67"/>
      <c r="E462" s="67" t="s">
        <v>438</v>
      </c>
      <c r="F462" s="68">
        <v>43048</v>
      </c>
      <c r="G462" s="67" t="s">
        <v>917</v>
      </c>
      <c r="H462" s="67" t="s">
        <v>279</v>
      </c>
      <c r="I462" s="67" t="s">
        <v>918</v>
      </c>
      <c r="J462" s="36">
        <v>2000</v>
      </c>
    </row>
    <row r="463" spans="1:10" x14ac:dyDescent="0.25">
      <c r="A463" s="67"/>
      <c r="B463" s="67"/>
      <c r="C463" s="67"/>
      <c r="D463" s="67"/>
      <c r="E463" s="67" t="s">
        <v>390</v>
      </c>
      <c r="F463" s="68">
        <v>43091</v>
      </c>
      <c r="G463" s="67" t="s">
        <v>919</v>
      </c>
      <c r="H463" s="67" t="s">
        <v>913</v>
      </c>
      <c r="I463" s="67" t="s">
        <v>920</v>
      </c>
      <c r="J463" s="36">
        <v>-2500</v>
      </c>
    </row>
    <row r="464" spans="1:10" x14ac:dyDescent="0.25">
      <c r="A464" s="67"/>
      <c r="B464" s="67"/>
      <c r="C464" s="67"/>
      <c r="D464" s="67"/>
      <c r="E464" s="67" t="s">
        <v>390</v>
      </c>
      <c r="F464" s="68">
        <v>43091</v>
      </c>
      <c r="G464" s="67" t="s">
        <v>919</v>
      </c>
      <c r="H464" s="67" t="s">
        <v>913</v>
      </c>
      <c r="I464" s="67" t="s">
        <v>920</v>
      </c>
      <c r="J464" s="36">
        <v>-216.4</v>
      </c>
    </row>
    <row r="465" spans="1:10" x14ac:dyDescent="0.25">
      <c r="A465" s="67"/>
      <c r="B465" s="67"/>
      <c r="C465" s="67"/>
      <c r="D465" s="67"/>
      <c r="E465" s="67" t="s">
        <v>390</v>
      </c>
      <c r="F465" s="68">
        <v>43091</v>
      </c>
      <c r="G465" s="67" t="s">
        <v>919</v>
      </c>
      <c r="H465" s="67" t="s">
        <v>913</v>
      </c>
      <c r="I465" s="67" t="s">
        <v>499</v>
      </c>
      <c r="J465" s="36">
        <v>-13.59</v>
      </c>
    </row>
    <row r="466" spans="1:10" x14ac:dyDescent="0.25">
      <c r="A466" s="67"/>
      <c r="B466" s="67"/>
      <c r="C466" s="67"/>
      <c r="D466" s="67"/>
      <c r="E466" s="67" t="s">
        <v>390</v>
      </c>
      <c r="F466" s="68">
        <v>43188</v>
      </c>
      <c r="G466" s="67" t="s">
        <v>921</v>
      </c>
      <c r="H466" s="67" t="s">
        <v>922</v>
      </c>
      <c r="I466" s="67" t="s">
        <v>923</v>
      </c>
      <c r="J466" s="36">
        <v>-255</v>
      </c>
    </row>
    <row r="467" spans="1:10" x14ac:dyDescent="0.25">
      <c r="A467" s="67"/>
      <c r="B467" s="67"/>
      <c r="C467" s="67"/>
      <c r="D467" s="67"/>
      <c r="E467" s="67" t="s">
        <v>390</v>
      </c>
      <c r="F467" s="68">
        <v>43188</v>
      </c>
      <c r="G467" s="67" t="s">
        <v>921</v>
      </c>
      <c r="H467" s="67" t="s">
        <v>922</v>
      </c>
      <c r="I467" s="67" t="s">
        <v>499</v>
      </c>
      <c r="J467" s="36">
        <v>-1.28</v>
      </c>
    </row>
    <row r="468" spans="1:10" x14ac:dyDescent="0.25">
      <c r="A468" s="67"/>
      <c r="B468" s="67"/>
      <c r="C468" s="67"/>
      <c r="D468" s="67"/>
      <c r="E468" s="67" t="s">
        <v>390</v>
      </c>
      <c r="F468" s="68">
        <v>43217</v>
      </c>
      <c r="G468" s="67" t="s">
        <v>924</v>
      </c>
      <c r="H468" s="67" t="s">
        <v>925</v>
      </c>
      <c r="I468" s="67" t="s">
        <v>926</v>
      </c>
      <c r="J468" s="36">
        <v>-287.7</v>
      </c>
    </row>
    <row r="469" spans="1:10" x14ac:dyDescent="0.25">
      <c r="A469" s="67"/>
      <c r="B469" s="67"/>
      <c r="C469" s="67"/>
      <c r="D469" s="67"/>
      <c r="E469" s="67" t="s">
        <v>390</v>
      </c>
      <c r="F469" s="68">
        <v>43217</v>
      </c>
      <c r="G469" s="67" t="s">
        <v>924</v>
      </c>
      <c r="H469" s="67" t="s">
        <v>925</v>
      </c>
      <c r="I469" s="67" t="s">
        <v>499</v>
      </c>
      <c r="J469" s="36">
        <v>-4.99</v>
      </c>
    </row>
    <row r="470" spans="1:10" x14ac:dyDescent="0.25">
      <c r="A470" s="67"/>
      <c r="B470" s="67"/>
      <c r="C470" s="67"/>
      <c r="D470" s="67"/>
      <c r="E470" s="67" t="s">
        <v>390</v>
      </c>
      <c r="F470" s="68">
        <v>43278</v>
      </c>
      <c r="G470" s="67" t="s">
        <v>927</v>
      </c>
      <c r="H470" s="67" t="s">
        <v>925</v>
      </c>
      <c r="I470" s="67" t="s">
        <v>928</v>
      </c>
      <c r="J470" s="36">
        <v>-150</v>
      </c>
    </row>
    <row r="471" spans="1:10" x14ac:dyDescent="0.25">
      <c r="A471" s="67"/>
      <c r="B471" s="67"/>
      <c r="C471" s="67"/>
      <c r="D471" s="67"/>
      <c r="E471" s="67" t="s">
        <v>383</v>
      </c>
      <c r="F471" s="68">
        <v>43373</v>
      </c>
      <c r="G471" s="67" t="s">
        <v>396</v>
      </c>
      <c r="H471" s="67"/>
      <c r="I471" s="67" t="s">
        <v>929</v>
      </c>
      <c r="J471" s="36">
        <v>5161.66</v>
      </c>
    </row>
    <row r="472" spans="1:10" x14ac:dyDescent="0.25">
      <c r="A472" s="67"/>
      <c r="B472" s="67"/>
      <c r="C472" s="67"/>
      <c r="D472" s="67"/>
      <c r="E472" s="67" t="s">
        <v>383</v>
      </c>
      <c r="F472" s="68">
        <v>43391</v>
      </c>
      <c r="G472" s="67" t="s">
        <v>930</v>
      </c>
      <c r="H472" s="67"/>
      <c r="I472" s="67" t="s">
        <v>931</v>
      </c>
      <c r="J472" s="36">
        <v>5000</v>
      </c>
    </row>
    <row r="473" spans="1:10" x14ac:dyDescent="0.25">
      <c r="A473" s="67"/>
      <c r="B473" s="67"/>
      <c r="C473" s="67"/>
      <c r="D473" s="67"/>
      <c r="E473" s="67" t="s">
        <v>390</v>
      </c>
      <c r="F473" s="68">
        <v>43405</v>
      </c>
      <c r="G473" s="67" t="s">
        <v>932</v>
      </c>
      <c r="H473" s="67" t="s">
        <v>925</v>
      </c>
      <c r="I473" s="67" t="s">
        <v>933</v>
      </c>
      <c r="J473" s="36">
        <v>-417.5</v>
      </c>
    </row>
    <row r="474" spans="1:10" x14ac:dyDescent="0.25">
      <c r="A474" s="67"/>
      <c r="B474" s="67"/>
      <c r="C474" s="67"/>
      <c r="D474" s="67"/>
      <c r="E474" s="67" t="s">
        <v>423</v>
      </c>
      <c r="F474" s="68">
        <v>43799</v>
      </c>
      <c r="G474" s="67"/>
      <c r="H474" s="67"/>
      <c r="I474" s="67" t="s">
        <v>6842</v>
      </c>
      <c r="J474" s="36">
        <v>25</v>
      </c>
    </row>
    <row r="475" spans="1:10" ht="15.75" thickBot="1" x14ac:dyDescent="0.3">
      <c r="A475" s="67"/>
      <c r="B475" s="67"/>
      <c r="C475" s="67"/>
      <c r="D475" s="67"/>
      <c r="E475" s="67" t="s">
        <v>423</v>
      </c>
      <c r="F475" s="68">
        <v>43799</v>
      </c>
      <c r="G475" s="67"/>
      <c r="H475" s="67"/>
      <c r="I475" s="67" t="s">
        <v>6843</v>
      </c>
      <c r="J475" s="37">
        <v>-1.23</v>
      </c>
    </row>
    <row r="476" spans="1:10" x14ac:dyDescent="0.25">
      <c r="A476" s="67"/>
      <c r="B476" s="67"/>
      <c r="C476" s="67" t="s">
        <v>934</v>
      </c>
      <c r="D476" s="67"/>
      <c r="E476" s="67"/>
      <c r="F476" s="68"/>
      <c r="G476" s="67"/>
      <c r="H476" s="67"/>
      <c r="I476" s="67"/>
      <c r="J476" s="36">
        <f>ROUND(SUM(J456:J475),5)</f>
        <v>5892.31</v>
      </c>
    </row>
    <row r="477" spans="1:10" x14ac:dyDescent="0.25">
      <c r="A477" s="64"/>
      <c r="B477" s="64"/>
      <c r="C477" s="64" t="s">
        <v>935</v>
      </c>
      <c r="D477" s="64"/>
      <c r="E477" s="64"/>
      <c r="F477" s="65"/>
      <c r="G477" s="64"/>
      <c r="H477" s="64"/>
      <c r="I477" s="64"/>
      <c r="J477" s="57"/>
    </row>
    <row r="478" spans="1:10" x14ac:dyDescent="0.25">
      <c r="A478" s="67"/>
      <c r="B478" s="67"/>
      <c r="C478" s="67"/>
      <c r="D478" s="67"/>
      <c r="E478" s="67" t="s">
        <v>383</v>
      </c>
      <c r="F478" s="68">
        <v>40329</v>
      </c>
      <c r="G478" s="67" t="s">
        <v>936</v>
      </c>
      <c r="H478" s="67"/>
      <c r="I478" s="67" t="s">
        <v>937</v>
      </c>
      <c r="J478" s="36">
        <v>500</v>
      </c>
    </row>
    <row r="479" spans="1:10" x14ac:dyDescent="0.25">
      <c r="A479" s="67"/>
      <c r="B479" s="67"/>
      <c r="C479" s="67"/>
      <c r="D479" s="67"/>
      <c r="E479" s="67" t="s">
        <v>383</v>
      </c>
      <c r="F479" s="68">
        <v>40574</v>
      </c>
      <c r="G479" s="67" t="s">
        <v>938</v>
      </c>
      <c r="H479" s="67"/>
      <c r="I479" s="67" t="s">
        <v>939</v>
      </c>
      <c r="J479" s="36">
        <v>18.920000000000002</v>
      </c>
    </row>
    <row r="480" spans="1:10" x14ac:dyDescent="0.25">
      <c r="A480" s="67"/>
      <c r="B480" s="67"/>
      <c r="C480" s="67"/>
      <c r="D480" s="67"/>
      <c r="E480" s="67" t="s">
        <v>383</v>
      </c>
      <c r="F480" s="68">
        <v>40786</v>
      </c>
      <c r="G480" s="67" t="s">
        <v>700</v>
      </c>
      <c r="H480" s="67"/>
      <c r="I480" s="67" t="s">
        <v>701</v>
      </c>
      <c r="J480" s="36">
        <v>9.31</v>
      </c>
    </row>
    <row r="481" spans="1:10" x14ac:dyDescent="0.25">
      <c r="A481" s="67"/>
      <c r="B481" s="67"/>
      <c r="C481" s="67"/>
      <c r="D481" s="67"/>
      <c r="E481" s="67" t="s">
        <v>383</v>
      </c>
      <c r="F481" s="68">
        <v>40877</v>
      </c>
      <c r="G481" s="67" t="s">
        <v>419</v>
      </c>
      <c r="H481" s="67"/>
      <c r="I481" s="67" t="s">
        <v>420</v>
      </c>
      <c r="J481" s="36">
        <v>-500</v>
      </c>
    </row>
    <row r="482" spans="1:10" x14ac:dyDescent="0.25">
      <c r="A482" s="67"/>
      <c r="B482" s="67"/>
      <c r="C482" s="67"/>
      <c r="D482" s="67"/>
      <c r="E482" s="67" t="s">
        <v>383</v>
      </c>
      <c r="F482" s="68">
        <v>40967</v>
      </c>
      <c r="G482" s="67" t="s">
        <v>940</v>
      </c>
      <c r="H482" s="67"/>
      <c r="I482" s="67"/>
      <c r="J482" s="36">
        <v>485.2</v>
      </c>
    </row>
    <row r="483" spans="1:10" x14ac:dyDescent="0.25">
      <c r="A483" s="67"/>
      <c r="B483" s="67"/>
      <c r="C483" s="67"/>
      <c r="D483" s="67"/>
      <c r="E483" s="67" t="s">
        <v>383</v>
      </c>
      <c r="F483" s="68">
        <v>41274</v>
      </c>
      <c r="G483" s="67" t="s">
        <v>466</v>
      </c>
      <c r="H483" s="67"/>
      <c r="I483" s="67" t="s">
        <v>467</v>
      </c>
      <c r="J483" s="36">
        <v>484.59</v>
      </c>
    </row>
    <row r="484" spans="1:10" x14ac:dyDescent="0.25">
      <c r="A484" s="67"/>
      <c r="B484" s="67"/>
      <c r="C484" s="67"/>
      <c r="D484" s="67"/>
      <c r="E484" s="67" t="s">
        <v>383</v>
      </c>
      <c r="F484" s="68">
        <v>41486</v>
      </c>
      <c r="G484" s="67" t="s">
        <v>566</v>
      </c>
      <c r="H484" s="67"/>
      <c r="I484" s="67" t="s">
        <v>567</v>
      </c>
      <c r="J484" s="36">
        <v>9.32</v>
      </c>
    </row>
    <row r="485" spans="1:10" x14ac:dyDescent="0.25">
      <c r="A485" s="67"/>
      <c r="B485" s="67"/>
      <c r="C485" s="67"/>
      <c r="D485" s="67"/>
      <c r="E485" s="67" t="s">
        <v>438</v>
      </c>
      <c r="F485" s="68">
        <v>41568</v>
      </c>
      <c r="G485" s="67" t="s">
        <v>739</v>
      </c>
      <c r="H485" s="67" t="s">
        <v>740</v>
      </c>
      <c r="I485" s="67" t="s">
        <v>941</v>
      </c>
      <c r="J485" s="36">
        <v>500</v>
      </c>
    </row>
    <row r="486" spans="1:10" x14ac:dyDescent="0.25">
      <c r="A486" s="67"/>
      <c r="B486" s="67"/>
      <c r="C486" s="67"/>
      <c r="D486" s="67"/>
      <c r="E486" s="67" t="s">
        <v>423</v>
      </c>
      <c r="F486" s="68">
        <v>41706</v>
      </c>
      <c r="G486" s="67"/>
      <c r="H486" s="67"/>
      <c r="I486" s="67" t="s">
        <v>942</v>
      </c>
      <c r="J486" s="36">
        <v>48.25</v>
      </c>
    </row>
    <row r="487" spans="1:10" x14ac:dyDescent="0.25">
      <c r="A487" s="67"/>
      <c r="B487" s="67"/>
      <c r="C487" s="67"/>
      <c r="D487" s="67"/>
      <c r="E487" s="67" t="s">
        <v>423</v>
      </c>
      <c r="F487" s="68">
        <v>42530</v>
      </c>
      <c r="G487" s="67"/>
      <c r="H487" s="67"/>
      <c r="I487" s="67" t="s">
        <v>943</v>
      </c>
      <c r="J487" s="36">
        <v>50</v>
      </c>
    </row>
    <row r="488" spans="1:10" x14ac:dyDescent="0.25">
      <c r="A488" s="67"/>
      <c r="B488" s="67"/>
      <c r="C488" s="67"/>
      <c r="D488" s="67"/>
      <c r="E488" s="67" t="s">
        <v>423</v>
      </c>
      <c r="F488" s="68">
        <v>42530</v>
      </c>
      <c r="G488" s="67"/>
      <c r="H488" s="67"/>
      <c r="I488" s="67" t="s">
        <v>425</v>
      </c>
      <c r="J488" s="36">
        <v>-2.25</v>
      </c>
    </row>
    <row r="489" spans="1:10" x14ac:dyDescent="0.25">
      <c r="A489" s="67"/>
      <c r="B489" s="67"/>
      <c r="C489" s="67"/>
      <c r="D489" s="67"/>
      <c r="E489" s="67" t="s">
        <v>426</v>
      </c>
      <c r="F489" s="68">
        <v>42611</v>
      </c>
      <c r="G489" s="67" t="s">
        <v>570</v>
      </c>
      <c r="H489" s="67" t="s">
        <v>571</v>
      </c>
      <c r="I489" s="67" t="s">
        <v>944</v>
      </c>
      <c r="J489" s="36">
        <v>-142.5</v>
      </c>
    </row>
    <row r="490" spans="1:10" x14ac:dyDescent="0.25">
      <c r="A490" s="67"/>
      <c r="B490" s="67"/>
      <c r="C490" s="67"/>
      <c r="D490" s="67"/>
      <c r="E490" s="67" t="s">
        <v>426</v>
      </c>
      <c r="F490" s="68">
        <v>42619</v>
      </c>
      <c r="G490" s="67" t="s">
        <v>570</v>
      </c>
      <c r="H490" s="67" t="s">
        <v>571</v>
      </c>
      <c r="I490" s="67" t="s">
        <v>944</v>
      </c>
      <c r="J490" s="36">
        <v>-112.5</v>
      </c>
    </row>
    <row r="491" spans="1:10" x14ac:dyDescent="0.25">
      <c r="A491" s="67"/>
      <c r="B491" s="67"/>
      <c r="C491" s="67"/>
      <c r="D491" s="67"/>
      <c r="E491" s="67" t="s">
        <v>426</v>
      </c>
      <c r="F491" s="68">
        <v>42646</v>
      </c>
      <c r="G491" s="67" t="s">
        <v>570</v>
      </c>
      <c r="H491" s="67" t="s">
        <v>571</v>
      </c>
      <c r="I491" s="67" t="s">
        <v>944</v>
      </c>
      <c r="J491" s="36">
        <v>-202.5</v>
      </c>
    </row>
    <row r="492" spans="1:10" x14ac:dyDescent="0.25">
      <c r="A492" s="67"/>
      <c r="B492" s="67"/>
      <c r="C492" s="67"/>
      <c r="D492" s="67"/>
      <c r="E492" s="67" t="s">
        <v>426</v>
      </c>
      <c r="F492" s="68">
        <v>42654</v>
      </c>
      <c r="G492" s="67" t="s">
        <v>570</v>
      </c>
      <c r="H492" s="67" t="s">
        <v>571</v>
      </c>
      <c r="I492" s="67" t="s">
        <v>944</v>
      </c>
      <c r="J492" s="36">
        <v>-45</v>
      </c>
    </row>
    <row r="493" spans="1:10" x14ac:dyDescent="0.25">
      <c r="A493" s="67"/>
      <c r="B493" s="67"/>
      <c r="C493" s="67"/>
      <c r="D493" s="67"/>
      <c r="E493" s="67" t="s">
        <v>426</v>
      </c>
      <c r="F493" s="68">
        <v>42661</v>
      </c>
      <c r="G493" s="67" t="s">
        <v>570</v>
      </c>
      <c r="H493" s="67" t="s">
        <v>571</v>
      </c>
      <c r="I493" s="67" t="s">
        <v>944</v>
      </c>
      <c r="J493" s="36">
        <v>-90</v>
      </c>
    </row>
    <row r="494" spans="1:10" x14ac:dyDescent="0.25">
      <c r="A494" s="67"/>
      <c r="B494" s="67"/>
      <c r="C494" s="67"/>
      <c r="D494" s="67"/>
      <c r="E494" s="67" t="s">
        <v>426</v>
      </c>
      <c r="F494" s="68">
        <v>42670</v>
      </c>
      <c r="G494" s="67" t="s">
        <v>570</v>
      </c>
      <c r="H494" s="67" t="s">
        <v>571</v>
      </c>
      <c r="I494" s="67" t="s">
        <v>944</v>
      </c>
      <c r="J494" s="36">
        <v>-30</v>
      </c>
    </row>
    <row r="495" spans="1:10" x14ac:dyDescent="0.25">
      <c r="A495" s="67"/>
      <c r="B495" s="67"/>
      <c r="C495" s="67"/>
      <c r="D495" s="67"/>
      <c r="E495" s="67" t="s">
        <v>426</v>
      </c>
      <c r="F495" s="68">
        <v>42682</v>
      </c>
      <c r="G495" s="67" t="s">
        <v>570</v>
      </c>
      <c r="H495" s="67" t="s">
        <v>571</v>
      </c>
      <c r="I495" s="67" t="s">
        <v>944</v>
      </c>
      <c r="J495" s="36">
        <v>-142.5</v>
      </c>
    </row>
    <row r="496" spans="1:10" x14ac:dyDescent="0.25">
      <c r="A496" s="67"/>
      <c r="B496" s="67"/>
      <c r="C496" s="67"/>
      <c r="D496" s="67"/>
      <c r="E496" s="67" t="s">
        <v>383</v>
      </c>
      <c r="F496" s="68">
        <v>42767</v>
      </c>
      <c r="G496" s="67" t="s">
        <v>598</v>
      </c>
      <c r="H496" s="67"/>
      <c r="I496" s="67" t="s">
        <v>599</v>
      </c>
      <c r="J496" s="36">
        <v>3000</v>
      </c>
    </row>
    <row r="497" spans="1:10" x14ac:dyDescent="0.25">
      <c r="A497" s="67"/>
      <c r="B497" s="67"/>
      <c r="C497" s="67"/>
      <c r="D497" s="67"/>
      <c r="E497" s="67" t="s">
        <v>390</v>
      </c>
      <c r="F497" s="68">
        <v>42833</v>
      </c>
      <c r="G497" s="67"/>
      <c r="H497" s="67" t="s">
        <v>571</v>
      </c>
      <c r="I497" s="67" t="s">
        <v>945</v>
      </c>
      <c r="J497" s="36">
        <v>-90</v>
      </c>
    </row>
    <row r="498" spans="1:10" x14ac:dyDescent="0.25">
      <c r="A498" s="67"/>
      <c r="B498" s="67"/>
      <c r="C498" s="67"/>
      <c r="D498" s="67"/>
      <c r="E498" s="67" t="s">
        <v>390</v>
      </c>
      <c r="F498" s="68">
        <v>42870</v>
      </c>
      <c r="G498" s="67"/>
      <c r="H498" s="67" t="s">
        <v>571</v>
      </c>
      <c r="I498" s="67" t="s">
        <v>945</v>
      </c>
      <c r="J498" s="36">
        <v>-150</v>
      </c>
    </row>
    <row r="499" spans="1:10" x14ac:dyDescent="0.25">
      <c r="A499" s="67"/>
      <c r="B499" s="67"/>
      <c r="C499" s="67"/>
      <c r="D499" s="67"/>
      <c r="E499" s="67" t="s">
        <v>390</v>
      </c>
      <c r="F499" s="68">
        <v>42892</v>
      </c>
      <c r="G499" s="67"/>
      <c r="H499" s="67" t="s">
        <v>571</v>
      </c>
      <c r="I499" s="67" t="s">
        <v>945</v>
      </c>
      <c r="J499" s="36">
        <v>-15</v>
      </c>
    </row>
    <row r="500" spans="1:10" x14ac:dyDescent="0.25">
      <c r="A500" s="67"/>
      <c r="B500" s="67"/>
      <c r="C500" s="67"/>
      <c r="D500" s="67"/>
      <c r="E500" s="67" t="s">
        <v>438</v>
      </c>
      <c r="F500" s="68">
        <v>43441</v>
      </c>
      <c r="G500" s="67" t="s">
        <v>946</v>
      </c>
      <c r="H500" s="67" t="s">
        <v>947</v>
      </c>
      <c r="I500" s="67" t="s">
        <v>948</v>
      </c>
      <c r="J500" s="36">
        <v>2000</v>
      </c>
    </row>
    <row r="501" spans="1:10" x14ac:dyDescent="0.25">
      <c r="A501" s="67"/>
      <c r="B501" s="67"/>
      <c r="C501" s="67"/>
      <c r="D501" s="67"/>
      <c r="E501" s="67" t="s">
        <v>390</v>
      </c>
      <c r="F501" s="68">
        <v>43475</v>
      </c>
      <c r="G501" s="67" t="s">
        <v>949</v>
      </c>
      <c r="H501" s="67" t="s">
        <v>950</v>
      </c>
      <c r="I501" s="67" t="s">
        <v>951</v>
      </c>
      <c r="J501" s="36">
        <v>-222</v>
      </c>
    </row>
    <row r="502" spans="1:10" ht="15.75" thickBot="1" x14ac:dyDescent="0.3">
      <c r="A502" s="67"/>
      <c r="B502" s="67"/>
      <c r="C502" s="67"/>
      <c r="D502" s="67"/>
      <c r="E502" s="67" t="s">
        <v>390</v>
      </c>
      <c r="F502" s="68">
        <v>43496</v>
      </c>
      <c r="G502" s="67" t="s">
        <v>952</v>
      </c>
      <c r="H502" s="67" t="s">
        <v>950</v>
      </c>
      <c r="I502" s="67" t="s">
        <v>953</v>
      </c>
      <c r="J502" s="37">
        <v>-2.99</v>
      </c>
    </row>
    <row r="503" spans="1:10" x14ac:dyDescent="0.25">
      <c r="A503" s="67"/>
      <c r="B503" s="67"/>
      <c r="C503" s="67" t="s">
        <v>954</v>
      </c>
      <c r="D503" s="67"/>
      <c r="E503" s="67"/>
      <c r="F503" s="68"/>
      <c r="G503" s="67"/>
      <c r="H503" s="67"/>
      <c r="I503" s="67"/>
      <c r="J503" s="36">
        <f>ROUND(SUM(J477:J502),5)</f>
        <v>5358.35</v>
      </c>
    </row>
    <row r="504" spans="1:10" x14ac:dyDescent="0.25">
      <c r="A504" s="64"/>
      <c r="B504" s="64"/>
      <c r="C504" s="64" t="s">
        <v>955</v>
      </c>
      <c r="D504" s="64"/>
      <c r="E504" s="64"/>
      <c r="F504" s="65"/>
      <c r="G504" s="64"/>
      <c r="H504" s="64"/>
      <c r="I504" s="64"/>
      <c r="J504" s="57"/>
    </row>
    <row r="505" spans="1:10" x14ac:dyDescent="0.25">
      <c r="A505" s="67"/>
      <c r="B505" s="67"/>
      <c r="C505" s="67"/>
      <c r="D505" s="67"/>
      <c r="E505" s="67" t="s">
        <v>383</v>
      </c>
      <c r="F505" s="68">
        <v>43343</v>
      </c>
      <c r="G505" s="67" t="s">
        <v>955</v>
      </c>
      <c r="H505" s="67"/>
      <c r="I505" s="67" t="s">
        <v>956</v>
      </c>
      <c r="J505" s="36">
        <v>3743</v>
      </c>
    </row>
    <row r="506" spans="1:10" x14ac:dyDescent="0.25">
      <c r="A506" s="67"/>
      <c r="B506" s="67"/>
      <c r="C506" s="67"/>
      <c r="D506" s="67"/>
      <c r="E506" s="67" t="s">
        <v>383</v>
      </c>
      <c r="F506" s="68">
        <v>43373</v>
      </c>
      <c r="G506" s="67" t="s">
        <v>396</v>
      </c>
      <c r="H506" s="67"/>
      <c r="I506" s="67" t="s">
        <v>840</v>
      </c>
      <c r="J506" s="36">
        <v>1600</v>
      </c>
    </row>
    <row r="507" spans="1:10" x14ac:dyDescent="0.25">
      <c r="A507" s="67"/>
      <c r="B507" s="67"/>
      <c r="C507" s="67"/>
      <c r="D507" s="67"/>
      <c r="E507" s="67" t="s">
        <v>390</v>
      </c>
      <c r="F507" s="68">
        <v>43405</v>
      </c>
      <c r="G507" s="67" t="s">
        <v>957</v>
      </c>
      <c r="H507" s="67" t="s">
        <v>958</v>
      </c>
      <c r="I507" s="67" t="s">
        <v>959</v>
      </c>
      <c r="J507" s="36">
        <v>-1068.45</v>
      </c>
    </row>
    <row r="508" spans="1:10" x14ac:dyDescent="0.25">
      <c r="A508" s="67"/>
      <c r="B508" s="67"/>
      <c r="C508" s="67"/>
      <c r="D508" s="67"/>
      <c r="E508" s="67" t="s">
        <v>390</v>
      </c>
      <c r="F508" s="68">
        <v>43405</v>
      </c>
      <c r="G508" s="67" t="s">
        <v>960</v>
      </c>
      <c r="H508" s="67" t="s">
        <v>958</v>
      </c>
      <c r="I508" s="67" t="s">
        <v>961</v>
      </c>
      <c r="J508" s="36">
        <v>-2000</v>
      </c>
    </row>
    <row r="509" spans="1:10" x14ac:dyDescent="0.25">
      <c r="A509" s="67"/>
      <c r="B509" s="67"/>
      <c r="C509" s="67"/>
      <c r="D509" s="67"/>
      <c r="E509" s="67" t="s">
        <v>390</v>
      </c>
      <c r="F509" s="68">
        <v>43444</v>
      </c>
      <c r="G509" s="67" t="s">
        <v>962</v>
      </c>
      <c r="H509" s="67" t="s">
        <v>963</v>
      </c>
      <c r="I509" s="67" t="s">
        <v>964</v>
      </c>
      <c r="J509" s="36">
        <v>-400</v>
      </c>
    </row>
    <row r="510" spans="1:10" ht="15.75" thickBot="1" x14ac:dyDescent="0.3">
      <c r="A510" s="67"/>
      <c r="B510" s="67"/>
      <c r="C510" s="67"/>
      <c r="D510" s="67"/>
      <c r="E510" s="67" t="s">
        <v>390</v>
      </c>
      <c r="F510" s="68">
        <v>43524</v>
      </c>
      <c r="G510" s="67" t="s">
        <v>965</v>
      </c>
      <c r="H510" s="67" t="s">
        <v>963</v>
      </c>
      <c r="I510" s="67" t="s">
        <v>966</v>
      </c>
      <c r="J510" s="37">
        <v>-500</v>
      </c>
    </row>
    <row r="511" spans="1:10" x14ac:dyDescent="0.25">
      <c r="A511" s="67"/>
      <c r="B511" s="67"/>
      <c r="C511" s="67" t="s">
        <v>967</v>
      </c>
      <c r="D511" s="67"/>
      <c r="E511" s="67"/>
      <c r="F511" s="68"/>
      <c r="G511" s="67"/>
      <c r="H511" s="67"/>
      <c r="I511" s="67"/>
      <c r="J511" s="36">
        <f>ROUND(SUM(J504:J510),5)</f>
        <v>1374.55</v>
      </c>
    </row>
    <row r="512" spans="1:10" x14ac:dyDescent="0.25">
      <c r="A512" s="64"/>
      <c r="B512" s="64"/>
      <c r="C512" s="64" t="s">
        <v>968</v>
      </c>
      <c r="D512" s="64"/>
      <c r="E512" s="64"/>
      <c r="F512" s="65"/>
      <c r="G512" s="64"/>
      <c r="H512" s="64"/>
      <c r="I512" s="64"/>
      <c r="J512" s="57"/>
    </row>
    <row r="513" spans="1:10" ht="15.75" thickBot="1" x14ac:dyDescent="0.3">
      <c r="A513" s="63"/>
      <c r="B513" s="63"/>
      <c r="C513" s="63"/>
      <c r="D513" s="67"/>
      <c r="E513" s="67" t="s">
        <v>383</v>
      </c>
      <c r="F513" s="68">
        <v>42370</v>
      </c>
      <c r="G513" s="67" t="s">
        <v>410</v>
      </c>
      <c r="H513" s="67"/>
      <c r="I513" s="67" t="s">
        <v>411</v>
      </c>
      <c r="J513" s="37">
        <v>500</v>
      </c>
    </row>
    <row r="514" spans="1:10" x14ac:dyDescent="0.25">
      <c r="A514" s="67"/>
      <c r="B514" s="67"/>
      <c r="C514" s="67" t="s">
        <v>969</v>
      </c>
      <c r="D514" s="67"/>
      <c r="E514" s="67"/>
      <c r="F514" s="68"/>
      <c r="G514" s="67"/>
      <c r="H514" s="67"/>
      <c r="I514" s="67"/>
      <c r="J514" s="36">
        <f>ROUND(SUM(J512:J513),5)</f>
        <v>500</v>
      </c>
    </row>
    <row r="515" spans="1:10" x14ac:dyDescent="0.25">
      <c r="A515" s="64"/>
      <c r="B515" s="64"/>
      <c r="C515" s="64" t="s">
        <v>970</v>
      </c>
      <c r="D515" s="64"/>
      <c r="E515" s="64"/>
      <c r="F515" s="65"/>
      <c r="G515" s="64"/>
      <c r="H515" s="64"/>
      <c r="I515" s="64"/>
      <c r="J515" s="57"/>
    </row>
    <row r="516" spans="1:10" x14ac:dyDescent="0.25">
      <c r="A516" s="67"/>
      <c r="B516" s="67"/>
      <c r="C516" s="67"/>
      <c r="D516" s="67"/>
      <c r="E516" s="67" t="s">
        <v>383</v>
      </c>
      <c r="F516" s="68">
        <v>40329</v>
      </c>
      <c r="G516" s="67" t="s">
        <v>936</v>
      </c>
      <c r="H516" s="67"/>
      <c r="I516" s="67" t="s">
        <v>937</v>
      </c>
      <c r="J516" s="36">
        <v>500</v>
      </c>
    </row>
    <row r="517" spans="1:10" x14ac:dyDescent="0.25">
      <c r="A517" s="67"/>
      <c r="B517" s="67"/>
      <c r="C517" s="67"/>
      <c r="D517" s="67"/>
      <c r="E517" s="67" t="s">
        <v>383</v>
      </c>
      <c r="F517" s="68">
        <v>41394</v>
      </c>
      <c r="G517" s="67" t="s">
        <v>971</v>
      </c>
      <c r="H517" s="67"/>
      <c r="I517" s="67" t="s">
        <v>972</v>
      </c>
      <c r="J517" s="36">
        <v>242.53</v>
      </c>
    </row>
    <row r="518" spans="1:10" x14ac:dyDescent="0.25">
      <c r="A518" s="67"/>
      <c r="B518" s="67"/>
      <c r="C518" s="67"/>
      <c r="D518" s="67"/>
      <c r="E518" s="67" t="s">
        <v>383</v>
      </c>
      <c r="F518" s="68">
        <v>41775</v>
      </c>
      <c r="G518" s="67" t="s">
        <v>973</v>
      </c>
      <c r="H518" s="67" t="s">
        <v>974</v>
      </c>
      <c r="I518" s="67"/>
      <c r="J518" s="36">
        <v>2000</v>
      </c>
    </row>
    <row r="519" spans="1:10" x14ac:dyDescent="0.25">
      <c r="A519" s="67"/>
      <c r="B519" s="67"/>
      <c r="C519" s="67"/>
      <c r="D519" s="67"/>
      <c r="E519" s="67" t="s">
        <v>438</v>
      </c>
      <c r="F519" s="68">
        <v>41869</v>
      </c>
      <c r="G519" s="67" t="s">
        <v>975</v>
      </c>
      <c r="H519" s="67" t="s">
        <v>976</v>
      </c>
      <c r="I519" s="67" t="s">
        <v>977</v>
      </c>
      <c r="J519" s="36">
        <v>1000</v>
      </c>
    </row>
    <row r="520" spans="1:10" x14ac:dyDescent="0.25">
      <c r="A520" s="67"/>
      <c r="B520" s="67"/>
      <c r="C520" s="67"/>
      <c r="D520" s="67"/>
      <c r="E520" s="67" t="s">
        <v>383</v>
      </c>
      <c r="F520" s="68">
        <v>42054</v>
      </c>
      <c r="G520" s="67" t="s">
        <v>978</v>
      </c>
      <c r="H520" s="67"/>
      <c r="I520" s="67" t="s">
        <v>979</v>
      </c>
      <c r="J520" s="36">
        <v>1000</v>
      </c>
    </row>
    <row r="521" spans="1:10" x14ac:dyDescent="0.25">
      <c r="A521" s="67"/>
      <c r="B521" s="67"/>
      <c r="C521" s="67"/>
      <c r="D521" s="67"/>
      <c r="E521" s="67" t="s">
        <v>383</v>
      </c>
      <c r="F521" s="68">
        <v>42065</v>
      </c>
      <c r="G521" s="67" t="s">
        <v>980</v>
      </c>
      <c r="H521" s="67"/>
      <c r="I521" s="67" t="s">
        <v>981</v>
      </c>
      <c r="J521" s="36">
        <v>1000</v>
      </c>
    </row>
    <row r="522" spans="1:10" x14ac:dyDescent="0.25">
      <c r="A522" s="67"/>
      <c r="B522" s="67"/>
      <c r="C522" s="67"/>
      <c r="D522" s="67"/>
      <c r="E522" s="67" t="s">
        <v>426</v>
      </c>
      <c r="F522" s="68">
        <v>42114</v>
      </c>
      <c r="G522" s="67" t="s">
        <v>570</v>
      </c>
      <c r="H522" s="67" t="s">
        <v>571</v>
      </c>
      <c r="I522" s="67" t="s">
        <v>982</v>
      </c>
      <c r="J522" s="36">
        <v>-577.5</v>
      </c>
    </row>
    <row r="523" spans="1:10" x14ac:dyDescent="0.25">
      <c r="A523" s="67"/>
      <c r="B523" s="67"/>
      <c r="C523" s="67"/>
      <c r="D523" s="67"/>
      <c r="E523" s="67" t="s">
        <v>426</v>
      </c>
      <c r="F523" s="68">
        <v>42121</v>
      </c>
      <c r="G523" s="67" t="s">
        <v>570</v>
      </c>
      <c r="H523" s="67" t="s">
        <v>571</v>
      </c>
      <c r="I523" s="67" t="s">
        <v>982</v>
      </c>
      <c r="J523" s="36">
        <v>-330</v>
      </c>
    </row>
    <row r="524" spans="1:10" x14ac:dyDescent="0.25">
      <c r="A524" s="67"/>
      <c r="B524" s="67"/>
      <c r="C524" s="67"/>
      <c r="D524" s="67"/>
      <c r="E524" s="67" t="s">
        <v>426</v>
      </c>
      <c r="F524" s="68">
        <v>42142</v>
      </c>
      <c r="G524" s="67" t="s">
        <v>570</v>
      </c>
      <c r="H524" s="67" t="s">
        <v>571</v>
      </c>
      <c r="I524" s="67" t="s">
        <v>983</v>
      </c>
      <c r="J524" s="36">
        <v>-187.5</v>
      </c>
    </row>
    <row r="525" spans="1:10" x14ac:dyDescent="0.25">
      <c r="A525" s="67"/>
      <c r="B525" s="67"/>
      <c r="C525" s="67"/>
      <c r="D525" s="67"/>
      <c r="E525" s="67" t="s">
        <v>426</v>
      </c>
      <c r="F525" s="68">
        <v>42177</v>
      </c>
      <c r="G525" s="67" t="s">
        <v>570</v>
      </c>
      <c r="H525" s="67" t="s">
        <v>571</v>
      </c>
      <c r="I525" s="67" t="s">
        <v>984</v>
      </c>
      <c r="J525" s="36">
        <v>-30</v>
      </c>
    </row>
    <row r="526" spans="1:10" x14ac:dyDescent="0.25">
      <c r="A526" s="67"/>
      <c r="B526" s="67"/>
      <c r="C526" s="67"/>
      <c r="D526" s="67"/>
      <c r="E526" s="67" t="s">
        <v>426</v>
      </c>
      <c r="F526" s="68">
        <v>42184</v>
      </c>
      <c r="G526" s="67" t="s">
        <v>570</v>
      </c>
      <c r="H526" s="67" t="s">
        <v>571</v>
      </c>
      <c r="I526" s="67" t="s">
        <v>984</v>
      </c>
      <c r="J526" s="36">
        <v>-120</v>
      </c>
    </row>
    <row r="527" spans="1:10" x14ac:dyDescent="0.25">
      <c r="A527" s="67"/>
      <c r="B527" s="67"/>
      <c r="C527" s="67"/>
      <c r="D527" s="67"/>
      <c r="E527" s="67" t="s">
        <v>426</v>
      </c>
      <c r="F527" s="68">
        <v>42191</v>
      </c>
      <c r="G527" s="67" t="s">
        <v>985</v>
      </c>
      <c r="H527" s="67" t="s">
        <v>571</v>
      </c>
      <c r="I527" s="67" t="s">
        <v>986</v>
      </c>
      <c r="J527" s="36">
        <v>-45</v>
      </c>
    </row>
    <row r="528" spans="1:10" x14ac:dyDescent="0.25">
      <c r="A528" s="67"/>
      <c r="B528" s="67"/>
      <c r="C528" s="67"/>
      <c r="D528" s="67"/>
      <c r="E528" s="67" t="s">
        <v>383</v>
      </c>
      <c r="F528" s="68">
        <v>42195</v>
      </c>
      <c r="G528" s="67" t="s">
        <v>987</v>
      </c>
      <c r="H528" s="67" t="s">
        <v>974</v>
      </c>
      <c r="I528" s="67"/>
      <c r="J528" s="36">
        <v>2000</v>
      </c>
    </row>
    <row r="529" spans="1:10" x14ac:dyDescent="0.25">
      <c r="A529" s="67"/>
      <c r="B529" s="67"/>
      <c r="C529" s="67"/>
      <c r="D529" s="67"/>
      <c r="E529" s="67" t="s">
        <v>426</v>
      </c>
      <c r="F529" s="68">
        <v>42205</v>
      </c>
      <c r="G529" s="67" t="s">
        <v>570</v>
      </c>
      <c r="H529" s="67" t="s">
        <v>571</v>
      </c>
      <c r="I529" s="67" t="s">
        <v>988</v>
      </c>
      <c r="J529" s="36">
        <v>-60</v>
      </c>
    </row>
    <row r="530" spans="1:10" x14ac:dyDescent="0.25">
      <c r="A530" s="67"/>
      <c r="B530" s="67"/>
      <c r="C530" s="67"/>
      <c r="D530" s="67"/>
      <c r="E530" s="67" t="s">
        <v>426</v>
      </c>
      <c r="F530" s="68">
        <v>42212</v>
      </c>
      <c r="G530" s="67" t="s">
        <v>570</v>
      </c>
      <c r="H530" s="67" t="s">
        <v>571</v>
      </c>
      <c r="I530" s="67" t="s">
        <v>989</v>
      </c>
      <c r="J530" s="36">
        <v>-105</v>
      </c>
    </row>
    <row r="531" spans="1:10" x14ac:dyDescent="0.25">
      <c r="A531" s="67"/>
      <c r="B531" s="67"/>
      <c r="C531" s="67"/>
      <c r="D531" s="67"/>
      <c r="E531" s="67" t="s">
        <v>426</v>
      </c>
      <c r="F531" s="68">
        <v>42240</v>
      </c>
      <c r="G531" s="67" t="s">
        <v>570</v>
      </c>
      <c r="H531" s="67" t="s">
        <v>571</v>
      </c>
      <c r="I531" s="67" t="s">
        <v>990</v>
      </c>
      <c r="J531" s="36">
        <v>-15</v>
      </c>
    </row>
    <row r="532" spans="1:10" x14ac:dyDescent="0.25">
      <c r="A532" s="67"/>
      <c r="B532" s="67"/>
      <c r="C532" s="67"/>
      <c r="D532" s="67"/>
      <c r="E532" s="67" t="s">
        <v>426</v>
      </c>
      <c r="F532" s="68">
        <v>42247</v>
      </c>
      <c r="G532" s="67" t="s">
        <v>570</v>
      </c>
      <c r="H532" s="67" t="s">
        <v>571</v>
      </c>
      <c r="I532" s="67" t="s">
        <v>990</v>
      </c>
      <c r="J532" s="36">
        <v>-15</v>
      </c>
    </row>
    <row r="533" spans="1:10" x14ac:dyDescent="0.25">
      <c r="A533" s="67"/>
      <c r="B533" s="67"/>
      <c r="C533" s="67"/>
      <c r="D533" s="67"/>
      <c r="E533" s="67" t="s">
        <v>426</v>
      </c>
      <c r="F533" s="68">
        <v>42255</v>
      </c>
      <c r="G533" s="67" t="s">
        <v>570</v>
      </c>
      <c r="H533" s="67" t="s">
        <v>571</v>
      </c>
      <c r="I533" s="67" t="s">
        <v>990</v>
      </c>
      <c r="J533" s="36">
        <v>-45</v>
      </c>
    </row>
    <row r="534" spans="1:10" x14ac:dyDescent="0.25">
      <c r="A534" s="67"/>
      <c r="B534" s="67"/>
      <c r="C534" s="67"/>
      <c r="D534" s="67"/>
      <c r="E534" s="67" t="s">
        <v>426</v>
      </c>
      <c r="F534" s="68">
        <v>42275</v>
      </c>
      <c r="G534" s="67" t="s">
        <v>570</v>
      </c>
      <c r="H534" s="67" t="s">
        <v>571</v>
      </c>
      <c r="I534" s="67" t="s">
        <v>579</v>
      </c>
      <c r="J534" s="36">
        <v>-37.5</v>
      </c>
    </row>
    <row r="535" spans="1:10" x14ac:dyDescent="0.25">
      <c r="A535" s="67"/>
      <c r="B535" s="67"/>
      <c r="C535" s="67"/>
      <c r="D535" s="67"/>
      <c r="E535" s="67" t="s">
        <v>383</v>
      </c>
      <c r="F535" s="68">
        <v>42277</v>
      </c>
      <c r="G535" s="67" t="s">
        <v>991</v>
      </c>
      <c r="H535" s="67"/>
      <c r="I535" s="67" t="s">
        <v>992</v>
      </c>
      <c r="J535" s="36">
        <v>38</v>
      </c>
    </row>
    <row r="536" spans="1:10" x14ac:dyDescent="0.25">
      <c r="A536" s="67"/>
      <c r="B536" s="67"/>
      <c r="C536" s="67"/>
      <c r="D536" s="67"/>
      <c r="E536" s="67" t="s">
        <v>426</v>
      </c>
      <c r="F536" s="68">
        <v>42290</v>
      </c>
      <c r="G536" s="67" t="s">
        <v>570</v>
      </c>
      <c r="H536" s="67" t="s">
        <v>571</v>
      </c>
      <c r="I536" s="67" t="s">
        <v>993</v>
      </c>
      <c r="J536" s="36">
        <v>-30</v>
      </c>
    </row>
    <row r="537" spans="1:10" x14ac:dyDescent="0.25">
      <c r="A537" s="67"/>
      <c r="B537" s="67"/>
      <c r="C537" s="67"/>
      <c r="D537" s="67"/>
      <c r="E537" s="67" t="s">
        <v>426</v>
      </c>
      <c r="F537" s="68">
        <v>42303</v>
      </c>
      <c r="G537" s="67" t="s">
        <v>570</v>
      </c>
      <c r="H537" s="67" t="s">
        <v>571</v>
      </c>
      <c r="I537" s="67" t="s">
        <v>993</v>
      </c>
      <c r="J537" s="36">
        <v>-285</v>
      </c>
    </row>
    <row r="538" spans="1:10" x14ac:dyDescent="0.25">
      <c r="A538" s="67"/>
      <c r="B538" s="67"/>
      <c r="C538" s="67"/>
      <c r="D538" s="67"/>
      <c r="E538" s="67" t="s">
        <v>426</v>
      </c>
      <c r="F538" s="68">
        <v>42338</v>
      </c>
      <c r="G538" s="67" t="s">
        <v>570</v>
      </c>
      <c r="H538" s="67" t="s">
        <v>571</v>
      </c>
      <c r="I538" s="67" t="s">
        <v>990</v>
      </c>
      <c r="J538" s="36">
        <v>-285</v>
      </c>
    </row>
    <row r="539" spans="1:10" x14ac:dyDescent="0.25">
      <c r="A539" s="67"/>
      <c r="B539" s="67"/>
      <c r="C539" s="67"/>
      <c r="D539" s="67"/>
      <c r="E539" s="67" t="s">
        <v>426</v>
      </c>
      <c r="F539" s="68">
        <v>42345</v>
      </c>
      <c r="G539" s="67" t="s">
        <v>570</v>
      </c>
      <c r="H539" s="67" t="s">
        <v>571</v>
      </c>
      <c r="I539" s="67" t="s">
        <v>993</v>
      </c>
      <c r="J539" s="36">
        <v>-375</v>
      </c>
    </row>
    <row r="540" spans="1:10" x14ac:dyDescent="0.25">
      <c r="A540" s="67"/>
      <c r="B540" s="67"/>
      <c r="C540" s="67"/>
      <c r="D540" s="67"/>
      <c r="E540" s="67" t="s">
        <v>426</v>
      </c>
      <c r="F540" s="68">
        <v>42352</v>
      </c>
      <c r="G540" s="67" t="s">
        <v>570</v>
      </c>
      <c r="H540" s="67" t="s">
        <v>571</v>
      </c>
      <c r="I540" s="67" t="s">
        <v>984</v>
      </c>
      <c r="J540" s="36">
        <v>-30</v>
      </c>
    </row>
    <row r="541" spans="1:10" x14ac:dyDescent="0.25">
      <c r="A541" s="67"/>
      <c r="B541" s="67"/>
      <c r="C541" s="67"/>
      <c r="D541" s="67"/>
      <c r="E541" s="67" t="s">
        <v>383</v>
      </c>
      <c r="F541" s="68">
        <v>42369</v>
      </c>
      <c r="G541" s="67" t="s">
        <v>994</v>
      </c>
      <c r="H541" s="67"/>
      <c r="I541" s="67" t="s">
        <v>995</v>
      </c>
      <c r="J541" s="36">
        <v>5860.69</v>
      </c>
    </row>
    <row r="542" spans="1:10" x14ac:dyDescent="0.25">
      <c r="A542" s="67"/>
      <c r="B542" s="67"/>
      <c r="C542" s="67"/>
      <c r="D542" s="67"/>
      <c r="E542" s="67" t="s">
        <v>426</v>
      </c>
      <c r="F542" s="68">
        <v>42387</v>
      </c>
      <c r="G542" s="67" t="s">
        <v>570</v>
      </c>
      <c r="H542" s="67" t="s">
        <v>571</v>
      </c>
      <c r="I542" s="67" t="s">
        <v>996</v>
      </c>
      <c r="J542" s="36">
        <v>-105</v>
      </c>
    </row>
    <row r="543" spans="1:10" x14ac:dyDescent="0.25">
      <c r="A543" s="67"/>
      <c r="B543" s="67"/>
      <c r="C543" s="67"/>
      <c r="D543" s="67"/>
      <c r="E543" s="67" t="s">
        <v>426</v>
      </c>
      <c r="F543" s="68">
        <v>42401</v>
      </c>
      <c r="G543" s="67" t="s">
        <v>570</v>
      </c>
      <c r="H543" s="67" t="s">
        <v>571</v>
      </c>
      <c r="I543" s="67" t="s">
        <v>997</v>
      </c>
      <c r="J543" s="36">
        <v>-315</v>
      </c>
    </row>
    <row r="544" spans="1:10" x14ac:dyDescent="0.25">
      <c r="A544" s="67"/>
      <c r="B544" s="67"/>
      <c r="C544" s="67"/>
      <c r="D544" s="67"/>
      <c r="E544" s="67" t="s">
        <v>426</v>
      </c>
      <c r="F544" s="68">
        <v>42422</v>
      </c>
      <c r="G544" s="67" t="s">
        <v>570</v>
      </c>
      <c r="H544" s="67" t="s">
        <v>571</v>
      </c>
      <c r="I544" s="67" t="s">
        <v>998</v>
      </c>
      <c r="J544" s="36">
        <v>-60</v>
      </c>
    </row>
    <row r="545" spans="1:10" x14ac:dyDescent="0.25">
      <c r="A545" s="67"/>
      <c r="B545" s="67"/>
      <c r="C545" s="67"/>
      <c r="D545" s="67"/>
      <c r="E545" s="67" t="s">
        <v>426</v>
      </c>
      <c r="F545" s="68">
        <v>42436</v>
      </c>
      <c r="G545" s="67" t="s">
        <v>570</v>
      </c>
      <c r="H545" s="67" t="s">
        <v>571</v>
      </c>
      <c r="I545" s="67" t="s">
        <v>999</v>
      </c>
      <c r="J545" s="36">
        <v>-67.5</v>
      </c>
    </row>
    <row r="546" spans="1:10" x14ac:dyDescent="0.25">
      <c r="A546" s="67"/>
      <c r="B546" s="67"/>
      <c r="C546" s="67"/>
      <c r="D546" s="67"/>
      <c r="E546" s="67" t="s">
        <v>426</v>
      </c>
      <c r="F546" s="68">
        <v>42445</v>
      </c>
      <c r="G546" s="67" t="s">
        <v>570</v>
      </c>
      <c r="H546" s="67" t="s">
        <v>571</v>
      </c>
      <c r="I546" s="67" t="s">
        <v>1000</v>
      </c>
      <c r="J546" s="36">
        <v>-15</v>
      </c>
    </row>
    <row r="547" spans="1:10" x14ac:dyDescent="0.25">
      <c r="A547" s="67"/>
      <c r="B547" s="67"/>
      <c r="C547" s="67"/>
      <c r="D547" s="67"/>
      <c r="E547" s="67" t="s">
        <v>383</v>
      </c>
      <c r="F547" s="68">
        <v>42450</v>
      </c>
      <c r="G547" s="67" t="s">
        <v>1001</v>
      </c>
      <c r="H547" s="67" t="s">
        <v>823</v>
      </c>
      <c r="I547" s="67" t="s">
        <v>903</v>
      </c>
      <c r="J547" s="36">
        <v>2000</v>
      </c>
    </row>
    <row r="548" spans="1:10" x14ac:dyDescent="0.25">
      <c r="A548" s="67"/>
      <c r="B548" s="67"/>
      <c r="C548" s="67"/>
      <c r="D548" s="67"/>
      <c r="E548" s="67" t="s">
        <v>426</v>
      </c>
      <c r="F548" s="68">
        <v>42478</v>
      </c>
      <c r="G548" s="67" t="s">
        <v>570</v>
      </c>
      <c r="H548" s="67" t="s">
        <v>571</v>
      </c>
      <c r="I548" s="67" t="s">
        <v>1002</v>
      </c>
      <c r="J548" s="36">
        <v>-90</v>
      </c>
    </row>
    <row r="549" spans="1:10" x14ac:dyDescent="0.25">
      <c r="A549" s="67"/>
      <c r="B549" s="67"/>
      <c r="C549" s="67"/>
      <c r="D549" s="67"/>
      <c r="E549" s="67" t="s">
        <v>426</v>
      </c>
      <c r="F549" s="68">
        <v>42485</v>
      </c>
      <c r="G549" s="67" t="s">
        <v>570</v>
      </c>
      <c r="H549" s="67" t="s">
        <v>571</v>
      </c>
      <c r="I549" s="67" t="s">
        <v>1003</v>
      </c>
      <c r="J549" s="36">
        <v>-15</v>
      </c>
    </row>
    <row r="550" spans="1:10" x14ac:dyDescent="0.25">
      <c r="A550" s="67"/>
      <c r="B550" s="67"/>
      <c r="C550" s="67"/>
      <c r="D550" s="67"/>
      <c r="E550" s="67" t="s">
        <v>426</v>
      </c>
      <c r="F550" s="68">
        <v>42569</v>
      </c>
      <c r="G550" s="67" t="s">
        <v>570</v>
      </c>
      <c r="H550" s="67" t="s">
        <v>571</v>
      </c>
      <c r="I550" s="67" t="s">
        <v>1004</v>
      </c>
      <c r="J550" s="36">
        <v>-105</v>
      </c>
    </row>
    <row r="551" spans="1:10" x14ac:dyDescent="0.25">
      <c r="A551" s="67"/>
      <c r="B551" s="67"/>
      <c r="C551" s="67"/>
      <c r="D551" s="67"/>
      <c r="E551" s="67" t="s">
        <v>383</v>
      </c>
      <c r="F551" s="68">
        <v>42621</v>
      </c>
      <c r="G551" s="67" t="s">
        <v>1005</v>
      </c>
      <c r="H551" s="67" t="s">
        <v>974</v>
      </c>
      <c r="I551" s="67" t="s">
        <v>1006</v>
      </c>
      <c r="J551" s="36">
        <v>2000</v>
      </c>
    </row>
    <row r="552" spans="1:10" x14ac:dyDescent="0.25">
      <c r="A552" s="67"/>
      <c r="B552" s="67"/>
      <c r="C552" s="67"/>
      <c r="D552" s="67"/>
      <c r="E552" s="67" t="s">
        <v>383</v>
      </c>
      <c r="F552" s="68">
        <v>42702</v>
      </c>
      <c r="G552" s="67" t="s">
        <v>1007</v>
      </c>
      <c r="H552" s="67"/>
      <c r="I552" s="67" t="s">
        <v>1008</v>
      </c>
      <c r="J552" s="36">
        <v>-10000</v>
      </c>
    </row>
    <row r="553" spans="1:10" x14ac:dyDescent="0.25">
      <c r="A553" s="67"/>
      <c r="B553" s="67"/>
      <c r="C553" s="67"/>
      <c r="D553" s="67"/>
      <c r="E553" s="67" t="s">
        <v>383</v>
      </c>
      <c r="F553" s="68">
        <v>42767</v>
      </c>
      <c r="G553" s="67" t="s">
        <v>1009</v>
      </c>
      <c r="H553" s="67"/>
      <c r="I553" s="67" t="s">
        <v>1010</v>
      </c>
      <c r="J553" s="36">
        <v>-3677.22</v>
      </c>
    </row>
    <row r="554" spans="1:10" x14ac:dyDescent="0.25">
      <c r="A554" s="67"/>
      <c r="B554" s="67"/>
      <c r="C554" s="67"/>
      <c r="D554" s="67"/>
      <c r="E554" s="67" t="s">
        <v>383</v>
      </c>
      <c r="F554" s="68">
        <v>42789</v>
      </c>
      <c r="G554" s="67" t="s">
        <v>1011</v>
      </c>
      <c r="H554" s="67" t="s">
        <v>823</v>
      </c>
      <c r="I554" s="67" t="s">
        <v>1012</v>
      </c>
      <c r="J554" s="36">
        <v>2000</v>
      </c>
    </row>
    <row r="555" spans="1:10" x14ac:dyDescent="0.25">
      <c r="A555" s="67"/>
      <c r="B555" s="67"/>
      <c r="C555" s="67"/>
      <c r="D555" s="67"/>
      <c r="E555" s="67" t="s">
        <v>390</v>
      </c>
      <c r="F555" s="68">
        <v>42838</v>
      </c>
      <c r="G555" s="67"/>
      <c r="H555" s="67" t="s">
        <v>1013</v>
      </c>
      <c r="I555" s="67" t="s">
        <v>1014</v>
      </c>
      <c r="J555" s="36">
        <v>-880</v>
      </c>
    </row>
    <row r="556" spans="1:10" x14ac:dyDescent="0.25">
      <c r="A556" s="67"/>
      <c r="B556" s="67"/>
      <c r="C556" s="67"/>
      <c r="D556" s="67"/>
      <c r="E556" s="67" t="s">
        <v>390</v>
      </c>
      <c r="F556" s="68">
        <v>42985</v>
      </c>
      <c r="G556" s="67" t="s">
        <v>1015</v>
      </c>
      <c r="H556" s="67" t="s">
        <v>361</v>
      </c>
      <c r="I556" s="67" t="s">
        <v>1016</v>
      </c>
      <c r="J556" s="36">
        <v>-1739</v>
      </c>
    </row>
    <row r="557" spans="1:10" x14ac:dyDescent="0.25">
      <c r="A557" s="67"/>
      <c r="B557" s="67"/>
      <c r="C557" s="67"/>
      <c r="D557" s="67"/>
      <c r="E557" s="67" t="s">
        <v>390</v>
      </c>
      <c r="F557" s="68">
        <v>43009</v>
      </c>
      <c r="G557" s="67" t="s">
        <v>1017</v>
      </c>
      <c r="H557" s="67" t="s">
        <v>361</v>
      </c>
      <c r="I557" s="67" t="s">
        <v>1018</v>
      </c>
      <c r="J557" s="36">
        <v>-219.21</v>
      </c>
    </row>
    <row r="558" spans="1:10" x14ac:dyDescent="0.25">
      <c r="A558" s="67"/>
      <c r="B558" s="67"/>
      <c r="C558" s="67"/>
      <c r="D558" s="67"/>
      <c r="E558" s="67" t="s">
        <v>390</v>
      </c>
      <c r="F558" s="68">
        <v>43019</v>
      </c>
      <c r="G558" s="67" t="s">
        <v>1019</v>
      </c>
      <c r="H558" s="67" t="s">
        <v>1020</v>
      </c>
      <c r="I558" s="67" t="s">
        <v>1021</v>
      </c>
      <c r="J558" s="36">
        <v>-833.36</v>
      </c>
    </row>
    <row r="559" spans="1:10" x14ac:dyDescent="0.25">
      <c r="A559" s="67"/>
      <c r="B559" s="67"/>
      <c r="C559" s="67"/>
      <c r="D559" s="67"/>
      <c r="E559" s="67" t="s">
        <v>383</v>
      </c>
      <c r="F559" s="68">
        <v>43048</v>
      </c>
      <c r="G559" s="67" t="s">
        <v>1022</v>
      </c>
      <c r="H559" s="67"/>
      <c r="I559" s="67" t="s">
        <v>1023</v>
      </c>
      <c r="J559" s="36">
        <v>3677.22</v>
      </c>
    </row>
    <row r="560" spans="1:10" x14ac:dyDescent="0.25">
      <c r="A560" s="67"/>
      <c r="B560" s="67"/>
      <c r="C560" s="67"/>
      <c r="D560" s="67"/>
      <c r="E560" s="67" t="s">
        <v>390</v>
      </c>
      <c r="F560" s="68">
        <v>43065</v>
      </c>
      <c r="G560" s="67" t="s">
        <v>1024</v>
      </c>
      <c r="H560" s="67" t="s">
        <v>361</v>
      </c>
      <c r="I560" s="67" t="s">
        <v>1025</v>
      </c>
      <c r="J560" s="36">
        <v>-1157.6600000000001</v>
      </c>
    </row>
    <row r="561" spans="1:10" x14ac:dyDescent="0.25">
      <c r="A561" s="67"/>
      <c r="B561" s="67"/>
      <c r="C561" s="67"/>
      <c r="D561" s="67"/>
      <c r="E561" s="67" t="s">
        <v>383</v>
      </c>
      <c r="F561" s="68">
        <v>43100</v>
      </c>
      <c r="G561" s="67" t="s">
        <v>1026</v>
      </c>
      <c r="H561" s="67"/>
      <c r="I561" s="67" t="s">
        <v>1027</v>
      </c>
      <c r="J561" s="36">
        <v>5000</v>
      </c>
    </row>
    <row r="562" spans="1:10" x14ac:dyDescent="0.25">
      <c r="A562" s="67"/>
      <c r="B562" s="67"/>
      <c r="C562" s="67"/>
      <c r="D562" s="67"/>
      <c r="E562" s="67" t="s">
        <v>423</v>
      </c>
      <c r="F562" s="68">
        <v>43131</v>
      </c>
      <c r="G562" s="67"/>
      <c r="H562" s="67" t="s">
        <v>361</v>
      </c>
      <c r="I562" s="67" t="s">
        <v>1028</v>
      </c>
      <c r="J562" s="36">
        <v>1151.1300000000001</v>
      </c>
    </row>
    <row r="563" spans="1:10" x14ac:dyDescent="0.25">
      <c r="A563" s="67"/>
      <c r="B563" s="67"/>
      <c r="C563" s="67"/>
      <c r="D563" s="67"/>
      <c r="E563" s="67" t="s">
        <v>390</v>
      </c>
      <c r="F563" s="68">
        <v>43420</v>
      </c>
      <c r="G563" s="67" t="s">
        <v>1029</v>
      </c>
      <c r="H563" s="67" t="s">
        <v>1030</v>
      </c>
      <c r="I563" s="67" t="s">
        <v>1031</v>
      </c>
      <c r="J563" s="36">
        <v>-343.28</v>
      </c>
    </row>
    <row r="564" spans="1:10" x14ac:dyDescent="0.25">
      <c r="A564" s="67"/>
      <c r="B564" s="67"/>
      <c r="C564" s="67"/>
      <c r="D564" s="67"/>
      <c r="E564" s="67" t="s">
        <v>390</v>
      </c>
      <c r="F564" s="68">
        <v>43435</v>
      </c>
      <c r="G564" s="67" t="s">
        <v>1032</v>
      </c>
      <c r="H564" s="67" t="s">
        <v>1033</v>
      </c>
      <c r="I564" s="67" t="s">
        <v>1034</v>
      </c>
      <c r="J564" s="36">
        <v>-35.65</v>
      </c>
    </row>
    <row r="565" spans="1:10" x14ac:dyDescent="0.25">
      <c r="A565" s="67"/>
      <c r="B565" s="67"/>
      <c r="C565" s="67"/>
      <c r="D565" s="67"/>
      <c r="E565" s="67" t="s">
        <v>438</v>
      </c>
      <c r="F565" s="68">
        <v>43495</v>
      </c>
      <c r="G565" s="67" t="s">
        <v>1035</v>
      </c>
      <c r="H565" s="67" t="s">
        <v>1036</v>
      </c>
      <c r="I565" s="67" t="s">
        <v>1037</v>
      </c>
      <c r="J565" s="36">
        <v>5000</v>
      </c>
    </row>
    <row r="566" spans="1:10" x14ac:dyDescent="0.25">
      <c r="A566" s="67"/>
      <c r="B566" s="67"/>
      <c r="C566" s="67"/>
      <c r="D566" s="67"/>
      <c r="E566" s="67" t="s">
        <v>438</v>
      </c>
      <c r="F566" s="68">
        <v>43500</v>
      </c>
      <c r="G566" s="67" t="s">
        <v>1038</v>
      </c>
      <c r="H566" s="67" t="s">
        <v>1039</v>
      </c>
      <c r="I566" s="67" t="s">
        <v>1040</v>
      </c>
      <c r="J566" s="36">
        <v>5000</v>
      </c>
    </row>
    <row r="567" spans="1:10" x14ac:dyDescent="0.25">
      <c r="A567" s="67"/>
      <c r="B567" s="67"/>
      <c r="C567" s="67"/>
      <c r="D567" s="67"/>
      <c r="E567" s="67" t="s">
        <v>438</v>
      </c>
      <c r="F567" s="68">
        <v>43594</v>
      </c>
      <c r="G567" s="67" t="s">
        <v>1041</v>
      </c>
      <c r="H567" s="67" t="s">
        <v>1042</v>
      </c>
      <c r="I567" s="67" t="s">
        <v>1043</v>
      </c>
      <c r="J567" s="36">
        <v>5000</v>
      </c>
    </row>
    <row r="568" spans="1:10" x14ac:dyDescent="0.25">
      <c r="A568" s="67"/>
      <c r="B568" s="67"/>
      <c r="C568" s="67"/>
      <c r="D568" s="67"/>
      <c r="E568" s="67" t="s">
        <v>438</v>
      </c>
      <c r="F568" s="68">
        <v>43598</v>
      </c>
      <c r="G568" s="67" t="s">
        <v>1044</v>
      </c>
      <c r="H568" s="67" t="s">
        <v>300</v>
      </c>
      <c r="I568" s="67" t="s">
        <v>1045</v>
      </c>
      <c r="J568" s="36">
        <v>5000</v>
      </c>
    </row>
    <row r="569" spans="1:10" x14ac:dyDescent="0.25">
      <c r="A569" s="67"/>
      <c r="B569" s="67"/>
      <c r="C569" s="67"/>
      <c r="D569" s="67"/>
      <c r="E569" s="67" t="s">
        <v>390</v>
      </c>
      <c r="F569" s="68">
        <v>43616</v>
      </c>
      <c r="G569" s="67" t="s">
        <v>1046</v>
      </c>
      <c r="H569" s="67" t="s">
        <v>1047</v>
      </c>
      <c r="I569" s="67" t="s">
        <v>1048</v>
      </c>
      <c r="J569" s="36">
        <v>-1379</v>
      </c>
    </row>
    <row r="570" spans="1:10" x14ac:dyDescent="0.25">
      <c r="A570" s="67"/>
      <c r="B570" s="67"/>
      <c r="C570" s="67"/>
      <c r="D570" s="67"/>
      <c r="E570" s="67" t="s">
        <v>390</v>
      </c>
      <c r="F570" s="68">
        <v>43616</v>
      </c>
      <c r="G570" s="67" t="s">
        <v>1049</v>
      </c>
      <c r="H570" s="67" t="s">
        <v>1047</v>
      </c>
      <c r="I570" s="67" t="s">
        <v>1050</v>
      </c>
      <c r="J570" s="36">
        <v>-86.98</v>
      </c>
    </row>
    <row r="571" spans="1:10" x14ac:dyDescent="0.25">
      <c r="A571" s="67"/>
      <c r="B571" s="67"/>
      <c r="C571" s="67"/>
      <c r="D571" s="67"/>
      <c r="E571" s="67" t="s">
        <v>390</v>
      </c>
      <c r="F571" s="68">
        <v>43640</v>
      </c>
      <c r="G571" s="67" t="s">
        <v>1051</v>
      </c>
      <c r="H571" s="67" t="s">
        <v>1052</v>
      </c>
      <c r="I571" s="67" t="s">
        <v>1053</v>
      </c>
      <c r="J571" s="36">
        <v>-1179.8900000000001</v>
      </c>
    </row>
    <row r="572" spans="1:10" ht="15.75" thickBot="1" x14ac:dyDescent="0.3">
      <c r="A572" s="67"/>
      <c r="B572" s="67"/>
      <c r="C572" s="67"/>
      <c r="D572" s="67"/>
      <c r="E572" s="67" t="s">
        <v>390</v>
      </c>
      <c r="F572" s="68">
        <v>43677</v>
      </c>
      <c r="G572" s="67" t="s">
        <v>1054</v>
      </c>
      <c r="H572" s="67" t="s">
        <v>1055</v>
      </c>
      <c r="I572" s="67" t="s">
        <v>1056</v>
      </c>
      <c r="J572" s="37">
        <v>-1303</v>
      </c>
    </row>
    <row r="573" spans="1:10" x14ac:dyDescent="0.25">
      <c r="A573" s="67"/>
      <c r="B573" s="67"/>
      <c r="C573" s="67" t="s">
        <v>1057</v>
      </c>
      <c r="D573" s="67"/>
      <c r="E573" s="67"/>
      <c r="F573" s="68"/>
      <c r="G573" s="67"/>
      <c r="H573" s="67"/>
      <c r="I573" s="67"/>
      <c r="J573" s="36">
        <f>ROUND(SUM(J515:J572),5)</f>
        <v>23290.32</v>
      </c>
    </row>
    <row r="574" spans="1:10" x14ac:dyDescent="0.25">
      <c r="A574" s="64"/>
      <c r="B574" s="64"/>
      <c r="C574" s="64" t="s">
        <v>1058</v>
      </c>
      <c r="D574" s="64"/>
      <c r="E574" s="64"/>
      <c r="F574" s="65"/>
      <c r="G574" s="64"/>
      <c r="H574" s="64"/>
      <c r="I574" s="64"/>
      <c r="J574" s="57"/>
    </row>
    <row r="575" spans="1:10" x14ac:dyDescent="0.25">
      <c r="A575" s="67"/>
      <c r="B575" s="67"/>
      <c r="C575" s="67"/>
      <c r="D575" s="67"/>
      <c r="E575" s="67" t="s">
        <v>383</v>
      </c>
      <c r="F575" s="68">
        <v>43692</v>
      </c>
      <c r="G575" s="67" t="s">
        <v>1059</v>
      </c>
      <c r="H575" s="67"/>
      <c r="I575" s="67" t="s">
        <v>1060</v>
      </c>
      <c r="J575" s="36">
        <v>-1383.74</v>
      </c>
    </row>
    <row r="576" spans="1:10" x14ac:dyDescent="0.25">
      <c r="A576" s="67"/>
      <c r="B576" s="67"/>
      <c r="C576" s="67"/>
      <c r="D576" s="67"/>
      <c r="E576" s="67" t="s">
        <v>383</v>
      </c>
      <c r="F576" s="68">
        <v>43692</v>
      </c>
      <c r="G576" s="67" t="s">
        <v>1061</v>
      </c>
      <c r="H576" s="67"/>
      <c r="I576" s="67" t="s">
        <v>1062</v>
      </c>
      <c r="J576" s="36">
        <v>1274.1400000000001</v>
      </c>
    </row>
    <row r="577" spans="1:10" x14ac:dyDescent="0.25">
      <c r="A577" s="67"/>
      <c r="B577" s="67"/>
      <c r="C577" s="67"/>
      <c r="D577" s="67"/>
      <c r="E577" s="67" t="s">
        <v>383</v>
      </c>
      <c r="F577" s="68">
        <v>43692</v>
      </c>
      <c r="G577" s="67" t="s">
        <v>1063</v>
      </c>
      <c r="H577" s="67"/>
      <c r="I577" s="67" t="s">
        <v>1064</v>
      </c>
      <c r="J577" s="36">
        <v>617.75</v>
      </c>
    </row>
    <row r="578" spans="1:10" x14ac:dyDescent="0.25">
      <c r="A578" s="67"/>
      <c r="B578" s="67"/>
      <c r="C578" s="67"/>
      <c r="D578" s="67"/>
      <c r="E578" s="67" t="s">
        <v>383</v>
      </c>
      <c r="F578" s="68">
        <v>43708</v>
      </c>
      <c r="G578" s="67" t="s">
        <v>1065</v>
      </c>
      <c r="H578" s="67"/>
      <c r="I578" s="67" t="s">
        <v>1066</v>
      </c>
      <c r="J578" s="36">
        <v>-1534.7</v>
      </c>
    </row>
    <row r="579" spans="1:10" x14ac:dyDescent="0.25">
      <c r="A579" s="67"/>
      <c r="B579" s="67"/>
      <c r="C579" s="67"/>
      <c r="D579" s="67"/>
      <c r="E579" s="67" t="s">
        <v>383</v>
      </c>
      <c r="F579" s="68">
        <v>43708</v>
      </c>
      <c r="G579" s="67" t="s">
        <v>1067</v>
      </c>
      <c r="H579" s="67"/>
      <c r="I579" s="67" t="s">
        <v>1068</v>
      </c>
      <c r="J579" s="36">
        <v>-1876.93</v>
      </c>
    </row>
    <row r="580" spans="1:10" x14ac:dyDescent="0.25">
      <c r="A580" s="67"/>
      <c r="B580" s="67"/>
      <c r="C580" s="67"/>
      <c r="D580" s="67"/>
      <c r="E580" s="67" t="s">
        <v>390</v>
      </c>
      <c r="F580" s="68">
        <v>43722</v>
      </c>
      <c r="G580" s="67" t="s">
        <v>1069</v>
      </c>
      <c r="H580" s="67" t="s">
        <v>568</v>
      </c>
      <c r="I580" s="67" t="s">
        <v>1070</v>
      </c>
      <c r="J580" s="36">
        <v>-272.33</v>
      </c>
    </row>
    <row r="581" spans="1:10" x14ac:dyDescent="0.25">
      <c r="A581" s="67"/>
      <c r="B581" s="67"/>
      <c r="C581" s="67"/>
      <c r="D581" s="67"/>
      <c r="E581" s="67" t="s">
        <v>383</v>
      </c>
      <c r="F581" s="68">
        <v>43769</v>
      </c>
      <c r="G581" s="67" t="s">
        <v>444</v>
      </c>
      <c r="H581" s="67"/>
      <c r="I581" s="67" t="s">
        <v>1071</v>
      </c>
      <c r="J581" s="36">
        <v>-419.97</v>
      </c>
    </row>
    <row r="582" spans="1:10" ht="15.75" thickBot="1" x14ac:dyDescent="0.3">
      <c r="A582" s="67"/>
      <c r="B582" s="67"/>
      <c r="C582" s="67"/>
      <c r="D582" s="67"/>
      <c r="E582" s="67" t="s">
        <v>390</v>
      </c>
      <c r="F582" s="68">
        <v>43795</v>
      </c>
      <c r="G582" s="67" t="s">
        <v>6844</v>
      </c>
      <c r="H582" s="67" t="s">
        <v>324</v>
      </c>
      <c r="I582" s="67" t="s">
        <v>2340</v>
      </c>
      <c r="J582" s="37">
        <v>-405.73</v>
      </c>
    </row>
    <row r="583" spans="1:10" x14ac:dyDescent="0.25">
      <c r="A583" s="67"/>
      <c r="B583" s="67"/>
      <c r="C583" s="67" t="s">
        <v>1072</v>
      </c>
      <c r="D583" s="67"/>
      <c r="E583" s="67"/>
      <c r="F583" s="68"/>
      <c r="G583" s="67"/>
      <c r="H583" s="67"/>
      <c r="I583" s="67"/>
      <c r="J583" s="36">
        <f>ROUND(SUM(J574:J582),5)</f>
        <v>-4001.51</v>
      </c>
    </row>
    <row r="584" spans="1:10" x14ac:dyDescent="0.25">
      <c r="A584" s="64"/>
      <c r="B584" s="64"/>
      <c r="C584" s="64" t="s">
        <v>1073</v>
      </c>
      <c r="D584" s="64"/>
      <c r="E584" s="64"/>
      <c r="F584" s="65"/>
      <c r="G584" s="64"/>
      <c r="H584" s="64"/>
      <c r="I584" s="64"/>
      <c r="J584" s="57"/>
    </row>
    <row r="585" spans="1:10" ht="15.75" thickBot="1" x14ac:dyDescent="0.3">
      <c r="A585" s="63"/>
      <c r="B585" s="63"/>
      <c r="C585" s="63"/>
      <c r="D585" s="67"/>
      <c r="E585" s="67" t="s">
        <v>438</v>
      </c>
      <c r="F585" s="68">
        <v>43591</v>
      </c>
      <c r="G585" s="67" t="s">
        <v>1074</v>
      </c>
      <c r="H585" s="67" t="s">
        <v>1075</v>
      </c>
      <c r="I585" s="67" t="s">
        <v>1076</v>
      </c>
      <c r="J585" s="37">
        <v>2000</v>
      </c>
    </row>
    <row r="586" spans="1:10" x14ac:dyDescent="0.25">
      <c r="A586" s="67"/>
      <c r="B586" s="67"/>
      <c r="C586" s="67" t="s">
        <v>1077</v>
      </c>
      <c r="D586" s="67"/>
      <c r="E586" s="67"/>
      <c r="F586" s="68"/>
      <c r="G586" s="67"/>
      <c r="H586" s="67"/>
      <c r="I586" s="67"/>
      <c r="J586" s="36">
        <f>ROUND(SUM(J584:J585),5)</f>
        <v>2000</v>
      </c>
    </row>
    <row r="587" spans="1:10" x14ac:dyDescent="0.25">
      <c r="A587" s="64"/>
      <c r="B587" s="64"/>
      <c r="C587" s="64" t="s">
        <v>1078</v>
      </c>
      <c r="D587" s="64"/>
      <c r="E587" s="64"/>
      <c r="F587" s="65"/>
      <c r="G587" s="64"/>
      <c r="H587" s="64"/>
      <c r="I587" s="64"/>
      <c r="J587" s="57"/>
    </row>
    <row r="588" spans="1:10" x14ac:dyDescent="0.25">
      <c r="A588" s="67"/>
      <c r="B588" s="67"/>
      <c r="C588" s="67"/>
      <c r="D588" s="67"/>
      <c r="E588" s="67" t="s">
        <v>438</v>
      </c>
      <c r="F588" s="68">
        <v>41568</v>
      </c>
      <c r="G588" s="67" t="s">
        <v>739</v>
      </c>
      <c r="H588" s="67" t="s">
        <v>740</v>
      </c>
      <c r="I588" s="67" t="s">
        <v>1079</v>
      </c>
      <c r="J588" s="36">
        <v>2000</v>
      </c>
    </row>
    <row r="589" spans="1:10" x14ac:dyDescent="0.25">
      <c r="A589" s="67"/>
      <c r="B589" s="67"/>
      <c r="C589" s="67"/>
      <c r="D589" s="67"/>
      <c r="E589" s="67" t="s">
        <v>383</v>
      </c>
      <c r="F589" s="68">
        <v>41639</v>
      </c>
      <c r="G589" s="67" t="s">
        <v>404</v>
      </c>
      <c r="H589" s="67"/>
      <c r="I589" s="67" t="s">
        <v>405</v>
      </c>
      <c r="J589" s="36">
        <v>225</v>
      </c>
    </row>
    <row r="590" spans="1:10" x14ac:dyDescent="0.25">
      <c r="A590" s="67"/>
      <c r="B590" s="67"/>
      <c r="C590" s="67"/>
      <c r="D590" s="67"/>
      <c r="E590" s="67" t="s">
        <v>383</v>
      </c>
      <c r="F590" s="68">
        <v>41915</v>
      </c>
      <c r="G590" s="67" t="s">
        <v>551</v>
      </c>
      <c r="H590" s="67"/>
      <c r="I590" s="67" t="s">
        <v>552</v>
      </c>
      <c r="J590" s="36">
        <v>2225</v>
      </c>
    </row>
    <row r="591" spans="1:10" x14ac:dyDescent="0.25">
      <c r="A591" s="67"/>
      <c r="B591" s="67"/>
      <c r="C591" s="67"/>
      <c r="D591" s="67"/>
      <c r="E591" s="67" t="s">
        <v>450</v>
      </c>
      <c r="F591" s="68">
        <v>42546</v>
      </c>
      <c r="G591" s="67"/>
      <c r="H591" s="67" t="s">
        <v>1080</v>
      </c>
      <c r="I591" s="67" t="s">
        <v>1081</v>
      </c>
      <c r="J591" s="36">
        <v>-39.659999999999997</v>
      </c>
    </row>
    <row r="592" spans="1:10" x14ac:dyDescent="0.25">
      <c r="A592" s="67"/>
      <c r="B592" s="67"/>
      <c r="C592" s="67"/>
      <c r="D592" s="67"/>
      <c r="E592" s="67" t="s">
        <v>450</v>
      </c>
      <c r="F592" s="68">
        <v>42559</v>
      </c>
      <c r="G592" s="67"/>
      <c r="H592" s="67" t="s">
        <v>1080</v>
      </c>
      <c r="I592" s="67" t="s">
        <v>1081</v>
      </c>
      <c r="J592" s="36">
        <v>-949.19</v>
      </c>
    </row>
    <row r="593" spans="1:10" ht="15.75" thickBot="1" x14ac:dyDescent="0.3">
      <c r="A593" s="67"/>
      <c r="B593" s="67"/>
      <c r="C593" s="67"/>
      <c r="D593" s="67"/>
      <c r="E593" s="67" t="s">
        <v>390</v>
      </c>
      <c r="F593" s="68">
        <v>42793</v>
      </c>
      <c r="G593" s="67"/>
      <c r="H593" s="67" t="s">
        <v>1082</v>
      </c>
      <c r="I593" s="67" t="s">
        <v>1083</v>
      </c>
      <c r="J593" s="37">
        <v>-1533.45</v>
      </c>
    </row>
    <row r="594" spans="1:10" x14ac:dyDescent="0.25">
      <c r="A594" s="67"/>
      <c r="B594" s="67"/>
      <c r="C594" s="67" t="s">
        <v>1084</v>
      </c>
      <c r="D594" s="67"/>
      <c r="E594" s="67"/>
      <c r="F594" s="68"/>
      <c r="G594" s="67"/>
      <c r="H594" s="67"/>
      <c r="I594" s="67"/>
      <c r="J594" s="36">
        <f>ROUND(SUM(J587:J593),5)</f>
        <v>1927.7</v>
      </c>
    </row>
    <row r="595" spans="1:10" x14ac:dyDescent="0.25">
      <c r="A595" s="64"/>
      <c r="B595" s="64"/>
      <c r="C595" s="64" t="s">
        <v>1085</v>
      </c>
      <c r="D595" s="64"/>
      <c r="E595" s="64"/>
      <c r="F595" s="65"/>
      <c r="G595" s="64"/>
      <c r="H595" s="64"/>
      <c r="I595" s="64"/>
      <c r="J595" s="57"/>
    </row>
    <row r="596" spans="1:10" x14ac:dyDescent="0.25">
      <c r="A596" s="67"/>
      <c r="B596" s="67"/>
      <c r="C596" s="67"/>
      <c r="D596" s="67"/>
      <c r="E596" s="67" t="s">
        <v>383</v>
      </c>
      <c r="F596" s="68">
        <v>41486</v>
      </c>
      <c r="G596" s="67" t="s">
        <v>566</v>
      </c>
      <c r="H596" s="67"/>
      <c r="I596" s="67" t="s">
        <v>567</v>
      </c>
      <c r="J596" s="36">
        <v>97.27</v>
      </c>
    </row>
    <row r="597" spans="1:10" x14ac:dyDescent="0.25">
      <c r="A597" s="67"/>
      <c r="B597" s="67"/>
      <c r="C597" s="67"/>
      <c r="D597" s="67"/>
      <c r="E597" s="67" t="s">
        <v>383</v>
      </c>
      <c r="F597" s="68">
        <v>41547</v>
      </c>
      <c r="G597" s="67" t="s">
        <v>737</v>
      </c>
      <c r="H597" s="67"/>
      <c r="I597" s="67" t="s">
        <v>738</v>
      </c>
      <c r="J597" s="36">
        <v>-64.8</v>
      </c>
    </row>
    <row r="598" spans="1:10" x14ac:dyDescent="0.25">
      <c r="A598" s="67"/>
      <c r="B598" s="67"/>
      <c r="C598" s="67"/>
      <c r="D598" s="67"/>
      <c r="E598" s="67" t="s">
        <v>438</v>
      </c>
      <c r="F598" s="68">
        <v>41568</v>
      </c>
      <c r="G598" s="67" t="s">
        <v>739</v>
      </c>
      <c r="H598" s="67" t="s">
        <v>740</v>
      </c>
      <c r="I598" s="67" t="s">
        <v>1086</v>
      </c>
      <c r="J598" s="36">
        <v>500</v>
      </c>
    </row>
    <row r="599" spans="1:10" x14ac:dyDescent="0.25">
      <c r="A599" s="67"/>
      <c r="B599" s="67"/>
      <c r="C599" s="67"/>
      <c r="D599" s="67"/>
      <c r="E599" s="67" t="s">
        <v>426</v>
      </c>
      <c r="F599" s="68">
        <v>41904</v>
      </c>
      <c r="G599" s="67"/>
      <c r="H599" s="67" t="s">
        <v>1087</v>
      </c>
      <c r="I599" s="67" t="s">
        <v>1088</v>
      </c>
      <c r="J599" s="36">
        <v>-49</v>
      </c>
    </row>
    <row r="600" spans="1:10" ht="15.75" thickBot="1" x14ac:dyDescent="0.3">
      <c r="A600" s="67"/>
      <c r="B600" s="67"/>
      <c r="C600" s="67"/>
      <c r="D600" s="67"/>
      <c r="E600" s="67" t="s">
        <v>383</v>
      </c>
      <c r="F600" s="68">
        <v>41915</v>
      </c>
      <c r="G600" s="67" t="s">
        <v>551</v>
      </c>
      <c r="H600" s="67"/>
      <c r="I600" s="67" t="s">
        <v>552</v>
      </c>
      <c r="J600" s="37">
        <v>500</v>
      </c>
    </row>
    <row r="601" spans="1:10" x14ac:dyDescent="0.25">
      <c r="A601" s="67"/>
      <c r="B601" s="67"/>
      <c r="C601" s="67" t="s">
        <v>1089</v>
      </c>
      <c r="D601" s="67"/>
      <c r="E601" s="67"/>
      <c r="F601" s="68"/>
      <c r="G601" s="67"/>
      <c r="H601" s="67"/>
      <c r="I601" s="67"/>
      <c r="J601" s="36">
        <f>ROUND(SUM(J595:J600),5)</f>
        <v>983.47</v>
      </c>
    </row>
    <row r="602" spans="1:10" x14ac:dyDescent="0.25">
      <c r="A602" s="64"/>
      <c r="B602" s="64"/>
      <c r="C602" s="64" t="s">
        <v>1090</v>
      </c>
      <c r="D602" s="64"/>
      <c r="E602" s="64"/>
      <c r="F602" s="65"/>
      <c r="G602" s="64"/>
      <c r="H602" s="64"/>
      <c r="I602" s="64"/>
      <c r="J602" s="57"/>
    </row>
    <row r="603" spans="1:10" x14ac:dyDescent="0.25">
      <c r="A603" s="67"/>
      <c r="B603" s="67"/>
      <c r="C603" s="67"/>
      <c r="D603" s="67"/>
      <c r="E603" s="67" t="s">
        <v>383</v>
      </c>
      <c r="F603" s="68">
        <v>40237</v>
      </c>
      <c r="G603" s="67" t="s">
        <v>1091</v>
      </c>
      <c r="H603" s="67"/>
      <c r="I603" s="67" t="s">
        <v>1092</v>
      </c>
      <c r="J603" s="36">
        <v>3944.03</v>
      </c>
    </row>
    <row r="604" spans="1:10" x14ac:dyDescent="0.25">
      <c r="A604" s="67"/>
      <c r="B604" s="67"/>
      <c r="C604" s="67"/>
      <c r="D604" s="67"/>
      <c r="E604" s="67" t="s">
        <v>383</v>
      </c>
      <c r="F604" s="68">
        <v>40329</v>
      </c>
      <c r="G604" s="67" t="s">
        <v>936</v>
      </c>
      <c r="H604" s="67"/>
      <c r="I604" s="67" t="s">
        <v>937</v>
      </c>
      <c r="J604" s="36">
        <v>96.8</v>
      </c>
    </row>
    <row r="605" spans="1:10" x14ac:dyDescent="0.25">
      <c r="A605" s="67"/>
      <c r="B605" s="67"/>
      <c r="C605" s="67"/>
      <c r="D605" s="67"/>
      <c r="E605" s="67" t="s">
        <v>383</v>
      </c>
      <c r="F605" s="68">
        <v>40329</v>
      </c>
      <c r="G605" s="67" t="s">
        <v>936</v>
      </c>
      <c r="H605" s="67"/>
      <c r="I605" s="67" t="s">
        <v>937</v>
      </c>
      <c r="J605" s="36">
        <v>-1100</v>
      </c>
    </row>
    <row r="606" spans="1:10" x14ac:dyDescent="0.25">
      <c r="A606" s="67"/>
      <c r="B606" s="67"/>
      <c r="C606" s="67"/>
      <c r="D606" s="67"/>
      <c r="E606" s="67" t="s">
        <v>383</v>
      </c>
      <c r="F606" s="68">
        <v>40421</v>
      </c>
      <c r="G606" s="67" t="s">
        <v>1093</v>
      </c>
      <c r="H606" s="67"/>
      <c r="I606" s="67" t="s">
        <v>1094</v>
      </c>
      <c r="J606" s="36">
        <v>-742</v>
      </c>
    </row>
    <row r="607" spans="1:10" x14ac:dyDescent="0.25">
      <c r="A607" s="67"/>
      <c r="B607" s="67"/>
      <c r="C607" s="67"/>
      <c r="D607" s="67"/>
      <c r="E607" s="67" t="s">
        <v>383</v>
      </c>
      <c r="F607" s="68">
        <v>40451</v>
      </c>
      <c r="G607" s="67" t="s">
        <v>1095</v>
      </c>
      <c r="H607" s="67"/>
      <c r="I607" s="67" t="s">
        <v>1096</v>
      </c>
      <c r="J607" s="36">
        <v>-98.07</v>
      </c>
    </row>
    <row r="608" spans="1:10" x14ac:dyDescent="0.25">
      <c r="A608" s="67"/>
      <c r="B608" s="67"/>
      <c r="C608" s="67"/>
      <c r="D608" s="67"/>
      <c r="E608" s="67" t="s">
        <v>383</v>
      </c>
      <c r="F608" s="68">
        <v>40512</v>
      </c>
      <c r="G608" s="67" t="s">
        <v>1097</v>
      </c>
      <c r="H608" s="67"/>
      <c r="I608" s="67" t="s">
        <v>1098</v>
      </c>
      <c r="J608" s="36">
        <v>-625.48</v>
      </c>
    </row>
    <row r="609" spans="1:10" x14ac:dyDescent="0.25">
      <c r="A609" s="67"/>
      <c r="B609" s="67"/>
      <c r="C609" s="67"/>
      <c r="D609" s="67"/>
      <c r="E609" s="67" t="s">
        <v>383</v>
      </c>
      <c r="F609" s="68">
        <v>40543</v>
      </c>
      <c r="G609" s="67" t="s">
        <v>1099</v>
      </c>
      <c r="H609" s="67"/>
      <c r="I609" s="67" t="s">
        <v>1100</v>
      </c>
      <c r="J609" s="36">
        <v>9.31</v>
      </c>
    </row>
    <row r="610" spans="1:10" x14ac:dyDescent="0.25">
      <c r="A610" s="67"/>
      <c r="B610" s="67"/>
      <c r="C610" s="67"/>
      <c r="D610" s="67"/>
      <c r="E610" s="67" t="s">
        <v>383</v>
      </c>
      <c r="F610" s="68">
        <v>40574</v>
      </c>
      <c r="G610" s="67" t="s">
        <v>938</v>
      </c>
      <c r="H610" s="67"/>
      <c r="I610" s="67" t="s">
        <v>939</v>
      </c>
      <c r="J610" s="36">
        <v>48.25</v>
      </c>
    </row>
    <row r="611" spans="1:10" x14ac:dyDescent="0.25">
      <c r="A611" s="67"/>
      <c r="B611" s="67"/>
      <c r="C611" s="67"/>
      <c r="D611" s="67"/>
      <c r="E611" s="67" t="s">
        <v>383</v>
      </c>
      <c r="F611" s="68">
        <v>40574</v>
      </c>
      <c r="G611" s="67" t="s">
        <v>938</v>
      </c>
      <c r="H611" s="67"/>
      <c r="I611" s="67" t="s">
        <v>939</v>
      </c>
      <c r="J611" s="36">
        <v>-282.8</v>
      </c>
    </row>
    <row r="612" spans="1:10" x14ac:dyDescent="0.25">
      <c r="A612" s="67"/>
      <c r="B612" s="67"/>
      <c r="C612" s="67"/>
      <c r="D612" s="67"/>
      <c r="E612" s="67" t="s">
        <v>383</v>
      </c>
      <c r="F612" s="68">
        <v>40602</v>
      </c>
      <c r="G612" s="67" t="s">
        <v>1101</v>
      </c>
      <c r="H612" s="67"/>
      <c r="I612" s="67" t="s">
        <v>1102</v>
      </c>
      <c r="J612" s="36">
        <v>-800</v>
      </c>
    </row>
    <row r="613" spans="1:10" x14ac:dyDescent="0.25">
      <c r="A613" s="67"/>
      <c r="B613" s="67"/>
      <c r="C613" s="67"/>
      <c r="D613" s="67"/>
      <c r="E613" s="67" t="s">
        <v>383</v>
      </c>
      <c r="F613" s="68">
        <v>41029</v>
      </c>
      <c r="G613" s="67" t="s">
        <v>1103</v>
      </c>
      <c r="H613" s="67"/>
      <c r="I613" s="67" t="s">
        <v>1104</v>
      </c>
      <c r="J613" s="36">
        <v>-623.91</v>
      </c>
    </row>
    <row r="614" spans="1:10" x14ac:dyDescent="0.25">
      <c r="A614" s="67"/>
      <c r="B614" s="67"/>
      <c r="C614" s="67"/>
      <c r="D614" s="67"/>
      <c r="E614" s="67" t="s">
        <v>383</v>
      </c>
      <c r="F614" s="68">
        <v>41425</v>
      </c>
      <c r="G614" s="67" t="s">
        <v>1105</v>
      </c>
      <c r="H614" s="67"/>
      <c r="I614" s="67" t="s">
        <v>1106</v>
      </c>
      <c r="J614" s="36">
        <v>173.87</v>
      </c>
    </row>
    <row r="615" spans="1:10" ht="15.75" thickBot="1" x14ac:dyDescent="0.3">
      <c r="A615" s="67"/>
      <c r="B615" s="67"/>
      <c r="C615" s="67"/>
      <c r="D615" s="67"/>
      <c r="E615" s="67" t="s">
        <v>438</v>
      </c>
      <c r="F615" s="68">
        <v>42227</v>
      </c>
      <c r="G615" s="67" t="s">
        <v>1107</v>
      </c>
      <c r="H615" s="67" t="s">
        <v>1108</v>
      </c>
      <c r="I615" s="67" t="s">
        <v>1109</v>
      </c>
      <c r="J615" s="37">
        <v>1000</v>
      </c>
    </row>
    <row r="616" spans="1:10" x14ac:dyDescent="0.25">
      <c r="A616" s="67"/>
      <c r="B616" s="67"/>
      <c r="C616" s="67" t="s">
        <v>1110</v>
      </c>
      <c r="D616" s="67"/>
      <c r="E616" s="67"/>
      <c r="F616" s="68"/>
      <c r="G616" s="67"/>
      <c r="H616" s="67"/>
      <c r="I616" s="67"/>
      <c r="J616" s="36">
        <f>ROUND(SUM(J602:J615),5)</f>
        <v>1000</v>
      </c>
    </row>
    <row r="617" spans="1:10" x14ac:dyDescent="0.25">
      <c r="A617" s="64"/>
      <c r="B617" s="64"/>
      <c r="C617" s="64" t="s">
        <v>1111</v>
      </c>
      <c r="D617" s="64"/>
      <c r="E617" s="64"/>
      <c r="F617" s="65"/>
      <c r="G617" s="64"/>
      <c r="H617" s="64"/>
      <c r="I617" s="64"/>
      <c r="J617" s="57"/>
    </row>
    <row r="618" spans="1:10" x14ac:dyDescent="0.25">
      <c r="A618" s="67"/>
      <c r="B618" s="67"/>
      <c r="C618" s="67"/>
      <c r="D618" s="67"/>
      <c r="E618" s="67" t="s">
        <v>383</v>
      </c>
      <c r="F618" s="68">
        <v>41305</v>
      </c>
      <c r="G618" s="67" t="s">
        <v>704</v>
      </c>
      <c r="H618" s="67"/>
      <c r="I618" s="67" t="s">
        <v>705</v>
      </c>
      <c r="J618" s="36">
        <v>20</v>
      </c>
    </row>
    <row r="619" spans="1:10" ht="15.75" thickBot="1" x14ac:dyDescent="0.3">
      <c r="A619" s="67"/>
      <c r="B619" s="67"/>
      <c r="C619" s="67"/>
      <c r="D619" s="67"/>
      <c r="E619" s="67" t="s">
        <v>383</v>
      </c>
      <c r="F619" s="68">
        <v>43373</v>
      </c>
      <c r="G619" s="67" t="s">
        <v>396</v>
      </c>
      <c r="H619" s="67"/>
      <c r="I619" s="67" t="s">
        <v>397</v>
      </c>
      <c r="J619" s="37">
        <v>-20</v>
      </c>
    </row>
    <row r="620" spans="1:10" x14ac:dyDescent="0.25">
      <c r="A620" s="67"/>
      <c r="B620" s="67"/>
      <c r="C620" s="67" t="s">
        <v>1112</v>
      </c>
      <c r="D620" s="67"/>
      <c r="E620" s="67"/>
      <c r="F620" s="68"/>
      <c r="G620" s="67"/>
      <c r="H620" s="67"/>
      <c r="I620" s="67"/>
      <c r="J620" s="36">
        <f>ROUND(SUM(J617:J619),5)</f>
        <v>0</v>
      </c>
    </row>
    <row r="621" spans="1:10" x14ac:dyDescent="0.25">
      <c r="A621" s="64"/>
      <c r="B621" s="64"/>
      <c r="C621" s="64" t="s">
        <v>1113</v>
      </c>
      <c r="D621" s="64"/>
      <c r="E621" s="64"/>
      <c r="F621" s="65"/>
      <c r="G621" s="64"/>
      <c r="H621" s="64"/>
      <c r="I621" s="64"/>
      <c r="J621" s="57"/>
    </row>
    <row r="622" spans="1:10" ht="15.75" thickBot="1" x14ac:dyDescent="0.3">
      <c r="A622" s="63"/>
      <c r="B622" s="63"/>
      <c r="C622" s="63"/>
      <c r="D622" s="67"/>
      <c r="E622" s="67" t="s">
        <v>383</v>
      </c>
      <c r="F622" s="68">
        <v>42370</v>
      </c>
      <c r="G622" s="67" t="s">
        <v>410</v>
      </c>
      <c r="H622" s="67"/>
      <c r="I622" s="67" t="s">
        <v>411</v>
      </c>
      <c r="J622" s="37">
        <v>500</v>
      </c>
    </row>
    <row r="623" spans="1:10" x14ac:dyDescent="0.25">
      <c r="A623" s="67"/>
      <c r="B623" s="67"/>
      <c r="C623" s="67" t="s">
        <v>1114</v>
      </c>
      <c r="D623" s="67"/>
      <c r="E623" s="67"/>
      <c r="F623" s="68"/>
      <c r="G623" s="67"/>
      <c r="H623" s="67"/>
      <c r="I623" s="67"/>
      <c r="J623" s="36">
        <f>ROUND(SUM(J621:J622),5)</f>
        <v>500</v>
      </c>
    </row>
    <row r="624" spans="1:10" x14ac:dyDescent="0.25">
      <c r="A624" s="64"/>
      <c r="B624" s="64"/>
      <c r="C624" s="64" t="s">
        <v>1115</v>
      </c>
      <c r="D624" s="64"/>
      <c r="E624" s="64"/>
      <c r="F624" s="65"/>
      <c r="G624" s="64"/>
      <c r="H624" s="64"/>
      <c r="I624" s="64"/>
      <c r="J624" s="57"/>
    </row>
    <row r="625" spans="1:10" x14ac:dyDescent="0.25">
      <c r="A625" s="67"/>
      <c r="B625" s="67"/>
      <c r="C625" s="67"/>
      <c r="D625" s="67"/>
      <c r="E625" s="67" t="s">
        <v>383</v>
      </c>
      <c r="F625" s="68">
        <v>41790</v>
      </c>
      <c r="G625" s="67" t="s">
        <v>1116</v>
      </c>
      <c r="H625" s="67"/>
      <c r="I625" s="67" t="s">
        <v>1117</v>
      </c>
      <c r="J625" s="36">
        <v>20</v>
      </c>
    </row>
    <row r="626" spans="1:10" ht="15.75" thickBot="1" x14ac:dyDescent="0.3">
      <c r="A626" s="67"/>
      <c r="B626" s="67"/>
      <c r="C626" s="67"/>
      <c r="D626" s="67"/>
      <c r="E626" s="67" t="s">
        <v>383</v>
      </c>
      <c r="F626" s="68">
        <v>43373</v>
      </c>
      <c r="G626" s="67" t="s">
        <v>396</v>
      </c>
      <c r="H626" s="67"/>
      <c r="I626" s="67" t="s">
        <v>397</v>
      </c>
      <c r="J626" s="37">
        <v>-20</v>
      </c>
    </row>
    <row r="627" spans="1:10" x14ac:dyDescent="0.25">
      <c r="A627" s="67"/>
      <c r="B627" s="67"/>
      <c r="C627" s="67" t="s">
        <v>1118</v>
      </c>
      <c r="D627" s="67"/>
      <c r="E627" s="67"/>
      <c r="F627" s="68"/>
      <c r="G627" s="67"/>
      <c r="H627" s="67"/>
      <c r="I627" s="67"/>
      <c r="J627" s="36">
        <f>ROUND(SUM(J624:J626),5)</f>
        <v>0</v>
      </c>
    </row>
    <row r="628" spans="1:10" x14ac:dyDescent="0.25">
      <c r="A628" s="64"/>
      <c r="B628" s="64"/>
      <c r="C628" s="64" t="s">
        <v>1119</v>
      </c>
      <c r="D628" s="64"/>
      <c r="E628" s="64"/>
      <c r="F628" s="65"/>
      <c r="G628" s="64"/>
      <c r="H628" s="64"/>
      <c r="I628" s="64"/>
      <c r="J628" s="57"/>
    </row>
    <row r="629" spans="1:10" x14ac:dyDescent="0.25">
      <c r="A629" s="67"/>
      <c r="B629" s="67"/>
      <c r="C629" s="67"/>
      <c r="D629" s="67"/>
      <c r="E629" s="67" t="s">
        <v>383</v>
      </c>
      <c r="F629" s="68">
        <v>42370</v>
      </c>
      <c r="G629" s="67" t="s">
        <v>410</v>
      </c>
      <c r="H629" s="67"/>
      <c r="I629" s="67" t="s">
        <v>411</v>
      </c>
      <c r="J629" s="36">
        <v>500</v>
      </c>
    </row>
    <row r="630" spans="1:10" ht="15.75" thickBot="1" x14ac:dyDescent="0.3">
      <c r="A630" s="67"/>
      <c r="B630" s="67"/>
      <c r="C630" s="67"/>
      <c r="D630" s="67"/>
      <c r="E630" s="67" t="s">
        <v>383</v>
      </c>
      <c r="F630" s="68">
        <v>43373</v>
      </c>
      <c r="G630" s="67" t="s">
        <v>396</v>
      </c>
      <c r="H630" s="67"/>
      <c r="I630" s="67" t="s">
        <v>397</v>
      </c>
      <c r="J630" s="37">
        <v>-500</v>
      </c>
    </row>
    <row r="631" spans="1:10" x14ac:dyDescent="0.25">
      <c r="A631" s="67"/>
      <c r="B631" s="67"/>
      <c r="C631" s="67" t="s">
        <v>1120</v>
      </c>
      <c r="D631" s="67"/>
      <c r="E631" s="67"/>
      <c r="F631" s="68"/>
      <c r="G631" s="67"/>
      <c r="H631" s="67"/>
      <c r="I631" s="67"/>
      <c r="J631" s="36">
        <f>ROUND(SUM(J628:J630),5)</f>
        <v>0</v>
      </c>
    </row>
    <row r="632" spans="1:10" x14ac:dyDescent="0.25">
      <c r="A632" s="64"/>
      <c r="B632" s="64"/>
      <c r="C632" s="64" t="s">
        <v>1121</v>
      </c>
      <c r="D632" s="64"/>
      <c r="E632" s="64"/>
      <c r="F632" s="65"/>
      <c r="G632" s="64"/>
      <c r="H632" s="64"/>
      <c r="I632" s="64"/>
      <c r="J632" s="57"/>
    </row>
    <row r="633" spans="1:10" ht="15.75" thickBot="1" x14ac:dyDescent="0.3">
      <c r="A633" s="63"/>
      <c r="B633" s="63"/>
      <c r="C633" s="63"/>
      <c r="D633" s="67"/>
      <c r="E633" s="67" t="s">
        <v>383</v>
      </c>
      <c r="F633" s="68">
        <v>41274</v>
      </c>
      <c r="G633" s="67" t="s">
        <v>466</v>
      </c>
      <c r="H633" s="67"/>
      <c r="I633" s="67" t="s">
        <v>467</v>
      </c>
      <c r="J633" s="37">
        <v>484.59</v>
      </c>
    </row>
    <row r="634" spans="1:10" x14ac:dyDescent="0.25">
      <c r="A634" s="67"/>
      <c r="B634" s="67"/>
      <c r="C634" s="67" t="s">
        <v>1122</v>
      </c>
      <c r="D634" s="67"/>
      <c r="E634" s="67"/>
      <c r="F634" s="68"/>
      <c r="G634" s="67"/>
      <c r="H634" s="67"/>
      <c r="I634" s="67"/>
      <c r="J634" s="36">
        <f>ROUND(SUM(J632:J633),5)</f>
        <v>484.59</v>
      </c>
    </row>
    <row r="635" spans="1:10" x14ac:dyDescent="0.25">
      <c r="A635" s="64"/>
      <c r="B635" s="64"/>
      <c r="C635" s="64" t="s">
        <v>1123</v>
      </c>
      <c r="D635" s="64"/>
      <c r="E635" s="64"/>
      <c r="F635" s="65"/>
      <c r="G635" s="64"/>
      <c r="H635" s="64"/>
      <c r="I635" s="64"/>
      <c r="J635" s="57"/>
    </row>
    <row r="636" spans="1:10" x14ac:dyDescent="0.25">
      <c r="A636" s="67"/>
      <c r="B636" s="67"/>
      <c r="C636" s="67"/>
      <c r="D636" s="67"/>
      <c r="E636" s="67" t="s">
        <v>383</v>
      </c>
      <c r="F636" s="68">
        <v>42370</v>
      </c>
      <c r="G636" s="67" t="s">
        <v>410</v>
      </c>
      <c r="H636" s="67"/>
      <c r="I636" s="67" t="s">
        <v>411</v>
      </c>
      <c r="J636" s="36">
        <v>500</v>
      </c>
    </row>
    <row r="637" spans="1:10" ht="15.75" thickBot="1" x14ac:dyDescent="0.3">
      <c r="A637" s="67"/>
      <c r="B637" s="67"/>
      <c r="C637" s="67"/>
      <c r="D637" s="67"/>
      <c r="E637" s="67" t="s">
        <v>383</v>
      </c>
      <c r="F637" s="68">
        <v>43373</v>
      </c>
      <c r="G637" s="67" t="s">
        <v>396</v>
      </c>
      <c r="H637" s="67"/>
      <c r="I637" s="67" t="s">
        <v>397</v>
      </c>
      <c r="J637" s="37">
        <v>-500</v>
      </c>
    </row>
    <row r="638" spans="1:10" x14ac:dyDescent="0.25">
      <c r="A638" s="67"/>
      <c r="B638" s="67"/>
      <c r="C638" s="67" t="s">
        <v>1124</v>
      </c>
      <c r="D638" s="67"/>
      <c r="E638" s="67"/>
      <c r="F638" s="68"/>
      <c r="G638" s="67"/>
      <c r="H638" s="67"/>
      <c r="I638" s="67"/>
      <c r="J638" s="36">
        <f>ROUND(SUM(J635:J637),5)</f>
        <v>0</v>
      </c>
    </row>
    <row r="639" spans="1:10" x14ac:dyDescent="0.25">
      <c r="A639" s="64"/>
      <c r="B639" s="64"/>
      <c r="C639" s="64" t="s">
        <v>1125</v>
      </c>
      <c r="D639" s="64"/>
      <c r="E639" s="64"/>
      <c r="F639" s="65"/>
      <c r="G639" s="64"/>
      <c r="H639" s="64"/>
      <c r="I639" s="64"/>
      <c r="J639" s="57"/>
    </row>
    <row r="640" spans="1:10" ht="15.75" thickBot="1" x14ac:dyDescent="0.3">
      <c r="A640" s="63"/>
      <c r="B640" s="63"/>
      <c r="C640" s="63"/>
      <c r="D640" s="67"/>
      <c r="E640" s="67" t="s">
        <v>383</v>
      </c>
      <c r="F640" s="68">
        <v>43494</v>
      </c>
      <c r="G640" s="67" t="s">
        <v>1126</v>
      </c>
      <c r="H640" s="67"/>
      <c r="I640" s="67" t="s">
        <v>1127</v>
      </c>
      <c r="J640" s="37">
        <v>500</v>
      </c>
    </row>
    <row r="641" spans="1:10" x14ac:dyDescent="0.25">
      <c r="A641" s="67"/>
      <c r="B641" s="67"/>
      <c r="C641" s="67" t="s">
        <v>1128</v>
      </c>
      <c r="D641" s="67"/>
      <c r="E641" s="67"/>
      <c r="F641" s="68"/>
      <c r="G641" s="67"/>
      <c r="H641" s="67"/>
      <c r="I641" s="67"/>
      <c r="J641" s="36">
        <f>ROUND(SUM(J639:J640),5)</f>
        <v>500</v>
      </c>
    </row>
    <row r="642" spans="1:10" x14ac:dyDescent="0.25">
      <c r="A642" s="64"/>
      <c r="B642" s="64"/>
      <c r="C642" s="64" t="s">
        <v>1129</v>
      </c>
      <c r="D642" s="64"/>
      <c r="E642" s="64"/>
      <c r="F642" s="65"/>
      <c r="G642" s="64"/>
      <c r="H642" s="64"/>
      <c r="I642" s="64"/>
      <c r="J642" s="57"/>
    </row>
    <row r="643" spans="1:10" x14ac:dyDescent="0.25">
      <c r="A643" s="67"/>
      <c r="B643" s="67"/>
      <c r="C643" s="67"/>
      <c r="D643" s="67"/>
      <c r="E643" s="67" t="s">
        <v>423</v>
      </c>
      <c r="F643" s="68">
        <v>42309</v>
      </c>
      <c r="G643" s="67"/>
      <c r="H643" s="67"/>
      <c r="I643" s="67" t="s">
        <v>423</v>
      </c>
      <c r="J643" s="36">
        <v>5</v>
      </c>
    </row>
    <row r="644" spans="1:10" x14ac:dyDescent="0.25">
      <c r="A644" s="67"/>
      <c r="B644" s="67"/>
      <c r="C644" s="67"/>
      <c r="D644" s="67"/>
      <c r="E644" s="67" t="s">
        <v>423</v>
      </c>
      <c r="F644" s="68">
        <v>42309</v>
      </c>
      <c r="G644" s="67"/>
      <c r="H644" s="67"/>
      <c r="I644" s="67" t="s">
        <v>425</v>
      </c>
      <c r="J644" s="36">
        <v>-0.5</v>
      </c>
    </row>
    <row r="645" spans="1:10" x14ac:dyDescent="0.25">
      <c r="A645" s="67"/>
      <c r="B645" s="67"/>
      <c r="C645" s="67"/>
      <c r="D645" s="67"/>
      <c r="E645" s="67" t="s">
        <v>383</v>
      </c>
      <c r="F645" s="68">
        <v>42370</v>
      </c>
      <c r="G645" s="67" t="s">
        <v>410</v>
      </c>
      <c r="H645" s="67"/>
      <c r="I645" s="67" t="s">
        <v>411</v>
      </c>
      <c r="J645" s="36">
        <v>495</v>
      </c>
    </row>
    <row r="646" spans="1:10" x14ac:dyDescent="0.25">
      <c r="A646" s="67"/>
      <c r="B646" s="67"/>
      <c r="C646" s="67"/>
      <c r="D646" s="67"/>
      <c r="E646" s="67" t="s">
        <v>423</v>
      </c>
      <c r="F646" s="68">
        <v>42450</v>
      </c>
      <c r="G646" s="67"/>
      <c r="H646" s="67"/>
      <c r="I646" s="67" t="s">
        <v>1130</v>
      </c>
      <c r="J646" s="36">
        <v>600</v>
      </c>
    </row>
    <row r="647" spans="1:10" x14ac:dyDescent="0.25">
      <c r="A647" s="67"/>
      <c r="B647" s="67"/>
      <c r="C647" s="67"/>
      <c r="D647" s="67"/>
      <c r="E647" s="67" t="s">
        <v>423</v>
      </c>
      <c r="F647" s="68">
        <v>42450</v>
      </c>
      <c r="G647" s="67"/>
      <c r="H647" s="67"/>
      <c r="I647" s="67" t="s">
        <v>425</v>
      </c>
      <c r="J647" s="36">
        <v>-23.7</v>
      </c>
    </row>
    <row r="648" spans="1:10" x14ac:dyDescent="0.25">
      <c r="A648" s="67"/>
      <c r="B648" s="67"/>
      <c r="C648" s="67"/>
      <c r="D648" s="67"/>
      <c r="E648" s="67" t="s">
        <v>383</v>
      </c>
      <c r="F648" s="68">
        <v>42471</v>
      </c>
      <c r="G648" s="67" t="s">
        <v>1131</v>
      </c>
      <c r="H648" s="67" t="s">
        <v>1132</v>
      </c>
      <c r="I648" s="67" t="s">
        <v>1012</v>
      </c>
      <c r="J648" s="36">
        <v>2000</v>
      </c>
    </row>
    <row r="649" spans="1:10" x14ac:dyDescent="0.25">
      <c r="A649" s="67"/>
      <c r="B649" s="67"/>
      <c r="C649" s="67"/>
      <c r="D649" s="67"/>
      <c r="E649" s="67" t="s">
        <v>423</v>
      </c>
      <c r="F649" s="68">
        <v>42745</v>
      </c>
      <c r="G649" s="67"/>
      <c r="H649" s="67"/>
      <c r="I649" s="67" t="s">
        <v>1133</v>
      </c>
      <c r="J649" s="36">
        <v>426.07</v>
      </c>
    </row>
    <row r="650" spans="1:10" x14ac:dyDescent="0.25">
      <c r="A650" s="67"/>
      <c r="B650" s="67"/>
      <c r="C650" s="67"/>
      <c r="D650" s="67"/>
      <c r="E650" s="67" t="s">
        <v>423</v>
      </c>
      <c r="F650" s="68">
        <v>42745</v>
      </c>
      <c r="G650" s="67"/>
      <c r="H650" s="67"/>
      <c r="I650" s="67" t="s">
        <v>425</v>
      </c>
      <c r="J650" s="36">
        <v>-16.920000000000002</v>
      </c>
    </row>
    <row r="651" spans="1:10" x14ac:dyDescent="0.25">
      <c r="A651" s="67"/>
      <c r="B651" s="67"/>
      <c r="C651" s="67"/>
      <c r="D651" s="67"/>
      <c r="E651" s="67" t="s">
        <v>426</v>
      </c>
      <c r="F651" s="68">
        <v>42765</v>
      </c>
      <c r="G651" s="67"/>
      <c r="H651" s="67" t="s">
        <v>1134</v>
      </c>
      <c r="I651" s="67" t="s">
        <v>1135</v>
      </c>
      <c r="J651" s="36">
        <v>-462.52</v>
      </c>
    </row>
    <row r="652" spans="1:10" x14ac:dyDescent="0.25">
      <c r="A652" s="67"/>
      <c r="B652" s="67"/>
      <c r="C652" s="67"/>
      <c r="D652" s="67"/>
      <c r="E652" s="67" t="s">
        <v>390</v>
      </c>
      <c r="F652" s="68">
        <v>42835</v>
      </c>
      <c r="G652" s="67"/>
      <c r="H652" s="67" t="s">
        <v>1134</v>
      </c>
      <c r="I652" s="67" t="s">
        <v>1136</v>
      </c>
      <c r="J652" s="36">
        <v>-553.69000000000005</v>
      </c>
    </row>
    <row r="653" spans="1:10" x14ac:dyDescent="0.25">
      <c r="A653" s="67"/>
      <c r="B653" s="67"/>
      <c r="C653" s="67"/>
      <c r="D653" s="67"/>
      <c r="E653" s="67" t="s">
        <v>390</v>
      </c>
      <c r="F653" s="68">
        <v>42894</v>
      </c>
      <c r="G653" s="67"/>
      <c r="H653" s="67" t="s">
        <v>1137</v>
      </c>
      <c r="I653" s="67" t="s">
        <v>1138</v>
      </c>
      <c r="J653" s="36">
        <v>-100</v>
      </c>
    </row>
    <row r="654" spans="1:10" x14ac:dyDescent="0.25">
      <c r="A654" s="67"/>
      <c r="B654" s="67"/>
      <c r="C654" s="67"/>
      <c r="D654" s="67"/>
      <c r="E654" s="67" t="s">
        <v>390</v>
      </c>
      <c r="F654" s="68">
        <v>42894</v>
      </c>
      <c r="G654" s="67"/>
      <c r="H654" s="67" t="s">
        <v>1139</v>
      </c>
      <c r="I654" s="67" t="s">
        <v>1140</v>
      </c>
      <c r="J654" s="36">
        <v>-800</v>
      </c>
    </row>
    <row r="655" spans="1:10" x14ac:dyDescent="0.25">
      <c r="A655" s="67"/>
      <c r="B655" s="67"/>
      <c r="C655" s="67"/>
      <c r="D655" s="67"/>
      <c r="E655" s="67" t="s">
        <v>390</v>
      </c>
      <c r="F655" s="68">
        <v>42941</v>
      </c>
      <c r="G655" s="67" t="s">
        <v>1141</v>
      </c>
      <c r="H655" s="67" t="s">
        <v>329</v>
      </c>
      <c r="I655" s="67" t="s">
        <v>1142</v>
      </c>
      <c r="J655" s="36">
        <v>-128.01</v>
      </c>
    </row>
    <row r="656" spans="1:10" x14ac:dyDescent="0.25">
      <c r="A656" s="67"/>
      <c r="B656" s="67"/>
      <c r="C656" s="67"/>
      <c r="D656" s="67"/>
      <c r="E656" s="67" t="s">
        <v>390</v>
      </c>
      <c r="F656" s="68">
        <v>42978</v>
      </c>
      <c r="G656" s="67" t="s">
        <v>1143</v>
      </c>
      <c r="H656" s="67" t="s">
        <v>329</v>
      </c>
      <c r="I656" s="67" t="s">
        <v>1144</v>
      </c>
      <c r="J656" s="36">
        <v>-6.1</v>
      </c>
    </row>
    <row r="657" spans="1:10" x14ac:dyDescent="0.25">
      <c r="A657" s="67"/>
      <c r="B657" s="67"/>
      <c r="C657" s="67"/>
      <c r="D657" s="67"/>
      <c r="E657" s="67" t="s">
        <v>390</v>
      </c>
      <c r="F657" s="68">
        <v>42978</v>
      </c>
      <c r="G657" s="67" t="s">
        <v>1143</v>
      </c>
      <c r="H657" s="67" t="s">
        <v>329</v>
      </c>
      <c r="I657" s="67" t="s">
        <v>499</v>
      </c>
      <c r="J657" s="36">
        <v>-0.67</v>
      </c>
    </row>
    <row r="658" spans="1:10" x14ac:dyDescent="0.25">
      <c r="A658" s="67"/>
      <c r="B658" s="67"/>
      <c r="C658" s="67"/>
      <c r="D658" s="67"/>
      <c r="E658" s="67" t="s">
        <v>390</v>
      </c>
      <c r="F658" s="68">
        <v>43019</v>
      </c>
      <c r="G658" s="67" t="s">
        <v>1145</v>
      </c>
      <c r="H658" s="67" t="s">
        <v>329</v>
      </c>
      <c r="I658" s="67" t="s">
        <v>1146</v>
      </c>
      <c r="J658" s="36">
        <v>-152.74</v>
      </c>
    </row>
    <row r="659" spans="1:10" x14ac:dyDescent="0.25">
      <c r="A659" s="67"/>
      <c r="B659" s="67"/>
      <c r="C659" s="67"/>
      <c r="D659" s="67"/>
      <c r="E659" s="67" t="s">
        <v>390</v>
      </c>
      <c r="F659" s="68">
        <v>43019</v>
      </c>
      <c r="G659" s="67" t="s">
        <v>1145</v>
      </c>
      <c r="H659" s="67" t="s">
        <v>329</v>
      </c>
      <c r="I659" s="67" t="s">
        <v>603</v>
      </c>
      <c r="J659" s="36">
        <v>-0.77</v>
      </c>
    </row>
    <row r="660" spans="1:10" x14ac:dyDescent="0.25">
      <c r="A660" s="67"/>
      <c r="B660" s="67"/>
      <c r="C660" s="67"/>
      <c r="D660" s="67"/>
      <c r="E660" s="67" t="s">
        <v>390</v>
      </c>
      <c r="F660" s="68">
        <v>43125</v>
      </c>
      <c r="G660" s="67" t="s">
        <v>1147</v>
      </c>
      <c r="H660" s="67" t="s">
        <v>329</v>
      </c>
      <c r="I660" s="67" t="s">
        <v>1148</v>
      </c>
      <c r="J660" s="36">
        <v>-168</v>
      </c>
    </row>
    <row r="661" spans="1:10" x14ac:dyDescent="0.25">
      <c r="A661" s="67"/>
      <c r="B661" s="67"/>
      <c r="C661" s="67"/>
      <c r="D661" s="67"/>
      <c r="E661" s="67" t="s">
        <v>390</v>
      </c>
      <c r="F661" s="68">
        <v>43125</v>
      </c>
      <c r="G661" s="67" t="s">
        <v>1147</v>
      </c>
      <c r="H661" s="67" t="s">
        <v>329</v>
      </c>
      <c r="I661" s="67" t="s">
        <v>499</v>
      </c>
      <c r="J661" s="36">
        <v>-0.84</v>
      </c>
    </row>
    <row r="662" spans="1:10" x14ac:dyDescent="0.25">
      <c r="A662" s="67"/>
      <c r="B662" s="67"/>
      <c r="C662" s="67"/>
      <c r="D662" s="67"/>
      <c r="E662" s="67" t="s">
        <v>390</v>
      </c>
      <c r="F662" s="68">
        <v>43173</v>
      </c>
      <c r="G662" s="67" t="s">
        <v>1149</v>
      </c>
      <c r="H662" s="67" t="s">
        <v>1134</v>
      </c>
      <c r="I662" s="67" t="s">
        <v>1150</v>
      </c>
      <c r="J662" s="36">
        <v>-159.68</v>
      </c>
    </row>
    <row r="663" spans="1:10" x14ac:dyDescent="0.25">
      <c r="A663" s="67"/>
      <c r="B663" s="67"/>
      <c r="C663" s="67"/>
      <c r="D663" s="67"/>
      <c r="E663" s="67" t="s">
        <v>390</v>
      </c>
      <c r="F663" s="68">
        <v>43173</v>
      </c>
      <c r="G663" s="67" t="s">
        <v>1149</v>
      </c>
      <c r="H663" s="67" t="s">
        <v>1134</v>
      </c>
      <c r="I663" s="67" t="s">
        <v>499</v>
      </c>
      <c r="J663" s="36">
        <v>-0.81</v>
      </c>
    </row>
    <row r="664" spans="1:10" x14ac:dyDescent="0.25">
      <c r="A664" s="67"/>
      <c r="B664" s="67"/>
      <c r="C664" s="67"/>
      <c r="D664" s="67"/>
      <c r="E664" s="67" t="s">
        <v>390</v>
      </c>
      <c r="F664" s="68">
        <v>43278</v>
      </c>
      <c r="G664" s="67" t="s">
        <v>1151</v>
      </c>
      <c r="H664" s="67" t="s">
        <v>329</v>
      </c>
      <c r="I664" s="67" t="s">
        <v>1148</v>
      </c>
      <c r="J664" s="36">
        <v>-242.38</v>
      </c>
    </row>
    <row r="665" spans="1:10" x14ac:dyDescent="0.25">
      <c r="A665" s="67"/>
      <c r="B665" s="67"/>
      <c r="C665" s="67"/>
      <c r="D665" s="67"/>
      <c r="E665" s="67" t="s">
        <v>383</v>
      </c>
      <c r="F665" s="68">
        <v>43373</v>
      </c>
      <c r="G665" s="67" t="s">
        <v>396</v>
      </c>
      <c r="H665" s="67"/>
      <c r="I665" s="67" t="s">
        <v>840</v>
      </c>
      <c r="J665" s="36">
        <v>500</v>
      </c>
    </row>
    <row r="666" spans="1:10" x14ac:dyDescent="0.25">
      <c r="A666" s="67"/>
      <c r="B666" s="67"/>
      <c r="C666" s="67"/>
      <c r="D666" s="67"/>
      <c r="E666" s="67" t="s">
        <v>383</v>
      </c>
      <c r="F666" s="68">
        <v>43465</v>
      </c>
      <c r="G666" s="67" t="s">
        <v>1152</v>
      </c>
      <c r="H666" s="67"/>
      <c r="I666" s="67" t="s">
        <v>1153</v>
      </c>
      <c r="J666" s="36">
        <v>5000</v>
      </c>
    </row>
    <row r="667" spans="1:10" x14ac:dyDescent="0.25">
      <c r="A667" s="67"/>
      <c r="B667" s="67"/>
      <c r="C667" s="67"/>
      <c r="D667" s="67"/>
      <c r="E667" s="67" t="s">
        <v>390</v>
      </c>
      <c r="F667" s="68">
        <v>43536</v>
      </c>
      <c r="G667" s="67" t="s">
        <v>1154</v>
      </c>
      <c r="H667" s="67" t="s">
        <v>329</v>
      </c>
      <c r="I667" s="67" t="s">
        <v>1155</v>
      </c>
      <c r="J667" s="36">
        <v>-387.02</v>
      </c>
    </row>
    <row r="668" spans="1:10" ht="15.75" thickBot="1" x14ac:dyDescent="0.3">
      <c r="A668" s="67"/>
      <c r="B668" s="67"/>
      <c r="C668" s="67"/>
      <c r="D668" s="67"/>
      <c r="E668" s="67" t="s">
        <v>383</v>
      </c>
      <c r="F668" s="68">
        <v>43646</v>
      </c>
      <c r="G668" s="67" t="s">
        <v>1156</v>
      </c>
      <c r="H668" s="67"/>
      <c r="I668" s="67" t="s">
        <v>1157</v>
      </c>
      <c r="J668" s="37">
        <v>-2623.48</v>
      </c>
    </row>
    <row r="669" spans="1:10" x14ac:dyDescent="0.25">
      <c r="A669" s="67"/>
      <c r="B669" s="67"/>
      <c r="C669" s="67" t="s">
        <v>1158</v>
      </c>
      <c r="D669" s="67"/>
      <c r="E669" s="67"/>
      <c r="F669" s="68"/>
      <c r="G669" s="67"/>
      <c r="H669" s="67"/>
      <c r="I669" s="67"/>
      <c r="J669" s="36">
        <f>ROUND(SUM(J642:J668),5)</f>
        <v>3198.24</v>
      </c>
    </row>
    <row r="670" spans="1:10" x14ac:dyDescent="0.25">
      <c r="A670" s="64"/>
      <c r="B670" s="64"/>
      <c r="C670" s="64" t="s">
        <v>1159</v>
      </c>
      <c r="D670" s="64"/>
      <c r="E670" s="64"/>
      <c r="F670" s="65"/>
      <c r="G670" s="64"/>
      <c r="H670" s="64"/>
      <c r="I670" s="64"/>
      <c r="J670" s="57"/>
    </row>
    <row r="671" spans="1:10" ht="15.75" thickBot="1" x14ac:dyDescent="0.3">
      <c r="A671" s="63"/>
      <c r="B671" s="63"/>
      <c r="C671" s="63"/>
      <c r="D671" s="67"/>
      <c r="E671" s="67" t="s">
        <v>383</v>
      </c>
      <c r="F671" s="68">
        <v>42370</v>
      </c>
      <c r="G671" s="67" t="s">
        <v>410</v>
      </c>
      <c r="H671" s="67"/>
      <c r="I671" s="67" t="s">
        <v>411</v>
      </c>
      <c r="J671" s="37">
        <v>500</v>
      </c>
    </row>
    <row r="672" spans="1:10" x14ac:dyDescent="0.25">
      <c r="A672" s="67"/>
      <c r="B672" s="67"/>
      <c r="C672" s="67" t="s">
        <v>1160</v>
      </c>
      <c r="D672" s="67"/>
      <c r="E672" s="67"/>
      <c r="F672" s="68"/>
      <c r="G672" s="67"/>
      <c r="H672" s="67"/>
      <c r="I672" s="67"/>
      <c r="J672" s="36">
        <f>ROUND(SUM(J670:J671),5)</f>
        <v>500</v>
      </c>
    </row>
    <row r="673" spans="1:10" x14ac:dyDescent="0.25">
      <c r="A673" s="64"/>
      <c r="B673" s="64"/>
      <c r="C673" s="64" t="s">
        <v>1161</v>
      </c>
      <c r="D673" s="64"/>
      <c r="E673" s="64"/>
      <c r="F673" s="65"/>
      <c r="G673" s="64"/>
      <c r="H673" s="64"/>
      <c r="I673" s="64"/>
      <c r="J673" s="57"/>
    </row>
    <row r="674" spans="1:10" x14ac:dyDescent="0.25">
      <c r="A674" s="67"/>
      <c r="B674" s="67"/>
      <c r="C674" s="67"/>
      <c r="D674" s="67"/>
      <c r="E674" s="67" t="s">
        <v>438</v>
      </c>
      <c r="F674" s="68">
        <v>41789</v>
      </c>
      <c r="G674" s="67" t="s">
        <v>1162</v>
      </c>
      <c r="H674" s="67" t="s">
        <v>1163</v>
      </c>
      <c r="I674" s="67" t="s">
        <v>1164</v>
      </c>
      <c r="J674" s="36">
        <v>1500</v>
      </c>
    </row>
    <row r="675" spans="1:10" x14ac:dyDescent="0.25">
      <c r="A675" s="67"/>
      <c r="B675" s="67"/>
      <c r="C675" s="67"/>
      <c r="D675" s="67"/>
      <c r="E675" s="67" t="s">
        <v>1165</v>
      </c>
      <c r="F675" s="68">
        <v>41792</v>
      </c>
      <c r="G675" s="67" t="s">
        <v>1166</v>
      </c>
      <c r="H675" s="67" t="s">
        <v>1163</v>
      </c>
      <c r="I675" s="67" t="s">
        <v>1167</v>
      </c>
      <c r="J675" s="36">
        <v>-1500</v>
      </c>
    </row>
    <row r="676" spans="1:10" x14ac:dyDescent="0.25">
      <c r="A676" s="67"/>
      <c r="B676" s="67"/>
      <c r="C676" s="67"/>
      <c r="D676" s="67"/>
      <c r="E676" s="67" t="s">
        <v>426</v>
      </c>
      <c r="F676" s="68">
        <v>41806</v>
      </c>
      <c r="G676" s="67"/>
      <c r="H676" s="67" t="s">
        <v>1168</v>
      </c>
      <c r="I676" s="67"/>
      <c r="J676" s="36">
        <v>-1014.62</v>
      </c>
    </row>
    <row r="677" spans="1:10" x14ac:dyDescent="0.25">
      <c r="A677" s="67"/>
      <c r="B677" s="67"/>
      <c r="C677" s="67"/>
      <c r="D677" s="67"/>
      <c r="E677" s="67" t="s">
        <v>426</v>
      </c>
      <c r="F677" s="68">
        <v>41869</v>
      </c>
      <c r="G677" s="67"/>
      <c r="H677" s="67" t="s">
        <v>1168</v>
      </c>
      <c r="I677" s="67" t="s">
        <v>1169</v>
      </c>
      <c r="J677" s="36">
        <v>-606.63</v>
      </c>
    </row>
    <row r="678" spans="1:10" x14ac:dyDescent="0.25">
      <c r="A678" s="67"/>
      <c r="B678" s="67"/>
      <c r="C678" s="67"/>
      <c r="D678" s="67"/>
      <c r="E678" s="67" t="s">
        <v>426</v>
      </c>
      <c r="F678" s="68">
        <v>41953</v>
      </c>
      <c r="G678" s="67"/>
      <c r="H678" s="67" t="s">
        <v>1168</v>
      </c>
      <c r="I678" s="67" t="s">
        <v>1170</v>
      </c>
      <c r="J678" s="36">
        <v>-97.72</v>
      </c>
    </row>
    <row r="679" spans="1:10" x14ac:dyDescent="0.25">
      <c r="A679" s="67"/>
      <c r="B679" s="67"/>
      <c r="C679" s="67"/>
      <c r="D679" s="67"/>
      <c r="E679" s="67" t="s">
        <v>423</v>
      </c>
      <c r="F679" s="68">
        <v>42181</v>
      </c>
      <c r="G679" s="67"/>
      <c r="H679" s="67" t="s">
        <v>429</v>
      </c>
      <c r="I679" s="67" t="s">
        <v>430</v>
      </c>
      <c r="J679" s="36">
        <v>1000</v>
      </c>
    </row>
    <row r="680" spans="1:10" x14ac:dyDescent="0.25">
      <c r="A680" s="67"/>
      <c r="B680" s="67"/>
      <c r="C680" s="67"/>
      <c r="D680" s="67"/>
      <c r="E680" s="67" t="s">
        <v>423</v>
      </c>
      <c r="F680" s="68">
        <v>42181</v>
      </c>
      <c r="G680" s="67"/>
      <c r="H680" s="67"/>
      <c r="I680" s="67" t="s">
        <v>431</v>
      </c>
      <c r="J680" s="36">
        <v>-56.05</v>
      </c>
    </row>
    <row r="681" spans="1:10" x14ac:dyDescent="0.25">
      <c r="A681" s="67"/>
      <c r="B681" s="67"/>
      <c r="C681" s="67"/>
      <c r="D681" s="67"/>
      <c r="E681" s="67" t="s">
        <v>426</v>
      </c>
      <c r="F681" s="68">
        <v>42240</v>
      </c>
      <c r="G681" s="67" t="s">
        <v>570</v>
      </c>
      <c r="H681" s="67" t="s">
        <v>1168</v>
      </c>
      <c r="I681" s="67" t="s">
        <v>1171</v>
      </c>
      <c r="J681" s="36">
        <v>-1003.94</v>
      </c>
    </row>
    <row r="682" spans="1:10" x14ac:dyDescent="0.25">
      <c r="A682" s="67"/>
      <c r="B682" s="67"/>
      <c r="C682" s="67"/>
      <c r="D682" s="67"/>
      <c r="E682" s="67" t="s">
        <v>426</v>
      </c>
      <c r="F682" s="68">
        <v>42240</v>
      </c>
      <c r="G682" s="67" t="s">
        <v>570</v>
      </c>
      <c r="H682" s="67" t="s">
        <v>1172</v>
      </c>
      <c r="I682" s="67" t="s">
        <v>1173</v>
      </c>
      <c r="J682" s="36">
        <v>-1003.94</v>
      </c>
    </row>
    <row r="683" spans="1:10" x14ac:dyDescent="0.25">
      <c r="A683" s="67"/>
      <c r="B683" s="67"/>
      <c r="C683" s="67"/>
      <c r="D683" s="67"/>
      <c r="E683" s="67" t="s">
        <v>383</v>
      </c>
      <c r="F683" s="68">
        <v>42752</v>
      </c>
      <c r="G683" s="67" t="s">
        <v>946</v>
      </c>
      <c r="H683" s="67"/>
      <c r="I683" s="67" t="s">
        <v>1174</v>
      </c>
      <c r="J683" s="36">
        <v>654</v>
      </c>
    </row>
    <row r="684" spans="1:10" x14ac:dyDescent="0.25">
      <c r="A684" s="67"/>
      <c r="B684" s="67"/>
      <c r="C684" s="67"/>
      <c r="D684" s="67"/>
      <c r="E684" s="67" t="s">
        <v>383</v>
      </c>
      <c r="F684" s="68">
        <v>42759</v>
      </c>
      <c r="G684" s="67" t="s">
        <v>533</v>
      </c>
      <c r="H684" s="67"/>
      <c r="I684" s="67" t="s">
        <v>534</v>
      </c>
      <c r="J684" s="36">
        <v>500</v>
      </c>
    </row>
    <row r="685" spans="1:10" x14ac:dyDescent="0.25">
      <c r="A685" s="67"/>
      <c r="B685" s="67"/>
      <c r="C685" s="67"/>
      <c r="D685" s="67"/>
      <c r="E685" s="67" t="s">
        <v>383</v>
      </c>
      <c r="F685" s="68">
        <v>43281</v>
      </c>
      <c r="G685" s="67" t="s">
        <v>1175</v>
      </c>
      <c r="H685" s="67"/>
      <c r="I685" s="67" t="s">
        <v>1176</v>
      </c>
      <c r="J685" s="36">
        <v>20</v>
      </c>
    </row>
    <row r="686" spans="1:10" ht="15.75" thickBot="1" x14ac:dyDescent="0.3">
      <c r="A686" s="67"/>
      <c r="B686" s="67"/>
      <c r="C686" s="67"/>
      <c r="D686" s="67"/>
      <c r="E686" s="67" t="s">
        <v>383</v>
      </c>
      <c r="F686" s="68">
        <v>43373</v>
      </c>
      <c r="G686" s="67" t="s">
        <v>396</v>
      </c>
      <c r="H686" s="67"/>
      <c r="I686" s="67" t="s">
        <v>1177</v>
      </c>
      <c r="J686" s="37">
        <v>1628.9</v>
      </c>
    </row>
    <row r="687" spans="1:10" x14ac:dyDescent="0.25">
      <c r="A687" s="67"/>
      <c r="B687" s="67"/>
      <c r="C687" s="67" t="s">
        <v>1178</v>
      </c>
      <c r="D687" s="67"/>
      <c r="E687" s="67"/>
      <c r="F687" s="68"/>
      <c r="G687" s="67"/>
      <c r="H687" s="67"/>
      <c r="I687" s="67"/>
      <c r="J687" s="36">
        <f>ROUND(SUM(J673:J686),5)</f>
        <v>20</v>
      </c>
    </row>
    <row r="688" spans="1:10" x14ac:dyDescent="0.25">
      <c r="A688" s="64"/>
      <c r="B688" s="64"/>
      <c r="C688" s="64" t="s">
        <v>1179</v>
      </c>
      <c r="D688" s="64"/>
      <c r="E688" s="64"/>
      <c r="F688" s="65"/>
      <c r="G688" s="64"/>
      <c r="H688" s="64"/>
      <c r="I688" s="64"/>
      <c r="J688" s="57"/>
    </row>
    <row r="689" spans="1:10" ht="15.75" thickBot="1" x14ac:dyDescent="0.3">
      <c r="A689" s="63"/>
      <c r="B689" s="63"/>
      <c r="C689" s="63"/>
      <c r="D689" s="67"/>
      <c r="E689" s="67" t="s">
        <v>383</v>
      </c>
      <c r="F689" s="68">
        <v>43404</v>
      </c>
      <c r="G689" s="67" t="s">
        <v>1180</v>
      </c>
      <c r="H689" s="67"/>
      <c r="I689" s="67" t="s">
        <v>1181</v>
      </c>
      <c r="J689" s="37">
        <v>8000</v>
      </c>
    </row>
    <row r="690" spans="1:10" x14ac:dyDescent="0.25">
      <c r="A690" s="67"/>
      <c r="B690" s="67"/>
      <c r="C690" s="67" t="s">
        <v>1182</v>
      </c>
      <c r="D690" s="67"/>
      <c r="E690" s="67"/>
      <c r="F690" s="68"/>
      <c r="G690" s="67"/>
      <c r="H690" s="67"/>
      <c r="I690" s="67"/>
      <c r="J690" s="36">
        <f>ROUND(SUM(J688:J689),5)</f>
        <v>8000</v>
      </c>
    </row>
    <row r="691" spans="1:10" x14ac:dyDescent="0.25">
      <c r="A691" s="64"/>
      <c r="B691" s="64"/>
      <c r="C691" s="64" t="s">
        <v>1183</v>
      </c>
      <c r="D691" s="64"/>
      <c r="E691" s="64"/>
      <c r="F691" s="65"/>
      <c r="G691" s="64"/>
      <c r="H691" s="64"/>
      <c r="I691" s="64"/>
      <c r="J691" s="57"/>
    </row>
    <row r="692" spans="1:10" x14ac:dyDescent="0.25">
      <c r="A692" s="67"/>
      <c r="B692" s="67"/>
      <c r="C692" s="67"/>
      <c r="D692" s="67"/>
      <c r="E692" s="67" t="s">
        <v>383</v>
      </c>
      <c r="F692" s="68">
        <v>41915</v>
      </c>
      <c r="G692" s="67" t="s">
        <v>551</v>
      </c>
      <c r="H692" s="67"/>
      <c r="I692" s="67" t="s">
        <v>552</v>
      </c>
      <c r="J692" s="36">
        <v>500</v>
      </c>
    </row>
    <row r="693" spans="1:10" x14ac:dyDescent="0.25">
      <c r="A693" s="67"/>
      <c r="B693" s="67"/>
      <c r="C693" s="67"/>
      <c r="D693" s="67"/>
      <c r="E693" s="67" t="s">
        <v>383</v>
      </c>
      <c r="F693" s="68">
        <v>42370</v>
      </c>
      <c r="G693" s="67" t="s">
        <v>410</v>
      </c>
      <c r="H693" s="67"/>
      <c r="I693" s="67" t="s">
        <v>411</v>
      </c>
      <c r="J693" s="36">
        <v>500</v>
      </c>
    </row>
    <row r="694" spans="1:10" ht="15.75" thickBot="1" x14ac:dyDescent="0.3">
      <c r="A694" s="67"/>
      <c r="B694" s="67"/>
      <c r="C694" s="67"/>
      <c r="D694" s="67"/>
      <c r="E694" s="67" t="s">
        <v>426</v>
      </c>
      <c r="F694" s="68">
        <v>42495</v>
      </c>
      <c r="G694" s="67" t="s">
        <v>570</v>
      </c>
      <c r="H694" s="67" t="s">
        <v>1184</v>
      </c>
      <c r="I694" s="67" t="s">
        <v>1185</v>
      </c>
      <c r="J694" s="37">
        <v>-415.22</v>
      </c>
    </row>
    <row r="695" spans="1:10" x14ac:dyDescent="0.25">
      <c r="A695" s="67"/>
      <c r="B695" s="67"/>
      <c r="C695" s="67" t="s">
        <v>1186</v>
      </c>
      <c r="D695" s="67"/>
      <c r="E695" s="67"/>
      <c r="F695" s="68"/>
      <c r="G695" s="67"/>
      <c r="H695" s="67"/>
      <c r="I695" s="67"/>
      <c r="J695" s="36">
        <f>ROUND(SUM(J691:J694),5)</f>
        <v>584.78</v>
      </c>
    </row>
    <row r="696" spans="1:10" x14ac:dyDescent="0.25">
      <c r="A696" s="64"/>
      <c r="B696" s="64"/>
      <c r="C696" s="64" t="s">
        <v>1187</v>
      </c>
      <c r="D696" s="64"/>
      <c r="E696" s="64"/>
      <c r="F696" s="65"/>
      <c r="G696" s="64"/>
      <c r="H696" s="64"/>
      <c r="I696" s="64"/>
      <c r="J696" s="57"/>
    </row>
    <row r="697" spans="1:10" x14ac:dyDescent="0.25">
      <c r="A697" s="67"/>
      <c r="B697" s="67"/>
      <c r="C697" s="67"/>
      <c r="D697" s="67"/>
      <c r="E697" s="67" t="s">
        <v>383</v>
      </c>
      <c r="F697" s="68">
        <v>43446</v>
      </c>
      <c r="G697" s="67" t="s">
        <v>1188</v>
      </c>
      <c r="H697" s="67"/>
      <c r="I697" s="67" t="s">
        <v>1189</v>
      </c>
      <c r="J697" s="36">
        <v>500</v>
      </c>
    </row>
    <row r="698" spans="1:10" x14ac:dyDescent="0.25">
      <c r="A698" s="67"/>
      <c r="B698" s="67"/>
      <c r="C698" s="67"/>
      <c r="D698" s="67"/>
      <c r="E698" s="67" t="s">
        <v>423</v>
      </c>
      <c r="F698" s="68">
        <v>43465</v>
      </c>
      <c r="G698" s="67"/>
      <c r="H698" s="67"/>
      <c r="I698" s="67" t="s">
        <v>1190</v>
      </c>
      <c r="J698" s="36">
        <v>1000</v>
      </c>
    </row>
    <row r="699" spans="1:10" ht="15.75" thickBot="1" x14ac:dyDescent="0.3">
      <c r="A699" s="67"/>
      <c r="B699" s="67"/>
      <c r="C699" s="67"/>
      <c r="D699" s="67"/>
      <c r="E699" s="67" t="s">
        <v>423</v>
      </c>
      <c r="F699" s="68">
        <v>43465</v>
      </c>
      <c r="G699" s="67"/>
      <c r="H699" s="67"/>
      <c r="I699" s="67" t="s">
        <v>1191</v>
      </c>
      <c r="J699" s="37">
        <v>-37.299999999999997</v>
      </c>
    </row>
    <row r="700" spans="1:10" x14ac:dyDescent="0.25">
      <c r="A700" s="67"/>
      <c r="B700" s="67"/>
      <c r="C700" s="67" t="s">
        <v>1192</v>
      </c>
      <c r="D700" s="67"/>
      <c r="E700" s="67"/>
      <c r="F700" s="68"/>
      <c r="G700" s="67"/>
      <c r="H700" s="67"/>
      <c r="I700" s="67"/>
      <c r="J700" s="36">
        <f>ROUND(SUM(J696:J699),5)</f>
        <v>1462.7</v>
      </c>
    </row>
    <row r="701" spans="1:10" x14ac:dyDescent="0.25">
      <c r="A701" s="64"/>
      <c r="B701" s="64"/>
      <c r="C701" s="64" t="s">
        <v>1193</v>
      </c>
      <c r="D701" s="64"/>
      <c r="E701" s="64"/>
      <c r="F701" s="65"/>
      <c r="G701" s="64"/>
      <c r="H701" s="64"/>
      <c r="I701" s="64"/>
      <c r="J701" s="57"/>
    </row>
    <row r="702" spans="1:10" x14ac:dyDescent="0.25">
      <c r="A702" s="67"/>
      <c r="B702" s="67"/>
      <c r="C702" s="67"/>
      <c r="D702" s="67"/>
      <c r="E702" s="67" t="s">
        <v>383</v>
      </c>
      <c r="F702" s="68">
        <v>42370</v>
      </c>
      <c r="G702" s="67" t="s">
        <v>410</v>
      </c>
      <c r="H702" s="67"/>
      <c r="I702" s="67" t="s">
        <v>411</v>
      </c>
      <c r="J702" s="36">
        <v>500</v>
      </c>
    </row>
    <row r="703" spans="1:10" x14ac:dyDescent="0.25">
      <c r="A703" s="67"/>
      <c r="B703" s="67"/>
      <c r="C703" s="67"/>
      <c r="D703" s="67"/>
      <c r="E703" s="67" t="s">
        <v>426</v>
      </c>
      <c r="F703" s="68">
        <v>42513</v>
      </c>
      <c r="G703" s="67"/>
      <c r="H703" s="67" t="s">
        <v>468</v>
      </c>
      <c r="I703" s="67" t="s">
        <v>1194</v>
      </c>
      <c r="J703" s="36">
        <v>-238.64</v>
      </c>
    </row>
    <row r="704" spans="1:10" x14ac:dyDescent="0.25">
      <c r="A704" s="67"/>
      <c r="B704" s="67"/>
      <c r="C704" s="67"/>
      <c r="D704" s="67"/>
      <c r="E704" s="67" t="s">
        <v>426</v>
      </c>
      <c r="F704" s="68">
        <v>42590</v>
      </c>
      <c r="G704" s="67"/>
      <c r="H704" s="67" t="s">
        <v>1195</v>
      </c>
      <c r="I704" s="67" t="s">
        <v>1196</v>
      </c>
      <c r="J704" s="36">
        <v>-149.02000000000001</v>
      </c>
    </row>
    <row r="705" spans="1:10" ht="15.75" thickBot="1" x14ac:dyDescent="0.3">
      <c r="A705" s="67"/>
      <c r="B705" s="67"/>
      <c r="C705" s="67"/>
      <c r="D705" s="67"/>
      <c r="E705" s="67" t="s">
        <v>426</v>
      </c>
      <c r="F705" s="68">
        <v>42670</v>
      </c>
      <c r="G705" s="67"/>
      <c r="H705" s="67" t="s">
        <v>1195</v>
      </c>
      <c r="I705" s="67" t="s">
        <v>1197</v>
      </c>
      <c r="J705" s="37">
        <v>-112.34</v>
      </c>
    </row>
    <row r="706" spans="1:10" x14ac:dyDescent="0.25">
      <c r="A706" s="67"/>
      <c r="B706" s="67"/>
      <c r="C706" s="67" t="s">
        <v>1198</v>
      </c>
      <c r="D706" s="67"/>
      <c r="E706" s="67"/>
      <c r="F706" s="68"/>
      <c r="G706" s="67"/>
      <c r="H706" s="67"/>
      <c r="I706" s="67"/>
      <c r="J706" s="36">
        <f>ROUND(SUM(J701:J705),5)</f>
        <v>0</v>
      </c>
    </row>
    <row r="707" spans="1:10" x14ac:dyDescent="0.25">
      <c r="A707" s="64"/>
      <c r="B707" s="64"/>
      <c r="C707" s="64" t="s">
        <v>1199</v>
      </c>
      <c r="D707" s="64"/>
      <c r="E707" s="64"/>
      <c r="F707" s="65"/>
      <c r="G707" s="64"/>
      <c r="H707" s="64"/>
      <c r="I707" s="64"/>
      <c r="J707" s="57"/>
    </row>
    <row r="708" spans="1:10" ht="15.75" thickBot="1" x14ac:dyDescent="0.3">
      <c r="A708" s="63"/>
      <c r="B708" s="63"/>
      <c r="C708" s="63"/>
      <c r="D708" s="67"/>
      <c r="E708" s="67" t="s">
        <v>383</v>
      </c>
      <c r="F708" s="68">
        <v>42370</v>
      </c>
      <c r="G708" s="67" t="s">
        <v>410</v>
      </c>
      <c r="H708" s="67"/>
      <c r="I708" s="67" t="s">
        <v>411</v>
      </c>
      <c r="J708" s="37">
        <v>500</v>
      </c>
    </row>
    <row r="709" spans="1:10" x14ac:dyDescent="0.25">
      <c r="A709" s="67"/>
      <c r="B709" s="67"/>
      <c r="C709" s="67" t="s">
        <v>1200</v>
      </c>
      <c r="D709" s="67"/>
      <c r="E709" s="67"/>
      <c r="F709" s="68"/>
      <c r="G709" s="67"/>
      <c r="H709" s="67"/>
      <c r="I709" s="67"/>
      <c r="J709" s="36">
        <f>ROUND(SUM(J707:J708),5)</f>
        <v>500</v>
      </c>
    </row>
    <row r="710" spans="1:10" x14ac:dyDescent="0.25">
      <c r="A710" s="64"/>
      <c r="B710" s="64"/>
      <c r="C710" s="64" t="s">
        <v>1201</v>
      </c>
      <c r="D710" s="64"/>
      <c r="E710" s="64"/>
      <c r="F710" s="65"/>
      <c r="G710" s="64"/>
      <c r="H710" s="64"/>
      <c r="I710" s="64"/>
      <c r="J710" s="57"/>
    </row>
    <row r="711" spans="1:10" x14ac:dyDescent="0.25">
      <c r="A711" s="67"/>
      <c r="B711" s="67"/>
      <c r="C711" s="67"/>
      <c r="D711" s="67"/>
      <c r="E711" s="67" t="s">
        <v>383</v>
      </c>
      <c r="F711" s="68">
        <v>40329</v>
      </c>
      <c r="G711" s="67" t="s">
        <v>936</v>
      </c>
      <c r="H711" s="67"/>
      <c r="I711" s="67" t="s">
        <v>937</v>
      </c>
      <c r="J711" s="36">
        <v>500</v>
      </c>
    </row>
    <row r="712" spans="1:10" x14ac:dyDescent="0.25">
      <c r="A712" s="67"/>
      <c r="B712" s="67"/>
      <c r="C712" s="67"/>
      <c r="D712" s="67"/>
      <c r="E712" s="67" t="s">
        <v>383</v>
      </c>
      <c r="F712" s="68">
        <v>40602</v>
      </c>
      <c r="G712" s="67" t="s">
        <v>1202</v>
      </c>
      <c r="H712" s="67"/>
      <c r="I712" s="67" t="s">
        <v>1203</v>
      </c>
      <c r="J712" s="36">
        <v>10</v>
      </c>
    </row>
    <row r="713" spans="1:10" x14ac:dyDescent="0.25">
      <c r="A713" s="67"/>
      <c r="B713" s="67"/>
      <c r="C713" s="67"/>
      <c r="D713" s="67"/>
      <c r="E713" s="67" t="s">
        <v>383</v>
      </c>
      <c r="F713" s="68">
        <v>41274</v>
      </c>
      <c r="G713" s="67" t="s">
        <v>466</v>
      </c>
      <c r="H713" s="67"/>
      <c r="I713" s="67" t="s">
        <v>467</v>
      </c>
      <c r="J713" s="36">
        <v>5000</v>
      </c>
    </row>
    <row r="714" spans="1:10" x14ac:dyDescent="0.25">
      <c r="A714" s="67"/>
      <c r="B714" s="67"/>
      <c r="C714" s="67"/>
      <c r="D714" s="67"/>
      <c r="E714" s="67" t="s">
        <v>383</v>
      </c>
      <c r="F714" s="68">
        <v>41297</v>
      </c>
      <c r="G714" s="67" t="s">
        <v>562</v>
      </c>
      <c r="H714" s="67"/>
      <c r="I714" s="67" t="s">
        <v>563</v>
      </c>
      <c r="J714" s="36">
        <v>2333.34</v>
      </c>
    </row>
    <row r="715" spans="1:10" x14ac:dyDescent="0.25">
      <c r="A715" s="67"/>
      <c r="B715" s="67"/>
      <c r="C715" s="67"/>
      <c r="D715" s="67"/>
      <c r="E715" s="67" t="s">
        <v>383</v>
      </c>
      <c r="F715" s="68">
        <v>41394</v>
      </c>
      <c r="G715" s="67" t="s">
        <v>971</v>
      </c>
      <c r="H715" s="67"/>
      <c r="I715" s="67" t="s">
        <v>972</v>
      </c>
      <c r="J715" s="36">
        <v>20</v>
      </c>
    </row>
    <row r="716" spans="1:10" x14ac:dyDescent="0.25">
      <c r="A716" s="67"/>
      <c r="B716" s="67"/>
      <c r="C716" s="67"/>
      <c r="D716" s="67"/>
      <c r="E716" s="67" t="s">
        <v>383</v>
      </c>
      <c r="F716" s="68">
        <v>41478</v>
      </c>
      <c r="G716" s="67" t="s">
        <v>564</v>
      </c>
      <c r="H716" s="67"/>
      <c r="I716" s="67" t="s">
        <v>565</v>
      </c>
      <c r="J716" s="36">
        <v>3000</v>
      </c>
    </row>
    <row r="717" spans="1:10" x14ac:dyDescent="0.25">
      <c r="A717" s="67"/>
      <c r="B717" s="67"/>
      <c r="C717" s="67"/>
      <c r="D717" s="67"/>
      <c r="E717" s="67" t="s">
        <v>383</v>
      </c>
      <c r="F717" s="68">
        <v>41517</v>
      </c>
      <c r="G717" s="67" t="s">
        <v>735</v>
      </c>
      <c r="H717" s="67"/>
      <c r="I717" s="67" t="s">
        <v>736</v>
      </c>
      <c r="J717" s="36">
        <v>-1561</v>
      </c>
    </row>
    <row r="718" spans="1:10" x14ac:dyDescent="0.25">
      <c r="A718" s="67"/>
      <c r="B718" s="67"/>
      <c r="C718" s="67"/>
      <c r="D718" s="67"/>
      <c r="E718" s="67" t="s">
        <v>383</v>
      </c>
      <c r="F718" s="68">
        <v>41608</v>
      </c>
      <c r="G718" s="67" t="s">
        <v>402</v>
      </c>
      <c r="H718" s="67"/>
      <c r="I718" s="67" t="s">
        <v>403</v>
      </c>
      <c r="J718" s="36">
        <v>-2844.85</v>
      </c>
    </row>
    <row r="719" spans="1:10" x14ac:dyDescent="0.25">
      <c r="A719" s="67"/>
      <c r="B719" s="67"/>
      <c r="C719" s="67"/>
      <c r="D719" s="67"/>
      <c r="E719" s="67" t="s">
        <v>383</v>
      </c>
      <c r="F719" s="68">
        <v>41639</v>
      </c>
      <c r="G719" s="67" t="s">
        <v>404</v>
      </c>
      <c r="H719" s="67"/>
      <c r="I719" s="67" t="s">
        <v>405</v>
      </c>
      <c r="J719" s="36">
        <v>-772.5</v>
      </c>
    </row>
    <row r="720" spans="1:10" x14ac:dyDescent="0.25">
      <c r="A720" s="67"/>
      <c r="B720" s="67"/>
      <c r="C720" s="67"/>
      <c r="D720" s="67"/>
      <c r="E720" s="67" t="s">
        <v>426</v>
      </c>
      <c r="F720" s="68">
        <v>41764</v>
      </c>
      <c r="G720" s="67" t="s">
        <v>570</v>
      </c>
      <c r="H720" s="67" t="s">
        <v>571</v>
      </c>
      <c r="I720" s="67" t="s">
        <v>572</v>
      </c>
      <c r="J720" s="36">
        <v>-75</v>
      </c>
    </row>
    <row r="721" spans="1:10" x14ac:dyDescent="0.25">
      <c r="A721" s="67"/>
      <c r="B721" s="67"/>
      <c r="C721" s="67"/>
      <c r="D721" s="67"/>
      <c r="E721" s="67" t="s">
        <v>426</v>
      </c>
      <c r="F721" s="68">
        <v>41878</v>
      </c>
      <c r="G721" s="67"/>
      <c r="H721" s="67" t="s">
        <v>576</v>
      </c>
      <c r="I721" s="67" t="s">
        <v>1204</v>
      </c>
      <c r="J721" s="36">
        <v>-3750.84</v>
      </c>
    </row>
    <row r="722" spans="1:10" x14ac:dyDescent="0.25">
      <c r="A722" s="67"/>
      <c r="B722" s="67"/>
      <c r="C722" s="67"/>
      <c r="D722" s="67"/>
      <c r="E722" s="67" t="s">
        <v>426</v>
      </c>
      <c r="F722" s="68">
        <v>41878</v>
      </c>
      <c r="G722" s="67"/>
      <c r="H722" s="67" t="s">
        <v>576</v>
      </c>
      <c r="I722" s="67" t="s">
        <v>1204</v>
      </c>
      <c r="J722" s="36">
        <v>-351.65</v>
      </c>
    </row>
    <row r="723" spans="1:10" x14ac:dyDescent="0.25">
      <c r="A723" s="67"/>
      <c r="B723" s="67"/>
      <c r="C723" s="67"/>
      <c r="D723" s="67"/>
      <c r="E723" s="67" t="s">
        <v>426</v>
      </c>
      <c r="F723" s="68">
        <v>41891</v>
      </c>
      <c r="G723" s="67" t="s">
        <v>570</v>
      </c>
      <c r="H723" s="67" t="s">
        <v>571</v>
      </c>
      <c r="I723" s="67" t="s">
        <v>1205</v>
      </c>
      <c r="J723" s="36">
        <v>-30</v>
      </c>
    </row>
    <row r="724" spans="1:10" x14ac:dyDescent="0.25">
      <c r="A724" s="67"/>
      <c r="B724" s="67"/>
      <c r="C724" s="67"/>
      <c r="D724" s="67"/>
      <c r="E724" s="67" t="s">
        <v>426</v>
      </c>
      <c r="F724" s="68">
        <v>41897</v>
      </c>
      <c r="G724" s="67" t="s">
        <v>570</v>
      </c>
      <c r="H724" s="67" t="s">
        <v>571</v>
      </c>
      <c r="I724" s="67" t="s">
        <v>1205</v>
      </c>
      <c r="J724" s="36">
        <v>-577.5</v>
      </c>
    </row>
    <row r="725" spans="1:10" x14ac:dyDescent="0.25">
      <c r="A725" s="67"/>
      <c r="B725" s="67"/>
      <c r="C725" s="67"/>
      <c r="D725" s="67"/>
      <c r="E725" s="67" t="s">
        <v>426</v>
      </c>
      <c r="F725" s="68">
        <v>41904</v>
      </c>
      <c r="G725" s="67" t="s">
        <v>570</v>
      </c>
      <c r="H725" s="67" t="s">
        <v>571</v>
      </c>
      <c r="I725" s="67" t="s">
        <v>1205</v>
      </c>
      <c r="J725" s="36">
        <v>-300</v>
      </c>
    </row>
    <row r="726" spans="1:10" x14ac:dyDescent="0.25">
      <c r="A726" s="67"/>
      <c r="B726" s="67"/>
      <c r="C726" s="67"/>
      <c r="D726" s="67"/>
      <c r="E726" s="67" t="s">
        <v>426</v>
      </c>
      <c r="F726" s="68">
        <v>41911</v>
      </c>
      <c r="G726" s="67" t="s">
        <v>570</v>
      </c>
      <c r="H726" s="67" t="s">
        <v>571</v>
      </c>
      <c r="I726" s="67" t="s">
        <v>1205</v>
      </c>
      <c r="J726" s="36">
        <v>-600</v>
      </c>
    </row>
    <row r="727" spans="1:10" x14ac:dyDescent="0.25">
      <c r="A727" s="67"/>
      <c r="B727" s="67"/>
      <c r="C727" s="67"/>
      <c r="D727" s="67"/>
      <c r="E727" s="67" t="s">
        <v>383</v>
      </c>
      <c r="F727" s="68">
        <v>42370</v>
      </c>
      <c r="G727" s="67" t="s">
        <v>410</v>
      </c>
      <c r="H727" s="67"/>
      <c r="I727" s="67" t="s">
        <v>411</v>
      </c>
      <c r="J727" s="36">
        <v>500</v>
      </c>
    </row>
    <row r="728" spans="1:10" x14ac:dyDescent="0.25">
      <c r="A728" s="67"/>
      <c r="B728" s="67"/>
      <c r="C728" s="67"/>
      <c r="D728" s="67"/>
      <c r="E728" s="67" t="s">
        <v>383</v>
      </c>
      <c r="F728" s="68">
        <v>43373</v>
      </c>
      <c r="G728" s="67" t="s">
        <v>396</v>
      </c>
      <c r="H728" s="67"/>
      <c r="I728" s="67" t="s">
        <v>397</v>
      </c>
      <c r="J728" s="36">
        <v>-500</v>
      </c>
    </row>
    <row r="729" spans="1:10" ht="15.75" thickBot="1" x14ac:dyDescent="0.3">
      <c r="A729" s="67"/>
      <c r="B729" s="67"/>
      <c r="C729" s="67"/>
      <c r="D729" s="67"/>
      <c r="E729" s="67" t="s">
        <v>438</v>
      </c>
      <c r="F729" s="68">
        <v>43752</v>
      </c>
      <c r="G729" s="67" t="s">
        <v>1206</v>
      </c>
      <c r="H729" s="67" t="s">
        <v>261</v>
      </c>
      <c r="I729" s="67" t="s">
        <v>1207</v>
      </c>
      <c r="J729" s="37">
        <v>1155.55</v>
      </c>
    </row>
    <row r="730" spans="1:10" x14ac:dyDescent="0.25">
      <c r="A730" s="67"/>
      <c r="B730" s="67"/>
      <c r="C730" s="67" t="s">
        <v>1208</v>
      </c>
      <c r="D730" s="67"/>
      <c r="E730" s="67"/>
      <c r="F730" s="68"/>
      <c r="G730" s="67"/>
      <c r="H730" s="67"/>
      <c r="I730" s="67"/>
      <c r="J730" s="36">
        <f>ROUND(SUM(J710:J729),5)</f>
        <v>1155.55</v>
      </c>
    </row>
    <row r="731" spans="1:10" x14ac:dyDescent="0.25">
      <c r="A731" s="64"/>
      <c r="B731" s="64"/>
      <c r="C731" s="64" t="s">
        <v>1209</v>
      </c>
      <c r="D731" s="64"/>
      <c r="E731" s="64"/>
      <c r="F731" s="65"/>
      <c r="G731" s="64"/>
      <c r="H731" s="64"/>
      <c r="I731" s="64"/>
      <c r="J731" s="57"/>
    </row>
    <row r="732" spans="1:10" x14ac:dyDescent="0.25">
      <c r="A732" s="67"/>
      <c r="B732" s="67"/>
      <c r="C732" s="67"/>
      <c r="D732" s="67"/>
      <c r="E732" s="67" t="s">
        <v>383</v>
      </c>
      <c r="F732" s="68">
        <v>40179</v>
      </c>
      <c r="G732" s="67" t="s">
        <v>1210</v>
      </c>
      <c r="H732" s="67"/>
      <c r="I732" s="67" t="s">
        <v>1211</v>
      </c>
      <c r="J732" s="36">
        <v>2000</v>
      </c>
    </row>
    <row r="733" spans="1:10" x14ac:dyDescent="0.25">
      <c r="A733" s="67"/>
      <c r="B733" s="67"/>
      <c r="C733" s="67"/>
      <c r="D733" s="67"/>
      <c r="E733" s="67" t="s">
        <v>383</v>
      </c>
      <c r="F733" s="68">
        <v>40574</v>
      </c>
      <c r="G733" s="67" t="s">
        <v>938</v>
      </c>
      <c r="H733" s="67"/>
      <c r="I733" s="67" t="s">
        <v>939</v>
      </c>
      <c r="J733" s="36">
        <v>-2000</v>
      </c>
    </row>
    <row r="734" spans="1:10" x14ac:dyDescent="0.25">
      <c r="A734" s="67"/>
      <c r="B734" s="67"/>
      <c r="C734" s="67"/>
      <c r="D734" s="67"/>
      <c r="E734" s="67" t="s">
        <v>383</v>
      </c>
      <c r="F734" s="68">
        <v>41983</v>
      </c>
      <c r="G734" s="67" t="s">
        <v>1212</v>
      </c>
      <c r="H734" s="67" t="s">
        <v>299</v>
      </c>
      <c r="I734" s="67"/>
      <c r="J734" s="36">
        <v>1500</v>
      </c>
    </row>
    <row r="735" spans="1:10" x14ac:dyDescent="0.25">
      <c r="A735" s="67"/>
      <c r="B735" s="67"/>
      <c r="C735" s="67"/>
      <c r="D735" s="67"/>
      <c r="E735" s="67" t="s">
        <v>390</v>
      </c>
      <c r="F735" s="68">
        <v>42910</v>
      </c>
      <c r="G735" s="67"/>
      <c r="H735" s="67" t="s">
        <v>519</v>
      </c>
      <c r="I735" s="67" t="s">
        <v>520</v>
      </c>
      <c r="J735" s="36">
        <v>-1500</v>
      </c>
    </row>
    <row r="736" spans="1:10" x14ac:dyDescent="0.25">
      <c r="A736" s="67"/>
      <c r="B736" s="67"/>
      <c r="C736" s="67"/>
      <c r="D736" s="67"/>
      <c r="E736" s="67" t="s">
        <v>423</v>
      </c>
      <c r="F736" s="68">
        <v>43069</v>
      </c>
      <c r="G736" s="67"/>
      <c r="H736" s="67"/>
      <c r="I736" s="67" t="s">
        <v>1213</v>
      </c>
      <c r="J736" s="36">
        <v>5000</v>
      </c>
    </row>
    <row r="737" spans="1:10" x14ac:dyDescent="0.25">
      <c r="A737" s="67"/>
      <c r="B737" s="67"/>
      <c r="C737" s="67"/>
      <c r="D737" s="67"/>
      <c r="E737" s="67" t="s">
        <v>383</v>
      </c>
      <c r="F737" s="68">
        <v>43100</v>
      </c>
      <c r="G737" s="67" t="s">
        <v>1026</v>
      </c>
      <c r="H737" s="67"/>
      <c r="I737" s="67" t="s">
        <v>1214</v>
      </c>
      <c r="J737" s="36">
        <v>5000</v>
      </c>
    </row>
    <row r="738" spans="1:10" ht="15.75" thickBot="1" x14ac:dyDescent="0.3">
      <c r="A738" s="67"/>
      <c r="B738" s="67"/>
      <c r="C738" s="67"/>
      <c r="D738" s="67"/>
      <c r="E738" s="67" t="s">
        <v>383</v>
      </c>
      <c r="F738" s="68">
        <v>43281</v>
      </c>
      <c r="G738" s="67" t="s">
        <v>1175</v>
      </c>
      <c r="H738" s="67"/>
      <c r="I738" s="67" t="s">
        <v>1176</v>
      </c>
      <c r="J738" s="37">
        <v>20</v>
      </c>
    </row>
    <row r="739" spans="1:10" x14ac:dyDescent="0.25">
      <c r="A739" s="67"/>
      <c r="B739" s="67"/>
      <c r="C739" s="67" t="s">
        <v>1215</v>
      </c>
      <c r="D739" s="67"/>
      <c r="E739" s="67"/>
      <c r="F739" s="68"/>
      <c r="G739" s="67"/>
      <c r="H739" s="67"/>
      <c r="I739" s="67"/>
      <c r="J739" s="36">
        <f>ROUND(SUM(J731:J738),5)</f>
        <v>10020</v>
      </c>
    </row>
    <row r="740" spans="1:10" x14ac:dyDescent="0.25">
      <c r="A740" s="64"/>
      <c r="B740" s="64"/>
      <c r="C740" s="64" t="s">
        <v>1216</v>
      </c>
      <c r="D740" s="64"/>
      <c r="E740" s="64"/>
      <c r="F740" s="65"/>
      <c r="G740" s="64"/>
      <c r="H740" s="64"/>
      <c r="I740" s="64"/>
      <c r="J740" s="57"/>
    </row>
    <row r="741" spans="1:10" ht="15.75" thickBot="1" x14ac:dyDescent="0.3">
      <c r="A741" s="63"/>
      <c r="B741" s="63"/>
      <c r="C741" s="63"/>
      <c r="D741" s="67"/>
      <c r="E741" s="67" t="s">
        <v>383</v>
      </c>
      <c r="F741" s="68">
        <v>42370</v>
      </c>
      <c r="G741" s="67" t="s">
        <v>410</v>
      </c>
      <c r="H741" s="67"/>
      <c r="I741" s="67" t="s">
        <v>411</v>
      </c>
      <c r="J741" s="37">
        <v>500</v>
      </c>
    </row>
    <row r="742" spans="1:10" x14ac:dyDescent="0.25">
      <c r="A742" s="67"/>
      <c r="B742" s="67"/>
      <c r="C742" s="67" t="s">
        <v>1217</v>
      </c>
      <c r="D742" s="67"/>
      <c r="E742" s="67"/>
      <c r="F742" s="68"/>
      <c r="G742" s="67"/>
      <c r="H742" s="67"/>
      <c r="I742" s="67"/>
      <c r="J742" s="36">
        <f>ROUND(SUM(J740:J741),5)</f>
        <v>500</v>
      </c>
    </row>
    <row r="743" spans="1:10" x14ac:dyDescent="0.25">
      <c r="A743" s="64"/>
      <c r="B743" s="64"/>
      <c r="C743" s="64" t="s">
        <v>1218</v>
      </c>
      <c r="D743" s="64"/>
      <c r="E743" s="64"/>
      <c r="F743" s="65"/>
      <c r="G743" s="64"/>
      <c r="H743" s="64"/>
      <c r="I743" s="64"/>
      <c r="J743" s="57"/>
    </row>
    <row r="744" spans="1:10" x14ac:dyDescent="0.25">
      <c r="A744" s="67"/>
      <c r="B744" s="67"/>
      <c r="C744" s="67"/>
      <c r="D744" s="67"/>
      <c r="E744" s="67" t="s">
        <v>383</v>
      </c>
      <c r="F744" s="68">
        <v>42370</v>
      </c>
      <c r="G744" s="67" t="s">
        <v>410</v>
      </c>
      <c r="H744" s="67"/>
      <c r="I744" s="67" t="s">
        <v>411</v>
      </c>
      <c r="J744" s="36">
        <v>500</v>
      </c>
    </row>
    <row r="745" spans="1:10" x14ac:dyDescent="0.25">
      <c r="A745" s="67"/>
      <c r="B745" s="67"/>
      <c r="C745" s="67"/>
      <c r="D745" s="67"/>
      <c r="E745" s="67" t="s">
        <v>383</v>
      </c>
      <c r="F745" s="68">
        <v>42947</v>
      </c>
      <c r="G745" s="67" t="s">
        <v>1219</v>
      </c>
      <c r="H745" s="67"/>
      <c r="I745" s="67" t="s">
        <v>1220</v>
      </c>
      <c r="J745" s="36">
        <v>1000</v>
      </c>
    </row>
    <row r="746" spans="1:10" x14ac:dyDescent="0.25">
      <c r="A746" s="67"/>
      <c r="B746" s="67"/>
      <c r="C746" s="67"/>
      <c r="D746" s="67"/>
      <c r="E746" s="67" t="s">
        <v>390</v>
      </c>
      <c r="F746" s="68">
        <v>42983</v>
      </c>
      <c r="G746" s="67" t="s">
        <v>1218</v>
      </c>
      <c r="H746" s="67" t="s">
        <v>1221</v>
      </c>
      <c r="I746" s="67" t="s">
        <v>1222</v>
      </c>
      <c r="J746" s="36">
        <v>-155.13</v>
      </c>
    </row>
    <row r="747" spans="1:10" x14ac:dyDescent="0.25">
      <c r="A747" s="67"/>
      <c r="B747" s="67"/>
      <c r="C747" s="67"/>
      <c r="D747" s="67"/>
      <c r="E747" s="67" t="s">
        <v>390</v>
      </c>
      <c r="F747" s="68">
        <v>42983</v>
      </c>
      <c r="G747" s="67" t="s">
        <v>1218</v>
      </c>
      <c r="H747" s="67" t="s">
        <v>1223</v>
      </c>
      <c r="I747" s="67" t="s">
        <v>1222</v>
      </c>
      <c r="J747" s="36">
        <v>-155.13</v>
      </c>
    </row>
    <row r="748" spans="1:10" x14ac:dyDescent="0.25">
      <c r="A748" s="67"/>
      <c r="B748" s="67"/>
      <c r="C748" s="67"/>
      <c r="D748" s="67"/>
      <c r="E748" s="67" t="s">
        <v>390</v>
      </c>
      <c r="F748" s="68">
        <v>42983</v>
      </c>
      <c r="G748" s="67" t="s">
        <v>1218</v>
      </c>
      <c r="H748" s="67" t="s">
        <v>1224</v>
      </c>
      <c r="I748" s="67" t="s">
        <v>1222</v>
      </c>
      <c r="J748" s="36">
        <v>-155.13</v>
      </c>
    </row>
    <row r="749" spans="1:10" x14ac:dyDescent="0.25">
      <c r="A749" s="67"/>
      <c r="B749" s="67"/>
      <c r="C749" s="67"/>
      <c r="D749" s="67"/>
      <c r="E749" s="67" t="s">
        <v>390</v>
      </c>
      <c r="F749" s="68">
        <v>42983</v>
      </c>
      <c r="G749" s="67" t="s">
        <v>1218</v>
      </c>
      <c r="H749" s="67" t="s">
        <v>1225</v>
      </c>
      <c r="I749" s="67" t="s">
        <v>1222</v>
      </c>
      <c r="J749" s="36">
        <v>-154.94999999999999</v>
      </c>
    </row>
    <row r="750" spans="1:10" x14ac:dyDescent="0.25">
      <c r="A750" s="67"/>
      <c r="B750" s="67"/>
      <c r="C750" s="67"/>
      <c r="D750" s="67"/>
      <c r="E750" s="67" t="s">
        <v>390</v>
      </c>
      <c r="F750" s="68">
        <v>42983</v>
      </c>
      <c r="G750" s="67" t="s">
        <v>1218</v>
      </c>
      <c r="H750" s="67" t="s">
        <v>1226</v>
      </c>
      <c r="I750" s="67" t="s">
        <v>1222</v>
      </c>
      <c r="J750" s="36">
        <v>-154.94999999999999</v>
      </c>
    </row>
    <row r="751" spans="1:10" x14ac:dyDescent="0.25">
      <c r="A751" s="67"/>
      <c r="B751" s="67"/>
      <c r="C751" s="67"/>
      <c r="D751" s="67"/>
      <c r="E751" s="67" t="s">
        <v>390</v>
      </c>
      <c r="F751" s="68">
        <v>42983</v>
      </c>
      <c r="G751" s="67" t="s">
        <v>1218</v>
      </c>
      <c r="H751" s="67" t="s">
        <v>1227</v>
      </c>
      <c r="I751" s="67" t="s">
        <v>1222</v>
      </c>
      <c r="J751" s="36">
        <v>-154.94999999999999</v>
      </c>
    </row>
    <row r="752" spans="1:10" x14ac:dyDescent="0.25">
      <c r="A752" s="67"/>
      <c r="B752" s="67"/>
      <c r="C752" s="67"/>
      <c r="D752" s="67"/>
      <c r="E752" s="67" t="s">
        <v>390</v>
      </c>
      <c r="F752" s="68">
        <v>42983</v>
      </c>
      <c r="G752" s="67" t="s">
        <v>1218</v>
      </c>
      <c r="H752" s="67" t="s">
        <v>1228</v>
      </c>
      <c r="I752" s="67" t="s">
        <v>1222</v>
      </c>
      <c r="J752" s="36">
        <v>-154.94999999999999</v>
      </c>
    </row>
    <row r="753" spans="1:10" x14ac:dyDescent="0.25">
      <c r="A753" s="67"/>
      <c r="B753" s="67"/>
      <c r="C753" s="67"/>
      <c r="D753" s="67"/>
      <c r="E753" s="67" t="s">
        <v>390</v>
      </c>
      <c r="F753" s="68">
        <v>42983</v>
      </c>
      <c r="G753" s="67" t="s">
        <v>1218</v>
      </c>
      <c r="H753" s="67" t="s">
        <v>1229</v>
      </c>
      <c r="I753" s="67" t="s">
        <v>1222</v>
      </c>
      <c r="J753" s="36">
        <v>-154.94999999999999</v>
      </c>
    </row>
    <row r="754" spans="1:10" x14ac:dyDescent="0.25">
      <c r="A754" s="67"/>
      <c r="B754" s="67"/>
      <c r="C754" s="67"/>
      <c r="D754" s="67"/>
      <c r="E754" s="67" t="s">
        <v>390</v>
      </c>
      <c r="F754" s="68">
        <v>42983</v>
      </c>
      <c r="G754" s="67" t="s">
        <v>1218</v>
      </c>
      <c r="H754" s="67" t="s">
        <v>1230</v>
      </c>
      <c r="I754" s="67" t="s">
        <v>1231</v>
      </c>
      <c r="J754" s="36">
        <v>-124.2</v>
      </c>
    </row>
    <row r="755" spans="1:10" x14ac:dyDescent="0.25">
      <c r="A755" s="67"/>
      <c r="B755" s="67"/>
      <c r="C755" s="67"/>
      <c r="D755" s="67"/>
      <c r="E755" s="67" t="s">
        <v>390</v>
      </c>
      <c r="F755" s="68">
        <v>42983</v>
      </c>
      <c r="G755" s="67" t="s">
        <v>1218</v>
      </c>
      <c r="H755" s="67" t="s">
        <v>1232</v>
      </c>
      <c r="I755" s="67" t="s">
        <v>1231</v>
      </c>
      <c r="J755" s="36">
        <v>-124.2</v>
      </c>
    </row>
    <row r="756" spans="1:10" x14ac:dyDescent="0.25">
      <c r="A756" s="67"/>
      <c r="B756" s="67"/>
      <c r="C756" s="67"/>
      <c r="D756" s="67"/>
      <c r="E756" s="67" t="s">
        <v>390</v>
      </c>
      <c r="F756" s="68">
        <v>42983</v>
      </c>
      <c r="G756" s="67" t="s">
        <v>1218</v>
      </c>
      <c r="H756" s="67" t="s">
        <v>1233</v>
      </c>
      <c r="I756" s="67" t="s">
        <v>1231</v>
      </c>
      <c r="J756" s="36">
        <v>-124.2</v>
      </c>
    </row>
    <row r="757" spans="1:10" x14ac:dyDescent="0.25">
      <c r="A757" s="67"/>
      <c r="B757" s="67"/>
      <c r="C757" s="67"/>
      <c r="D757" s="67"/>
      <c r="E757" s="67" t="s">
        <v>390</v>
      </c>
      <c r="F757" s="68">
        <v>42983</v>
      </c>
      <c r="G757" s="67" t="s">
        <v>1218</v>
      </c>
      <c r="H757" s="67" t="s">
        <v>1234</v>
      </c>
      <c r="I757" s="67" t="s">
        <v>1231</v>
      </c>
      <c r="J757" s="36">
        <v>-124.19</v>
      </c>
    </row>
    <row r="758" spans="1:10" x14ac:dyDescent="0.25">
      <c r="A758" s="67"/>
      <c r="B758" s="67"/>
      <c r="C758" s="67"/>
      <c r="D758" s="67"/>
      <c r="E758" s="67" t="s">
        <v>390</v>
      </c>
      <c r="F758" s="68">
        <v>42983</v>
      </c>
      <c r="G758" s="67" t="s">
        <v>1218</v>
      </c>
      <c r="H758" s="67" t="s">
        <v>1235</v>
      </c>
      <c r="I758" s="67" t="s">
        <v>1231</v>
      </c>
      <c r="J758" s="36">
        <v>-124.2</v>
      </c>
    </row>
    <row r="759" spans="1:10" x14ac:dyDescent="0.25">
      <c r="A759" s="67"/>
      <c r="B759" s="67"/>
      <c r="C759" s="67"/>
      <c r="D759" s="67"/>
      <c r="E759" s="67" t="s">
        <v>390</v>
      </c>
      <c r="F759" s="68">
        <v>42983</v>
      </c>
      <c r="G759" s="67" t="s">
        <v>1218</v>
      </c>
      <c r="H759" s="67" t="s">
        <v>1236</v>
      </c>
      <c r="I759" s="67" t="s">
        <v>1231</v>
      </c>
      <c r="J759" s="36">
        <v>-124.2</v>
      </c>
    </row>
    <row r="760" spans="1:10" x14ac:dyDescent="0.25">
      <c r="A760" s="67"/>
      <c r="B760" s="67"/>
      <c r="C760" s="67"/>
      <c r="D760" s="67"/>
      <c r="E760" s="67" t="s">
        <v>390</v>
      </c>
      <c r="F760" s="68">
        <v>42983</v>
      </c>
      <c r="G760" s="67" t="s">
        <v>1218</v>
      </c>
      <c r="H760" s="67" t="s">
        <v>1237</v>
      </c>
      <c r="I760" s="67" t="s">
        <v>1238</v>
      </c>
      <c r="J760" s="36">
        <v>-82.79</v>
      </c>
    </row>
    <row r="761" spans="1:10" x14ac:dyDescent="0.25">
      <c r="A761" s="67"/>
      <c r="B761" s="67"/>
      <c r="C761" s="67"/>
      <c r="D761" s="67"/>
      <c r="E761" s="67" t="s">
        <v>390</v>
      </c>
      <c r="F761" s="68">
        <v>42983</v>
      </c>
      <c r="G761" s="67" t="s">
        <v>1218</v>
      </c>
      <c r="H761" s="67" t="s">
        <v>1239</v>
      </c>
      <c r="I761" s="67" t="s">
        <v>1238</v>
      </c>
      <c r="J761" s="36">
        <v>-82.79</v>
      </c>
    </row>
    <row r="762" spans="1:10" x14ac:dyDescent="0.25">
      <c r="A762" s="67"/>
      <c r="B762" s="67"/>
      <c r="C762" s="67"/>
      <c r="D762" s="67"/>
      <c r="E762" s="67" t="s">
        <v>390</v>
      </c>
      <c r="F762" s="68">
        <v>42983</v>
      </c>
      <c r="G762" s="67" t="s">
        <v>1218</v>
      </c>
      <c r="H762" s="67" t="s">
        <v>1240</v>
      </c>
      <c r="I762" s="67" t="s">
        <v>1238</v>
      </c>
      <c r="J762" s="36">
        <v>-82.79</v>
      </c>
    </row>
    <row r="763" spans="1:10" x14ac:dyDescent="0.25">
      <c r="A763" s="67"/>
      <c r="B763" s="67"/>
      <c r="C763" s="67"/>
      <c r="D763" s="67"/>
      <c r="E763" s="67" t="s">
        <v>390</v>
      </c>
      <c r="F763" s="68">
        <v>42983</v>
      </c>
      <c r="G763" s="67" t="s">
        <v>1218</v>
      </c>
      <c r="H763" s="67" t="s">
        <v>1241</v>
      </c>
      <c r="I763" s="67" t="s">
        <v>1238</v>
      </c>
      <c r="J763" s="36">
        <v>-82.79</v>
      </c>
    </row>
    <row r="764" spans="1:10" x14ac:dyDescent="0.25">
      <c r="A764" s="67"/>
      <c r="B764" s="67"/>
      <c r="C764" s="67"/>
      <c r="D764" s="67"/>
      <c r="E764" s="67" t="s">
        <v>390</v>
      </c>
      <c r="F764" s="68">
        <v>42983</v>
      </c>
      <c r="G764" s="67" t="s">
        <v>1218</v>
      </c>
      <c r="H764" s="67" t="s">
        <v>1242</v>
      </c>
      <c r="I764" s="67" t="s">
        <v>1238</v>
      </c>
      <c r="J764" s="36">
        <v>-82.79</v>
      </c>
    </row>
    <row r="765" spans="1:10" x14ac:dyDescent="0.25">
      <c r="A765" s="67"/>
      <c r="B765" s="67"/>
      <c r="C765" s="67"/>
      <c r="D765" s="67"/>
      <c r="E765" s="67" t="s">
        <v>390</v>
      </c>
      <c r="F765" s="68">
        <v>42983</v>
      </c>
      <c r="G765" s="67" t="s">
        <v>1218</v>
      </c>
      <c r="H765" s="67" t="s">
        <v>1243</v>
      </c>
      <c r="I765" s="67" t="s">
        <v>1238</v>
      </c>
      <c r="J765" s="36">
        <v>-82.79</v>
      </c>
    </row>
    <row r="766" spans="1:10" x14ac:dyDescent="0.25">
      <c r="A766" s="67"/>
      <c r="B766" s="67"/>
      <c r="C766" s="67"/>
      <c r="D766" s="67"/>
      <c r="E766" s="67" t="s">
        <v>390</v>
      </c>
      <c r="F766" s="68">
        <v>42983</v>
      </c>
      <c r="G766" s="67" t="s">
        <v>1218</v>
      </c>
      <c r="H766" s="67" t="s">
        <v>1221</v>
      </c>
      <c r="I766" s="67" t="s">
        <v>766</v>
      </c>
      <c r="J766" s="36">
        <v>-0.79</v>
      </c>
    </row>
    <row r="767" spans="1:10" x14ac:dyDescent="0.25">
      <c r="A767" s="67"/>
      <c r="B767" s="67"/>
      <c r="C767" s="67"/>
      <c r="D767" s="67"/>
      <c r="E767" s="67" t="s">
        <v>390</v>
      </c>
      <c r="F767" s="68">
        <v>42983</v>
      </c>
      <c r="G767" s="67" t="s">
        <v>1218</v>
      </c>
      <c r="H767" s="67" t="s">
        <v>1223</v>
      </c>
      <c r="I767" s="67" t="s">
        <v>766</v>
      </c>
      <c r="J767" s="36">
        <v>-0.79</v>
      </c>
    </row>
    <row r="768" spans="1:10" x14ac:dyDescent="0.25">
      <c r="A768" s="67"/>
      <c r="B768" s="67"/>
      <c r="C768" s="67"/>
      <c r="D768" s="67"/>
      <c r="E768" s="67" t="s">
        <v>390</v>
      </c>
      <c r="F768" s="68">
        <v>42983</v>
      </c>
      <c r="G768" s="67" t="s">
        <v>1218</v>
      </c>
      <c r="H768" s="67" t="s">
        <v>1224</v>
      </c>
      <c r="I768" s="67" t="s">
        <v>1244</v>
      </c>
      <c r="J768" s="36">
        <v>-0.79</v>
      </c>
    </row>
    <row r="769" spans="1:10" x14ac:dyDescent="0.25">
      <c r="A769" s="67"/>
      <c r="B769" s="67"/>
      <c r="C769" s="67"/>
      <c r="D769" s="67"/>
      <c r="E769" s="67" t="s">
        <v>390</v>
      </c>
      <c r="F769" s="68">
        <v>42983</v>
      </c>
      <c r="G769" s="67" t="s">
        <v>1218</v>
      </c>
      <c r="H769" s="67" t="s">
        <v>1225</v>
      </c>
      <c r="I769" s="67" t="s">
        <v>766</v>
      </c>
      <c r="J769" s="36">
        <v>-0.79</v>
      </c>
    </row>
    <row r="770" spans="1:10" x14ac:dyDescent="0.25">
      <c r="A770" s="67"/>
      <c r="B770" s="67"/>
      <c r="C770" s="67"/>
      <c r="D770" s="67"/>
      <c r="E770" s="67" t="s">
        <v>390</v>
      </c>
      <c r="F770" s="68">
        <v>42983</v>
      </c>
      <c r="G770" s="67" t="s">
        <v>1218</v>
      </c>
      <c r="H770" s="67" t="s">
        <v>1226</v>
      </c>
      <c r="I770" s="67" t="s">
        <v>766</v>
      </c>
      <c r="J770" s="36">
        <v>-0.79</v>
      </c>
    </row>
    <row r="771" spans="1:10" x14ac:dyDescent="0.25">
      <c r="A771" s="67"/>
      <c r="B771" s="67"/>
      <c r="C771" s="67"/>
      <c r="D771" s="67"/>
      <c r="E771" s="67" t="s">
        <v>390</v>
      </c>
      <c r="F771" s="68">
        <v>42983</v>
      </c>
      <c r="G771" s="67" t="s">
        <v>1218</v>
      </c>
      <c r="H771" s="67" t="s">
        <v>1227</v>
      </c>
      <c r="I771" s="67" t="s">
        <v>766</v>
      </c>
      <c r="J771" s="36">
        <v>-0.79</v>
      </c>
    </row>
    <row r="772" spans="1:10" x14ac:dyDescent="0.25">
      <c r="A772" s="67"/>
      <c r="B772" s="67"/>
      <c r="C772" s="67"/>
      <c r="D772" s="67"/>
      <c r="E772" s="67" t="s">
        <v>390</v>
      </c>
      <c r="F772" s="68">
        <v>42983</v>
      </c>
      <c r="G772" s="67" t="s">
        <v>1218</v>
      </c>
      <c r="H772" s="67" t="s">
        <v>1228</v>
      </c>
      <c r="I772" s="67" t="s">
        <v>766</v>
      </c>
      <c r="J772" s="36">
        <v>-0.79</v>
      </c>
    </row>
    <row r="773" spans="1:10" x14ac:dyDescent="0.25">
      <c r="A773" s="67"/>
      <c r="B773" s="67"/>
      <c r="C773" s="67"/>
      <c r="D773" s="67"/>
      <c r="E773" s="67" t="s">
        <v>390</v>
      </c>
      <c r="F773" s="68">
        <v>42983</v>
      </c>
      <c r="G773" s="67" t="s">
        <v>1218</v>
      </c>
      <c r="H773" s="67" t="s">
        <v>1229</v>
      </c>
      <c r="I773" s="67" t="s">
        <v>766</v>
      </c>
      <c r="J773" s="36">
        <v>-0.79</v>
      </c>
    </row>
    <row r="774" spans="1:10" x14ac:dyDescent="0.25">
      <c r="A774" s="67"/>
      <c r="B774" s="67"/>
      <c r="C774" s="67"/>
      <c r="D774" s="67"/>
      <c r="E774" s="67" t="s">
        <v>390</v>
      </c>
      <c r="F774" s="68">
        <v>42983</v>
      </c>
      <c r="G774" s="67" t="s">
        <v>1218</v>
      </c>
      <c r="H774" s="67" t="s">
        <v>1230</v>
      </c>
      <c r="I774" s="67" t="s">
        <v>1245</v>
      </c>
      <c r="J774" s="36">
        <v>-3.74</v>
      </c>
    </row>
    <row r="775" spans="1:10" x14ac:dyDescent="0.25">
      <c r="A775" s="67"/>
      <c r="B775" s="67"/>
      <c r="C775" s="67"/>
      <c r="D775" s="67"/>
      <c r="E775" s="67" t="s">
        <v>390</v>
      </c>
      <c r="F775" s="68">
        <v>42983</v>
      </c>
      <c r="G775" s="67" t="s">
        <v>1218</v>
      </c>
      <c r="H775" s="67" t="s">
        <v>1232</v>
      </c>
      <c r="I775" s="67" t="s">
        <v>1245</v>
      </c>
      <c r="J775" s="36">
        <v>-3.74</v>
      </c>
    </row>
    <row r="776" spans="1:10" x14ac:dyDescent="0.25">
      <c r="A776" s="67"/>
      <c r="B776" s="67"/>
      <c r="C776" s="67"/>
      <c r="D776" s="67"/>
      <c r="E776" s="67" t="s">
        <v>390</v>
      </c>
      <c r="F776" s="68">
        <v>42983</v>
      </c>
      <c r="G776" s="67" t="s">
        <v>1218</v>
      </c>
      <c r="H776" s="67" t="s">
        <v>1233</v>
      </c>
      <c r="I776" s="67" t="s">
        <v>1245</v>
      </c>
      <c r="J776" s="36">
        <v>-3.74</v>
      </c>
    </row>
    <row r="777" spans="1:10" x14ac:dyDescent="0.25">
      <c r="A777" s="67"/>
      <c r="B777" s="67"/>
      <c r="C777" s="67"/>
      <c r="D777" s="67"/>
      <c r="E777" s="67" t="s">
        <v>390</v>
      </c>
      <c r="F777" s="68">
        <v>42983</v>
      </c>
      <c r="G777" s="67" t="s">
        <v>1218</v>
      </c>
      <c r="H777" s="67" t="s">
        <v>1234</v>
      </c>
      <c r="I777" s="67" t="s">
        <v>1246</v>
      </c>
      <c r="J777" s="36">
        <v>-7.18</v>
      </c>
    </row>
    <row r="778" spans="1:10" x14ac:dyDescent="0.25">
      <c r="A778" s="67"/>
      <c r="B778" s="67"/>
      <c r="C778" s="67"/>
      <c r="D778" s="67"/>
      <c r="E778" s="67" t="s">
        <v>390</v>
      </c>
      <c r="F778" s="68">
        <v>42983</v>
      </c>
      <c r="G778" s="67" t="s">
        <v>1218</v>
      </c>
      <c r="H778" s="67" t="s">
        <v>1235</v>
      </c>
      <c r="I778" s="67" t="s">
        <v>1247</v>
      </c>
      <c r="J778" s="36">
        <v>-3.74</v>
      </c>
    </row>
    <row r="779" spans="1:10" x14ac:dyDescent="0.25">
      <c r="A779" s="67"/>
      <c r="B779" s="67"/>
      <c r="C779" s="67"/>
      <c r="D779" s="67"/>
      <c r="E779" s="67" t="s">
        <v>390</v>
      </c>
      <c r="F779" s="68">
        <v>42983</v>
      </c>
      <c r="G779" s="67" t="s">
        <v>1218</v>
      </c>
      <c r="H779" s="67" t="s">
        <v>1236</v>
      </c>
      <c r="I779" s="67" t="s">
        <v>1247</v>
      </c>
      <c r="J779" s="36">
        <v>-3.74</v>
      </c>
    </row>
    <row r="780" spans="1:10" x14ac:dyDescent="0.25">
      <c r="A780" s="67"/>
      <c r="B780" s="67"/>
      <c r="C780" s="67"/>
      <c r="D780" s="67"/>
      <c r="E780" s="67" t="s">
        <v>390</v>
      </c>
      <c r="F780" s="68">
        <v>42983</v>
      </c>
      <c r="G780" s="67" t="s">
        <v>1218</v>
      </c>
      <c r="H780" s="67" t="s">
        <v>1237</v>
      </c>
      <c r="I780" s="67" t="s">
        <v>1247</v>
      </c>
      <c r="J780" s="36">
        <v>-2.5</v>
      </c>
    </row>
    <row r="781" spans="1:10" x14ac:dyDescent="0.25">
      <c r="A781" s="67"/>
      <c r="B781" s="67"/>
      <c r="C781" s="67"/>
      <c r="D781" s="67"/>
      <c r="E781" s="67" t="s">
        <v>390</v>
      </c>
      <c r="F781" s="68">
        <v>42983</v>
      </c>
      <c r="G781" s="67" t="s">
        <v>1218</v>
      </c>
      <c r="H781" s="67" t="s">
        <v>1239</v>
      </c>
      <c r="I781" s="67" t="s">
        <v>1247</v>
      </c>
      <c r="J781" s="36">
        <v>-2.5</v>
      </c>
    </row>
    <row r="782" spans="1:10" x14ac:dyDescent="0.25">
      <c r="A782" s="67"/>
      <c r="B782" s="67"/>
      <c r="C782" s="67"/>
      <c r="D782" s="67"/>
      <c r="E782" s="67" t="s">
        <v>390</v>
      </c>
      <c r="F782" s="68">
        <v>42983</v>
      </c>
      <c r="G782" s="67" t="s">
        <v>1218</v>
      </c>
      <c r="H782" s="67" t="s">
        <v>1240</v>
      </c>
      <c r="I782" s="67" t="s">
        <v>1247</v>
      </c>
      <c r="J782" s="36">
        <v>-2.5</v>
      </c>
    </row>
    <row r="783" spans="1:10" x14ac:dyDescent="0.25">
      <c r="A783" s="67"/>
      <c r="B783" s="67"/>
      <c r="C783" s="67"/>
      <c r="D783" s="67"/>
      <c r="E783" s="67" t="s">
        <v>390</v>
      </c>
      <c r="F783" s="68">
        <v>42983</v>
      </c>
      <c r="G783" s="67" t="s">
        <v>1218</v>
      </c>
      <c r="H783" s="67" t="s">
        <v>1241</v>
      </c>
      <c r="I783" s="67" t="s">
        <v>1247</v>
      </c>
      <c r="J783" s="36">
        <v>-2.5</v>
      </c>
    </row>
    <row r="784" spans="1:10" x14ac:dyDescent="0.25">
      <c r="A784" s="67"/>
      <c r="B784" s="67"/>
      <c r="C784" s="67"/>
      <c r="D784" s="67"/>
      <c r="E784" s="67" t="s">
        <v>390</v>
      </c>
      <c r="F784" s="68">
        <v>42983</v>
      </c>
      <c r="G784" s="67" t="s">
        <v>1218</v>
      </c>
      <c r="H784" s="67" t="s">
        <v>1242</v>
      </c>
      <c r="I784" s="67" t="s">
        <v>1247</v>
      </c>
      <c r="J784" s="36">
        <v>-2.5</v>
      </c>
    </row>
    <row r="785" spans="1:10" x14ac:dyDescent="0.25">
      <c r="A785" s="67"/>
      <c r="B785" s="67"/>
      <c r="C785" s="67"/>
      <c r="D785" s="67"/>
      <c r="E785" s="67" t="s">
        <v>390</v>
      </c>
      <c r="F785" s="68">
        <v>42983</v>
      </c>
      <c r="G785" s="67" t="s">
        <v>1218</v>
      </c>
      <c r="H785" s="67" t="s">
        <v>1243</v>
      </c>
      <c r="I785" s="67" t="s">
        <v>1247</v>
      </c>
      <c r="J785" s="36">
        <v>-2.5</v>
      </c>
    </row>
    <row r="786" spans="1:10" x14ac:dyDescent="0.25">
      <c r="A786" s="67"/>
      <c r="B786" s="67"/>
      <c r="C786" s="67"/>
      <c r="D786" s="67"/>
      <c r="E786" s="67" t="s">
        <v>383</v>
      </c>
      <c r="F786" s="68">
        <v>43373</v>
      </c>
      <c r="G786" s="67" t="s">
        <v>396</v>
      </c>
      <c r="H786" s="67"/>
      <c r="I786" s="67" t="s">
        <v>1248</v>
      </c>
      <c r="J786" s="36">
        <v>1029.27</v>
      </c>
    </row>
    <row r="787" spans="1:10" ht="15.75" thickBot="1" x14ac:dyDescent="0.3">
      <c r="A787" s="67"/>
      <c r="B787" s="67"/>
      <c r="C787" s="67"/>
      <c r="D787" s="67"/>
      <c r="E787" s="67" t="s">
        <v>383</v>
      </c>
      <c r="F787" s="68">
        <v>43455</v>
      </c>
      <c r="G787" s="67" t="s">
        <v>1240</v>
      </c>
      <c r="H787" s="67"/>
      <c r="I787" s="67" t="s">
        <v>1249</v>
      </c>
      <c r="J787" s="37">
        <v>76.13</v>
      </c>
    </row>
    <row r="788" spans="1:10" x14ac:dyDescent="0.25">
      <c r="A788" s="67"/>
      <c r="B788" s="67"/>
      <c r="C788" s="67" t="s">
        <v>1250</v>
      </c>
      <c r="D788" s="67"/>
      <c r="E788" s="67"/>
      <c r="F788" s="68"/>
      <c r="G788" s="67"/>
      <c r="H788" s="67"/>
      <c r="I788" s="67"/>
      <c r="J788" s="36">
        <f>ROUND(SUM(J743:J787),5)</f>
        <v>76.13</v>
      </c>
    </row>
    <row r="789" spans="1:10" x14ac:dyDescent="0.25">
      <c r="A789" s="64"/>
      <c r="B789" s="64"/>
      <c r="C789" s="64" t="s">
        <v>1251</v>
      </c>
      <c r="D789" s="64"/>
      <c r="E789" s="64"/>
      <c r="F789" s="65"/>
      <c r="G789" s="64"/>
      <c r="H789" s="64"/>
      <c r="I789" s="64"/>
      <c r="J789" s="57"/>
    </row>
    <row r="790" spans="1:10" x14ac:dyDescent="0.25">
      <c r="A790" s="67"/>
      <c r="B790" s="67"/>
      <c r="C790" s="67"/>
      <c r="D790" s="67"/>
      <c r="E790" s="67" t="s">
        <v>383</v>
      </c>
      <c r="F790" s="68">
        <v>42370</v>
      </c>
      <c r="G790" s="67" t="s">
        <v>410</v>
      </c>
      <c r="H790" s="67"/>
      <c r="I790" s="67" t="s">
        <v>411</v>
      </c>
      <c r="J790" s="36">
        <v>500</v>
      </c>
    </row>
    <row r="791" spans="1:10" x14ac:dyDescent="0.25">
      <c r="A791" s="67"/>
      <c r="B791" s="67"/>
      <c r="C791" s="67"/>
      <c r="D791" s="67"/>
      <c r="E791" s="67" t="s">
        <v>383</v>
      </c>
      <c r="F791" s="68">
        <v>42522</v>
      </c>
      <c r="G791" s="67" t="s">
        <v>1252</v>
      </c>
      <c r="H791" s="67" t="s">
        <v>1253</v>
      </c>
      <c r="I791" s="67" t="s">
        <v>1254</v>
      </c>
      <c r="J791" s="36">
        <v>1000</v>
      </c>
    </row>
    <row r="792" spans="1:10" x14ac:dyDescent="0.25">
      <c r="A792" s="67"/>
      <c r="B792" s="67"/>
      <c r="C792" s="67"/>
      <c r="D792" s="67"/>
      <c r="E792" s="67" t="s">
        <v>426</v>
      </c>
      <c r="F792" s="68">
        <v>42579</v>
      </c>
      <c r="G792" s="67"/>
      <c r="H792" s="67" t="s">
        <v>1255</v>
      </c>
      <c r="I792" s="67" t="s">
        <v>1256</v>
      </c>
      <c r="J792" s="36">
        <v>-250</v>
      </c>
    </row>
    <row r="793" spans="1:10" ht="15.75" thickBot="1" x14ac:dyDescent="0.3">
      <c r="A793" s="67"/>
      <c r="B793" s="67"/>
      <c r="C793" s="67"/>
      <c r="D793" s="67"/>
      <c r="E793" s="67" t="s">
        <v>426</v>
      </c>
      <c r="F793" s="68">
        <v>42583</v>
      </c>
      <c r="G793" s="67"/>
      <c r="H793" s="67" t="s">
        <v>691</v>
      </c>
      <c r="I793" s="67" t="s">
        <v>1257</v>
      </c>
      <c r="J793" s="37">
        <v>-250</v>
      </c>
    </row>
    <row r="794" spans="1:10" x14ac:dyDescent="0.25">
      <c r="A794" s="67"/>
      <c r="B794" s="67"/>
      <c r="C794" s="67" t="s">
        <v>1258</v>
      </c>
      <c r="D794" s="67"/>
      <c r="E794" s="67"/>
      <c r="F794" s="68"/>
      <c r="G794" s="67"/>
      <c r="H794" s="67"/>
      <c r="I794" s="67"/>
      <c r="J794" s="36">
        <f>ROUND(SUM(J789:J793),5)</f>
        <v>1000</v>
      </c>
    </row>
    <row r="795" spans="1:10" x14ac:dyDescent="0.25">
      <c r="A795" s="64"/>
      <c r="B795" s="64"/>
      <c r="C795" s="64" t="s">
        <v>1259</v>
      </c>
      <c r="D795" s="64"/>
      <c r="E795" s="64"/>
      <c r="F795" s="65"/>
      <c r="G795" s="64"/>
      <c r="H795" s="64"/>
      <c r="I795" s="64"/>
      <c r="J795" s="57"/>
    </row>
    <row r="796" spans="1:10" x14ac:dyDescent="0.25">
      <c r="A796" s="67"/>
      <c r="B796" s="67"/>
      <c r="C796" s="67"/>
      <c r="D796" s="67"/>
      <c r="E796" s="67" t="s">
        <v>383</v>
      </c>
      <c r="F796" s="68">
        <v>42711</v>
      </c>
      <c r="G796" s="67" t="s">
        <v>1260</v>
      </c>
      <c r="H796" s="67"/>
      <c r="I796" s="67" t="s">
        <v>1261</v>
      </c>
      <c r="J796" s="36">
        <v>5000</v>
      </c>
    </row>
    <row r="797" spans="1:10" x14ac:dyDescent="0.25">
      <c r="A797" s="67"/>
      <c r="B797" s="67"/>
      <c r="C797" s="67"/>
      <c r="D797" s="67"/>
      <c r="E797" s="67" t="s">
        <v>426</v>
      </c>
      <c r="F797" s="68">
        <v>42738</v>
      </c>
      <c r="G797" s="67"/>
      <c r="H797" s="67" t="s">
        <v>1262</v>
      </c>
      <c r="I797" s="67" t="s">
        <v>1263</v>
      </c>
      <c r="J797" s="36">
        <v>-1110.49</v>
      </c>
    </row>
    <row r="798" spans="1:10" x14ac:dyDescent="0.25">
      <c r="A798" s="67"/>
      <c r="B798" s="67"/>
      <c r="C798" s="67"/>
      <c r="D798" s="67"/>
      <c r="E798" s="67" t="s">
        <v>383</v>
      </c>
      <c r="F798" s="68">
        <v>42759</v>
      </c>
      <c r="G798" s="67" t="s">
        <v>533</v>
      </c>
      <c r="H798" s="67"/>
      <c r="I798" s="67" t="s">
        <v>534</v>
      </c>
      <c r="J798" s="36">
        <v>2500</v>
      </c>
    </row>
    <row r="799" spans="1:10" x14ac:dyDescent="0.25">
      <c r="A799" s="67"/>
      <c r="B799" s="67"/>
      <c r="C799" s="67"/>
      <c r="D799" s="67"/>
      <c r="E799" s="67" t="s">
        <v>426</v>
      </c>
      <c r="F799" s="68">
        <v>42765</v>
      </c>
      <c r="G799" s="67"/>
      <c r="H799" s="67" t="s">
        <v>366</v>
      </c>
      <c r="I799" s="67" t="s">
        <v>1264</v>
      </c>
      <c r="J799" s="36">
        <v>-384.69</v>
      </c>
    </row>
    <row r="800" spans="1:10" x14ac:dyDescent="0.25">
      <c r="A800" s="67"/>
      <c r="B800" s="67"/>
      <c r="C800" s="67"/>
      <c r="D800" s="67"/>
      <c r="E800" s="67" t="s">
        <v>390</v>
      </c>
      <c r="F800" s="68">
        <v>42974</v>
      </c>
      <c r="G800" s="67" t="s">
        <v>1265</v>
      </c>
      <c r="H800" s="67" t="s">
        <v>366</v>
      </c>
      <c r="I800" s="67" t="s">
        <v>1266</v>
      </c>
      <c r="J800" s="36">
        <v>-120.8</v>
      </c>
    </row>
    <row r="801" spans="1:10" x14ac:dyDescent="0.25">
      <c r="A801" s="67"/>
      <c r="B801" s="67"/>
      <c r="C801" s="67"/>
      <c r="D801" s="67"/>
      <c r="E801" s="67" t="s">
        <v>390</v>
      </c>
      <c r="F801" s="68">
        <v>43003</v>
      </c>
      <c r="G801" s="67" t="s">
        <v>1267</v>
      </c>
      <c r="H801" s="67" t="s">
        <v>1268</v>
      </c>
      <c r="I801" s="67" t="s">
        <v>1269</v>
      </c>
      <c r="J801" s="36">
        <v>-369.53</v>
      </c>
    </row>
    <row r="802" spans="1:10" ht="15.75" thickBot="1" x14ac:dyDescent="0.3">
      <c r="A802" s="67"/>
      <c r="B802" s="67"/>
      <c r="C802" s="67"/>
      <c r="D802" s="67"/>
      <c r="E802" s="67" t="s">
        <v>390</v>
      </c>
      <c r="F802" s="68">
        <v>43389</v>
      </c>
      <c r="G802" s="67" t="s">
        <v>1270</v>
      </c>
      <c r="H802" s="67" t="s">
        <v>366</v>
      </c>
      <c r="I802" s="67" t="s">
        <v>1271</v>
      </c>
      <c r="J802" s="37">
        <v>-375</v>
      </c>
    </row>
    <row r="803" spans="1:10" x14ac:dyDescent="0.25">
      <c r="A803" s="67"/>
      <c r="B803" s="67"/>
      <c r="C803" s="67" t="s">
        <v>1272</v>
      </c>
      <c r="D803" s="67"/>
      <c r="E803" s="67"/>
      <c r="F803" s="68"/>
      <c r="G803" s="67"/>
      <c r="H803" s="67"/>
      <c r="I803" s="67"/>
      <c r="J803" s="36">
        <f>ROUND(SUM(J795:J802),5)</f>
        <v>5139.49</v>
      </c>
    </row>
    <row r="804" spans="1:10" x14ac:dyDescent="0.25">
      <c r="A804" s="64"/>
      <c r="B804" s="64"/>
      <c r="C804" s="64" t="s">
        <v>1273</v>
      </c>
      <c r="D804" s="64"/>
      <c r="E804" s="64"/>
      <c r="F804" s="65"/>
      <c r="G804" s="64"/>
      <c r="H804" s="64"/>
      <c r="I804" s="64"/>
      <c r="J804" s="57"/>
    </row>
    <row r="805" spans="1:10" ht="15.75" thickBot="1" x14ac:dyDescent="0.3">
      <c r="A805" s="63"/>
      <c r="B805" s="63"/>
      <c r="C805" s="63"/>
      <c r="D805" s="67"/>
      <c r="E805" s="67" t="s">
        <v>383</v>
      </c>
      <c r="F805" s="68">
        <v>42370</v>
      </c>
      <c r="G805" s="67" t="s">
        <v>410</v>
      </c>
      <c r="H805" s="67"/>
      <c r="I805" s="67" t="s">
        <v>411</v>
      </c>
      <c r="J805" s="37">
        <v>500</v>
      </c>
    </row>
    <row r="806" spans="1:10" x14ac:dyDescent="0.25">
      <c r="A806" s="67"/>
      <c r="B806" s="67"/>
      <c r="C806" s="67" t="s">
        <v>1274</v>
      </c>
      <c r="D806" s="67"/>
      <c r="E806" s="67"/>
      <c r="F806" s="68"/>
      <c r="G806" s="67"/>
      <c r="H806" s="67"/>
      <c r="I806" s="67"/>
      <c r="J806" s="36">
        <f>ROUND(SUM(J804:J805),5)</f>
        <v>500</v>
      </c>
    </row>
    <row r="807" spans="1:10" x14ac:dyDescent="0.25">
      <c r="A807" s="64"/>
      <c r="B807" s="64"/>
      <c r="C807" s="64" t="s">
        <v>1275</v>
      </c>
      <c r="D807" s="64"/>
      <c r="E807" s="64"/>
      <c r="F807" s="65"/>
      <c r="G807" s="64"/>
      <c r="H807" s="64"/>
      <c r="I807" s="64"/>
      <c r="J807" s="57"/>
    </row>
    <row r="808" spans="1:10" x14ac:dyDescent="0.25">
      <c r="A808" s="67"/>
      <c r="B808" s="67"/>
      <c r="C808" s="67"/>
      <c r="D808" s="67"/>
      <c r="E808" s="67" t="s">
        <v>383</v>
      </c>
      <c r="F808" s="68">
        <v>41274</v>
      </c>
      <c r="G808" s="67" t="s">
        <v>466</v>
      </c>
      <c r="H808" s="67"/>
      <c r="I808" s="67" t="s">
        <v>467</v>
      </c>
      <c r="J808" s="36">
        <v>5000</v>
      </c>
    </row>
    <row r="809" spans="1:10" x14ac:dyDescent="0.25">
      <c r="A809" s="67"/>
      <c r="B809" s="67"/>
      <c r="C809" s="67"/>
      <c r="D809" s="67"/>
      <c r="E809" s="67" t="s">
        <v>383</v>
      </c>
      <c r="F809" s="68">
        <v>41639</v>
      </c>
      <c r="G809" s="67" t="s">
        <v>404</v>
      </c>
      <c r="H809" s="67"/>
      <c r="I809" s="67" t="s">
        <v>405</v>
      </c>
      <c r="J809" s="36">
        <v>-763.57</v>
      </c>
    </row>
    <row r="810" spans="1:10" x14ac:dyDescent="0.25">
      <c r="A810" s="67"/>
      <c r="B810" s="67"/>
      <c r="C810" s="67"/>
      <c r="D810" s="67"/>
      <c r="E810" s="67" t="s">
        <v>383</v>
      </c>
      <c r="F810" s="68">
        <v>41670</v>
      </c>
      <c r="G810" s="67" t="s">
        <v>1276</v>
      </c>
      <c r="H810" s="67"/>
      <c r="I810" s="67" t="s">
        <v>1277</v>
      </c>
      <c r="J810" s="36">
        <v>-186.09</v>
      </c>
    </row>
    <row r="811" spans="1:10" x14ac:dyDescent="0.25">
      <c r="A811" s="67"/>
      <c r="B811" s="67"/>
      <c r="C811" s="67"/>
      <c r="D811" s="67"/>
      <c r="E811" s="67" t="s">
        <v>383</v>
      </c>
      <c r="F811" s="68">
        <v>41915</v>
      </c>
      <c r="G811" s="67" t="s">
        <v>551</v>
      </c>
      <c r="H811" s="67"/>
      <c r="I811" s="67" t="s">
        <v>552</v>
      </c>
      <c r="J811" s="36">
        <v>500</v>
      </c>
    </row>
    <row r="812" spans="1:10" x14ac:dyDescent="0.25">
      <c r="A812" s="67"/>
      <c r="B812" s="67"/>
      <c r="C812" s="67"/>
      <c r="D812" s="67"/>
      <c r="E812" s="67" t="s">
        <v>383</v>
      </c>
      <c r="F812" s="68">
        <v>42370</v>
      </c>
      <c r="G812" s="67" t="s">
        <v>410</v>
      </c>
      <c r="H812" s="67"/>
      <c r="I812" s="67" t="s">
        <v>411</v>
      </c>
      <c r="J812" s="36">
        <v>500</v>
      </c>
    </row>
    <row r="813" spans="1:10" x14ac:dyDescent="0.25">
      <c r="A813" s="67"/>
      <c r="B813" s="67"/>
      <c r="C813" s="67"/>
      <c r="D813" s="67"/>
      <c r="E813" s="67" t="s">
        <v>426</v>
      </c>
      <c r="F813" s="68">
        <v>42670</v>
      </c>
      <c r="G813" s="67" t="s">
        <v>570</v>
      </c>
      <c r="H813" s="67" t="s">
        <v>1278</v>
      </c>
      <c r="I813" s="67" t="s">
        <v>1279</v>
      </c>
      <c r="J813" s="36">
        <v>-433.96</v>
      </c>
    </row>
    <row r="814" spans="1:10" x14ac:dyDescent="0.25">
      <c r="A814" s="67"/>
      <c r="B814" s="67"/>
      <c r="C814" s="67"/>
      <c r="D814" s="67"/>
      <c r="E814" s="67" t="s">
        <v>426</v>
      </c>
      <c r="F814" s="68">
        <v>42702</v>
      </c>
      <c r="G814" s="67"/>
      <c r="H814" s="67" t="s">
        <v>1280</v>
      </c>
      <c r="I814" s="67" t="s">
        <v>1281</v>
      </c>
      <c r="J814" s="36">
        <v>-421</v>
      </c>
    </row>
    <row r="815" spans="1:10" x14ac:dyDescent="0.25">
      <c r="A815" s="67"/>
      <c r="B815" s="67"/>
      <c r="C815" s="67"/>
      <c r="D815" s="67"/>
      <c r="E815" s="67" t="s">
        <v>390</v>
      </c>
      <c r="F815" s="68">
        <v>43265</v>
      </c>
      <c r="G815" s="67" t="s">
        <v>1282</v>
      </c>
      <c r="H815" s="67" t="s">
        <v>958</v>
      </c>
      <c r="I815" s="67" t="s">
        <v>1283</v>
      </c>
      <c r="J815" s="36">
        <v>-2682.56</v>
      </c>
    </row>
    <row r="816" spans="1:10" x14ac:dyDescent="0.25">
      <c r="A816" s="67"/>
      <c r="B816" s="67"/>
      <c r="C816" s="67"/>
      <c r="D816" s="67"/>
      <c r="E816" s="67" t="s">
        <v>390</v>
      </c>
      <c r="F816" s="68">
        <v>43278</v>
      </c>
      <c r="G816" s="67" t="s">
        <v>1284</v>
      </c>
      <c r="H816" s="67" t="s">
        <v>958</v>
      </c>
      <c r="I816" s="67" t="s">
        <v>1285</v>
      </c>
      <c r="J816" s="36">
        <v>-399.51</v>
      </c>
    </row>
    <row r="817" spans="1:10" x14ac:dyDescent="0.25">
      <c r="A817" s="67"/>
      <c r="B817" s="67"/>
      <c r="C817" s="67"/>
      <c r="D817" s="67"/>
      <c r="E817" s="67" t="s">
        <v>390</v>
      </c>
      <c r="F817" s="68">
        <v>43312</v>
      </c>
      <c r="G817" s="67" t="s">
        <v>1286</v>
      </c>
      <c r="H817" s="67" t="s">
        <v>1287</v>
      </c>
      <c r="I817" s="67" t="s">
        <v>1288</v>
      </c>
      <c r="J817" s="36">
        <v>-491.5</v>
      </c>
    </row>
    <row r="818" spans="1:10" x14ac:dyDescent="0.25">
      <c r="A818" s="67"/>
      <c r="B818" s="67"/>
      <c r="C818" s="67"/>
      <c r="D818" s="67"/>
      <c r="E818" s="67" t="s">
        <v>390</v>
      </c>
      <c r="F818" s="68">
        <v>43342</v>
      </c>
      <c r="G818" s="67" t="s">
        <v>1289</v>
      </c>
      <c r="H818" s="67" t="s">
        <v>958</v>
      </c>
      <c r="I818" s="67" t="s">
        <v>1290</v>
      </c>
      <c r="J818" s="36">
        <v>-500</v>
      </c>
    </row>
    <row r="819" spans="1:10" ht="15.75" thickBot="1" x14ac:dyDescent="0.3">
      <c r="A819" s="67"/>
      <c r="B819" s="67"/>
      <c r="C819" s="67"/>
      <c r="D819" s="67"/>
      <c r="E819" s="67" t="s">
        <v>390</v>
      </c>
      <c r="F819" s="68">
        <v>43342</v>
      </c>
      <c r="G819" s="67" t="s">
        <v>1291</v>
      </c>
      <c r="H819" s="67" t="s">
        <v>958</v>
      </c>
      <c r="I819" s="67" t="s">
        <v>1292</v>
      </c>
      <c r="J819" s="37">
        <v>-183.14</v>
      </c>
    </row>
    <row r="820" spans="1:10" x14ac:dyDescent="0.25">
      <c r="A820" s="67"/>
      <c r="B820" s="67"/>
      <c r="C820" s="67" t="s">
        <v>1293</v>
      </c>
      <c r="D820" s="67"/>
      <c r="E820" s="67"/>
      <c r="F820" s="68"/>
      <c r="G820" s="67"/>
      <c r="H820" s="67"/>
      <c r="I820" s="67"/>
      <c r="J820" s="36">
        <f>ROUND(SUM(J807:J819),5)</f>
        <v>-61.33</v>
      </c>
    </row>
    <row r="821" spans="1:10" x14ac:dyDescent="0.25">
      <c r="A821" s="64"/>
      <c r="B821" s="64"/>
      <c r="C821" s="64" t="s">
        <v>1294</v>
      </c>
      <c r="D821" s="64"/>
      <c r="E821" s="64"/>
      <c r="F821" s="65"/>
      <c r="G821" s="64"/>
      <c r="H821" s="64"/>
      <c r="I821" s="64"/>
      <c r="J821" s="57"/>
    </row>
    <row r="822" spans="1:10" ht="15.75" thickBot="1" x14ac:dyDescent="0.3">
      <c r="A822" s="63"/>
      <c r="B822" s="63"/>
      <c r="C822" s="63"/>
      <c r="D822" s="67"/>
      <c r="E822" s="67" t="s">
        <v>383</v>
      </c>
      <c r="F822" s="68">
        <v>41029</v>
      </c>
      <c r="G822" s="67" t="s">
        <v>896</v>
      </c>
      <c r="H822" s="67"/>
      <c r="I822" s="67" t="s">
        <v>897</v>
      </c>
      <c r="J822" s="37">
        <v>20</v>
      </c>
    </row>
    <row r="823" spans="1:10" x14ac:dyDescent="0.25">
      <c r="A823" s="67"/>
      <c r="B823" s="67"/>
      <c r="C823" s="67" t="s">
        <v>1295</v>
      </c>
      <c r="D823" s="67"/>
      <c r="E823" s="67"/>
      <c r="F823" s="68"/>
      <c r="G823" s="67"/>
      <c r="H823" s="67"/>
      <c r="I823" s="67"/>
      <c r="J823" s="36">
        <f>ROUND(SUM(J821:J822),5)</f>
        <v>20</v>
      </c>
    </row>
    <row r="824" spans="1:10" x14ac:dyDescent="0.25">
      <c r="A824" s="64"/>
      <c r="B824" s="64"/>
      <c r="C824" s="64" t="s">
        <v>1296</v>
      </c>
      <c r="D824" s="64"/>
      <c r="E824" s="64"/>
      <c r="F824" s="65"/>
      <c r="G824" s="64"/>
      <c r="H824" s="64"/>
      <c r="I824" s="64"/>
      <c r="J824" s="57"/>
    </row>
    <row r="825" spans="1:10" x14ac:dyDescent="0.25">
      <c r="A825" s="67"/>
      <c r="B825" s="67"/>
      <c r="C825" s="67"/>
      <c r="D825" s="67"/>
      <c r="E825" s="67" t="s">
        <v>383</v>
      </c>
      <c r="F825" s="68">
        <v>42370</v>
      </c>
      <c r="G825" s="67" t="s">
        <v>410</v>
      </c>
      <c r="H825" s="67"/>
      <c r="I825" s="67" t="s">
        <v>411</v>
      </c>
      <c r="J825" s="36">
        <v>500</v>
      </c>
    </row>
    <row r="826" spans="1:10" ht="15.75" thickBot="1" x14ac:dyDescent="0.3">
      <c r="A826" s="67"/>
      <c r="B826" s="67"/>
      <c r="C826" s="67"/>
      <c r="D826" s="67"/>
      <c r="E826" s="67" t="s">
        <v>383</v>
      </c>
      <c r="F826" s="68">
        <v>43373</v>
      </c>
      <c r="G826" s="67" t="s">
        <v>396</v>
      </c>
      <c r="H826" s="67"/>
      <c r="I826" s="67" t="s">
        <v>397</v>
      </c>
      <c r="J826" s="37">
        <v>-500</v>
      </c>
    </row>
    <row r="827" spans="1:10" x14ac:dyDescent="0.25">
      <c r="A827" s="67"/>
      <c r="B827" s="67"/>
      <c r="C827" s="67" t="s">
        <v>1297</v>
      </c>
      <c r="D827" s="67"/>
      <c r="E827" s="67"/>
      <c r="F827" s="68"/>
      <c r="G827" s="67"/>
      <c r="H827" s="67"/>
      <c r="I827" s="67"/>
      <c r="J827" s="36">
        <f>ROUND(SUM(J824:J826),5)</f>
        <v>0</v>
      </c>
    </row>
    <row r="828" spans="1:10" x14ac:dyDescent="0.25">
      <c r="A828" s="64"/>
      <c r="B828" s="64"/>
      <c r="C828" s="64" t="s">
        <v>1298</v>
      </c>
      <c r="D828" s="64"/>
      <c r="E828" s="64"/>
      <c r="F828" s="65"/>
      <c r="G828" s="64"/>
      <c r="H828" s="64"/>
      <c r="I828" s="64"/>
      <c r="J828" s="57"/>
    </row>
    <row r="829" spans="1:10" x14ac:dyDescent="0.25">
      <c r="A829" s="67"/>
      <c r="B829" s="67"/>
      <c r="C829" s="67"/>
      <c r="D829" s="67"/>
      <c r="E829" s="67" t="s">
        <v>383</v>
      </c>
      <c r="F829" s="68">
        <v>42165</v>
      </c>
      <c r="G829" s="67" t="s">
        <v>1299</v>
      </c>
      <c r="H829" s="67" t="s">
        <v>1300</v>
      </c>
      <c r="I829" s="67"/>
      <c r="J829" s="36">
        <v>2000</v>
      </c>
    </row>
    <row r="830" spans="1:10" x14ac:dyDescent="0.25">
      <c r="A830" s="67"/>
      <c r="B830" s="67"/>
      <c r="C830" s="67"/>
      <c r="D830" s="67"/>
      <c r="E830" s="67" t="s">
        <v>383</v>
      </c>
      <c r="F830" s="68">
        <v>42600</v>
      </c>
      <c r="G830" s="67" t="s">
        <v>1301</v>
      </c>
      <c r="H830" s="67" t="s">
        <v>1300</v>
      </c>
      <c r="I830" s="67" t="s">
        <v>1302</v>
      </c>
      <c r="J830" s="36">
        <v>2000</v>
      </c>
    </row>
    <row r="831" spans="1:10" x14ac:dyDescent="0.25">
      <c r="A831" s="67"/>
      <c r="B831" s="67"/>
      <c r="C831" s="67"/>
      <c r="D831" s="67"/>
      <c r="E831" s="67" t="s">
        <v>423</v>
      </c>
      <c r="F831" s="68">
        <v>42636</v>
      </c>
      <c r="G831" s="67"/>
      <c r="H831" s="67"/>
      <c r="I831" s="67" t="s">
        <v>1303</v>
      </c>
      <c r="J831" s="36">
        <v>10</v>
      </c>
    </row>
    <row r="832" spans="1:10" x14ac:dyDescent="0.25">
      <c r="A832" s="67"/>
      <c r="B832" s="67"/>
      <c r="C832" s="67"/>
      <c r="D832" s="67"/>
      <c r="E832" s="67" t="s">
        <v>423</v>
      </c>
      <c r="F832" s="68">
        <v>42636</v>
      </c>
      <c r="G832" s="67"/>
      <c r="H832" s="67"/>
      <c r="I832" s="67" t="s">
        <v>499</v>
      </c>
      <c r="J832" s="36">
        <v>-0.59</v>
      </c>
    </row>
    <row r="833" spans="1:10" x14ac:dyDescent="0.25">
      <c r="A833" s="67"/>
      <c r="B833" s="67"/>
      <c r="C833" s="67"/>
      <c r="D833" s="67"/>
      <c r="E833" s="67" t="s">
        <v>423</v>
      </c>
      <c r="F833" s="68">
        <v>42640</v>
      </c>
      <c r="G833" s="67"/>
      <c r="H833" s="67"/>
      <c r="I833" s="67" t="s">
        <v>1303</v>
      </c>
      <c r="J833" s="36">
        <v>10</v>
      </c>
    </row>
    <row r="834" spans="1:10" x14ac:dyDescent="0.25">
      <c r="A834" s="67"/>
      <c r="B834" s="67"/>
      <c r="C834" s="67"/>
      <c r="D834" s="67"/>
      <c r="E834" s="67" t="s">
        <v>423</v>
      </c>
      <c r="F834" s="68">
        <v>42640</v>
      </c>
      <c r="G834" s="67"/>
      <c r="H834" s="67"/>
      <c r="I834" s="67" t="s">
        <v>499</v>
      </c>
      <c r="J834" s="36">
        <v>-0.59</v>
      </c>
    </row>
    <row r="835" spans="1:10" ht="15.75" thickBot="1" x14ac:dyDescent="0.3">
      <c r="A835" s="67"/>
      <c r="B835" s="67"/>
      <c r="C835" s="67"/>
      <c r="D835" s="67"/>
      <c r="E835" s="67" t="s">
        <v>383</v>
      </c>
      <c r="F835" s="68">
        <v>42695</v>
      </c>
      <c r="G835" s="67" t="s">
        <v>888</v>
      </c>
      <c r="H835" s="67"/>
      <c r="I835" s="67" t="s">
        <v>889</v>
      </c>
      <c r="J835" s="37">
        <v>20</v>
      </c>
    </row>
    <row r="836" spans="1:10" x14ac:dyDescent="0.25">
      <c r="A836" s="67"/>
      <c r="B836" s="67"/>
      <c r="C836" s="67" t="s">
        <v>1304</v>
      </c>
      <c r="D836" s="67"/>
      <c r="E836" s="67"/>
      <c r="F836" s="68"/>
      <c r="G836" s="67"/>
      <c r="H836" s="67"/>
      <c r="I836" s="67"/>
      <c r="J836" s="36">
        <f>ROUND(SUM(J828:J835),5)</f>
        <v>4038.82</v>
      </c>
    </row>
    <row r="837" spans="1:10" x14ac:dyDescent="0.25">
      <c r="A837" s="64"/>
      <c r="B837" s="64"/>
      <c r="C837" s="64" t="s">
        <v>1305</v>
      </c>
      <c r="D837" s="64"/>
      <c r="E837" s="64"/>
      <c r="F837" s="65"/>
      <c r="G837" s="64"/>
      <c r="H837" s="64"/>
      <c r="I837" s="64"/>
      <c r="J837" s="57"/>
    </row>
    <row r="838" spans="1:10" x14ac:dyDescent="0.25">
      <c r="A838" s="67"/>
      <c r="B838" s="67"/>
      <c r="C838" s="67"/>
      <c r="D838" s="67"/>
      <c r="E838" s="67" t="s">
        <v>383</v>
      </c>
      <c r="F838" s="68">
        <v>41274</v>
      </c>
      <c r="G838" s="67" t="s">
        <v>466</v>
      </c>
      <c r="H838" s="67"/>
      <c r="I838" s="67" t="s">
        <v>467</v>
      </c>
      <c r="J838" s="36">
        <v>484.59</v>
      </c>
    </row>
    <row r="839" spans="1:10" ht="15.75" thickBot="1" x14ac:dyDescent="0.3">
      <c r="A839" s="67"/>
      <c r="B839" s="67"/>
      <c r="C839" s="67"/>
      <c r="D839" s="67"/>
      <c r="E839" s="67" t="s">
        <v>383</v>
      </c>
      <c r="F839" s="68">
        <v>43373</v>
      </c>
      <c r="G839" s="67" t="s">
        <v>396</v>
      </c>
      <c r="H839" s="67"/>
      <c r="I839" s="67" t="s">
        <v>397</v>
      </c>
      <c r="J839" s="37">
        <v>-489.59</v>
      </c>
    </row>
    <row r="840" spans="1:10" x14ac:dyDescent="0.25">
      <c r="A840" s="67"/>
      <c r="B840" s="67"/>
      <c r="C840" s="67" t="s">
        <v>1306</v>
      </c>
      <c r="D840" s="67"/>
      <c r="E840" s="67"/>
      <c r="F840" s="68"/>
      <c r="G840" s="67"/>
      <c r="H840" s="67"/>
      <c r="I840" s="67"/>
      <c r="J840" s="36">
        <f>ROUND(SUM(J837:J839),5)</f>
        <v>-5</v>
      </c>
    </row>
    <row r="841" spans="1:10" x14ac:dyDescent="0.25">
      <c r="A841" s="64"/>
      <c r="B841" s="64"/>
      <c r="C841" s="64" t="s">
        <v>1307</v>
      </c>
      <c r="D841" s="64"/>
      <c r="E841" s="64"/>
      <c r="F841" s="65"/>
      <c r="G841" s="64"/>
      <c r="H841" s="64"/>
      <c r="I841" s="64"/>
      <c r="J841" s="57"/>
    </row>
    <row r="842" spans="1:10" x14ac:dyDescent="0.25">
      <c r="A842" s="67"/>
      <c r="B842" s="67"/>
      <c r="C842" s="67"/>
      <c r="D842" s="67"/>
      <c r="E842" s="67" t="s">
        <v>383</v>
      </c>
      <c r="F842" s="68">
        <v>40877</v>
      </c>
      <c r="G842" s="67" t="s">
        <v>419</v>
      </c>
      <c r="H842" s="67"/>
      <c r="I842" s="67" t="s">
        <v>420</v>
      </c>
      <c r="J842" s="36">
        <v>9.41</v>
      </c>
    </row>
    <row r="843" spans="1:10" x14ac:dyDescent="0.25">
      <c r="A843" s="67"/>
      <c r="B843" s="67"/>
      <c r="C843" s="67"/>
      <c r="D843" s="67"/>
      <c r="E843" s="67" t="s">
        <v>383</v>
      </c>
      <c r="F843" s="68">
        <v>40908</v>
      </c>
      <c r="G843" s="67" t="s">
        <v>462</v>
      </c>
      <c r="H843" s="67"/>
      <c r="I843" s="67" t="s">
        <v>463</v>
      </c>
      <c r="J843" s="36">
        <v>500</v>
      </c>
    </row>
    <row r="844" spans="1:10" x14ac:dyDescent="0.25">
      <c r="A844" s="67"/>
      <c r="B844" s="67"/>
      <c r="C844" s="67"/>
      <c r="D844" s="67"/>
      <c r="E844" s="67" t="s">
        <v>383</v>
      </c>
      <c r="F844" s="68">
        <v>40939</v>
      </c>
      <c r="G844" s="67" t="s">
        <v>1308</v>
      </c>
      <c r="H844" s="67"/>
      <c r="I844" s="67"/>
      <c r="J844" s="36">
        <v>96.8</v>
      </c>
    </row>
    <row r="845" spans="1:10" x14ac:dyDescent="0.25">
      <c r="A845" s="67"/>
      <c r="B845" s="67"/>
      <c r="C845" s="67"/>
      <c r="D845" s="67"/>
      <c r="E845" s="67" t="s">
        <v>383</v>
      </c>
      <c r="F845" s="68">
        <v>40967</v>
      </c>
      <c r="G845" s="67" t="s">
        <v>940</v>
      </c>
      <c r="H845" s="67"/>
      <c r="I845" s="67"/>
      <c r="J845" s="36">
        <v>48.25</v>
      </c>
    </row>
    <row r="846" spans="1:10" x14ac:dyDescent="0.25">
      <c r="A846" s="67"/>
      <c r="B846" s="67"/>
      <c r="C846" s="67"/>
      <c r="D846" s="67"/>
      <c r="E846" s="67" t="s">
        <v>383</v>
      </c>
      <c r="F846" s="68">
        <v>41121</v>
      </c>
      <c r="G846" s="67" t="s">
        <v>1309</v>
      </c>
      <c r="H846" s="67"/>
      <c r="I846" s="67"/>
      <c r="J846" s="36">
        <v>-50</v>
      </c>
    </row>
    <row r="847" spans="1:10" x14ac:dyDescent="0.25">
      <c r="A847" s="67"/>
      <c r="B847" s="67"/>
      <c r="C847" s="67"/>
      <c r="D847" s="67"/>
      <c r="E847" s="67" t="s">
        <v>383</v>
      </c>
      <c r="F847" s="68">
        <v>41213</v>
      </c>
      <c r="G847" s="67" t="s">
        <v>723</v>
      </c>
      <c r="H847" s="67"/>
      <c r="I847" s="67"/>
      <c r="J847" s="36">
        <v>-40.340000000000003</v>
      </c>
    </row>
    <row r="848" spans="1:10" x14ac:dyDescent="0.25">
      <c r="A848" s="67"/>
      <c r="B848" s="67"/>
      <c r="C848" s="67"/>
      <c r="D848" s="67"/>
      <c r="E848" s="67" t="s">
        <v>383</v>
      </c>
      <c r="F848" s="68">
        <v>41243</v>
      </c>
      <c r="G848" s="67" t="s">
        <v>1310</v>
      </c>
      <c r="H848" s="67"/>
      <c r="I848" s="67"/>
      <c r="J848" s="36">
        <v>-159.33000000000001</v>
      </c>
    </row>
    <row r="849" spans="1:10" x14ac:dyDescent="0.25">
      <c r="A849" s="67"/>
      <c r="B849" s="67"/>
      <c r="C849" s="67"/>
      <c r="D849" s="67"/>
      <c r="E849" s="67" t="s">
        <v>383</v>
      </c>
      <c r="F849" s="68">
        <v>41274</v>
      </c>
      <c r="G849" s="67" t="s">
        <v>1311</v>
      </c>
      <c r="H849" s="67"/>
      <c r="I849" s="67"/>
      <c r="J849" s="36">
        <v>-2313.36</v>
      </c>
    </row>
    <row r="850" spans="1:10" x14ac:dyDescent="0.25">
      <c r="A850" s="67"/>
      <c r="B850" s="67"/>
      <c r="C850" s="67"/>
      <c r="D850" s="67"/>
      <c r="E850" s="67" t="s">
        <v>383</v>
      </c>
      <c r="F850" s="68">
        <v>41274</v>
      </c>
      <c r="G850" s="67" t="s">
        <v>466</v>
      </c>
      <c r="H850" s="67"/>
      <c r="I850" s="67" t="s">
        <v>467</v>
      </c>
      <c r="J850" s="36">
        <v>5000</v>
      </c>
    </row>
    <row r="851" spans="1:10" x14ac:dyDescent="0.25">
      <c r="A851" s="67"/>
      <c r="B851" s="67"/>
      <c r="C851" s="67"/>
      <c r="D851" s="67"/>
      <c r="E851" s="67" t="s">
        <v>383</v>
      </c>
      <c r="F851" s="68">
        <v>41274</v>
      </c>
      <c r="G851" s="67" t="s">
        <v>466</v>
      </c>
      <c r="H851" s="67"/>
      <c r="I851" s="67" t="s">
        <v>467</v>
      </c>
      <c r="J851" s="36">
        <v>1000</v>
      </c>
    </row>
    <row r="852" spans="1:10" x14ac:dyDescent="0.25">
      <c r="A852" s="67"/>
      <c r="B852" s="67"/>
      <c r="C852" s="67"/>
      <c r="D852" s="67"/>
      <c r="E852" s="67" t="s">
        <v>383</v>
      </c>
      <c r="F852" s="68">
        <v>41274</v>
      </c>
      <c r="G852" s="67" t="s">
        <v>466</v>
      </c>
      <c r="H852" s="67"/>
      <c r="I852" s="67" t="s">
        <v>467</v>
      </c>
      <c r="J852" s="36">
        <v>484.59</v>
      </c>
    </row>
    <row r="853" spans="1:10" x14ac:dyDescent="0.25">
      <c r="A853" s="67"/>
      <c r="B853" s="67"/>
      <c r="C853" s="67"/>
      <c r="D853" s="67"/>
      <c r="E853" s="67" t="s">
        <v>383</v>
      </c>
      <c r="F853" s="68">
        <v>41305</v>
      </c>
      <c r="G853" s="67" t="s">
        <v>704</v>
      </c>
      <c r="H853" s="67"/>
      <c r="I853" s="67" t="s">
        <v>705</v>
      </c>
      <c r="J853" s="36">
        <v>-390</v>
      </c>
    </row>
    <row r="854" spans="1:10" x14ac:dyDescent="0.25">
      <c r="A854" s="67"/>
      <c r="B854" s="67"/>
      <c r="C854" s="67"/>
      <c r="D854" s="67"/>
      <c r="E854" s="67" t="s">
        <v>383</v>
      </c>
      <c r="F854" s="68">
        <v>41333</v>
      </c>
      <c r="G854" s="67" t="s">
        <v>1312</v>
      </c>
      <c r="H854" s="67"/>
      <c r="I854" s="67" t="s">
        <v>1313</v>
      </c>
      <c r="J854" s="36">
        <v>-291.66000000000003</v>
      </c>
    </row>
    <row r="855" spans="1:10" x14ac:dyDescent="0.25">
      <c r="A855" s="67"/>
      <c r="B855" s="67"/>
      <c r="C855" s="67"/>
      <c r="D855" s="67"/>
      <c r="E855" s="67" t="s">
        <v>383</v>
      </c>
      <c r="F855" s="68">
        <v>41486</v>
      </c>
      <c r="G855" s="67" t="s">
        <v>566</v>
      </c>
      <c r="H855" s="67"/>
      <c r="I855" s="67" t="s">
        <v>567</v>
      </c>
      <c r="J855" s="36">
        <v>-426.96</v>
      </c>
    </row>
    <row r="856" spans="1:10" x14ac:dyDescent="0.25">
      <c r="A856" s="67"/>
      <c r="B856" s="67"/>
      <c r="C856" s="67"/>
      <c r="D856" s="67"/>
      <c r="E856" s="67" t="s">
        <v>383</v>
      </c>
      <c r="F856" s="68">
        <v>41517</v>
      </c>
      <c r="G856" s="67" t="s">
        <v>735</v>
      </c>
      <c r="H856" s="67"/>
      <c r="I856" s="67" t="s">
        <v>736</v>
      </c>
      <c r="J856" s="36">
        <v>960.7</v>
      </c>
    </row>
    <row r="857" spans="1:10" x14ac:dyDescent="0.25">
      <c r="A857" s="67"/>
      <c r="B857" s="67"/>
      <c r="C857" s="67"/>
      <c r="D857" s="67"/>
      <c r="E857" s="67" t="s">
        <v>438</v>
      </c>
      <c r="F857" s="68">
        <v>41568</v>
      </c>
      <c r="G857" s="67" t="s">
        <v>739</v>
      </c>
      <c r="H857" s="67" t="s">
        <v>740</v>
      </c>
      <c r="I857" s="67" t="s">
        <v>1314</v>
      </c>
      <c r="J857" s="36">
        <v>2000</v>
      </c>
    </row>
    <row r="858" spans="1:10" x14ac:dyDescent="0.25">
      <c r="A858" s="67"/>
      <c r="B858" s="67"/>
      <c r="C858" s="67"/>
      <c r="D858" s="67"/>
      <c r="E858" s="67" t="s">
        <v>383</v>
      </c>
      <c r="F858" s="68">
        <v>41578</v>
      </c>
      <c r="G858" s="67" t="s">
        <v>400</v>
      </c>
      <c r="H858" s="67"/>
      <c r="I858" s="67" t="s">
        <v>401</v>
      </c>
      <c r="J858" s="36">
        <v>-298.20999999999998</v>
      </c>
    </row>
    <row r="859" spans="1:10" x14ac:dyDescent="0.25">
      <c r="A859" s="67"/>
      <c r="B859" s="67"/>
      <c r="C859" s="67"/>
      <c r="D859" s="67"/>
      <c r="E859" s="67" t="s">
        <v>383</v>
      </c>
      <c r="F859" s="68">
        <v>41578</v>
      </c>
      <c r="G859" s="67" t="s">
        <v>400</v>
      </c>
      <c r="H859" s="67"/>
      <c r="I859" s="67" t="s">
        <v>401</v>
      </c>
      <c r="J859" s="36">
        <v>480.2</v>
      </c>
    </row>
    <row r="860" spans="1:10" x14ac:dyDescent="0.25">
      <c r="A860" s="67"/>
      <c r="B860" s="67"/>
      <c r="C860" s="67"/>
      <c r="D860" s="67"/>
      <c r="E860" s="67" t="s">
        <v>383</v>
      </c>
      <c r="F860" s="68">
        <v>41608</v>
      </c>
      <c r="G860" s="67" t="s">
        <v>402</v>
      </c>
      <c r="H860" s="67"/>
      <c r="I860" s="67" t="s">
        <v>403</v>
      </c>
      <c r="J860" s="36">
        <v>-100.84</v>
      </c>
    </row>
    <row r="861" spans="1:10" x14ac:dyDescent="0.25">
      <c r="A861" s="67"/>
      <c r="B861" s="67"/>
      <c r="C861" s="67"/>
      <c r="D861" s="67"/>
      <c r="E861" s="67" t="s">
        <v>383</v>
      </c>
      <c r="F861" s="68">
        <v>41639</v>
      </c>
      <c r="G861" s="67" t="s">
        <v>404</v>
      </c>
      <c r="H861" s="67"/>
      <c r="I861" s="67" t="s">
        <v>405</v>
      </c>
      <c r="J861" s="36">
        <v>726</v>
      </c>
    </row>
    <row r="862" spans="1:10" x14ac:dyDescent="0.25">
      <c r="A862" s="67"/>
      <c r="B862" s="67"/>
      <c r="C862" s="67"/>
      <c r="D862" s="67"/>
      <c r="E862" s="67" t="s">
        <v>383</v>
      </c>
      <c r="F862" s="68">
        <v>41679</v>
      </c>
      <c r="G862" s="67" t="s">
        <v>1315</v>
      </c>
      <c r="H862" s="67"/>
      <c r="I862" s="67" t="s">
        <v>1316</v>
      </c>
      <c r="J862" s="36">
        <v>2000</v>
      </c>
    </row>
    <row r="863" spans="1:10" x14ac:dyDescent="0.25">
      <c r="A863" s="67"/>
      <c r="B863" s="67"/>
      <c r="C863" s="67"/>
      <c r="D863" s="67"/>
      <c r="E863" s="67" t="s">
        <v>423</v>
      </c>
      <c r="F863" s="68">
        <v>41729</v>
      </c>
      <c r="G863" s="67"/>
      <c r="H863" s="67"/>
      <c r="I863" s="67" t="s">
        <v>1317</v>
      </c>
      <c r="J863" s="36">
        <v>9.31</v>
      </c>
    </row>
    <row r="864" spans="1:10" x14ac:dyDescent="0.25">
      <c r="A864" s="67"/>
      <c r="B864" s="67"/>
      <c r="C864" s="67"/>
      <c r="D864" s="67"/>
      <c r="E864" s="67" t="s">
        <v>426</v>
      </c>
      <c r="F864" s="68">
        <v>41793</v>
      </c>
      <c r="G864" s="67" t="s">
        <v>570</v>
      </c>
      <c r="H864" s="67" t="s">
        <v>571</v>
      </c>
      <c r="I864" s="67" t="s">
        <v>1318</v>
      </c>
      <c r="J864" s="36">
        <v>-45</v>
      </c>
    </row>
    <row r="865" spans="1:10" x14ac:dyDescent="0.25">
      <c r="A865" s="67"/>
      <c r="B865" s="67"/>
      <c r="C865" s="67"/>
      <c r="D865" s="67"/>
      <c r="E865" s="67" t="s">
        <v>426</v>
      </c>
      <c r="F865" s="68">
        <v>41799</v>
      </c>
      <c r="G865" s="67"/>
      <c r="H865" s="67" t="s">
        <v>1319</v>
      </c>
      <c r="I865" s="67" t="s">
        <v>1320</v>
      </c>
      <c r="J865" s="36">
        <v>-83.58</v>
      </c>
    </row>
    <row r="866" spans="1:10" x14ac:dyDescent="0.25">
      <c r="A866" s="67"/>
      <c r="B866" s="67"/>
      <c r="C866" s="67"/>
      <c r="D866" s="67"/>
      <c r="E866" s="67" t="s">
        <v>426</v>
      </c>
      <c r="F866" s="68">
        <v>41808</v>
      </c>
      <c r="G866" s="67"/>
      <c r="H866" s="67" t="s">
        <v>574</v>
      </c>
      <c r="I866" s="67" t="s">
        <v>575</v>
      </c>
      <c r="J866" s="36">
        <v>-53.33</v>
      </c>
    </row>
    <row r="867" spans="1:10" x14ac:dyDescent="0.25">
      <c r="A867" s="67"/>
      <c r="B867" s="67"/>
      <c r="C867" s="67"/>
      <c r="D867" s="67"/>
      <c r="E867" s="67" t="s">
        <v>423</v>
      </c>
      <c r="F867" s="68">
        <v>41838</v>
      </c>
      <c r="G867" s="67"/>
      <c r="H867" s="67"/>
      <c r="I867" s="67" t="s">
        <v>1321</v>
      </c>
      <c r="J867" s="36">
        <v>129.43</v>
      </c>
    </row>
    <row r="868" spans="1:10" x14ac:dyDescent="0.25">
      <c r="A868" s="67"/>
      <c r="B868" s="67"/>
      <c r="C868" s="67"/>
      <c r="D868" s="67"/>
      <c r="E868" s="67" t="s">
        <v>383</v>
      </c>
      <c r="F868" s="68">
        <v>41915</v>
      </c>
      <c r="G868" s="67" t="s">
        <v>551</v>
      </c>
      <c r="H868" s="67"/>
      <c r="I868" s="67" t="s">
        <v>552</v>
      </c>
      <c r="J868" s="36">
        <v>2000</v>
      </c>
    </row>
    <row r="869" spans="1:10" x14ac:dyDescent="0.25">
      <c r="A869" s="67"/>
      <c r="B869" s="67"/>
      <c r="C869" s="67"/>
      <c r="D869" s="67"/>
      <c r="E869" s="67" t="s">
        <v>423</v>
      </c>
      <c r="F869" s="68">
        <v>41984</v>
      </c>
      <c r="G869" s="67"/>
      <c r="H869" s="67" t="s">
        <v>1322</v>
      </c>
      <c r="I869" s="67" t="s">
        <v>423</v>
      </c>
      <c r="J869" s="36">
        <v>480.2</v>
      </c>
    </row>
    <row r="870" spans="1:10" x14ac:dyDescent="0.25">
      <c r="A870" s="67"/>
      <c r="B870" s="67"/>
      <c r="C870" s="67"/>
      <c r="D870" s="67"/>
      <c r="E870" s="67" t="s">
        <v>423</v>
      </c>
      <c r="F870" s="68">
        <v>42016</v>
      </c>
      <c r="G870" s="67"/>
      <c r="H870" s="67"/>
      <c r="I870" s="67" t="s">
        <v>1323</v>
      </c>
      <c r="J870" s="36">
        <v>5.82</v>
      </c>
    </row>
    <row r="871" spans="1:10" x14ac:dyDescent="0.25">
      <c r="A871" s="67"/>
      <c r="B871" s="67"/>
      <c r="C871" s="67"/>
      <c r="D871" s="67"/>
      <c r="E871" s="67" t="s">
        <v>423</v>
      </c>
      <c r="F871" s="68">
        <v>42016</v>
      </c>
      <c r="G871" s="67"/>
      <c r="H871" s="67"/>
      <c r="I871" s="67" t="s">
        <v>430</v>
      </c>
      <c r="J871" s="36">
        <v>2.98</v>
      </c>
    </row>
    <row r="872" spans="1:10" x14ac:dyDescent="0.25">
      <c r="A872" s="67"/>
      <c r="B872" s="67"/>
      <c r="C872" s="67"/>
      <c r="D872" s="67"/>
      <c r="E872" s="67" t="s">
        <v>423</v>
      </c>
      <c r="F872" s="68">
        <v>42018</v>
      </c>
      <c r="G872" s="67"/>
      <c r="H872" s="67"/>
      <c r="I872" s="67" t="s">
        <v>1324</v>
      </c>
      <c r="J872" s="36">
        <v>0.97</v>
      </c>
    </row>
    <row r="873" spans="1:10" x14ac:dyDescent="0.25">
      <c r="A873" s="67"/>
      <c r="B873" s="67"/>
      <c r="C873" s="67"/>
      <c r="D873" s="67"/>
      <c r="E873" s="67" t="s">
        <v>383</v>
      </c>
      <c r="F873" s="68">
        <v>42044</v>
      </c>
      <c r="G873" s="67" t="s">
        <v>1325</v>
      </c>
      <c r="H873" s="67" t="s">
        <v>823</v>
      </c>
      <c r="I873" s="67"/>
      <c r="J873" s="36">
        <v>2000</v>
      </c>
    </row>
    <row r="874" spans="1:10" x14ac:dyDescent="0.25">
      <c r="A874" s="67"/>
      <c r="B874" s="67"/>
      <c r="C874" s="67"/>
      <c r="D874" s="67"/>
      <c r="E874" s="67" t="s">
        <v>450</v>
      </c>
      <c r="F874" s="68">
        <v>42066</v>
      </c>
      <c r="G874" s="67"/>
      <c r="H874" s="67" t="s">
        <v>1326</v>
      </c>
      <c r="I874" s="67" t="s">
        <v>1327</v>
      </c>
      <c r="J874" s="36">
        <v>-458.13</v>
      </c>
    </row>
    <row r="875" spans="1:10" x14ac:dyDescent="0.25">
      <c r="A875" s="67"/>
      <c r="B875" s="67"/>
      <c r="C875" s="67"/>
      <c r="D875" s="67"/>
      <c r="E875" s="67" t="s">
        <v>426</v>
      </c>
      <c r="F875" s="68">
        <v>42079</v>
      </c>
      <c r="G875" s="67" t="s">
        <v>570</v>
      </c>
      <c r="H875" s="67" t="s">
        <v>571</v>
      </c>
      <c r="I875" s="67" t="s">
        <v>1328</v>
      </c>
      <c r="J875" s="36">
        <v>-15</v>
      </c>
    </row>
    <row r="876" spans="1:10" x14ac:dyDescent="0.25">
      <c r="A876" s="67"/>
      <c r="B876" s="67"/>
      <c r="C876" s="67"/>
      <c r="D876" s="67"/>
      <c r="E876" s="67" t="s">
        <v>426</v>
      </c>
      <c r="F876" s="68">
        <v>42093</v>
      </c>
      <c r="G876" s="67" t="s">
        <v>570</v>
      </c>
      <c r="H876" s="67" t="s">
        <v>571</v>
      </c>
      <c r="I876" s="67" t="s">
        <v>1328</v>
      </c>
      <c r="J876" s="36">
        <v>-75</v>
      </c>
    </row>
    <row r="877" spans="1:10" x14ac:dyDescent="0.25">
      <c r="A877" s="67"/>
      <c r="B877" s="67"/>
      <c r="C877" s="67"/>
      <c r="D877" s="67"/>
      <c r="E877" s="67" t="s">
        <v>383</v>
      </c>
      <c r="F877" s="68">
        <v>42111</v>
      </c>
      <c r="G877" s="67" t="s">
        <v>1329</v>
      </c>
      <c r="H877" s="67" t="s">
        <v>270</v>
      </c>
      <c r="I877" s="67"/>
      <c r="J877" s="36">
        <v>3000</v>
      </c>
    </row>
    <row r="878" spans="1:10" x14ac:dyDescent="0.25">
      <c r="A878" s="67"/>
      <c r="B878" s="67"/>
      <c r="C878" s="67"/>
      <c r="D878" s="67"/>
      <c r="E878" s="67" t="s">
        <v>426</v>
      </c>
      <c r="F878" s="68">
        <v>42150</v>
      </c>
      <c r="G878" s="67" t="s">
        <v>570</v>
      </c>
      <c r="H878" s="67" t="s">
        <v>1330</v>
      </c>
      <c r="I878" s="67" t="s">
        <v>1331</v>
      </c>
      <c r="J878" s="36">
        <v>-422.7</v>
      </c>
    </row>
    <row r="879" spans="1:10" x14ac:dyDescent="0.25">
      <c r="A879" s="67"/>
      <c r="B879" s="67"/>
      <c r="C879" s="67"/>
      <c r="D879" s="67"/>
      <c r="E879" s="67" t="s">
        <v>450</v>
      </c>
      <c r="F879" s="68">
        <v>42213</v>
      </c>
      <c r="G879" s="67"/>
      <c r="H879" s="67" t="s">
        <v>712</v>
      </c>
      <c r="I879" s="67"/>
      <c r="J879" s="36">
        <v>-50</v>
      </c>
    </row>
    <row r="880" spans="1:10" x14ac:dyDescent="0.25">
      <c r="A880" s="67"/>
      <c r="B880" s="67"/>
      <c r="C880" s="67"/>
      <c r="D880" s="67"/>
      <c r="E880" s="67" t="s">
        <v>450</v>
      </c>
      <c r="F880" s="68">
        <v>42213</v>
      </c>
      <c r="G880" s="67"/>
      <c r="H880" s="67" t="s">
        <v>712</v>
      </c>
      <c r="I880" s="67"/>
      <c r="J880" s="36">
        <v>-650</v>
      </c>
    </row>
    <row r="881" spans="1:10" x14ac:dyDescent="0.25">
      <c r="A881" s="67"/>
      <c r="B881" s="67"/>
      <c r="C881" s="67"/>
      <c r="D881" s="67"/>
      <c r="E881" s="67" t="s">
        <v>426</v>
      </c>
      <c r="F881" s="68">
        <v>42227</v>
      </c>
      <c r="G881" s="67"/>
      <c r="H881" s="67" t="s">
        <v>712</v>
      </c>
      <c r="I881" s="67" t="s">
        <v>1332</v>
      </c>
      <c r="J881" s="36">
        <v>0</v>
      </c>
    </row>
    <row r="882" spans="1:10" x14ac:dyDescent="0.25">
      <c r="A882" s="67"/>
      <c r="B882" s="67"/>
      <c r="C882" s="67"/>
      <c r="D882" s="67"/>
      <c r="E882" s="67" t="s">
        <v>450</v>
      </c>
      <c r="F882" s="68">
        <v>42227</v>
      </c>
      <c r="G882" s="67"/>
      <c r="H882" s="67" t="s">
        <v>712</v>
      </c>
      <c r="I882" s="67"/>
      <c r="J882" s="36">
        <v>-1600</v>
      </c>
    </row>
    <row r="883" spans="1:10" x14ac:dyDescent="0.25">
      <c r="A883" s="67"/>
      <c r="B883" s="67"/>
      <c r="C883" s="67"/>
      <c r="D883" s="67"/>
      <c r="E883" s="67" t="s">
        <v>423</v>
      </c>
      <c r="F883" s="68">
        <v>42242</v>
      </c>
      <c r="G883" s="67"/>
      <c r="H883" s="67"/>
      <c r="I883" s="67" t="s">
        <v>1333</v>
      </c>
      <c r="J883" s="36">
        <v>30</v>
      </c>
    </row>
    <row r="884" spans="1:10" x14ac:dyDescent="0.25">
      <c r="A884" s="67"/>
      <c r="B884" s="67"/>
      <c r="C884" s="67"/>
      <c r="D884" s="67"/>
      <c r="E884" s="67" t="s">
        <v>423</v>
      </c>
      <c r="F884" s="68">
        <v>42242</v>
      </c>
      <c r="G884" s="67"/>
      <c r="H884" s="67"/>
      <c r="I884" s="67" t="s">
        <v>499</v>
      </c>
      <c r="J884" s="36">
        <v>-1.17</v>
      </c>
    </row>
    <row r="885" spans="1:10" x14ac:dyDescent="0.25">
      <c r="A885" s="67"/>
      <c r="B885" s="67"/>
      <c r="C885" s="67"/>
      <c r="D885" s="67"/>
      <c r="E885" s="67" t="s">
        <v>426</v>
      </c>
      <c r="F885" s="68">
        <v>42263</v>
      </c>
      <c r="G885" s="67"/>
      <c r="H885" s="67" t="s">
        <v>712</v>
      </c>
      <c r="I885" s="67"/>
      <c r="J885" s="36">
        <v>0</v>
      </c>
    </row>
    <row r="886" spans="1:10" x14ac:dyDescent="0.25">
      <c r="A886" s="67"/>
      <c r="B886" s="67"/>
      <c r="C886" s="67"/>
      <c r="D886" s="67"/>
      <c r="E886" s="67" t="s">
        <v>426</v>
      </c>
      <c r="F886" s="68">
        <v>42277</v>
      </c>
      <c r="G886" s="67" t="s">
        <v>570</v>
      </c>
      <c r="H886" s="67" t="s">
        <v>1334</v>
      </c>
      <c r="I886" s="67" t="s">
        <v>1335</v>
      </c>
      <c r="J886" s="36">
        <v>-404.72</v>
      </c>
    </row>
    <row r="887" spans="1:10" x14ac:dyDescent="0.25">
      <c r="A887" s="67"/>
      <c r="B887" s="67"/>
      <c r="C887" s="67"/>
      <c r="D887" s="67"/>
      <c r="E887" s="67" t="s">
        <v>426</v>
      </c>
      <c r="F887" s="68">
        <v>42313</v>
      </c>
      <c r="G887" s="67"/>
      <c r="H887" s="67" t="s">
        <v>1319</v>
      </c>
      <c r="I887" s="67" t="s">
        <v>1336</v>
      </c>
      <c r="J887" s="36">
        <v>-218.78</v>
      </c>
    </row>
    <row r="888" spans="1:10" x14ac:dyDescent="0.25">
      <c r="A888" s="67"/>
      <c r="B888" s="67"/>
      <c r="C888" s="67"/>
      <c r="D888" s="67"/>
      <c r="E888" s="67" t="s">
        <v>426</v>
      </c>
      <c r="F888" s="68">
        <v>42345</v>
      </c>
      <c r="G888" s="67"/>
      <c r="H888" s="67" t="s">
        <v>1337</v>
      </c>
      <c r="I888" s="67" t="s">
        <v>1338</v>
      </c>
      <c r="J888" s="36">
        <v>-45.04</v>
      </c>
    </row>
    <row r="889" spans="1:10" x14ac:dyDescent="0.25">
      <c r="A889" s="67"/>
      <c r="B889" s="67"/>
      <c r="C889" s="67"/>
      <c r="D889" s="67"/>
      <c r="E889" s="67" t="s">
        <v>426</v>
      </c>
      <c r="F889" s="68">
        <v>42355</v>
      </c>
      <c r="G889" s="67"/>
      <c r="H889" s="67" t="s">
        <v>1339</v>
      </c>
      <c r="I889" s="67" t="s">
        <v>1340</v>
      </c>
      <c r="J889" s="36">
        <v>-175</v>
      </c>
    </row>
    <row r="890" spans="1:10" x14ac:dyDescent="0.25">
      <c r="A890" s="67"/>
      <c r="B890" s="67"/>
      <c r="C890" s="67"/>
      <c r="D890" s="67"/>
      <c r="E890" s="67" t="s">
        <v>426</v>
      </c>
      <c r="F890" s="68">
        <v>42380</v>
      </c>
      <c r="G890" s="67"/>
      <c r="H890" s="67" t="s">
        <v>1319</v>
      </c>
      <c r="I890" s="67" t="s">
        <v>1336</v>
      </c>
      <c r="J890" s="36">
        <v>-292.75</v>
      </c>
    </row>
    <row r="891" spans="1:10" x14ac:dyDescent="0.25">
      <c r="A891" s="67"/>
      <c r="B891" s="67"/>
      <c r="C891" s="67"/>
      <c r="D891" s="67"/>
      <c r="E891" s="67" t="s">
        <v>423</v>
      </c>
      <c r="F891" s="68">
        <v>42418</v>
      </c>
      <c r="G891" s="67"/>
      <c r="H891" s="67" t="s">
        <v>1341</v>
      </c>
      <c r="I891" s="67" t="s">
        <v>423</v>
      </c>
      <c r="J891" s="36">
        <v>100</v>
      </c>
    </row>
    <row r="892" spans="1:10" x14ac:dyDescent="0.25">
      <c r="A892" s="67"/>
      <c r="B892" s="67"/>
      <c r="C892" s="67"/>
      <c r="D892" s="67"/>
      <c r="E892" s="67" t="s">
        <v>423</v>
      </c>
      <c r="F892" s="68">
        <v>42418</v>
      </c>
      <c r="G892" s="67"/>
      <c r="H892" s="67"/>
      <c r="I892" s="67" t="s">
        <v>425</v>
      </c>
      <c r="J892" s="36">
        <v>-4.2</v>
      </c>
    </row>
    <row r="893" spans="1:10" x14ac:dyDescent="0.25">
      <c r="A893" s="67"/>
      <c r="B893" s="67"/>
      <c r="C893" s="67"/>
      <c r="D893" s="67"/>
      <c r="E893" s="67" t="s">
        <v>390</v>
      </c>
      <c r="F893" s="68">
        <v>42445</v>
      </c>
      <c r="G893" s="67"/>
      <c r="H893" s="67" t="s">
        <v>1013</v>
      </c>
      <c r="I893" s="67" t="s">
        <v>1342</v>
      </c>
      <c r="J893" s="36">
        <v>-850</v>
      </c>
    </row>
    <row r="894" spans="1:10" x14ac:dyDescent="0.25">
      <c r="A894" s="67"/>
      <c r="B894" s="67"/>
      <c r="C894" s="67"/>
      <c r="D894" s="67"/>
      <c r="E894" s="67" t="s">
        <v>426</v>
      </c>
      <c r="F894" s="68">
        <v>42464</v>
      </c>
      <c r="G894" s="67"/>
      <c r="H894" s="67" t="s">
        <v>1343</v>
      </c>
      <c r="I894" s="67" t="s">
        <v>1344</v>
      </c>
      <c r="J894" s="36">
        <v>-43</v>
      </c>
    </row>
    <row r="895" spans="1:10" x14ac:dyDescent="0.25">
      <c r="A895" s="67"/>
      <c r="B895" s="67"/>
      <c r="C895" s="67"/>
      <c r="D895" s="67"/>
      <c r="E895" s="67" t="s">
        <v>426</v>
      </c>
      <c r="F895" s="68">
        <v>42474</v>
      </c>
      <c r="G895" s="67"/>
      <c r="H895" s="67" t="s">
        <v>1013</v>
      </c>
      <c r="I895" s="67" t="s">
        <v>1345</v>
      </c>
      <c r="J895" s="36">
        <v>-880</v>
      </c>
    </row>
    <row r="896" spans="1:10" x14ac:dyDescent="0.25">
      <c r="A896" s="67"/>
      <c r="B896" s="67"/>
      <c r="C896" s="67"/>
      <c r="D896" s="67"/>
      <c r="E896" s="67" t="s">
        <v>423</v>
      </c>
      <c r="F896" s="68">
        <v>42507</v>
      </c>
      <c r="G896" s="67"/>
      <c r="H896" s="67"/>
      <c r="I896" s="67" t="s">
        <v>1346</v>
      </c>
      <c r="J896" s="36">
        <v>50</v>
      </c>
    </row>
    <row r="897" spans="1:10" x14ac:dyDescent="0.25">
      <c r="A897" s="67"/>
      <c r="B897" s="67"/>
      <c r="C897" s="67"/>
      <c r="D897" s="67"/>
      <c r="E897" s="67" t="s">
        <v>423</v>
      </c>
      <c r="F897" s="68">
        <v>42507</v>
      </c>
      <c r="G897" s="67"/>
      <c r="H897" s="67"/>
      <c r="I897" s="67" t="s">
        <v>425</v>
      </c>
      <c r="J897" s="36">
        <v>-1.75</v>
      </c>
    </row>
    <row r="898" spans="1:10" x14ac:dyDescent="0.25">
      <c r="A898" s="67"/>
      <c r="B898" s="67"/>
      <c r="C898" s="67"/>
      <c r="D898" s="67"/>
      <c r="E898" s="67" t="s">
        <v>383</v>
      </c>
      <c r="F898" s="68">
        <v>42508</v>
      </c>
      <c r="G898" s="67" t="s">
        <v>1347</v>
      </c>
      <c r="H898" s="67" t="s">
        <v>270</v>
      </c>
      <c r="I898" s="67" t="s">
        <v>1348</v>
      </c>
      <c r="J898" s="36">
        <v>3000</v>
      </c>
    </row>
    <row r="899" spans="1:10" x14ac:dyDescent="0.25">
      <c r="A899" s="67"/>
      <c r="B899" s="67"/>
      <c r="C899" s="67"/>
      <c r="D899" s="67"/>
      <c r="E899" s="67" t="s">
        <v>426</v>
      </c>
      <c r="F899" s="68">
        <v>42527</v>
      </c>
      <c r="G899" s="67"/>
      <c r="H899" s="67" t="s">
        <v>1339</v>
      </c>
      <c r="I899" s="67" t="s">
        <v>1349</v>
      </c>
      <c r="J899" s="36">
        <v>-345</v>
      </c>
    </row>
    <row r="900" spans="1:10" x14ac:dyDescent="0.25">
      <c r="A900" s="67"/>
      <c r="B900" s="67"/>
      <c r="C900" s="67"/>
      <c r="D900" s="67"/>
      <c r="E900" s="67" t="s">
        <v>423</v>
      </c>
      <c r="F900" s="68">
        <v>42583</v>
      </c>
      <c r="G900" s="67"/>
      <c r="H900" s="67"/>
      <c r="I900" s="67" t="s">
        <v>1350</v>
      </c>
      <c r="J900" s="36">
        <v>20</v>
      </c>
    </row>
    <row r="901" spans="1:10" x14ac:dyDescent="0.25">
      <c r="A901" s="67"/>
      <c r="B901" s="67"/>
      <c r="C901" s="67"/>
      <c r="D901" s="67"/>
      <c r="E901" s="67" t="s">
        <v>423</v>
      </c>
      <c r="F901" s="68">
        <v>42583</v>
      </c>
      <c r="G901" s="67"/>
      <c r="H901" s="67"/>
      <c r="I901" s="67" t="s">
        <v>431</v>
      </c>
      <c r="J901" s="36">
        <v>-0.67</v>
      </c>
    </row>
    <row r="902" spans="1:10" x14ac:dyDescent="0.25">
      <c r="A902" s="67"/>
      <c r="B902" s="67"/>
      <c r="C902" s="67"/>
      <c r="D902" s="67"/>
      <c r="E902" s="67" t="s">
        <v>426</v>
      </c>
      <c r="F902" s="68">
        <v>42604</v>
      </c>
      <c r="G902" s="67"/>
      <c r="H902" s="67" t="s">
        <v>1351</v>
      </c>
      <c r="I902" s="67" t="s">
        <v>1352</v>
      </c>
      <c r="J902" s="36">
        <v>-8</v>
      </c>
    </row>
    <row r="903" spans="1:10" x14ac:dyDescent="0.25">
      <c r="A903" s="67"/>
      <c r="B903" s="67"/>
      <c r="C903" s="67"/>
      <c r="D903" s="67"/>
      <c r="E903" s="67" t="s">
        <v>423</v>
      </c>
      <c r="F903" s="68">
        <v>42605</v>
      </c>
      <c r="G903" s="67"/>
      <c r="H903" s="67"/>
      <c r="I903" s="67" t="s">
        <v>1353</v>
      </c>
      <c r="J903" s="36">
        <v>25</v>
      </c>
    </row>
    <row r="904" spans="1:10" x14ac:dyDescent="0.25">
      <c r="A904" s="67"/>
      <c r="B904" s="67"/>
      <c r="C904" s="67"/>
      <c r="D904" s="67"/>
      <c r="E904" s="67" t="s">
        <v>423</v>
      </c>
      <c r="F904" s="68">
        <v>42605</v>
      </c>
      <c r="G904" s="67"/>
      <c r="H904" s="67"/>
      <c r="I904" s="67" t="s">
        <v>425</v>
      </c>
      <c r="J904" s="36">
        <v>-1.03</v>
      </c>
    </row>
    <row r="905" spans="1:10" x14ac:dyDescent="0.25">
      <c r="A905" s="67"/>
      <c r="B905" s="67"/>
      <c r="C905" s="67"/>
      <c r="D905" s="67"/>
      <c r="E905" s="67" t="s">
        <v>426</v>
      </c>
      <c r="F905" s="68">
        <v>42649</v>
      </c>
      <c r="G905" s="67"/>
      <c r="H905" s="67" t="s">
        <v>1354</v>
      </c>
      <c r="I905" s="67" t="s">
        <v>1355</v>
      </c>
      <c r="J905" s="36">
        <v>-1000</v>
      </c>
    </row>
    <row r="906" spans="1:10" x14ac:dyDescent="0.25">
      <c r="A906" s="67"/>
      <c r="B906" s="67"/>
      <c r="C906" s="67"/>
      <c r="D906" s="67"/>
      <c r="E906" s="67" t="s">
        <v>383</v>
      </c>
      <c r="F906" s="68">
        <v>42712</v>
      </c>
      <c r="G906" s="67" t="s">
        <v>1356</v>
      </c>
      <c r="H906" s="67"/>
      <c r="I906" s="67" t="s">
        <v>1357</v>
      </c>
      <c r="J906" s="36">
        <v>500</v>
      </c>
    </row>
    <row r="907" spans="1:10" x14ac:dyDescent="0.25">
      <c r="A907" s="67"/>
      <c r="B907" s="67"/>
      <c r="C907" s="67"/>
      <c r="D907" s="67"/>
      <c r="E907" s="67" t="s">
        <v>423</v>
      </c>
      <c r="F907" s="68">
        <v>42736</v>
      </c>
      <c r="G907" s="67"/>
      <c r="H907" s="67"/>
      <c r="I907" s="67" t="s">
        <v>1358</v>
      </c>
      <c r="J907" s="36">
        <v>20</v>
      </c>
    </row>
    <row r="908" spans="1:10" x14ac:dyDescent="0.25">
      <c r="A908" s="67"/>
      <c r="B908" s="67"/>
      <c r="C908" s="67"/>
      <c r="D908" s="67"/>
      <c r="E908" s="67" t="s">
        <v>423</v>
      </c>
      <c r="F908" s="68">
        <v>42736</v>
      </c>
      <c r="G908" s="67"/>
      <c r="H908" s="67"/>
      <c r="I908" s="67" t="s">
        <v>425</v>
      </c>
      <c r="J908" s="36">
        <v>-1.08</v>
      </c>
    </row>
    <row r="909" spans="1:10" x14ac:dyDescent="0.25">
      <c r="A909" s="67"/>
      <c r="B909" s="67"/>
      <c r="C909" s="67"/>
      <c r="D909" s="67"/>
      <c r="E909" s="67" t="s">
        <v>426</v>
      </c>
      <c r="F909" s="68">
        <v>42738</v>
      </c>
      <c r="G909" s="67"/>
      <c r="H909" s="67" t="s">
        <v>1359</v>
      </c>
      <c r="I909" s="67" t="s">
        <v>1360</v>
      </c>
      <c r="J909" s="36">
        <v>-49.36</v>
      </c>
    </row>
    <row r="910" spans="1:10" x14ac:dyDescent="0.25">
      <c r="A910" s="67"/>
      <c r="B910" s="67"/>
      <c r="C910" s="67"/>
      <c r="D910" s="67"/>
      <c r="E910" s="67" t="s">
        <v>383</v>
      </c>
      <c r="F910" s="68">
        <v>42767</v>
      </c>
      <c r="G910" s="67" t="s">
        <v>598</v>
      </c>
      <c r="H910" s="67"/>
      <c r="I910" s="67" t="s">
        <v>599</v>
      </c>
      <c r="J910" s="36">
        <v>5000</v>
      </c>
    </row>
    <row r="911" spans="1:10" x14ac:dyDescent="0.25">
      <c r="A911" s="67"/>
      <c r="B911" s="67"/>
      <c r="C911" s="67"/>
      <c r="D911" s="67"/>
      <c r="E911" s="67" t="s">
        <v>426</v>
      </c>
      <c r="F911" s="68">
        <v>42779</v>
      </c>
      <c r="G911" s="67"/>
      <c r="H911" s="67" t="s">
        <v>1354</v>
      </c>
      <c r="I911" s="67" t="s">
        <v>1361</v>
      </c>
      <c r="J911" s="36">
        <v>-1000</v>
      </c>
    </row>
    <row r="912" spans="1:10" x14ac:dyDescent="0.25">
      <c r="A912" s="67"/>
      <c r="B912" s="67"/>
      <c r="C912" s="67"/>
      <c r="D912" s="67"/>
      <c r="E912" s="67" t="s">
        <v>426</v>
      </c>
      <c r="F912" s="68">
        <v>42793</v>
      </c>
      <c r="G912" s="67"/>
      <c r="H912" s="67" t="s">
        <v>1362</v>
      </c>
      <c r="I912" s="67" t="s">
        <v>1363</v>
      </c>
      <c r="J912" s="36">
        <v>-1000</v>
      </c>
    </row>
    <row r="913" spans="1:10" x14ac:dyDescent="0.25">
      <c r="A913" s="67"/>
      <c r="B913" s="67"/>
      <c r="C913" s="67"/>
      <c r="D913" s="67"/>
      <c r="E913" s="67" t="s">
        <v>390</v>
      </c>
      <c r="F913" s="68">
        <v>42802</v>
      </c>
      <c r="G913" s="67"/>
      <c r="H913" s="67" t="s">
        <v>1319</v>
      </c>
      <c r="I913" s="67" t="s">
        <v>1364</v>
      </c>
      <c r="J913" s="36">
        <v>-116.01</v>
      </c>
    </row>
    <row r="914" spans="1:10" x14ac:dyDescent="0.25">
      <c r="A914" s="67"/>
      <c r="B914" s="67"/>
      <c r="C914" s="67"/>
      <c r="D914" s="67"/>
      <c r="E914" s="67" t="s">
        <v>390</v>
      </c>
      <c r="F914" s="68">
        <v>42817</v>
      </c>
      <c r="G914" s="67"/>
      <c r="H914" s="67" t="s">
        <v>1319</v>
      </c>
      <c r="I914" s="67" t="s">
        <v>1365</v>
      </c>
      <c r="J914" s="36">
        <v>-88.99</v>
      </c>
    </row>
    <row r="915" spans="1:10" x14ac:dyDescent="0.25">
      <c r="A915" s="67"/>
      <c r="B915" s="67"/>
      <c r="C915" s="67"/>
      <c r="D915" s="67"/>
      <c r="E915" s="67" t="s">
        <v>423</v>
      </c>
      <c r="F915" s="68">
        <v>42915</v>
      </c>
      <c r="G915" s="67"/>
      <c r="H915" s="67"/>
      <c r="I915" s="67" t="s">
        <v>1366</v>
      </c>
      <c r="J915" s="36">
        <v>900</v>
      </c>
    </row>
    <row r="916" spans="1:10" x14ac:dyDescent="0.25">
      <c r="A916" s="67"/>
      <c r="B916" s="67"/>
      <c r="C916" s="67"/>
      <c r="D916" s="67"/>
      <c r="E916" s="67" t="s">
        <v>390</v>
      </c>
      <c r="F916" s="68">
        <v>42956</v>
      </c>
      <c r="G916" s="67" t="s">
        <v>1367</v>
      </c>
      <c r="H916" s="67" t="s">
        <v>1319</v>
      </c>
      <c r="I916" s="67" t="s">
        <v>1368</v>
      </c>
      <c r="J916" s="36">
        <v>-84</v>
      </c>
    </row>
    <row r="917" spans="1:10" x14ac:dyDescent="0.25">
      <c r="A917" s="67"/>
      <c r="B917" s="67"/>
      <c r="C917" s="67"/>
      <c r="D917" s="67"/>
      <c r="E917" s="67" t="s">
        <v>390</v>
      </c>
      <c r="F917" s="68">
        <v>42971</v>
      </c>
      <c r="G917" s="67" t="s">
        <v>1369</v>
      </c>
      <c r="H917" s="67" t="s">
        <v>1370</v>
      </c>
      <c r="I917" s="67" t="s">
        <v>1371</v>
      </c>
      <c r="J917" s="36">
        <v>-2859.78</v>
      </c>
    </row>
    <row r="918" spans="1:10" x14ac:dyDescent="0.25">
      <c r="A918" s="67"/>
      <c r="B918" s="67"/>
      <c r="C918" s="67"/>
      <c r="D918" s="67"/>
      <c r="E918" s="67" t="s">
        <v>390</v>
      </c>
      <c r="F918" s="68">
        <v>42984</v>
      </c>
      <c r="G918" s="67" t="s">
        <v>1372</v>
      </c>
      <c r="H918" s="67" t="s">
        <v>1373</v>
      </c>
      <c r="I918" s="67" t="s">
        <v>1374</v>
      </c>
      <c r="J918" s="36">
        <v>-148.4</v>
      </c>
    </row>
    <row r="919" spans="1:10" x14ac:dyDescent="0.25">
      <c r="A919" s="67"/>
      <c r="B919" s="67"/>
      <c r="C919" s="67"/>
      <c r="D919" s="67"/>
      <c r="E919" s="67" t="s">
        <v>390</v>
      </c>
      <c r="F919" s="68">
        <v>42993</v>
      </c>
      <c r="G919" s="67" t="s">
        <v>1375</v>
      </c>
      <c r="H919" s="67" t="s">
        <v>1370</v>
      </c>
      <c r="I919" s="67" t="s">
        <v>1376</v>
      </c>
      <c r="J919" s="36">
        <v>-2793.84</v>
      </c>
    </row>
    <row r="920" spans="1:10" x14ac:dyDescent="0.25">
      <c r="A920" s="67"/>
      <c r="B920" s="67"/>
      <c r="C920" s="67"/>
      <c r="D920" s="67"/>
      <c r="E920" s="67" t="s">
        <v>390</v>
      </c>
      <c r="F920" s="68">
        <v>43017</v>
      </c>
      <c r="G920" s="67" t="s">
        <v>1377</v>
      </c>
      <c r="H920" s="67" t="s">
        <v>1319</v>
      </c>
      <c r="I920" s="67" t="s">
        <v>1378</v>
      </c>
      <c r="J920" s="36">
        <v>-256.04000000000002</v>
      </c>
    </row>
    <row r="921" spans="1:10" x14ac:dyDescent="0.25">
      <c r="A921" s="67"/>
      <c r="B921" s="67"/>
      <c r="C921" s="67"/>
      <c r="D921" s="67"/>
      <c r="E921" s="67" t="s">
        <v>390</v>
      </c>
      <c r="F921" s="68">
        <v>43017</v>
      </c>
      <c r="G921" s="67" t="s">
        <v>1377</v>
      </c>
      <c r="H921" s="67" t="s">
        <v>1319</v>
      </c>
      <c r="I921" s="67" t="s">
        <v>603</v>
      </c>
      <c r="J921" s="36">
        <v>-1.28</v>
      </c>
    </row>
    <row r="922" spans="1:10" x14ac:dyDescent="0.25">
      <c r="A922" s="67"/>
      <c r="B922" s="67"/>
      <c r="C922" s="67"/>
      <c r="D922" s="67"/>
      <c r="E922" s="67" t="s">
        <v>390</v>
      </c>
      <c r="F922" s="68">
        <v>43018</v>
      </c>
      <c r="G922" s="67" t="s">
        <v>1379</v>
      </c>
      <c r="H922" s="67" t="s">
        <v>1319</v>
      </c>
      <c r="I922" s="67" t="s">
        <v>499</v>
      </c>
      <c r="J922" s="36">
        <v>-0.43</v>
      </c>
    </row>
    <row r="923" spans="1:10" x14ac:dyDescent="0.25">
      <c r="A923" s="67"/>
      <c r="B923" s="67"/>
      <c r="C923" s="67"/>
      <c r="D923" s="67"/>
      <c r="E923" s="67" t="s">
        <v>390</v>
      </c>
      <c r="F923" s="68">
        <v>43045</v>
      </c>
      <c r="G923" s="67" t="s">
        <v>1380</v>
      </c>
      <c r="H923" s="67" t="s">
        <v>1370</v>
      </c>
      <c r="I923" s="67" t="s">
        <v>1381</v>
      </c>
      <c r="J923" s="36">
        <v>-1398.92</v>
      </c>
    </row>
    <row r="924" spans="1:10" x14ac:dyDescent="0.25">
      <c r="A924" s="67"/>
      <c r="B924" s="67"/>
      <c r="C924" s="67"/>
      <c r="D924" s="67"/>
      <c r="E924" s="67" t="s">
        <v>383</v>
      </c>
      <c r="F924" s="68">
        <v>43049</v>
      </c>
      <c r="G924" s="67" t="s">
        <v>1382</v>
      </c>
      <c r="H924" s="67"/>
      <c r="I924" s="67" t="s">
        <v>1383</v>
      </c>
      <c r="J924" s="36">
        <v>10000</v>
      </c>
    </row>
    <row r="925" spans="1:10" x14ac:dyDescent="0.25">
      <c r="A925" s="67"/>
      <c r="B925" s="67"/>
      <c r="C925" s="67"/>
      <c r="D925" s="67"/>
      <c r="E925" s="67" t="s">
        <v>390</v>
      </c>
      <c r="F925" s="68">
        <v>43054</v>
      </c>
      <c r="G925" s="67" t="s">
        <v>1384</v>
      </c>
      <c r="H925" s="67" t="s">
        <v>1385</v>
      </c>
      <c r="I925" s="67" t="s">
        <v>1386</v>
      </c>
      <c r="J925" s="36">
        <v>-731.21</v>
      </c>
    </row>
    <row r="926" spans="1:10" x14ac:dyDescent="0.25">
      <c r="A926" s="67"/>
      <c r="B926" s="67"/>
      <c r="C926" s="67"/>
      <c r="D926" s="67"/>
      <c r="E926" s="67" t="s">
        <v>390</v>
      </c>
      <c r="F926" s="68">
        <v>43080</v>
      </c>
      <c r="G926" s="67" t="s">
        <v>1387</v>
      </c>
      <c r="H926" s="67" t="s">
        <v>1370</v>
      </c>
      <c r="I926" s="67" t="s">
        <v>1388</v>
      </c>
      <c r="J926" s="36">
        <v>-2957.85</v>
      </c>
    </row>
    <row r="927" spans="1:10" x14ac:dyDescent="0.25">
      <c r="A927" s="67"/>
      <c r="B927" s="67"/>
      <c r="C927" s="67"/>
      <c r="D927" s="67"/>
      <c r="E927" s="67" t="s">
        <v>390</v>
      </c>
      <c r="F927" s="68">
        <v>43131</v>
      </c>
      <c r="G927" s="67" t="s">
        <v>1389</v>
      </c>
      <c r="H927" s="67" t="s">
        <v>1370</v>
      </c>
      <c r="I927" s="67" t="s">
        <v>1390</v>
      </c>
      <c r="J927" s="36">
        <v>-2255.1999999999998</v>
      </c>
    </row>
    <row r="928" spans="1:10" x14ac:dyDescent="0.25">
      <c r="A928" s="67"/>
      <c r="B928" s="67"/>
      <c r="C928" s="67"/>
      <c r="D928" s="67"/>
      <c r="E928" s="67" t="s">
        <v>390</v>
      </c>
      <c r="F928" s="68">
        <v>43173</v>
      </c>
      <c r="G928" s="67" t="s">
        <v>1391</v>
      </c>
      <c r="H928" s="67" t="s">
        <v>320</v>
      </c>
      <c r="I928" s="67" t="s">
        <v>1392</v>
      </c>
      <c r="J928" s="36">
        <v>-42.09</v>
      </c>
    </row>
    <row r="929" spans="1:10" x14ac:dyDescent="0.25">
      <c r="A929" s="67"/>
      <c r="B929" s="67"/>
      <c r="C929" s="67"/>
      <c r="D929" s="67"/>
      <c r="E929" s="67" t="s">
        <v>390</v>
      </c>
      <c r="F929" s="68">
        <v>43189</v>
      </c>
      <c r="G929" s="67" t="s">
        <v>1391</v>
      </c>
      <c r="H929" s="67" t="s">
        <v>1393</v>
      </c>
      <c r="I929" s="67" t="s">
        <v>1394</v>
      </c>
      <c r="J929" s="36">
        <v>-42.09</v>
      </c>
    </row>
    <row r="930" spans="1:10" x14ac:dyDescent="0.25">
      <c r="A930" s="67"/>
      <c r="B930" s="67"/>
      <c r="C930" s="67"/>
      <c r="D930" s="67"/>
      <c r="E930" s="67" t="s">
        <v>423</v>
      </c>
      <c r="F930" s="68">
        <v>43190</v>
      </c>
      <c r="G930" s="67"/>
      <c r="H930" s="67"/>
      <c r="I930" s="67" t="s">
        <v>1395</v>
      </c>
      <c r="J930" s="36">
        <v>20</v>
      </c>
    </row>
    <row r="931" spans="1:10" x14ac:dyDescent="0.25">
      <c r="A931" s="67"/>
      <c r="B931" s="67"/>
      <c r="C931" s="67"/>
      <c r="D931" s="67"/>
      <c r="E931" s="67" t="s">
        <v>423</v>
      </c>
      <c r="F931" s="68">
        <v>43190</v>
      </c>
      <c r="G931" s="67"/>
      <c r="H931" s="67"/>
      <c r="I931" s="67" t="s">
        <v>1396</v>
      </c>
      <c r="J931" s="36">
        <v>-0.74</v>
      </c>
    </row>
    <row r="932" spans="1:10" x14ac:dyDescent="0.25">
      <c r="A932" s="67"/>
      <c r="B932" s="67"/>
      <c r="C932" s="67"/>
      <c r="D932" s="67"/>
      <c r="E932" s="67" t="s">
        <v>438</v>
      </c>
      <c r="F932" s="68">
        <v>43216</v>
      </c>
      <c r="G932" s="67" t="s">
        <v>822</v>
      </c>
      <c r="H932" s="67" t="s">
        <v>823</v>
      </c>
      <c r="I932" s="67" t="s">
        <v>1397</v>
      </c>
      <c r="J932" s="36">
        <v>1000</v>
      </c>
    </row>
    <row r="933" spans="1:10" x14ac:dyDescent="0.25">
      <c r="A933" s="67"/>
      <c r="B933" s="67"/>
      <c r="C933" s="67"/>
      <c r="D933" s="67"/>
      <c r="E933" s="67" t="s">
        <v>390</v>
      </c>
      <c r="F933" s="68">
        <v>43217</v>
      </c>
      <c r="G933" s="67" t="s">
        <v>1398</v>
      </c>
      <c r="H933" s="67" t="s">
        <v>1385</v>
      </c>
      <c r="I933" s="67" t="s">
        <v>1399</v>
      </c>
      <c r="J933" s="36">
        <v>-1093.92</v>
      </c>
    </row>
    <row r="934" spans="1:10" x14ac:dyDescent="0.25">
      <c r="A934" s="67"/>
      <c r="B934" s="67"/>
      <c r="C934" s="67"/>
      <c r="D934" s="67"/>
      <c r="E934" s="67" t="s">
        <v>383</v>
      </c>
      <c r="F934" s="68">
        <v>43220</v>
      </c>
      <c r="G934" s="67" t="s">
        <v>1400</v>
      </c>
      <c r="H934" s="67"/>
      <c r="I934" s="67" t="s">
        <v>1401</v>
      </c>
      <c r="J934" s="36">
        <v>8</v>
      </c>
    </row>
    <row r="935" spans="1:10" x14ac:dyDescent="0.25">
      <c r="A935" s="67"/>
      <c r="B935" s="67"/>
      <c r="C935" s="67"/>
      <c r="D935" s="67"/>
      <c r="E935" s="67" t="s">
        <v>383</v>
      </c>
      <c r="F935" s="68">
        <v>43343</v>
      </c>
      <c r="G935" s="67" t="s">
        <v>414</v>
      </c>
      <c r="H935" s="67"/>
      <c r="I935" s="67" t="s">
        <v>1402</v>
      </c>
      <c r="J935" s="36">
        <v>500</v>
      </c>
    </row>
    <row r="936" spans="1:10" x14ac:dyDescent="0.25">
      <c r="A936" s="67"/>
      <c r="B936" s="67"/>
      <c r="C936" s="67"/>
      <c r="D936" s="67"/>
      <c r="E936" s="67" t="s">
        <v>383</v>
      </c>
      <c r="F936" s="68">
        <v>43373</v>
      </c>
      <c r="G936" s="67" t="s">
        <v>396</v>
      </c>
      <c r="H936" s="67"/>
      <c r="I936" s="67" t="s">
        <v>840</v>
      </c>
      <c r="J936" s="36">
        <v>500</v>
      </c>
    </row>
    <row r="937" spans="1:10" x14ac:dyDescent="0.25">
      <c r="A937" s="67"/>
      <c r="B937" s="67"/>
      <c r="C937" s="67"/>
      <c r="D937" s="67"/>
      <c r="E937" s="67" t="s">
        <v>438</v>
      </c>
      <c r="F937" s="68">
        <v>43432</v>
      </c>
      <c r="G937" s="67" t="s">
        <v>1403</v>
      </c>
      <c r="H937" s="67" t="s">
        <v>1404</v>
      </c>
      <c r="I937" s="67" t="s">
        <v>1405</v>
      </c>
      <c r="J937" s="36">
        <v>1000</v>
      </c>
    </row>
    <row r="938" spans="1:10" x14ac:dyDescent="0.25">
      <c r="A938" s="67"/>
      <c r="B938" s="67"/>
      <c r="C938" s="67"/>
      <c r="D938" s="67"/>
      <c r="E938" s="67" t="s">
        <v>390</v>
      </c>
      <c r="F938" s="68">
        <v>43434</v>
      </c>
      <c r="G938" s="67" t="s">
        <v>1406</v>
      </c>
      <c r="H938" s="67" t="s">
        <v>1319</v>
      </c>
      <c r="I938" s="67" t="s">
        <v>1407</v>
      </c>
      <c r="J938" s="36">
        <v>-332.77</v>
      </c>
    </row>
    <row r="939" spans="1:10" x14ac:dyDescent="0.25">
      <c r="A939" s="67"/>
      <c r="B939" s="67"/>
      <c r="C939" s="67"/>
      <c r="D939" s="67"/>
      <c r="E939" s="67" t="s">
        <v>390</v>
      </c>
      <c r="F939" s="68">
        <v>43475</v>
      </c>
      <c r="G939" s="67" t="s">
        <v>1408</v>
      </c>
      <c r="H939" s="67" t="s">
        <v>1319</v>
      </c>
      <c r="I939" s="67" t="s">
        <v>1409</v>
      </c>
      <c r="J939" s="36">
        <v>-117.23</v>
      </c>
    </row>
    <row r="940" spans="1:10" x14ac:dyDescent="0.25">
      <c r="A940" s="67"/>
      <c r="B940" s="67"/>
      <c r="C940" s="67"/>
      <c r="D940" s="67"/>
      <c r="E940" s="67" t="s">
        <v>390</v>
      </c>
      <c r="F940" s="68">
        <v>43476</v>
      </c>
      <c r="G940" s="67" t="s">
        <v>1410</v>
      </c>
      <c r="H940" s="67" t="s">
        <v>1411</v>
      </c>
      <c r="I940" s="67" t="s">
        <v>1412</v>
      </c>
      <c r="J940" s="36">
        <v>-341.13</v>
      </c>
    </row>
    <row r="941" spans="1:10" x14ac:dyDescent="0.25">
      <c r="A941" s="67"/>
      <c r="B941" s="67"/>
      <c r="C941" s="67"/>
      <c r="D941" s="67"/>
      <c r="E941" s="67" t="s">
        <v>390</v>
      </c>
      <c r="F941" s="68">
        <v>43483</v>
      </c>
      <c r="G941" s="67" t="s">
        <v>1413</v>
      </c>
      <c r="H941" s="67" t="s">
        <v>316</v>
      </c>
      <c r="I941" s="67" t="s">
        <v>1414</v>
      </c>
      <c r="J941" s="36">
        <v>-1000</v>
      </c>
    </row>
    <row r="942" spans="1:10" x14ac:dyDescent="0.25">
      <c r="A942" s="67"/>
      <c r="B942" s="67"/>
      <c r="C942" s="67"/>
      <c r="D942" s="67"/>
      <c r="E942" s="67" t="s">
        <v>390</v>
      </c>
      <c r="F942" s="68">
        <v>43532</v>
      </c>
      <c r="G942" s="67" t="s">
        <v>1415</v>
      </c>
      <c r="H942" s="67" t="s">
        <v>1411</v>
      </c>
      <c r="I942" s="67" t="s">
        <v>1416</v>
      </c>
      <c r="J942" s="36">
        <v>-167.44</v>
      </c>
    </row>
    <row r="943" spans="1:10" x14ac:dyDescent="0.25">
      <c r="A943" s="67"/>
      <c r="B943" s="67"/>
      <c r="C943" s="67"/>
      <c r="D943" s="67"/>
      <c r="E943" s="67" t="s">
        <v>423</v>
      </c>
      <c r="F943" s="68">
        <v>43606</v>
      </c>
      <c r="G943" s="67"/>
      <c r="H943" s="67"/>
      <c r="I943" s="67" t="s">
        <v>1417</v>
      </c>
      <c r="J943" s="36">
        <v>10</v>
      </c>
    </row>
    <row r="944" spans="1:10" x14ac:dyDescent="0.25">
      <c r="A944" s="67"/>
      <c r="B944" s="67"/>
      <c r="C944" s="67"/>
      <c r="D944" s="67"/>
      <c r="E944" s="67" t="s">
        <v>423</v>
      </c>
      <c r="F944" s="68">
        <v>43606</v>
      </c>
      <c r="G944" s="67"/>
      <c r="H944" s="67"/>
      <c r="I944" s="67" t="s">
        <v>1418</v>
      </c>
      <c r="J944" s="36">
        <v>-0.56999999999999995</v>
      </c>
    </row>
    <row r="945" spans="1:12" x14ac:dyDescent="0.25">
      <c r="A945" s="67"/>
      <c r="B945" s="67"/>
      <c r="C945" s="67"/>
      <c r="D945" s="67"/>
      <c r="E945" s="67" t="s">
        <v>383</v>
      </c>
      <c r="F945" s="68">
        <v>43616</v>
      </c>
      <c r="G945" s="67" t="s">
        <v>1419</v>
      </c>
      <c r="H945" s="67"/>
      <c r="I945" s="67" t="s">
        <v>1420</v>
      </c>
      <c r="J945" s="36">
        <v>1238.3699999999999</v>
      </c>
    </row>
    <row r="946" spans="1:12" x14ac:dyDescent="0.25">
      <c r="A946" s="67"/>
      <c r="B946" s="67"/>
      <c r="C946" s="67"/>
      <c r="D946" s="67"/>
      <c r="E946" s="67" t="s">
        <v>390</v>
      </c>
      <c r="F946" s="68">
        <v>43616</v>
      </c>
      <c r="G946" s="67" t="s">
        <v>1421</v>
      </c>
      <c r="H946" s="67" t="s">
        <v>1319</v>
      </c>
      <c r="I946" s="67" t="s">
        <v>1422</v>
      </c>
      <c r="J946" s="36">
        <v>-4.99</v>
      </c>
    </row>
    <row r="947" spans="1:12" x14ac:dyDescent="0.25">
      <c r="A947" s="67"/>
      <c r="B947" s="67"/>
      <c r="C947" s="67"/>
      <c r="D947" s="67"/>
      <c r="E947" s="67" t="s">
        <v>438</v>
      </c>
      <c r="F947" s="68">
        <v>43640</v>
      </c>
      <c r="G947" s="67" t="s">
        <v>1423</v>
      </c>
      <c r="H947" s="67" t="s">
        <v>270</v>
      </c>
      <c r="I947" s="67" t="s">
        <v>1424</v>
      </c>
      <c r="J947" s="36">
        <v>3000</v>
      </c>
    </row>
    <row r="948" spans="1:12" x14ac:dyDescent="0.25">
      <c r="A948" s="67"/>
      <c r="B948" s="67"/>
      <c r="C948" s="67"/>
      <c r="D948" s="67"/>
      <c r="E948" s="67" t="s">
        <v>1425</v>
      </c>
      <c r="F948" s="68">
        <v>43646</v>
      </c>
      <c r="G948" s="67" t="s">
        <v>1426</v>
      </c>
      <c r="H948" s="67" t="s">
        <v>1319</v>
      </c>
      <c r="I948" s="67" t="s">
        <v>1427</v>
      </c>
      <c r="J948" s="36">
        <v>0.01</v>
      </c>
    </row>
    <row r="949" spans="1:12" x14ac:dyDescent="0.25">
      <c r="A949" s="67"/>
      <c r="B949" s="67"/>
      <c r="C949" s="67"/>
      <c r="D949" s="67"/>
      <c r="E949" s="67" t="s">
        <v>423</v>
      </c>
      <c r="F949" s="68">
        <v>43662</v>
      </c>
      <c r="G949" s="67"/>
      <c r="H949" s="67"/>
      <c r="I949" s="67" t="s">
        <v>1428</v>
      </c>
      <c r="J949" s="36">
        <v>5</v>
      </c>
    </row>
    <row r="950" spans="1:12" x14ac:dyDescent="0.25">
      <c r="A950" s="67"/>
      <c r="B950" s="67"/>
      <c r="C950" s="67"/>
      <c r="D950" s="67"/>
      <c r="E950" s="67" t="s">
        <v>423</v>
      </c>
      <c r="F950" s="68">
        <v>43662</v>
      </c>
      <c r="G950" s="67"/>
      <c r="H950" s="67"/>
      <c r="I950" s="67" t="s">
        <v>1429</v>
      </c>
      <c r="J950" s="36">
        <v>-0.51</v>
      </c>
    </row>
    <row r="951" spans="1:12" x14ac:dyDescent="0.25">
      <c r="A951" s="67"/>
      <c r="B951" s="67"/>
      <c r="C951" s="67"/>
      <c r="D951" s="67"/>
      <c r="E951" s="67" t="s">
        <v>390</v>
      </c>
      <c r="F951" s="68">
        <v>43677</v>
      </c>
      <c r="G951" s="67" t="s">
        <v>1430</v>
      </c>
      <c r="H951" s="67" t="s">
        <v>316</v>
      </c>
      <c r="I951" s="67" t="s">
        <v>1431</v>
      </c>
      <c r="J951" s="36">
        <v>-1000</v>
      </c>
    </row>
    <row r="952" spans="1:12" x14ac:dyDescent="0.25">
      <c r="A952" s="67"/>
      <c r="B952" s="67"/>
      <c r="C952" s="67"/>
      <c r="D952" s="67"/>
      <c r="E952" s="67" t="s">
        <v>438</v>
      </c>
      <c r="F952" s="68">
        <v>43728</v>
      </c>
      <c r="G952" s="67" t="s">
        <v>873</v>
      </c>
      <c r="H952" s="67" t="s">
        <v>823</v>
      </c>
      <c r="I952" s="67" t="s">
        <v>1432</v>
      </c>
      <c r="J952" s="36">
        <v>1000</v>
      </c>
    </row>
    <row r="953" spans="1:12" x14ac:dyDescent="0.25">
      <c r="A953" s="67"/>
      <c r="B953" s="67"/>
      <c r="C953" s="67"/>
      <c r="D953" s="67"/>
      <c r="E953" s="67" t="s">
        <v>423</v>
      </c>
      <c r="F953" s="68">
        <v>43769</v>
      </c>
      <c r="G953" s="67"/>
      <c r="H953" s="67"/>
      <c r="I953" s="67" t="s">
        <v>1433</v>
      </c>
      <c r="J953" s="36">
        <v>10</v>
      </c>
    </row>
    <row r="954" spans="1:12" ht="15.75" thickBot="1" x14ac:dyDescent="0.3">
      <c r="A954" s="67"/>
      <c r="B954" s="67"/>
      <c r="C954" s="67"/>
      <c r="D954" s="67"/>
      <c r="E954" s="67" t="s">
        <v>423</v>
      </c>
      <c r="F954" s="68">
        <v>43769</v>
      </c>
      <c r="G954" s="67"/>
      <c r="H954" s="67"/>
      <c r="I954" s="67" t="s">
        <v>1434</v>
      </c>
      <c r="J954" s="37">
        <v>-0.72</v>
      </c>
    </row>
    <row r="955" spans="1:12" x14ac:dyDescent="0.25">
      <c r="A955" s="67"/>
      <c r="B955" s="67"/>
      <c r="C955" s="67" t="s">
        <v>1435</v>
      </c>
      <c r="D955" s="67"/>
      <c r="E955" s="67"/>
      <c r="F955" s="68"/>
      <c r="G955" s="67"/>
      <c r="H955" s="67"/>
      <c r="I955" s="67"/>
      <c r="J955" s="36">
        <f>ROUND(SUM(J841:J954),5)</f>
        <v>17189.900000000001</v>
      </c>
    </row>
    <row r="956" spans="1:12" x14ac:dyDescent="0.25">
      <c r="A956" s="64"/>
      <c r="B956" s="64"/>
      <c r="C956" s="64" t="s">
        <v>1436</v>
      </c>
      <c r="D956" s="64"/>
      <c r="E956" s="64"/>
      <c r="F956" s="65"/>
      <c r="G956" s="64"/>
      <c r="H956" s="64"/>
      <c r="I956" s="64"/>
      <c r="J956" s="57"/>
    </row>
    <row r="957" spans="1:12" x14ac:dyDescent="0.25">
      <c r="A957" s="67"/>
      <c r="B957" s="67"/>
      <c r="C957" s="67"/>
      <c r="D957" s="67"/>
      <c r="E957" s="67" t="s">
        <v>383</v>
      </c>
      <c r="F957" s="68">
        <v>42370</v>
      </c>
      <c r="G957" s="67" t="s">
        <v>410</v>
      </c>
      <c r="H957" s="67"/>
      <c r="I957" s="67" t="s">
        <v>411</v>
      </c>
      <c r="J957" s="36">
        <v>500</v>
      </c>
    </row>
    <row r="958" spans="1:12" ht="15.75" thickBot="1" x14ac:dyDescent="0.3">
      <c r="A958" s="67"/>
      <c r="B958" s="67"/>
      <c r="C958" s="67"/>
      <c r="D958" s="67"/>
      <c r="E958" s="67" t="s">
        <v>426</v>
      </c>
      <c r="F958" s="68">
        <v>42649</v>
      </c>
      <c r="G958" s="67"/>
      <c r="H958" s="67" t="s">
        <v>1437</v>
      </c>
      <c r="I958" s="67" t="s">
        <v>1438</v>
      </c>
      <c r="J958" s="36">
        <v>-500</v>
      </c>
    </row>
    <row r="959" spans="1:12" ht="15.75" thickBot="1" x14ac:dyDescent="0.3">
      <c r="A959" s="67"/>
      <c r="B959" s="67"/>
      <c r="C959" s="67" t="s">
        <v>1439</v>
      </c>
      <c r="D959" s="67"/>
      <c r="E959" s="67"/>
      <c r="F959" s="68"/>
      <c r="G959" s="67"/>
      <c r="H959" s="67"/>
      <c r="I959" s="67"/>
      <c r="J959" s="40">
        <f>ROUND(SUM(J956:J958),5)</f>
        <v>0</v>
      </c>
    </row>
    <row r="960" spans="1:12" ht="15.75" thickBot="1" x14ac:dyDescent="0.3">
      <c r="A960" s="67"/>
      <c r="B960" s="67" t="s">
        <v>1440</v>
      </c>
      <c r="C960" s="67"/>
      <c r="D960" s="67"/>
      <c r="E960" s="67"/>
      <c r="F960" s="68"/>
      <c r="G960" s="67"/>
      <c r="H960" s="67"/>
      <c r="I960" s="67"/>
      <c r="J960" s="40">
        <f>ROUND(J5+J9+J13+J20+J24+J28+J42+J45+J48+J56+J60+J74+J77+J90+J102+J116+J120+J124+J128+J165+J176+J185+J192+J208+J213+J226+J246+J250+J266+J270+J273+J284+J288+J296+J306+J311+J329+J333+J339+J342+J345+J430+J435+J438+J442+J445+J455+J476+J503+J511+J514+J573+J583+J586+J594+J601+J616+J620+J623+J627+J631+J634+J638+J641+J669+J672+J687+J690+J695+J700+J706+J709+J730+J739+J742+J788+J794+J803+J806+J820+J823+J827+J836+J840+J955+J959,5)</f>
        <v>165503.31</v>
      </c>
      <c r="L960" s="18" t="s">
        <v>189</v>
      </c>
    </row>
    <row r="961" spans="1:10" s="74" customFormat="1" ht="12" thickBot="1" x14ac:dyDescent="0.25">
      <c r="A961" s="64" t="s">
        <v>2</v>
      </c>
      <c r="B961" s="64"/>
      <c r="C961" s="64"/>
      <c r="D961" s="64"/>
      <c r="E961" s="64"/>
      <c r="F961" s="65"/>
      <c r="G961" s="64"/>
      <c r="H961" s="64"/>
      <c r="I961" s="64"/>
      <c r="J961" s="38">
        <f>J960</f>
        <v>165503.31</v>
      </c>
    </row>
    <row r="962" spans="1:10" ht="15.75" thickTop="1" x14ac:dyDescent="0.25"/>
  </sheetData>
  <hyperlinks>
    <hyperlink ref="L960" location="Contents!A1" display="Contents" xr:uid="{CCBBDAD4-2343-4660-8540-B690046F515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75E0-325F-4123-A939-0100D5954841}">
  <sheetPr codeName="Sheet6"/>
  <dimension ref="A1:M351"/>
  <sheetViews>
    <sheetView workbookViewId="0">
      <pane xSplit="4" ySplit="1" topLeftCell="E347" activePane="bottomRight" state="frozen"/>
      <selection pane="topRight" activeCell="E1" sqref="E1"/>
      <selection pane="bottomLeft" activeCell="A2" sqref="A2"/>
      <selection pane="bottomRight" activeCell="M350" sqref="M350"/>
    </sheetView>
  </sheetViews>
  <sheetFormatPr defaultRowHeight="15" x14ac:dyDescent="0.25"/>
  <cols>
    <col min="1" max="2" width="3" style="62" customWidth="1"/>
    <col min="3" max="3" width="22" style="62" customWidth="1"/>
    <col min="4" max="4" width="2.28515625" style="62" customWidth="1"/>
    <col min="5" max="5" width="11.85546875" style="62" bestFit="1" customWidth="1"/>
    <col min="6" max="6" width="8.7109375" style="62" bestFit="1" customWidth="1"/>
    <col min="7" max="7" width="17.7109375" style="62" bestFit="1" customWidth="1"/>
    <col min="8" max="9" width="30.7109375" style="62" customWidth="1"/>
    <col min="10" max="10" width="7.85546875" style="62" bestFit="1" customWidth="1"/>
    <col min="11" max="16384" width="9.140625" style="62"/>
  </cols>
  <sheetData>
    <row r="1" spans="1:10" s="77" customFormat="1" ht="15.75" thickBot="1" x14ac:dyDescent="0.3">
      <c r="A1" s="75"/>
      <c r="B1" s="75"/>
      <c r="C1" s="75"/>
      <c r="D1" s="75"/>
      <c r="E1" s="76" t="s">
        <v>375</v>
      </c>
      <c r="F1" s="76" t="s">
        <v>376</v>
      </c>
      <c r="G1" s="76" t="s">
        <v>377</v>
      </c>
      <c r="H1" s="76" t="s">
        <v>378</v>
      </c>
      <c r="I1" s="76" t="s">
        <v>379</v>
      </c>
      <c r="J1" s="76" t="s">
        <v>380</v>
      </c>
    </row>
    <row r="2" spans="1:10" ht="15.75" thickTop="1" x14ac:dyDescent="0.25">
      <c r="A2" s="64"/>
      <c r="B2" s="64" t="s">
        <v>1454</v>
      </c>
      <c r="C2" s="64"/>
      <c r="D2" s="64"/>
      <c r="E2" s="64"/>
      <c r="F2" s="65"/>
      <c r="G2" s="64"/>
      <c r="H2" s="64"/>
      <c r="I2" s="64"/>
      <c r="J2" s="66"/>
    </row>
    <row r="3" spans="1:10" x14ac:dyDescent="0.25">
      <c r="A3" s="64"/>
      <c r="B3" s="64"/>
      <c r="C3" s="64" t="s">
        <v>2350</v>
      </c>
      <c r="D3" s="64"/>
      <c r="E3" s="64"/>
      <c r="F3" s="65"/>
      <c r="G3" s="64"/>
      <c r="H3" s="64"/>
      <c r="I3" s="64"/>
      <c r="J3" s="66"/>
    </row>
    <row r="4" spans="1:10" x14ac:dyDescent="0.25">
      <c r="A4" s="67"/>
      <c r="B4" s="67"/>
      <c r="C4" s="67"/>
      <c r="D4" s="67"/>
      <c r="E4" s="67" t="s">
        <v>438</v>
      </c>
      <c r="F4" s="68">
        <v>42094</v>
      </c>
      <c r="G4" s="67" t="s">
        <v>7294</v>
      </c>
      <c r="H4" s="67" t="s">
        <v>7293</v>
      </c>
      <c r="I4" s="67" t="s">
        <v>7292</v>
      </c>
      <c r="J4" s="70">
        <v>330.81</v>
      </c>
    </row>
    <row r="5" spans="1:10" x14ac:dyDescent="0.25">
      <c r="A5" s="67"/>
      <c r="B5" s="67"/>
      <c r="C5" s="67"/>
      <c r="D5" s="67"/>
      <c r="E5" s="67" t="s">
        <v>438</v>
      </c>
      <c r="F5" s="68">
        <v>42328</v>
      </c>
      <c r="G5" s="67" t="s">
        <v>7291</v>
      </c>
      <c r="H5" s="67" t="s">
        <v>7287</v>
      </c>
      <c r="I5" s="67" t="s">
        <v>7290</v>
      </c>
      <c r="J5" s="70">
        <v>300.74</v>
      </c>
    </row>
    <row r="6" spans="1:10" x14ac:dyDescent="0.25">
      <c r="A6" s="67"/>
      <c r="B6" s="67"/>
      <c r="C6" s="67"/>
      <c r="D6" s="67"/>
      <c r="E6" s="67" t="s">
        <v>423</v>
      </c>
      <c r="F6" s="68">
        <v>42328</v>
      </c>
      <c r="G6" s="67"/>
      <c r="H6" s="67"/>
      <c r="I6" s="67" t="s">
        <v>7289</v>
      </c>
      <c r="J6" s="70">
        <v>54.78</v>
      </c>
    </row>
    <row r="7" spans="1:10" x14ac:dyDescent="0.25">
      <c r="A7" s="67"/>
      <c r="B7" s="67"/>
      <c r="C7" s="67"/>
      <c r="D7" s="67"/>
      <c r="E7" s="67" t="s">
        <v>438</v>
      </c>
      <c r="F7" s="68">
        <v>42439</v>
      </c>
      <c r="G7" s="67" t="s">
        <v>7288</v>
      </c>
      <c r="H7" s="67" t="s">
        <v>7287</v>
      </c>
      <c r="I7" s="67" t="s">
        <v>7286</v>
      </c>
      <c r="J7" s="70">
        <v>300.74</v>
      </c>
    </row>
    <row r="8" spans="1:10" x14ac:dyDescent="0.25">
      <c r="A8" s="67"/>
      <c r="B8" s="67"/>
      <c r="C8" s="67"/>
      <c r="D8" s="67"/>
      <c r="E8" s="67" t="s">
        <v>423</v>
      </c>
      <c r="F8" s="68">
        <v>42439</v>
      </c>
      <c r="G8" s="67"/>
      <c r="H8" s="67"/>
      <c r="I8" s="67" t="s">
        <v>7285</v>
      </c>
      <c r="J8" s="70">
        <v>8.66</v>
      </c>
    </row>
    <row r="9" spans="1:10" x14ac:dyDescent="0.25">
      <c r="A9" s="67"/>
      <c r="B9" s="67"/>
      <c r="C9" s="67"/>
      <c r="D9" s="67"/>
      <c r="E9" s="67" t="s">
        <v>426</v>
      </c>
      <c r="F9" s="68">
        <v>42444</v>
      </c>
      <c r="G9" s="67"/>
      <c r="H9" s="67" t="s">
        <v>7151</v>
      </c>
      <c r="I9" s="67" t="s">
        <v>7284</v>
      </c>
      <c r="J9" s="70">
        <v>-171.31</v>
      </c>
    </row>
    <row r="10" spans="1:10" x14ac:dyDescent="0.25">
      <c r="A10" s="67"/>
      <c r="B10" s="67"/>
      <c r="C10" s="67"/>
      <c r="D10" s="67"/>
      <c r="E10" s="67" t="s">
        <v>426</v>
      </c>
      <c r="F10" s="68">
        <v>42453</v>
      </c>
      <c r="G10" s="67"/>
      <c r="H10" s="67" t="s">
        <v>2351</v>
      </c>
      <c r="I10" s="67" t="s">
        <v>7283</v>
      </c>
      <c r="J10" s="70">
        <v>-312.76</v>
      </c>
    </row>
    <row r="11" spans="1:10" x14ac:dyDescent="0.25">
      <c r="A11" s="67"/>
      <c r="B11" s="67"/>
      <c r="C11" s="67"/>
      <c r="D11" s="67"/>
      <c r="E11" s="67" t="s">
        <v>426</v>
      </c>
      <c r="F11" s="68">
        <v>42548</v>
      </c>
      <c r="G11" s="67"/>
      <c r="H11" s="67" t="s">
        <v>7279</v>
      </c>
      <c r="I11" s="67" t="s">
        <v>7282</v>
      </c>
      <c r="J11" s="70">
        <v>-334.36</v>
      </c>
    </row>
    <row r="12" spans="1:10" x14ac:dyDescent="0.25">
      <c r="A12" s="67"/>
      <c r="B12" s="67"/>
      <c r="C12" s="67"/>
      <c r="D12" s="67"/>
      <c r="E12" s="67" t="s">
        <v>426</v>
      </c>
      <c r="F12" s="68">
        <v>42548</v>
      </c>
      <c r="G12" s="67"/>
      <c r="H12" s="67" t="s">
        <v>7151</v>
      </c>
      <c r="I12" s="67" t="s">
        <v>7281</v>
      </c>
      <c r="J12" s="70">
        <v>-75.36</v>
      </c>
    </row>
    <row r="13" spans="1:10" x14ac:dyDescent="0.25">
      <c r="A13" s="67"/>
      <c r="B13" s="67"/>
      <c r="C13" s="67"/>
      <c r="D13" s="67"/>
      <c r="E13" s="67" t="s">
        <v>426</v>
      </c>
      <c r="F13" s="68">
        <v>42576</v>
      </c>
      <c r="G13" s="67"/>
      <c r="H13" s="67" t="s">
        <v>7151</v>
      </c>
      <c r="I13" s="67" t="s">
        <v>7280</v>
      </c>
      <c r="J13" s="70">
        <v>-126.27</v>
      </c>
    </row>
    <row r="14" spans="1:10" x14ac:dyDescent="0.25">
      <c r="A14" s="67"/>
      <c r="B14" s="67"/>
      <c r="C14" s="67"/>
      <c r="D14" s="67"/>
      <c r="E14" s="67" t="s">
        <v>426</v>
      </c>
      <c r="F14" s="68">
        <v>42576</v>
      </c>
      <c r="G14" s="67"/>
      <c r="H14" s="67" t="s">
        <v>7279</v>
      </c>
      <c r="I14" s="67" t="s">
        <v>7278</v>
      </c>
      <c r="J14" s="70">
        <v>-196.04</v>
      </c>
    </row>
    <row r="15" spans="1:10" x14ac:dyDescent="0.25">
      <c r="A15" s="67"/>
      <c r="B15" s="67"/>
      <c r="C15" s="67"/>
      <c r="D15" s="67"/>
      <c r="E15" s="67" t="s">
        <v>426</v>
      </c>
      <c r="F15" s="68">
        <v>42765</v>
      </c>
      <c r="G15" s="67"/>
      <c r="H15" s="67" t="s">
        <v>7151</v>
      </c>
      <c r="I15" s="67" t="s">
        <v>7277</v>
      </c>
      <c r="J15" s="70">
        <v>-123.9</v>
      </c>
    </row>
    <row r="16" spans="1:10" x14ac:dyDescent="0.25">
      <c r="A16" s="67"/>
      <c r="B16" s="67"/>
      <c r="C16" s="67"/>
      <c r="D16" s="67"/>
      <c r="E16" s="67" t="s">
        <v>390</v>
      </c>
      <c r="F16" s="68">
        <v>42974</v>
      </c>
      <c r="G16" s="67" t="s">
        <v>2366</v>
      </c>
      <c r="H16" s="67" t="s">
        <v>2351</v>
      </c>
      <c r="I16" s="67" t="s">
        <v>2368</v>
      </c>
      <c r="J16" s="70">
        <v>-347.29</v>
      </c>
    </row>
    <row r="17" spans="1:10" x14ac:dyDescent="0.25">
      <c r="A17" s="67"/>
      <c r="B17" s="67"/>
      <c r="C17" s="67"/>
      <c r="D17" s="67"/>
      <c r="E17" s="67" t="s">
        <v>1425</v>
      </c>
      <c r="F17" s="68">
        <v>42979</v>
      </c>
      <c r="G17" s="67" t="s">
        <v>2366</v>
      </c>
      <c r="H17" s="67" t="s">
        <v>2351</v>
      </c>
      <c r="I17" s="67" t="s">
        <v>2368</v>
      </c>
      <c r="J17" s="70">
        <v>347.29</v>
      </c>
    </row>
    <row r="18" spans="1:10" ht="15.75" thickBot="1" x14ac:dyDescent="0.3">
      <c r="A18" s="67"/>
      <c r="B18" s="67"/>
      <c r="C18" s="67"/>
      <c r="D18" s="67"/>
      <c r="E18" s="67" t="s">
        <v>390</v>
      </c>
      <c r="F18" s="68">
        <v>43293</v>
      </c>
      <c r="G18" s="67" t="s">
        <v>7276</v>
      </c>
      <c r="H18" s="67" t="s">
        <v>7151</v>
      </c>
      <c r="I18" s="67" t="s">
        <v>7275</v>
      </c>
      <c r="J18" s="69">
        <v>-248.02</v>
      </c>
    </row>
    <row r="19" spans="1:10" x14ac:dyDescent="0.25">
      <c r="A19" s="67"/>
      <c r="B19" s="67"/>
      <c r="C19" s="67" t="s">
        <v>2377</v>
      </c>
      <c r="D19" s="67"/>
      <c r="E19" s="67"/>
      <c r="F19" s="68"/>
      <c r="G19" s="67"/>
      <c r="H19" s="67"/>
      <c r="I19" s="67"/>
      <c r="J19" s="70">
        <f>ROUND(SUM(J3:J18),5)</f>
        <v>-592.29</v>
      </c>
    </row>
    <row r="20" spans="1:10" x14ac:dyDescent="0.25">
      <c r="A20" s="64"/>
      <c r="B20" s="64"/>
      <c r="C20" s="64" t="s">
        <v>2378</v>
      </c>
      <c r="D20" s="64"/>
      <c r="E20" s="64"/>
      <c r="F20" s="65"/>
      <c r="G20" s="64"/>
      <c r="H20" s="64"/>
      <c r="I20" s="64"/>
      <c r="J20" s="66"/>
    </row>
    <row r="21" spans="1:10" x14ac:dyDescent="0.25">
      <c r="A21" s="67"/>
      <c r="B21" s="67"/>
      <c r="C21" s="67"/>
      <c r="D21" s="67"/>
      <c r="E21" s="67" t="s">
        <v>383</v>
      </c>
      <c r="F21" s="68">
        <v>40908</v>
      </c>
      <c r="G21" s="67" t="s">
        <v>6970</v>
      </c>
      <c r="H21" s="67"/>
      <c r="I21" s="67" t="s">
        <v>6969</v>
      </c>
      <c r="J21" s="70">
        <v>3000</v>
      </c>
    </row>
    <row r="22" spans="1:10" x14ac:dyDescent="0.25">
      <c r="A22" s="67"/>
      <c r="B22" s="67"/>
      <c r="C22" s="67"/>
      <c r="D22" s="67"/>
      <c r="E22" s="67" t="s">
        <v>383</v>
      </c>
      <c r="F22" s="68">
        <v>40908</v>
      </c>
      <c r="G22" s="67" t="s">
        <v>6970</v>
      </c>
      <c r="H22" s="67"/>
      <c r="I22" s="67" t="s">
        <v>6969</v>
      </c>
      <c r="J22" s="70">
        <v>500</v>
      </c>
    </row>
    <row r="23" spans="1:10" x14ac:dyDescent="0.25">
      <c r="A23" s="67"/>
      <c r="B23" s="67"/>
      <c r="C23" s="67"/>
      <c r="D23" s="67"/>
      <c r="E23" s="67" t="s">
        <v>383</v>
      </c>
      <c r="F23" s="68">
        <v>40939</v>
      </c>
      <c r="G23" s="67" t="s">
        <v>6968</v>
      </c>
      <c r="H23" s="67"/>
      <c r="I23" s="67" t="s">
        <v>7274</v>
      </c>
      <c r="J23" s="70">
        <v>-663.7</v>
      </c>
    </row>
    <row r="24" spans="1:10" x14ac:dyDescent="0.25">
      <c r="A24" s="67"/>
      <c r="B24" s="67"/>
      <c r="C24" s="67"/>
      <c r="D24" s="67"/>
      <c r="E24" s="67" t="s">
        <v>426</v>
      </c>
      <c r="F24" s="68">
        <v>41001</v>
      </c>
      <c r="G24" s="67"/>
      <c r="H24" s="67" t="s">
        <v>7273</v>
      </c>
      <c r="I24" s="67" t="s">
        <v>7046</v>
      </c>
      <c r="J24" s="70">
        <v>-620</v>
      </c>
    </row>
    <row r="25" spans="1:10" x14ac:dyDescent="0.25">
      <c r="A25" s="67"/>
      <c r="B25" s="67"/>
      <c r="C25" s="67"/>
      <c r="D25" s="67"/>
      <c r="E25" s="67" t="s">
        <v>426</v>
      </c>
      <c r="F25" s="68">
        <v>41270</v>
      </c>
      <c r="G25" s="67"/>
      <c r="H25" s="67" t="s">
        <v>6640</v>
      </c>
      <c r="I25" s="67" t="s">
        <v>7272</v>
      </c>
      <c r="J25" s="70">
        <v>-108.9</v>
      </c>
    </row>
    <row r="26" spans="1:10" x14ac:dyDescent="0.25">
      <c r="A26" s="67"/>
      <c r="B26" s="67"/>
      <c r="C26" s="67"/>
      <c r="D26" s="67"/>
      <c r="E26" s="67" t="s">
        <v>383</v>
      </c>
      <c r="F26" s="68">
        <v>41274</v>
      </c>
      <c r="G26" s="67" t="s">
        <v>6921</v>
      </c>
      <c r="H26" s="67"/>
      <c r="I26" s="67" t="s">
        <v>6920</v>
      </c>
      <c r="J26" s="70">
        <v>1590.58</v>
      </c>
    </row>
    <row r="27" spans="1:10" x14ac:dyDescent="0.25">
      <c r="A27" s="67"/>
      <c r="B27" s="67"/>
      <c r="C27" s="67"/>
      <c r="D27" s="67"/>
      <c r="E27" s="67" t="s">
        <v>426</v>
      </c>
      <c r="F27" s="68">
        <v>41341</v>
      </c>
      <c r="G27" s="67"/>
      <c r="H27" s="67" t="s">
        <v>7264</v>
      </c>
      <c r="I27" s="67"/>
      <c r="J27" s="70">
        <v>-713.21</v>
      </c>
    </row>
    <row r="28" spans="1:10" x14ac:dyDescent="0.25">
      <c r="A28" s="67"/>
      <c r="B28" s="67"/>
      <c r="C28" s="67"/>
      <c r="D28" s="67"/>
      <c r="E28" s="67" t="s">
        <v>423</v>
      </c>
      <c r="F28" s="68">
        <v>41444</v>
      </c>
      <c r="G28" s="67"/>
      <c r="H28" s="67"/>
      <c r="I28" s="67" t="s">
        <v>7271</v>
      </c>
      <c r="J28" s="70">
        <v>8</v>
      </c>
    </row>
    <row r="29" spans="1:10" x14ac:dyDescent="0.25">
      <c r="A29" s="67"/>
      <c r="B29" s="67"/>
      <c r="C29" s="67"/>
      <c r="D29" s="67"/>
      <c r="E29" s="67" t="s">
        <v>426</v>
      </c>
      <c r="F29" s="68">
        <v>41501</v>
      </c>
      <c r="G29" s="67"/>
      <c r="H29" s="67" t="s">
        <v>7264</v>
      </c>
      <c r="I29" s="67" t="s">
        <v>2052</v>
      </c>
      <c r="J29" s="70">
        <v>-471.7</v>
      </c>
    </row>
    <row r="30" spans="1:10" x14ac:dyDescent="0.25">
      <c r="A30" s="67"/>
      <c r="B30" s="67"/>
      <c r="C30" s="67"/>
      <c r="D30" s="67"/>
      <c r="E30" s="67" t="s">
        <v>426</v>
      </c>
      <c r="F30" s="68">
        <v>41560</v>
      </c>
      <c r="G30" s="67"/>
      <c r="H30" s="67" t="s">
        <v>7012</v>
      </c>
      <c r="I30" s="67"/>
      <c r="J30" s="70">
        <v>-458.87</v>
      </c>
    </row>
    <row r="31" spans="1:10" x14ac:dyDescent="0.25">
      <c r="A31" s="67"/>
      <c r="B31" s="67"/>
      <c r="C31" s="67"/>
      <c r="D31" s="67"/>
      <c r="E31" s="67" t="s">
        <v>426</v>
      </c>
      <c r="F31" s="68">
        <v>41561</v>
      </c>
      <c r="G31" s="67"/>
      <c r="H31" s="67" t="s">
        <v>7270</v>
      </c>
      <c r="I31" s="67" t="s">
        <v>7269</v>
      </c>
      <c r="J31" s="70">
        <v>-433.5</v>
      </c>
    </row>
    <row r="32" spans="1:10" x14ac:dyDescent="0.25">
      <c r="A32" s="67"/>
      <c r="B32" s="67"/>
      <c r="C32" s="67"/>
      <c r="D32" s="67"/>
      <c r="E32" s="67" t="s">
        <v>383</v>
      </c>
      <c r="F32" s="68">
        <v>41639</v>
      </c>
      <c r="G32" s="67" t="s">
        <v>6961</v>
      </c>
      <c r="H32" s="67"/>
      <c r="I32" s="67"/>
      <c r="J32" s="70">
        <v>556.15</v>
      </c>
    </row>
    <row r="33" spans="1:10" x14ac:dyDescent="0.25">
      <c r="A33" s="67"/>
      <c r="B33" s="67"/>
      <c r="C33" s="67"/>
      <c r="D33" s="67"/>
      <c r="E33" s="67" t="s">
        <v>383</v>
      </c>
      <c r="F33" s="68">
        <v>41669</v>
      </c>
      <c r="G33" s="67" t="s">
        <v>7268</v>
      </c>
      <c r="H33" s="67"/>
      <c r="I33" s="67" t="s">
        <v>7267</v>
      </c>
      <c r="J33" s="70">
        <v>1590.58</v>
      </c>
    </row>
    <row r="34" spans="1:10" x14ac:dyDescent="0.25">
      <c r="A34" s="67"/>
      <c r="B34" s="67"/>
      <c r="C34" s="67"/>
      <c r="D34" s="67"/>
      <c r="E34" s="67" t="s">
        <v>383</v>
      </c>
      <c r="F34" s="68">
        <v>41796</v>
      </c>
      <c r="G34" s="67" t="s">
        <v>7266</v>
      </c>
      <c r="H34" s="67" t="s">
        <v>7265</v>
      </c>
      <c r="I34" s="67"/>
      <c r="J34" s="70">
        <v>1470</v>
      </c>
    </row>
    <row r="35" spans="1:10" x14ac:dyDescent="0.25">
      <c r="A35" s="67"/>
      <c r="B35" s="67"/>
      <c r="C35" s="67"/>
      <c r="D35" s="67"/>
      <c r="E35" s="67" t="s">
        <v>426</v>
      </c>
      <c r="F35" s="68">
        <v>41864</v>
      </c>
      <c r="G35" s="67"/>
      <c r="H35" s="67" t="s">
        <v>7264</v>
      </c>
      <c r="I35" s="67" t="s">
        <v>7263</v>
      </c>
      <c r="J35" s="70">
        <v>-430</v>
      </c>
    </row>
    <row r="36" spans="1:10" x14ac:dyDescent="0.25">
      <c r="A36" s="67"/>
      <c r="B36" s="67"/>
      <c r="C36" s="67"/>
      <c r="D36" s="67"/>
      <c r="E36" s="67" t="s">
        <v>426</v>
      </c>
      <c r="F36" s="68">
        <v>41945</v>
      </c>
      <c r="G36" s="67"/>
      <c r="H36" s="67" t="s">
        <v>6640</v>
      </c>
      <c r="I36" s="67"/>
      <c r="J36" s="70">
        <v>-77.44</v>
      </c>
    </row>
    <row r="37" spans="1:10" x14ac:dyDescent="0.25">
      <c r="A37" s="67"/>
      <c r="B37" s="67"/>
      <c r="C37" s="67"/>
      <c r="D37" s="67"/>
      <c r="E37" s="67" t="s">
        <v>438</v>
      </c>
      <c r="F37" s="68">
        <v>41957</v>
      </c>
      <c r="G37" s="67" t="s">
        <v>7262</v>
      </c>
      <c r="H37" s="67" t="s">
        <v>7261</v>
      </c>
      <c r="I37" s="67" t="s">
        <v>7260</v>
      </c>
      <c r="J37" s="70">
        <v>1000</v>
      </c>
    </row>
    <row r="38" spans="1:10" x14ac:dyDescent="0.25">
      <c r="A38" s="67"/>
      <c r="B38" s="67"/>
      <c r="C38" s="67"/>
      <c r="D38" s="67"/>
      <c r="E38" s="67" t="s">
        <v>426</v>
      </c>
      <c r="F38" s="68">
        <v>42062</v>
      </c>
      <c r="G38" s="67"/>
      <c r="H38" s="67" t="s">
        <v>7252</v>
      </c>
      <c r="I38" s="67" t="s">
        <v>7046</v>
      </c>
      <c r="J38" s="70">
        <v>-611.79999999999995</v>
      </c>
    </row>
    <row r="39" spans="1:10" x14ac:dyDescent="0.25">
      <c r="A39" s="67"/>
      <c r="B39" s="67"/>
      <c r="C39" s="67"/>
      <c r="D39" s="67"/>
      <c r="E39" s="67" t="s">
        <v>383</v>
      </c>
      <c r="F39" s="68">
        <v>42340</v>
      </c>
      <c r="G39" s="67" t="s">
        <v>7259</v>
      </c>
      <c r="H39" s="67"/>
      <c r="I39" s="67" t="s">
        <v>7258</v>
      </c>
      <c r="J39" s="70">
        <v>7147.39</v>
      </c>
    </row>
    <row r="40" spans="1:10" x14ac:dyDescent="0.25">
      <c r="A40" s="67"/>
      <c r="B40" s="67"/>
      <c r="C40" s="67"/>
      <c r="D40" s="67"/>
      <c r="E40" s="67" t="s">
        <v>383</v>
      </c>
      <c r="F40" s="68">
        <v>42340</v>
      </c>
      <c r="G40" s="67" t="s">
        <v>7257</v>
      </c>
      <c r="H40" s="67"/>
      <c r="I40" s="67" t="s">
        <v>7256</v>
      </c>
      <c r="J40" s="70">
        <v>-7147.4</v>
      </c>
    </row>
    <row r="41" spans="1:10" x14ac:dyDescent="0.25">
      <c r="A41" s="67"/>
      <c r="B41" s="67"/>
      <c r="C41" s="67"/>
      <c r="D41" s="67"/>
      <c r="E41" s="67" t="s">
        <v>426</v>
      </c>
      <c r="F41" s="68">
        <v>42356</v>
      </c>
      <c r="G41" s="67"/>
      <c r="H41" s="67" t="s">
        <v>6640</v>
      </c>
      <c r="I41" s="67" t="s">
        <v>7255</v>
      </c>
      <c r="J41" s="70">
        <v>-86</v>
      </c>
    </row>
    <row r="42" spans="1:10" x14ac:dyDescent="0.25">
      <c r="A42" s="67"/>
      <c r="B42" s="67"/>
      <c r="C42" s="67"/>
      <c r="D42" s="67"/>
      <c r="E42" s="67" t="s">
        <v>426</v>
      </c>
      <c r="F42" s="68">
        <v>42446</v>
      </c>
      <c r="G42" s="67"/>
      <c r="H42" s="67" t="s">
        <v>7254</v>
      </c>
      <c r="I42" s="67" t="s">
        <v>7253</v>
      </c>
      <c r="J42" s="70">
        <v>-26.65</v>
      </c>
    </row>
    <row r="43" spans="1:10" x14ac:dyDescent="0.25">
      <c r="A43" s="67"/>
      <c r="B43" s="67"/>
      <c r="C43" s="67"/>
      <c r="D43" s="67"/>
      <c r="E43" s="67" t="s">
        <v>426</v>
      </c>
      <c r="F43" s="68">
        <v>42450</v>
      </c>
      <c r="G43" s="67"/>
      <c r="H43" s="67" t="s">
        <v>7252</v>
      </c>
      <c r="I43" s="67" t="s">
        <v>7251</v>
      </c>
      <c r="J43" s="70">
        <v>-534.91</v>
      </c>
    </row>
    <row r="44" spans="1:10" x14ac:dyDescent="0.25">
      <c r="A44" s="67"/>
      <c r="B44" s="67"/>
      <c r="C44" s="67"/>
      <c r="D44" s="67"/>
      <c r="E44" s="67" t="s">
        <v>426</v>
      </c>
      <c r="F44" s="68">
        <v>42450</v>
      </c>
      <c r="G44" s="67"/>
      <c r="H44" s="67" t="s">
        <v>7252</v>
      </c>
      <c r="I44" s="67" t="s">
        <v>7251</v>
      </c>
      <c r="J44" s="70">
        <v>-32.090000000000003</v>
      </c>
    </row>
    <row r="45" spans="1:10" x14ac:dyDescent="0.25">
      <c r="A45" s="67"/>
      <c r="B45" s="67"/>
      <c r="C45" s="67"/>
      <c r="D45" s="67"/>
      <c r="E45" s="67" t="s">
        <v>383</v>
      </c>
      <c r="F45" s="68">
        <v>42655</v>
      </c>
      <c r="G45" s="67" t="s">
        <v>6955</v>
      </c>
      <c r="H45" s="67"/>
      <c r="I45" s="67" t="s">
        <v>6954</v>
      </c>
      <c r="J45" s="70">
        <v>2382.4699999999998</v>
      </c>
    </row>
    <row r="46" spans="1:10" x14ac:dyDescent="0.25">
      <c r="A46" s="67"/>
      <c r="B46" s="67"/>
      <c r="C46" s="67"/>
      <c r="D46" s="67"/>
      <c r="E46" s="67" t="s">
        <v>426</v>
      </c>
      <c r="F46" s="68">
        <v>42709</v>
      </c>
      <c r="G46" s="67"/>
      <c r="H46" s="67" t="s">
        <v>6640</v>
      </c>
      <c r="I46" s="67" t="s">
        <v>7250</v>
      </c>
      <c r="J46" s="70">
        <v>-37</v>
      </c>
    </row>
    <row r="47" spans="1:10" x14ac:dyDescent="0.25">
      <c r="A47" s="67"/>
      <c r="B47" s="67"/>
      <c r="C47" s="67"/>
      <c r="D47" s="67"/>
      <c r="E47" s="67" t="s">
        <v>426</v>
      </c>
      <c r="F47" s="68">
        <v>42709</v>
      </c>
      <c r="G47" s="67"/>
      <c r="H47" s="67" t="s">
        <v>6640</v>
      </c>
      <c r="I47" s="67" t="s">
        <v>6956</v>
      </c>
      <c r="J47" s="70">
        <v>-7.77</v>
      </c>
    </row>
    <row r="48" spans="1:10" x14ac:dyDescent="0.25">
      <c r="A48" s="67"/>
      <c r="B48" s="67"/>
      <c r="C48" s="67"/>
      <c r="D48" s="67"/>
      <c r="E48" s="67" t="s">
        <v>426</v>
      </c>
      <c r="F48" s="68">
        <v>42731</v>
      </c>
      <c r="G48" s="67"/>
      <c r="H48" s="67" t="s">
        <v>7249</v>
      </c>
      <c r="I48" s="67" t="s">
        <v>7046</v>
      </c>
      <c r="J48" s="70">
        <v>-758</v>
      </c>
    </row>
    <row r="49" spans="1:10" x14ac:dyDescent="0.25">
      <c r="A49" s="67"/>
      <c r="B49" s="67"/>
      <c r="C49" s="67"/>
      <c r="D49" s="67"/>
      <c r="E49" s="67" t="s">
        <v>426</v>
      </c>
      <c r="F49" s="68">
        <v>42731</v>
      </c>
      <c r="G49" s="67"/>
      <c r="H49" s="67" t="s">
        <v>7249</v>
      </c>
      <c r="I49" s="67" t="s">
        <v>6956</v>
      </c>
      <c r="J49" s="70">
        <v>-129.44</v>
      </c>
    </row>
    <row r="50" spans="1:10" x14ac:dyDescent="0.25">
      <c r="A50" s="67"/>
      <c r="B50" s="67"/>
      <c r="C50" s="67"/>
      <c r="D50" s="67"/>
      <c r="E50" s="67" t="s">
        <v>383</v>
      </c>
      <c r="F50" s="68">
        <v>42735</v>
      </c>
      <c r="G50" s="67" t="s">
        <v>6951</v>
      </c>
      <c r="H50" s="67"/>
      <c r="I50" s="67" t="s">
        <v>6950</v>
      </c>
      <c r="J50" s="70">
        <v>6626.76</v>
      </c>
    </row>
    <row r="51" spans="1:10" x14ac:dyDescent="0.25">
      <c r="A51" s="67"/>
      <c r="B51" s="67"/>
      <c r="C51" s="67"/>
      <c r="D51" s="67"/>
      <c r="E51" s="67" t="s">
        <v>426</v>
      </c>
      <c r="F51" s="68">
        <v>42738</v>
      </c>
      <c r="G51" s="67"/>
      <c r="H51" s="67" t="s">
        <v>7249</v>
      </c>
      <c r="I51" s="67" t="s">
        <v>7046</v>
      </c>
      <c r="J51" s="70">
        <v>-758</v>
      </c>
    </row>
    <row r="52" spans="1:10" x14ac:dyDescent="0.25">
      <c r="A52" s="67"/>
      <c r="B52" s="67"/>
      <c r="C52" s="67"/>
      <c r="D52" s="67"/>
      <c r="E52" s="67" t="s">
        <v>426</v>
      </c>
      <c r="F52" s="68">
        <v>42738</v>
      </c>
      <c r="G52" s="67"/>
      <c r="H52" s="67" t="s">
        <v>7249</v>
      </c>
      <c r="I52" s="67" t="s">
        <v>6956</v>
      </c>
      <c r="J52" s="70">
        <v>-129.44</v>
      </c>
    </row>
    <row r="53" spans="1:10" x14ac:dyDescent="0.25">
      <c r="A53" s="67"/>
      <c r="B53" s="67"/>
      <c r="C53" s="67"/>
      <c r="D53" s="67"/>
      <c r="E53" s="67" t="s">
        <v>390</v>
      </c>
      <c r="F53" s="68">
        <v>42821</v>
      </c>
      <c r="G53" s="67"/>
      <c r="H53" s="67" t="s">
        <v>7240</v>
      </c>
      <c r="I53" s="67" t="s">
        <v>7046</v>
      </c>
      <c r="J53" s="70">
        <v>-624</v>
      </c>
    </row>
    <row r="54" spans="1:10" x14ac:dyDescent="0.25">
      <c r="A54" s="67"/>
      <c r="B54" s="67"/>
      <c r="C54" s="67"/>
      <c r="D54" s="67"/>
      <c r="E54" s="67" t="s">
        <v>390</v>
      </c>
      <c r="F54" s="68">
        <v>42821</v>
      </c>
      <c r="G54" s="67"/>
      <c r="H54" s="67" t="s">
        <v>7240</v>
      </c>
      <c r="I54" s="67" t="s">
        <v>6956</v>
      </c>
      <c r="J54" s="70">
        <v>-37.44</v>
      </c>
    </row>
    <row r="55" spans="1:10" x14ac:dyDescent="0.25">
      <c r="A55" s="67"/>
      <c r="B55" s="67"/>
      <c r="C55" s="67"/>
      <c r="D55" s="67"/>
      <c r="E55" s="67" t="s">
        <v>390</v>
      </c>
      <c r="F55" s="68">
        <v>42887</v>
      </c>
      <c r="G55" s="67"/>
      <c r="H55" s="67" t="s">
        <v>7249</v>
      </c>
      <c r="I55" s="67" t="s">
        <v>7046</v>
      </c>
      <c r="J55" s="70">
        <v>-797.4</v>
      </c>
    </row>
    <row r="56" spans="1:10" x14ac:dyDescent="0.25">
      <c r="A56" s="67"/>
      <c r="B56" s="67"/>
      <c r="C56" s="67"/>
      <c r="D56" s="67"/>
      <c r="E56" s="67" t="s">
        <v>390</v>
      </c>
      <c r="F56" s="68">
        <v>42887</v>
      </c>
      <c r="G56" s="67"/>
      <c r="H56" s="67" t="s">
        <v>7249</v>
      </c>
      <c r="I56" s="67" t="s">
        <v>6956</v>
      </c>
      <c r="J56" s="70">
        <v>-138.91999999999999</v>
      </c>
    </row>
    <row r="57" spans="1:10" x14ac:dyDescent="0.25">
      <c r="A57" s="67"/>
      <c r="B57" s="67"/>
      <c r="C57" s="67"/>
      <c r="D57" s="67"/>
      <c r="E57" s="67" t="s">
        <v>390</v>
      </c>
      <c r="F57" s="68">
        <v>43083</v>
      </c>
      <c r="G57" s="67" t="s">
        <v>7248</v>
      </c>
      <c r="H57" s="67" t="s">
        <v>6640</v>
      </c>
      <c r="I57" s="67" t="s">
        <v>7247</v>
      </c>
      <c r="J57" s="70">
        <v>-44.77</v>
      </c>
    </row>
    <row r="58" spans="1:10" x14ac:dyDescent="0.25">
      <c r="A58" s="67"/>
      <c r="B58" s="67"/>
      <c r="C58" s="67"/>
      <c r="D58" s="67"/>
      <c r="E58" s="67" t="s">
        <v>390</v>
      </c>
      <c r="F58" s="68">
        <v>43374</v>
      </c>
      <c r="G58" s="67" t="s">
        <v>7246</v>
      </c>
      <c r="H58" s="67" t="s">
        <v>1450</v>
      </c>
      <c r="I58" s="67" t="s">
        <v>7245</v>
      </c>
      <c r="J58" s="70">
        <v>-21.45</v>
      </c>
    </row>
    <row r="59" spans="1:10" x14ac:dyDescent="0.25">
      <c r="A59" s="67"/>
      <c r="B59" s="67"/>
      <c r="C59" s="67"/>
      <c r="D59" s="67"/>
      <c r="E59" s="67" t="s">
        <v>390</v>
      </c>
      <c r="F59" s="68">
        <v>43433</v>
      </c>
      <c r="G59" s="67" t="s">
        <v>7244</v>
      </c>
      <c r="H59" s="67" t="s">
        <v>6640</v>
      </c>
      <c r="I59" s="67" t="s">
        <v>7243</v>
      </c>
      <c r="J59" s="70">
        <v>-84.7</v>
      </c>
    </row>
    <row r="60" spans="1:10" x14ac:dyDescent="0.25">
      <c r="A60" s="67"/>
      <c r="B60" s="67"/>
      <c r="C60" s="67"/>
      <c r="D60" s="67"/>
      <c r="E60" s="67" t="s">
        <v>426</v>
      </c>
      <c r="F60" s="68">
        <v>43472</v>
      </c>
      <c r="G60" s="67"/>
      <c r="H60" s="67" t="s">
        <v>7016</v>
      </c>
      <c r="I60" s="67" t="s">
        <v>7242</v>
      </c>
      <c r="J60" s="70">
        <v>-15</v>
      </c>
    </row>
    <row r="61" spans="1:10" ht="15.75" thickBot="1" x14ac:dyDescent="0.3">
      <c r="A61" s="67"/>
      <c r="B61" s="67"/>
      <c r="C61" s="67"/>
      <c r="D61" s="67"/>
      <c r="E61" s="67" t="s">
        <v>390</v>
      </c>
      <c r="F61" s="68">
        <v>43748</v>
      </c>
      <c r="G61" s="67" t="s">
        <v>7241</v>
      </c>
      <c r="H61" s="67" t="s">
        <v>7240</v>
      </c>
      <c r="I61" s="67" t="s">
        <v>7046</v>
      </c>
      <c r="J61" s="69">
        <v>-719.21</v>
      </c>
    </row>
    <row r="62" spans="1:10" x14ac:dyDescent="0.25">
      <c r="A62" s="67"/>
      <c r="B62" s="67"/>
      <c r="C62" s="67" t="s">
        <v>2416</v>
      </c>
      <c r="D62" s="67"/>
      <c r="E62" s="67"/>
      <c r="F62" s="68"/>
      <c r="G62" s="67"/>
      <c r="H62" s="67"/>
      <c r="I62" s="67"/>
      <c r="J62" s="70">
        <f>ROUND(SUM(J20:J61),5)</f>
        <v>9153.2199999999993</v>
      </c>
    </row>
    <row r="63" spans="1:10" x14ac:dyDescent="0.25">
      <c r="A63" s="64"/>
      <c r="B63" s="64"/>
      <c r="C63" s="64" t="s">
        <v>2642</v>
      </c>
      <c r="D63" s="64"/>
      <c r="E63" s="64"/>
      <c r="F63" s="65"/>
      <c r="G63" s="64"/>
      <c r="H63" s="64"/>
      <c r="I63" s="64"/>
      <c r="J63" s="66"/>
    </row>
    <row r="64" spans="1:10" x14ac:dyDescent="0.25">
      <c r="A64" s="67"/>
      <c r="B64" s="67"/>
      <c r="C64" s="67"/>
      <c r="D64" s="67"/>
      <c r="E64" s="67" t="s">
        <v>383</v>
      </c>
      <c r="F64" s="68">
        <v>41740</v>
      </c>
      <c r="G64" s="67" t="s">
        <v>6916</v>
      </c>
      <c r="H64" s="67"/>
      <c r="I64" s="67"/>
      <c r="J64" s="70">
        <v>370</v>
      </c>
    </row>
    <row r="65" spans="1:10" x14ac:dyDescent="0.25">
      <c r="A65" s="67"/>
      <c r="B65" s="67"/>
      <c r="C65" s="67"/>
      <c r="D65" s="67"/>
      <c r="E65" s="67" t="s">
        <v>383</v>
      </c>
      <c r="F65" s="68">
        <v>42735</v>
      </c>
      <c r="G65" s="67" t="s">
        <v>6951</v>
      </c>
      <c r="H65" s="67"/>
      <c r="I65" s="67" t="s">
        <v>7239</v>
      </c>
      <c r="J65" s="70">
        <v>1305</v>
      </c>
    </row>
    <row r="66" spans="1:10" x14ac:dyDescent="0.25">
      <c r="A66" s="67"/>
      <c r="B66" s="67"/>
      <c r="C66" s="67"/>
      <c r="D66" s="67"/>
      <c r="E66" s="67" t="s">
        <v>390</v>
      </c>
      <c r="F66" s="68">
        <v>42860</v>
      </c>
      <c r="G66" s="67"/>
      <c r="H66" s="67" t="s">
        <v>6877</v>
      </c>
      <c r="I66" s="67" t="s">
        <v>7238</v>
      </c>
      <c r="J66" s="70">
        <v>-378</v>
      </c>
    </row>
    <row r="67" spans="1:10" x14ac:dyDescent="0.25">
      <c r="A67" s="67"/>
      <c r="B67" s="67"/>
      <c r="C67" s="67"/>
      <c r="D67" s="67"/>
      <c r="E67" s="67" t="s">
        <v>390</v>
      </c>
      <c r="F67" s="68">
        <v>43023</v>
      </c>
      <c r="G67" s="67" t="s">
        <v>7237</v>
      </c>
      <c r="H67" s="67" t="s">
        <v>7234</v>
      </c>
      <c r="I67" s="67" t="s">
        <v>7236</v>
      </c>
      <c r="J67" s="70">
        <v>-187.62</v>
      </c>
    </row>
    <row r="68" spans="1:10" x14ac:dyDescent="0.25">
      <c r="A68" s="67"/>
      <c r="B68" s="67"/>
      <c r="C68" s="67"/>
      <c r="D68" s="67"/>
      <c r="E68" s="67" t="s">
        <v>390</v>
      </c>
      <c r="F68" s="68">
        <v>43024</v>
      </c>
      <c r="G68" s="67" t="s">
        <v>7235</v>
      </c>
      <c r="H68" s="67" t="s">
        <v>7234</v>
      </c>
      <c r="I68" s="67" t="s">
        <v>7233</v>
      </c>
      <c r="J68" s="70">
        <v>-15.3</v>
      </c>
    </row>
    <row r="69" spans="1:10" x14ac:dyDescent="0.25">
      <c r="A69" s="67"/>
      <c r="B69" s="67"/>
      <c r="C69" s="67"/>
      <c r="D69" s="67"/>
      <c r="E69" s="67" t="s">
        <v>383</v>
      </c>
      <c r="F69" s="68">
        <v>43282</v>
      </c>
      <c r="G69" s="67" t="s">
        <v>7232</v>
      </c>
      <c r="H69" s="67"/>
      <c r="I69" s="67" t="s">
        <v>7231</v>
      </c>
      <c r="J69" s="70">
        <v>-1084.78</v>
      </c>
    </row>
    <row r="70" spans="1:10" ht="15.75" thickBot="1" x14ac:dyDescent="0.3">
      <c r="A70" s="67"/>
      <c r="B70" s="67"/>
      <c r="C70" s="67"/>
      <c r="D70" s="67"/>
      <c r="E70" s="67" t="s">
        <v>390</v>
      </c>
      <c r="F70" s="68">
        <v>43434</v>
      </c>
      <c r="G70" s="67" t="s">
        <v>7230</v>
      </c>
      <c r="H70" s="67" t="s">
        <v>6889</v>
      </c>
      <c r="I70" s="67" t="s">
        <v>7229</v>
      </c>
      <c r="J70" s="69">
        <v>-500</v>
      </c>
    </row>
    <row r="71" spans="1:10" x14ac:dyDescent="0.25">
      <c r="A71" s="67"/>
      <c r="B71" s="67"/>
      <c r="C71" s="67" t="s">
        <v>2718</v>
      </c>
      <c r="D71" s="67"/>
      <c r="E71" s="67"/>
      <c r="F71" s="68"/>
      <c r="G71" s="67"/>
      <c r="H71" s="67"/>
      <c r="I71" s="67"/>
      <c r="J71" s="70">
        <f>ROUND(SUM(J63:J70),5)</f>
        <v>-490.7</v>
      </c>
    </row>
    <row r="72" spans="1:10" x14ac:dyDescent="0.25">
      <c r="A72" s="64"/>
      <c r="B72" s="64"/>
      <c r="C72" s="64" t="s">
        <v>7228</v>
      </c>
      <c r="D72" s="64"/>
      <c r="E72" s="64"/>
      <c r="F72" s="65"/>
      <c r="G72" s="64"/>
      <c r="H72" s="64"/>
      <c r="I72" s="64"/>
      <c r="J72" s="66"/>
    </row>
    <row r="73" spans="1:10" x14ac:dyDescent="0.25">
      <c r="A73" s="67"/>
      <c r="B73" s="67"/>
      <c r="C73" s="67"/>
      <c r="D73" s="67"/>
      <c r="E73" s="67" t="s">
        <v>426</v>
      </c>
      <c r="F73" s="68">
        <v>41960</v>
      </c>
      <c r="G73" s="67"/>
      <c r="H73" s="67" t="s">
        <v>7212</v>
      </c>
      <c r="I73" s="67" t="s">
        <v>7227</v>
      </c>
      <c r="J73" s="70">
        <v>-296.5</v>
      </c>
    </row>
    <row r="74" spans="1:10" x14ac:dyDescent="0.25">
      <c r="A74" s="67"/>
      <c r="B74" s="67"/>
      <c r="C74" s="67"/>
      <c r="D74" s="67"/>
      <c r="E74" s="67" t="s">
        <v>426</v>
      </c>
      <c r="F74" s="68">
        <v>41988</v>
      </c>
      <c r="G74" s="67"/>
      <c r="H74" s="67" t="s">
        <v>7212</v>
      </c>
      <c r="I74" s="67" t="s">
        <v>7226</v>
      </c>
      <c r="J74" s="70">
        <v>-359.5</v>
      </c>
    </row>
    <row r="75" spans="1:10" x14ac:dyDescent="0.25">
      <c r="A75" s="67"/>
      <c r="B75" s="67"/>
      <c r="C75" s="67"/>
      <c r="D75" s="67"/>
      <c r="E75" s="67" t="s">
        <v>383</v>
      </c>
      <c r="F75" s="68">
        <v>42004</v>
      </c>
      <c r="G75" s="67" t="s">
        <v>7225</v>
      </c>
      <c r="H75" s="67"/>
      <c r="I75" s="67" t="s">
        <v>7224</v>
      </c>
      <c r="J75" s="70">
        <v>4663</v>
      </c>
    </row>
    <row r="76" spans="1:10" x14ac:dyDescent="0.25">
      <c r="A76" s="67"/>
      <c r="B76" s="67"/>
      <c r="C76" s="67"/>
      <c r="D76" s="67"/>
      <c r="E76" s="67" t="s">
        <v>426</v>
      </c>
      <c r="F76" s="68">
        <v>42058</v>
      </c>
      <c r="G76" s="67"/>
      <c r="H76" s="67" t="s">
        <v>7205</v>
      </c>
      <c r="I76" s="67" t="s">
        <v>7223</v>
      </c>
      <c r="J76" s="70">
        <v>-229.88</v>
      </c>
    </row>
    <row r="77" spans="1:10" x14ac:dyDescent="0.25">
      <c r="A77" s="67"/>
      <c r="B77" s="67"/>
      <c r="C77" s="67"/>
      <c r="D77" s="67"/>
      <c r="E77" s="67" t="s">
        <v>426</v>
      </c>
      <c r="F77" s="68">
        <v>42086</v>
      </c>
      <c r="G77" s="67"/>
      <c r="H77" s="67" t="s">
        <v>7212</v>
      </c>
      <c r="I77" s="67" t="s">
        <v>7222</v>
      </c>
      <c r="J77" s="70">
        <v>-105.88</v>
      </c>
    </row>
    <row r="78" spans="1:10" x14ac:dyDescent="0.25">
      <c r="A78" s="67"/>
      <c r="B78" s="67"/>
      <c r="C78" s="67"/>
      <c r="D78" s="67"/>
      <c r="E78" s="67" t="s">
        <v>426</v>
      </c>
      <c r="F78" s="68">
        <v>42100</v>
      </c>
      <c r="G78" s="67"/>
      <c r="H78" s="67" t="s">
        <v>7205</v>
      </c>
      <c r="I78" s="67" t="s">
        <v>7221</v>
      </c>
      <c r="J78" s="70">
        <v>-63.08</v>
      </c>
    </row>
    <row r="79" spans="1:10" x14ac:dyDescent="0.25">
      <c r="A79" s="67"/>
      <c r="B79" s="67"/>
      <c r="C79" s="67"/>
      <c r="D79" s="67"/>
      <c r="E79" s="67" t="s">
        <v>426</v>
      </c>
      <c r="F79" s="68">
        <v>42319</v>
      </c>
      <c r="G79" s="67"/>
      <c r="H79" s="67" t="s">
        <v>7205</v>
      </c>
      <c r="I79" s="67" t="s">
        <v>7220</v>
      </c>
      <c r="J79" s="70">
        <v>-174.98</v>
      </c>
    </row>
    <row r="80" spans="1:10" x14ac:dyDescent="0.25">
      <c r="A80" s="67"/>
      <c r="B80" s="67"/>
      <c r="C80" s="67"/>
      <c r="D80" s="67"/>
      <c r="E80" s="67" t="s">
        <v>426</v>
      </c>
      <c r="F80" s="68">
        <v>42377</v>
      </c>
      <c r="G80" s="67"/>
      <c r="H80" s="67" t="s">
        <v>7205</v>
      </c>
      <c r="I80" s="67" t="s">
        <v>7219</v>
      </c>
      <c r="J80" s="70">
        <v>-1067.6099999999999</v>
      </c>
    </row>
    <row r="81" spans="1:10" x14ac:dyDescent="0.25">
      <c r="A81" s="67"/>
      <c r="B81" s="67"/>
      <c r="C81" s="67"/>
      <c r="D81" s="67"/>
      <c r="E81" s="67" t="s">
        <v>426</v>
      </c>
      <c r="F81" s="68">
        <v>42436</v>
      </c>
      <c r="G81" s="67"/>
      <c r="H81" s="67" t="s">
        <v>7212</v>
      </c>
      <c r="I81" s="67"/>
      <c r="J81" s="70">
        <v>-23.7</v>
      </c>
    </row>
    <row r="82" spans="1:10" x14ac:dyDescent="0.25">
      <c r="A82" s="67"/>
      <c r="B82" s="67"/>
      <c r="C82" s="67"/>
      <c r="D82" s="67"/>
      <c r="E82" s="67" t="s">
        <v>426</v>
      </c>
      <c r="F82" s="68">
        <v>42436</v>
      </c>
      <c r="G82" s="67"/>
      <c r="H82" s="67" t="s">
        <v>7205</v>
      </c>
      <c r="I82" s="67" t="s">
        <v>7218</v>
      </c>
      <c r="J82" s="70">
        <v>-181.88</v>
      </c>
    </row>
    <row r="83" spans="1:10" x14ac:dyDescent="0.25">
      <c r="A83" s="67"/>
      <c r="B83" s="67"/>
      <c r="C83" s="67"/>
      <c r="D83" s="67"/>
      <c r="E83" s="67" t="s">
        <v>426</v>
      </c>
      <c r="F83" s="68">
        <v>42487</v>
      </c>
      <c r="G83" s="67"/>
      <c r="H83" s="67" t="s">
        <v>7212</v>
      </c>
      <c r="I83" s="67" t="s">
        <v>7217</v>
      </c>
      <c r="J83" s="70">
        <v>-24.78</v>
      </c>
    </row>
    <row r="84" spans="1:10" x14ac:dyDescent="0.25">
      <c r="A84" s="67"/>
      <c r="B84" s="67"/>
      <c r="C84" s="67"/>
      <c r="D84" s="67"/>
      <c r="E84" s="67" t="s">
        <v>426</v>
      </c>
      <c r="F84" s="68">
        <v>42487</v>
      </c>
      <c r="G84" s="67"/>
      <c r="H84" s="67" t="s">
        <v>7212</v>
      </c>
      <c r="I84" s="67" t="s">
        <v>7216</v>
      </c>
      <c r="J84" s="70">
        <v>-4.96</v>
      </c>
    </row>
    <row r="85" spans="1:10" x14ac:dyDescent="0.25">
      <c r="A85" s="67"/>
      <c r="B85" s="67"/>
      <c r="C85" s="67"/>
      <c r="D85" s="67"/>
      <c r="E85" s="67" t="s">
        <v>426</v>
      </c>
      <c r="F85" s="68">
        <v>42506</v>
      </c>
      <c r="G85" s="67"/>
      <c r="H85" s="67" t="s">
        <v>7205</v>
      </c>
      <c r="I85" s="67" t="s">
        <v>2133</v>
      </c>
      <c r="J85" s="70">
        <v>-54.49</v>
      </c>
    </row>
    <row r="86" spans="1:10" x14ac:dyDescent="0.25">
      <c r="A86" s="67"/>
      <c r="B86" s="67"/>
      <c r="C86" s="67"/>
      <c r="D86" s="67"/>
      <c r="E86" s="67" t="s">
        <v>426</v>
      </c>
      <c r="F86" s="68">
        <v>42506</v>
      </c>
      <c r="G86" s="67"/>
      <c r="H86" s="67" t="s">
        <v>7205</v>
      </c>
      <c r="I86" s="67" t="s">
        <v>6956</v>
      </c>
      <c r="J86" s="70">
        <v>-10.9</v>
      </c>
    </row>
    <row r="87" spans="1:10" x14ac:dyDescent="0.25">
      <c r="A87" s="67"/>
      <c r="B87" s="67"/>
      <c r="C87" s="67"/>
      <c r="D87" s="67"/>
      <c r="E87" s="67" t="s">
        <v>426</v>
      </c>
      <c r="F87" s="68">
        <v>42522</v>
      </c>
      <c r="G87" s="67"/>
      <c r="H87" s="67" t="s">
        <v>7205</v>
      </c>
      <c r="I87" s="67" t="s">
        <v>7215</v>
      </c>
      <c r="J87" s="70">
        <v>-147.96</v>
      </c>
    </row>
    <row r="88" spans="1:10" x14ac:dyDescent="0.25">
      <c r="A88" s="67"/>
      <c r="B88" s="67"/>
      <c r="C88" s="67"/>
      <c r="D88" s="67"/>
      <c r="E88" s="67" t="s">
        <v>426</v>
      </c>
      <c r="F88" s="68">
        <v>42522</v>
      </c>
      <c r="G88" s="67"/>
      <c r="H88" s="67" t="s">
        <v>7205</v>
      </c>
      <c r="I88" s="67" t="s">
        <v>7214</v>
      </c>
      <c r="J88" s="70">
        <v>-29.59</v>
      </c>
    </row>
    <row r="89" spans="1:10" x14ac:dyDescent="0.25">
      <c r="A89" s="67"/>
      <c r="B89" s="67"/>
      <c r="C89" s="67"/>
      <c r="D89" s="67"/>
      <c r="E89" s="67" t="s">
        <v>426</v>
      </c>
      <c r="F89" s="68">
        <v>42569</v>
      </c>
      <c r="G89" s="67"/>
      <c r="H89" s="67" t="s">
        <v>7205</v>
      </c>
      <c r="I89" s="67" t="s">
        <v>7213</v>
      </c>
      <c r="J89" s="70">
        <v>-147.96</v>
      </c>
    </row>
    <row r="90" spans="1:10" x14ac:dyDescent="0.25">
      <c r="A90" s="67"/>
      <c r="B90" s="67"/>
      <c r="C90" s="67"/>
      <c r="D90" s="67"/>
      <c r="E90" s="67" t="s">
        <v>426</v>
      </c>
      <c r="F90" s="68">
        <v>42569</v>
      </c>
      <c r="G90" s="67"/>
      <c r="H90" s="67" t="s">
        <v>7205</v>
      </c>
      <c r="I90" s="67" t="s">
        <v>6956</v>
      </c>
      <c r="J90" s="70">
        <v>-29.59</v>
      </c>
    </row>
    <row r="91" spans="1:10" x14ac:dyDescent="0.25">
      <c r="A91" s="67"/>
      <c r="B91" s="67"/>
      <c r="C91" s="67"/>
      <c r="D91" s="67"/>
      <c r="E91" s="67" t="s">
        <v>426</v>
      </c>
      <c r="F91" s="68">
        <v>42702</v>
      </c>
      <c r="G91" s="67"/>
      <c r="H91" s="67" t="s">
        <v>7212</v>
      </c>
      <c r="I91" s="67" t="s">
        <v>7213</v>
      </c>
      <c r="J91" s="70">
        <v>-151.57</v>
      </c>
    </row>
    <row r="92" spans="1:10" x14ac:dyDescent="0.25">
      <c r="A92" s="67"/>
      <c r="B92" s="67"/>
      <c r="C92" s="67"/>
      <c r="D92" s="67"/>
      <c r="E92" s="67" t="s">
        <v>426</v>
      </c>
      <c r="F92" s="68">
        <v>42702</v>
      </c>
      <c r="G92" s="67"/>
      <c r="H92" s="67" t="s">
        <v>7212</v>
      </c>
      <c r="I92" s="67" t="s">
        <v>6956</v>
      </c>
      <c r="J92" s="70">
        <v>-30.31</v>
      </c>
    </row>
    <row r="93" spans="1:10" x14ac:dyDescent="0.25">
      <c r="A93" s="67"/>
      <c r="B93" s="67"/>
      <c r="C93" s="67"/>
      <c r="D93" s="67"/>
      <c r="E93" s="67" t="s">
        <v>426</v>
      </c>
      <c r="F93" s="68">
        <v>42793</v>
      </c>
      <c r="G93" s="67"/>
      <c r="H93" s="67" t="s">
        <v>2751</v>
      </c>
      <c r="I93" s="67" t="s">
        <v>7211</v>
      </c>
      <c r="J93" s="70">
        <v>-298.02999999999997</v>
      </c>
    </row>
    <row r="94" spans="1:10" x14ac:dyDescent="0.25">
      <c r="A94" s="67"/>
      <c r="B94" s="67"/>
      <c r="C94" s="67"/>
      <c r="D94" s="67"/>
      <c r="E94" s="67" t="s">
        <v>426</v>
      </c>
      <c r="F94" s="68">
        <v>42793</v>
      </c>
      <c r="G94" s="67"/>
      <c r="H94" s="67" t="s">
        <v>2751</v>
      </c>
      <c r="I94" s="67" t="s">
        <v>6956</v>
      </c>
      <c r="J94" s="70">
        <v>-59.61</v>
      </c>
    </row>
    <row r="95" spans="1:10" x14ac:dyDescent="0.25">
      <c r="A95" s="67"/>
      <c r="B95" s="67"/>
      <c r="C95" s="67"/>
      <c r="D95" s="67"/>
      <c r="E95" s="67" t="s">
        <v>390</v>
      </c>
      <c r="F95" s="68">
        <v>42830</v>
      </c>
      <c r="G95" s="67"/>
      <c r="H95" s="67" t="s">
        <v>7205</v>
      </c>
      <c r="I95" s="67" t="s">
        <v>7210</v>
      </c>
      <c r="J95" s="70">
        <v>-45.41</v>
      </c>
    </row>
    <row r="96" spans="1:10" x14ac:dyDescent="0.25">
      <c r="A96" s="67"/>
      <c r="B96" s="67"/>
      <c r="C96" s="67"/>
      <c r="D96" s="67"/>
      <c r="E96" s="67" t="s">
        <v>390</v>
      </c>
      <c r="F96" s="68">
        <v>42830</v>
      </c>
      <c r="G96" s="67"/>
      <c r="H96" s="67" t="s">
        <v>7205</v>
      </c>
      <c r="I96" s="67" t="s">
        <v>6956</v>
      </c>
      <c r="J96" s="70">
        <v>-9.08</v>
      </c>
    </row>
    <row r="97" spans="1:10" x14ac:dyDescent="0.25">
      <c r="A97" s="67"/>
      <c r="B97" s="67"/>
      <c r="C97" s="67"/>
      <c r="D97" s="67"/>
      <c r="E97" s="67" t="s">
        <v>390</v>
      </c>
      <c r="F97" s="68">
        <v>43524</v>
      </c>
      <c r="G97" s="67" t="s">
        <v>7208</v>
      </c>
      <c r="H97" s="67" t="s">
        <v>7205</v>
      </c>
      <c r="I97" s="67" t="s">
        <v>7209</v>
      </c>
      <c r="J97" s="70">
        <v>-133.54</v>
      </c>
    </row>
    <row r="98" spans="1:10" x14ac:dyDescent="0.25">
      <c r="A98" s="67"/>
      <c r="B98" s="67"/>
      <c r="C98" s="67"/>
      <c r="D98" s="67"/>
      <c r="E98" s="67" t="s">
        <v>390</v>
      </c>
      <c r="F98" s="68">
        <v>43524</v>
      </c>
      <c r="G98" s="67" t="s">
        <v>7208</v>
      </c>
      <c r="H98" s="67" t="s">
        <v>7205</v>
      </c>
      <c r="I98" s="67" t="s">
        <v>6956</v>
      </c>
      <c r="J98" s="70">
        <v>-26.71</v>
      </c>
    </row>
    <row r="99" spans="1:10" x14ac:dyDescent="0.25">
      <c r="A99" s="67"/>
      <c r="B99" s="67"/>
      <c r="C99" s="67"/>
      <c r="D99" s="67"/>
      <c r="E99" s="67" t="s">
        <v>390</v>
      </c>
      <c r="F99" s="68">
        <v>43585</v>
      </c>
      <c r="G99" s="67" t="s">
        <v>7207</v>
      </c>
      <c r="H99" s="67" t="s">
        <v>7205</v>
      </c>
      <c r="I99" s="67" t="s">
        <v>7204</v>
      </c>
      <c r="J99" s="70">
        <v>-155.18</v>
      </c>
    </row>
    <row r="100" spans="1:10" ht="15.75" thickBot="1" x14ac:dyDescent="0.3">
      <c r="A100" s="67"/>
      <c r="B100" s="67"/>
      <c r="C100" s="67"/>
      <c r="D100" s="67"/>
      <c r="E100" s="67" t="s">
        <v>390</v>
      </c>
      <c r="F100" s="68">
        <v>43647</v>
      </c>
      <c r="G100" s="67" t="s">
        <v>7206</v>
      </c>
      <c r="H100" s="67" t="s">
        <v>7205</v>
      </c>
      <c r="I100" s="67" t="s">
        <v>7204</v>
      </c>
      <c r="J100" s="69">
        <v>-224.47</v>
      </c>
    </row>
    <row r="101" spans="1:10" x14ac:dyDescent="0.25">
      <c r="A101" s="67"/>
      <c r="B101" s="67"/>
      <c r="C101" s="67" t="s">
        <v>7203</v>
      </c>
      <c r="D101" s="67"/>
      <c r="E101" s="67"/>
      <c r="F101" s="68"/>
      <c r="G101" s="67"/>
      <c r="H101" s="67"/>
      <c r="I101" s="67"/>
      <c r="J101" s="70">
        <f>ROUND(SUM(J72:J100),5)</f>
        <v>575.85</v>
      </c>
    </row>
    <row r="102" spans="1:10" x14ac:dyDescent="0.25">
      <c r="A102" s="64"/>
      <c r="B102" s="64"/>
      <c r="C102" s="64" t="s">
        <v>7202</v>
      </c>
      <c r="D102" s="64"/>
      <c r="E102" s="64"/>
      <c r="F102" s="65"/>
      <c r="G102" s="64"/>
      <c r="H102" s="64"/>
      <c r="I102" s="64"/>
      <c r="J102" s="66"/>
    </row>
    <row r="103" spans="1:10" ht="15.75" thickBot="1" x14ac:dyDescent="0.3">
      <c r="A103" s="63"/>
      <c r="B103" s="63"/>
      <c r="C103" s="63"/>
      <c r="D103" s="67"/>
      <c r="E103" s="67" t="s">
        <v>438</v>
      </c>
      <c r="F103" s="68">
        <v>42656</v>
      </c>
      <c r="G103" s="67" t="s">
        <v>7201</v>
      </c>
      <c r="H103" s="67" t="s">
        <v>7200</v>
      </c>
      <c r="I103" s="67" t="s">
        <v>7199</v>
      </c>
      <c r="J103" s="69">
        <v>370</v>
      </c>
    </row>
    <row r="104" spans="1:10" x14ac:dyDescent="0.25">
      <c r="A104" s="67"/>
      <c r="B104" s="67"/>
      <c r="C104" s="67" t="s">
        <v>7198</v>
      </c>
      <c r="D104" s="67"/>
      <c r="E104" s="67"/>
      <c r="F104" s="68"/>
      <c r="G104" s="67"/>
      <c r="H104" s="67"/>
      <c r="I104" s="67"/>
      <c r="J104" s="70">
        <f>ROUND(SUM(J102:J103),5)</f>
        <v>370</v>
      </c>
    </row>
    <row r="105" spans="1:10" x14ac:dyDescent="0.25">
      <c r="A105" s="64"/>
      <c r="B105" s="64"/>
      <c r="C105" s="64" t="s">
        <v>2961</v>
      </c>
      <c r="D105" s="64"/>
      <c r="E105" s="64"/>
      <c r="F105" s="65"/>
      <c r="G105" s="64"/>
      <c r="H105" s="64"/>
      <c r="I105" s="64"/>
      <c r="J105" s="66"/>
    </row>
    <row r="106" spans="1:10" x14ac:dyDescent="0.25">
      <c r="A106" s="67"/>
      <c r="B106" s="67"/>
      <c r="C106" s="67"/>
      <c r="D106" s="67"/>
      <c r="E106" s="67" t="s">
        <v>438</v>
      </c>
      <c r="F106" s="68">
        <v>42051</v>
      </c>
      <c r="G106" s="67" t="s">
        <v>7197</v>
      </c>
      <c r="H106" s="67" t="s">
        <v>7189</v>
      </c>
      <c r="I106" s="67" t="s">
        <v>7196</v>
      </c>
      <c r="J106" s="70">
        <v>1500</v>
      </c>
    </row>
    <row r="107" spans="1:10" x14ac:dyDescent="0.25">
      <c r="A107" s="67"/>
      <c r="B107" s="67"/>
      <c r="C107" s="67"/>
      <c r="D107" s="67"/>
      <c r="E107" s="67" t="s">
        <v>1165</v>
      </c>
      <c r="F107" s="68">
        <v>42144</v>
      </c>
      <c r="G107" s="67" t="s">
        <v>7195</v>
      </c>
      <c r="H107" s="67" t="s">
        <v>7189</v>
      </c>
      <c r="I107" s="67" t="s">
        <v>7194</v>
      </c>
      <c r="J107" s="70">
        <v>-1500</v>
      </c>
    </row>
    <row r="108" spans="1:10" x14ac:dyDescent="0.25">
      <c r="A108" s="67"/>
      <c r="B108" s="67"/>
      <c r="C108" s="67"/>
      <c r="D108" s="67"/>
      <c r="E108" s="67" t="s">
        <v>438</v>
      </c>
      <c r="F108" s="68">
        <v>42146</v>
      </c>
      <c r="G108" s="67" t="s">
        <v>7193</v>
      </c>
      <c r="H108" s="67" t="s">
        <v>7189</v>
      </c>
      <c r="I108" s="67" t="s">
        <v>7191</v>
      </c>
      <c r="J108" s="70">
        <v>250</v>
      </c>
    </row>
    <row r="109" spans="1:10" x14ac:dyDescent="0.25">
      <c r="A109" s="67"/>
      <c r="B109" s="67"/>
      <c r="C109" s="67"/>
      <c r="D109" s="67"/>
      <c r="E109" s="67" t="s">
        <v>438</v>
      </c>
      <c r="F109" s="68">
        <v>42177</v>
      </c>
      <c r="G109" s="67" t="s">
        <v>7192</v>
      </c>
      <c r="H109" s="67" t="s">
        <v>7189</v>
      </c>
      <c r="I109" s="67" t="s">
        <v>7191</v>
      </c>
      <c r="J109" s="70">
        <v>250</v>
      </c>
    </row>
    <row r="110" spans="1:10" x14ac:dyDescent="0.25">
      <c r="A110" s="67"/>
      <c r="B110" s="67"/>
      <c r="C110" s="67"/>
      <c r="D110" s="67"/>
      <c r="E110" s="67" t="s">
        <v>438</v>
      </c>
      <c r="F110" s="68">
        <v>42194</v>
      </c>
      <c r="G110" s="67" t="s">
        <v>7190</v>
      </c>
      <c r="H110" s="67" t="s">
        <v>7189</v>
      </c>
      <c r="I110" s="67" t="s">
        <v>7188</v>
      </c>
      <c r="J110" s="70">
        <v>250</v>
      </c>
    </row>
    <row r="111" spans="1:10" x14ac:dyDescent="0.25">
      <c r="A111" s="67"/>
      <c r="B111" s="67"/>
      <c r="C111" s="67"/>
      <c r="D111" s="67"/>
      <c r="E111" s="67" t="s">
        <v>426</v>
      </c>
      <c r="F111" s="68">
        <v>42261</v>
      </c>
      <c r="G111" s="67"/>
      <c r="H111" s="67" t="s">
        <v>7183</v>
      </c>
      <c r="I111" s="67" t="s">
        <v>7187</v>
      </c>
      <c r="J111" s="70">
        <v>-111.95</v>
      </c>
    </row>
    <row r="112" spans="1:10" x14ac:dyDescent="0.25">
      <c r="A112" s="67"/>
      <c r="B112" s="67"/>
      <c r="C112" s="67"/>
      <c r="D112" s="67"/>
      <c r="E112" s="67" t="s">
        <v>426</v>
      </c>
      <c r="F112" s="68">
        <v>42352</v>
      </c>
      <c r="G112" s="67"/>
      <c r="H112" s="67" t="s">
        <v>7186</v>
      </c>
      <c r="I112" s="67" t="s">
        <v>7185</v>
      </c>
      <c r="J112" s="70">
        <v>-347.15</v>
      </c>
    </row>
    <row r="113" spans="1:10" x14ac:dyDescent="0.25">
      <c r="A113" s="67"/>
      <c r="B113" s="67"/>
      <c r="C113" s="67"/>
      <c r="D113" s="67"/>
      <c r="E113" s="67" t="s">
        <v>426</v>
      </c>
      <c r="F113" s="68">
        <v>42453</v>
      </c>
      <c r="G113" s="67"/>
      <c r="H113" s="67" t="s">
        <v>7183</v>
      </c>
      <c r="I113" s="67" t="s">
        <v>7184</v>
      </c>
      <c r="J113" s="70">
        <v>-537.45000000000005</v>
      </c>
    </row>
    <row r="114" spans="1:10" ht="15.75" thickBot="1" x14ac:dyDescent="0.3">
      <c r="A114" s="67"/>
      <c r="B114" s="67"/>
      <c r="C114" s="67"/>
      <c r="D114" s="67"/>
      <c r="E114" s="67" t="s">
        <v>426</v>
      </c>
      <c r="F114" s="68">
        <v>42663</v>
      </c>
      <c r="G114" s="67"/>
      <c r="H114" s="67" t="s">
        <v>7183</v>
      </c>
      <c r="I114" s="67" t="s">
        <v>7182</v>
      </c>
      <c r="J114" s="69">
        <v>-141</v>
      </c>
    </row>
    <row r="115" spans="1:10" x14ac:dyDescent="0.25">
      <c r="A115" s="67"/>
      <c r="B115" s="67"/>
      <c r="C115" s="67" t="s">
        <v>2970</v>
      </c>
      <c r="D115" s="67"/>
      <c r="E115" s="67"/>
      <c r="F115" s="68"/>
      <c r="G115" s="67"/>
      <c r="H115" s="67"/>
      <c r="I115" s="67"/>
      <c r="J115" s="70">
        <f>ROUND(SUM(J105:J114),5)</f>
        <v>-387.55</v>
      </c>
    </row>
    <row r="116" spans="1:10" x14ac:dyDescent="0.25">
      <c r="A116" s="64"/>
      <c r="B116" s="64"/>
      <c r="C116" s="64" t="s">
        <v>3230</v>
      </c>
      <c r="D116" s="64"/>
      <c r="E116" s="64"/>
      <c r="F116" s="65"/>
      <c r="G116" s="64"/>
      <c r="H116" s="64"/>
      <c r="I116" s="64"/>
      <c r="J116" s="66"/>
    </row>
    <row r="117" spans="1:10" x14ac:dyDescent="0.25">
      <c r="A117" s="67"/>
      <c r="B117" s="67"/>
      <c r="C117" s="67"/>
      <c r="D117" s="67"/>
      <c r="E117" s="67" t="s">
        <v>426</v>
      </c>
      <c r="F117" s="68">
        <v>41015</v>
      </c>
      <c r="G117" s="67"/>
      <c r="H117" s="67" t="s">
        <v>7176</v>
      </c>
      <c r="I117" s="67" t="s">
        <v>7119</v>
      </c>
      <c r="J117" s="70">
        <v>-205</v>
      </c>
    </row>
    <row r="118" spans="1:10" x14ac:dyDescent="0.25">
      <c r="A118" s="67"/>
      <c r="B118" s="67"/>
      <c r="C118" s="67"/>
      <c r="D118" s="67"/>
      <c r="E118" s="67" t="s">
        <v>426</v>
      </c>
      <c r="F118" s="68">
        <v>41015</v>
      </c>
      <c r="G118" s="67"/>
      <c r="H118" s="67" t="s">
        <v>7180</v>
      </c>
      <c r="I118" s="67" t="s">
        <v>7181</v>
      </c>
      <c r="J118" s="70">
        <v>-355.35</v>
      </c>
    </row>
    <row r="119" spans="1:10" x14ac:dyDescent="0.25">
      <c r="A119" s="67"/>
      <c r="B119" s="67"/>
      <c r="C119" s="67"/>
      <c r="D119" s="67"/>
      <c r="E119" s="67" t="s">
        <v>426</v>
      </c>
      <c r="F119" s="68">
        <v>41015</v>
      </c>
      <c r="G119" s="67"/>
      <c r="H119" s="67" t="s">
        <v>7180</v>
      </c>
      <c r="I119" s="67" t="s">
        <v>7179</v>
      </c>
      <c r="J119" s="70">
        <v>-365.15</v>
      </c>
    </row>
    <row r="120" spans="1:10" x14ac:dyDescent="0.25">
      <c r="A120" s="67"/>
      <c r="B120" s="67"/>
      <c r="C120" s="67"/>
      <c r="D120" s="67"/>
      <c r="E120" s="67" t="s">
        <v>426</v>
      </c>
      <c r="F120" s="68">
        <v>41022</v>
      </c>
      <c r="G120" s="67"/>
      <c r="H120" s="67" t="s">
        <v>7176</v>
      </c>
      <c r="I120" s="67" t="s">
        <v>1766</v>
      </c>
      <c r="J120" s="70">
        <v>-96.1</v>
      </c>
    </row>
    <row r="121" spans="1:10" x14ac:dyDescent="0.25">
      <c r="A121" s="67"/>
      <c r="B121" s="67"/>
      <c r="C121" s="67"/>
      <c r="D121" s="67"/>
      <c r="E121" s="67" t="s">
        <v>426</v>
      </c>
      <c r="F121" s="68">
        <v>41029</v>
      </c>
      <c r="G121" s="67"/>
      <c r="H121" s="67" t="s">
        <v>7178</v>
      </c>
      <c r="I121" s="67" t="s">
        <v>7177</v>
      </c>
      <c r="J121" s="70">
        <v>-475</v>
      </c>
    </row>
    <row r="122" spans="1:10" x14ac:dyDescent="0.25">
      <c r="A122" s="67"/>
      <c r="B122" s="67"/>
      <c r="C122" s="67"/>
      <c r="D122" s="67"/>
      <c r="E122" s="67" t="s">
        <v>426</v>
      </c>
      <c r="F122" s="68">
        <v>41092</v>
      </c>
      <c r="G122" s="67"/>
      <c r="H122" s="67" t="s">
        <v>7176</v>
      </c>
      <c r="I122" s="67" t="s">
        <v>3859</v>
      </c>
      <c r="J122" s="70">
        <v>-57.5</v>
      </c>
    </row>
    <row r="123" spans="1:10" x14ac:dyDescent="0.25">
      <c r="A123" s="67"/>
      <c r="B123" s="67"/>
      <c r="C123" s="67"/>
      <c r="D123" s="67"/>
      <c r="E123" s="67" t="s">
        <v>426</v>
      </c>
      <c r="F123" s="68">
        <v>41109</v>
      </c>
      <c r="G123" s="67"/>
      <c r="H123" s="67" t="s">
        <v>7176</v>
      </c>
      <c r="I123" s="67" t="s">
        <v>1766</v>
      </c>
      <c r="J123" s="70">
        <v>-557.23</v>
      </c>
    </row>
    <row r="124" spans="1:10" x14ac:dyDescent="0.25">
      <c r="A124" s="67"/>
      <c r="B124" s="67"/>
      <c r="C124" s="67"/>
      <c r="D124" s="67"/>
      <c r="E124" s="67" t="s">
        <v>383</v>
      </c>
      <c r="F124" s="68">
        <v>41274</v>
      </c>
      <c r="G124" s="67" t="s">
        <v>6921</v>
      </c>
      <c r="H124" s="67"/>
      <c r="I124" s="67" t="s">
        <v>6920</v>
      </c>
      <c r="J124" s="70">
        <v>677</v>
      </c>
    </row>
    <row r="125" spans="1:10" x14ac:dyDescent="0.25">
      <c r="A125" s="67"/>
      <c r="B125" s="67"/>
      <c r="C125" s="67"/>
      <c r="D125" s="67"/>
      <c r="E125" s="67" t="s">
        <v>426</v>
      </c>
      <c r="F125" s="68">
        <v>41414</v>
      </c>
      <c r="G125" s="67"/>
      <c r="H125" s="67" t="s">
        <v>7168</v>
      </c>
      <c r="I125" s="67"/>
      <c r="J125" s="70">
        <v>-418.25</v>
      </c>
    </row>
    <row r="126" spans="1:10" x14ac:dyDescent="0.25">
      <c r="A126" s="67"/>
      <c r="B126" s="67"/>
      <c r="C126" s="67"/>
      <c r="D126" s="67"/>
      <c r="E126" s="67" t="s">
        <v>426</v>
      </c>
      <c r="F126" s="68">
        <v>41472</v>
      </c>
      <c r="G126" s="67"/>
      <c r="H126" s="67" t="s">
        <v>7175</v>
      </c>
      <c r="I126" s="67" t="s">
        <v>3859</v>
      </c>
      <c r="J126" s="70">
        <v>-47.05</v>
      </c>
    </row>
    <row r="127" spans="1:10" x14ac:dyDescent="0.25">
      <c r="A127" s="67"/>
      <c r="B127" s="67"/>
      <c r="C127" s="67"/>
      <c r="D127" s="67"/>
      <c r="E127" s="67" t="s">
        <v>426</v>
      </c>
      <c r="F127" s="68">
        <v>41624</v>
      </c>
      <c r="G127" s="67"/>
      <c r="H127" s="67" t="s">
        <v>7174</v>
      </c>
      <c r="I127" s="67"/>
      <c r="J127" s="70">
        <v>-245</v>
      </c>
    </row>
    <row r="128" spans="1:10" x14ac:dyDescent="0.25">
      <c r="A128" s="67"/>
      <c r="B128" s="67"/>
      <c r="C128" s="67"/>
      <c r="D128" s="67"/>
      <c r="E128" s="67" t="s">
        <v>383</v>
      </c>
      <c r="F128" s="68">
        <v>41667</v>
      </c>
      <c r="G128" s="67" t="s">
        <v>7173</v>
      </c>
      <c r="H128" s="67"/>
      <c r="I128" s="67" t="s">
        <v>7172</v>
      </c>
      <c r="J128" s="70">
        <v>1590.58</v>
      </c>
    </row>
    <row r="129" spans="1:10" x14ac:dyDescent="0.25">
      <c r="A129" s="67"/>
      <c r="B129" s="67"/>
      <c r="C129" s="67"/>
      <c r="D129" s="67"/>
      <c r="E129" s="67" t="s">
        <v>426</v>
      </c>
      <c r="F129" s="68">
        <v>41683</v>
      </c>
      <c r="G129" s="67"/>
      <c r="H129" s="67" t="s">
        <v>7168</v>
      </c>
      <c r="I129" s="67" t="s">
        <v>7171</v>
      </c>
      <c r="J129" s="70">
        <v>-686.68</v>
      </c>
    </row>
    <row r="130" spans="1:10" x14ac:dyDescent="0.25">
      <c r="A130" s="67"/>
      <c r="B130" s="67"/>
      <c r="C130" s="67"/>
      <c r="D130" s="67"/>
      <c r="E130" s="67" t="s">
        <v>438</v>
      </c>
      <c r="F130" s="68">
        <v>41789</v>
      </c>
      <c r="G130" s="67" t="s">
        <v>7170</v>
      </c>
      <c r="H130" s="67" t="s">
        <v>1163</v>
      </c>
      <c r="I130" s="67" t="s">
        <v>7169</v>
      </c>
      <c r="J130" s="70">
        <v>250</v>
      </c>
    </row>
    <row r="131" spans="1:10" x14ac:dyDescent="0.25">
      <c r="A131" s="67"/>
      <c r="B131" s="67"/>
      <c r="C131" s="67"/>
      <c r="D131" s="67"/>
      <c r="E131" s="67" t="s">
        <v>426</v>
      </c>
      <c r="F131" s="68">
        <v>41792</v>
      </c>
      <c r="G131" s="67"/>
      <c r="H131" s="67" t="s">
        <v>7168</v>
      </c>
      <c r="I131" s="67" t="s">
        <v>7167</v>
      </c>
      <c r="J131" s="70">
        <v>-233.99</v>
      </c>
    </row>
    <row r="132" spans="1:10" x14ac:dyDescent="0.25">
      <c r="A132" s="67"/>
      <c r="B132" s="67"/>
      <c r="C132" s="67"/>
      <c r="D132" s="67"/>
      <c r="E132" s="67" t="s">
        <v>438</v>
      </c>
      <c r="F132" s="68">
        <v>41803</v>
      </c>
      <c r="G132" s="67" t="s">
        <v>7166</v>
      </c>
      <c r="H132" s="67" t="s">
        <v>7165</v>
      </c>
      <c r="I132" s="67" t="s">
        <v>7164</v>
      </c>
      <c r="J132" s="70">
        <v>125</v>
      </c>
    </row>
    <row r="133" spans="1:10" x14ac:dyDescent="0.25">
      <c r="A133" s="67"/>
      <c r="B133" s="67"/>
      <c r="C133" s="67"/>
      <c r="D133" s="67"/>
      <c r="E133" s="67" t="s">
        <v>426</v>
      </c>
      <c r="F133" s="68">
        <v>42177</v>
      </c>
      <c r="G133" s="67"/>
      <c r="H133" s="67" t="s">
        <v>7156</v>
      </c>
      <c r="I133" s="67" t="s">
        <v>7163</v>
      </c>
      <c r="J133" s="70">
        <v>-225</v>
      </c>
    </row>
    <row r="134" spans="1:10" x14ac:dyDescent="0.25">
      <c r="A134" s="67"/>
      <c r="B134" s="67"/>
      <c r="C134" s="67"/>
      <c r="D134" s="67"/>
      <c r="E134" s="67" t="s">
        <v>426</v>
      </c>
      <c r="F134" s="68">
        <v>42262</v>
      </c>
      <c r="G134" s="67"/>
      <c r="H134" s="67" t="s">
        <v>7162</v>
      </c>
      <c r="I134" s="67" t="s">
        <v>7161</v>
      </c>
      <c r="J134" s="70">
        <v>-250</v>
      </c>
    </row>
    <row r="135" spans="1:10" x14ac:dyDescent="0.25">
      <c r="A135" s="67"/>
      <c r="B135" s="67"/>
      <c r="C135" s="67"/>
      <c r="D135" s="67"/>
      <c r="E135" s="67" t="s">
        <v>426</v>
      </c>
      <c r="F135" s="68">
        <v>42325</v>
      </c>
      <c r="G135" s="67"/>
      <c r="H135" s="67" t="s">
        <v>7156</v>
      </c>
      <c r="I135" s="67" t="s">
        <v>7160</v>
      </c>
      <c r="J135" s="70">
        <v>-19.8</v>
      </c>
    </row>
    <row r="136" spans="1:10" x14ac:dyDescent="0.25">
      <c r="A136" s="67"/>
      <c r="B136" s="67"/>
      <c r="C136" s="67"/>
      <c r="D136" s="67"/>
      <c r="E136" s="67" t="s">
        <v>438</v>
      </c>
      <c r="F136" s="68">
        <v>42345</v>
      </c>
      <c r="G136" s="67" t="s">
        <v>7159</v>
      </c>
      <c r="H136" s="67" t="s">
        <v>1163</v>
      </c>
      <c r="I136" s="67" t="s">
        <v>7158</v>
      </c>
      <c r="J136" s="70">
        <v>250</v>
      </c>
    </row>
    <row r="137" spans="1:10" x14ac:dyDescent="0.25">
      <c r="A137" s="67"/>
      <c r="B137" s="67"/>
      <c r="C137" s="67"/>
      <c r="D137" s="67"/>
      <c r="E137" s="67" t="s">
        <v>426</v>
      </c>
      <c r="F137" s="68">
        <v>42352</v>
      </c>
      <c r="G137" s="67"/>
      <c r="H137" s="67" t="s">
        <v>7156</v>
      </c>
      <c r="I137" s="67" t="s">
        <v>7157</v>
      </c>
      <c r="J137" s="70">
        <v>-737</v>
      </c>
    </row>
    <row r="138" spans="1:10" x14ac:dyDescent="0.25">
      <c r="A138" s="67"/>
      <c r="B138" s="67"/>
      <c r="C138" s="67"/>
      <c r="D138" s="67"/>
      <c r="E138" s="67" t="s">
        <v>426</v>
      </c>
      <c r="F138" s="68">
        <v>42446</v>
      </c>
      <c r="G138" s="67"/>
      <c r="H138" s="67" t="s">
        <v>7156</v>
      </c>
      <c r="I138" s="67" t="s">
        <v>7155</v>
      </c>
      <c r="J138" s="70">
        <v>-37</v>
      </c>
    </row>
    <row r="139" spans="1:10" x14ac:dyDescent="0.25">
      <c r="A139" s="67"/>
      <c r="B139" s="67"/>
      <c r="C139" s="67"/>
      <c r="D139" s="67"/>
      <c r="E139" s="67" t="s">
        <v>426</v>
      </c>
      <c r="F139" s="68">
        <v>42522</v>
      </c>
      <c r="G139" s="67"/>
      <c r="H139" s="67" t="s">
        <v>7154</v>
      </c>
      <c r="I139" s="67" t="s">
        <v>7153</v>
      </c>
      <c r="J139" s="70">
        <v>-380.65</v>
      </c>
    </row>
    <row r="140" spans="1:10" x14ac:dyDescent="0.25">
      <c r="A140" s="67"/>
      <c r="B140" s="67"/>
      <c r="C140" s="67"/>
      <c r="D140" s="67"/>
      <c r="E140" s="67" t="s">
        <v>426</v>
      </c>
      <c r="F140" s="68">
        <v>42534</v>
      </c>
      <c r="G140" s="67"/>
      <c r="H140" s="67" t="s">
        <v>7133</v>
      </c>
      <c r="I140" s="67" t="s">
        <v>7152</v>
      </c>
      <c r="J140" s="70">
        <v>-900</v>
      </c>
    </row>
    <row r="141" spans="1:10" x14ac:dyDescent="0.25">
      <c r="A141" s="67"/>
      <c r="B141" s="67"/>
      <c r="C141" s="67"/>
      <c r="D141" s="67"/>
      <c r="E141" s="67" t="s">
        <v>426</v>
      </c>
      <c r="F141" s="68">
        <v>42548</v>
      </c>
      <c r="G141" s="67"/>
      <c r="H141" s="67" t="s">
        <v>7151</v>
      </c>
      <c r="I141" s="67" t="s">
        <v>7150</v>
      </c>
      <c r="J141" s="70">
        <v>-188.4</v>
      </c>
    </row>
    <row r="142" spans="1:10" x14ac:dyDescent="0.25">
      <c r="A142" s="67"/>
      <c r="B142" s="67"/>
      <c r="C142" s="67"/>
      <c r="D142" s="67"/>
      <c r="E142" s="67" t="s">
        <v>426</v>
      </c>
      <c r="F142" s="68">
        <v>42569</v>
      </c>
      <c r="G142" s="67"/>
      <c r="H142" s="67" t="s">
        <v>7149</v>
      </c>
      <c r="I142" s="67" t="s">
        <v>7148</v>
      </c>
      <c r="J142" s="70">
        <v>-871.53</v>
      </c>
    </row>
    <row r="143" spans="1:10" x14ac:dyDescent="0.25">
      <c r="A143" s="67"/>
      <c r="B143" s="67"/>
      <c r="C143" s="67"/>
      <c r="D143" s="67"/>
      <c r="E143" s="67" t="s">
        <v>438</v>
      </c>
      <c r="F143" s="68">
        <v>42576</v>
      </c>
      <c r="G143" s="67" t="s">
        <v>7147</v>
      </c>
      <c r="H143" s="67" t="s">
        <v>7146</v>
      </c>
      <c r="I143" s="67" t="s">
        <v>7145</v>
      </c>
      <c r="J143" s="70">
        <v>750</v>
      </c>
    </row>
    <row r="144" spans="1:10" x14ac:dyDescent="0.25">
      <c r="A144" s="67"/>
      <c r="B144" s="67"/>
      <c r="C144" s="67"/>
      <c r="D144" s="67"/>
      <c r="E144" s="67" t="s">
        <v>438</v>
      </c>
      <c r="F144" s="68">
        <v>42598</v>
      </c>
      <c r="G144" s="67" t="s">
        <v>7144</v>
      </c>
      <c r="H144" s="67" t="s">
        <v>7143</v>
      </c>
      <c r="I144" s="67" t="s">
        <v>7142</v>
      </c>
      <c r="J144" s="70">
        <v>750</v>
      </c>
    </row>
    <row r="145" spans="1:10" x14ac:dyDescent="0.25">
      <c r="A145" s="67"/>
      <c r="B145" s="67"/>
      <c r="C145" s="67"/>
      <c r="D145" s="67"/>
      <c r="E145" s="67" t="s">
        <v>438</v>
      </c>
      <c r="F145" s="68">
        <v>42598</v>
      </c>
      <c r="G145" s="67" t="s">
        <v>7141</v>
      </c>
      <c r="H145" s="67" t="s">
        <v>7140</v>
      </c>
      <c r="I145" s="67" t="s">
        <v>7142</v>
      </c>
      <c r="J145" s="70">
        <v>2000</v>
      </c>
    </row>
    <row r="146" spans="1:10" x14ac:dyDescent="0.25">
      <c r="A146" s="67"/>
      <c r="B146" s="67"/>
      <c r="C146" s="67"/>
      <c r="D146" s="67"/>
      <c r="E146" s="67" t="s">
        <v>438</v>
      </c>
      <c r="F146" s="68">
        <v>42598</v>
      </c>
      <c r="G146" s="67" t="s">
        <v>7141</v>
      </c>
      <c r="H146" s="67" t="s">
        <v>7140</v>
      </c>
      <c r="I146" s="67" t="s">
        <v>7139</v>
      </c>
      <c r="J146" s="70">
        <v>750</v>
      </c>
    </row>
    <row r="147" spans="1:10" x14ac:dyDescent="0.25">
      <c r="A147" s="67"/>
      <c r="B147" s="67"/>
      <c r="C147" s="67"/>
      <c r="D147" s="67"/>
      <c r="E147" s="67" t="s">
        <v>426</v>
      </c>
      <c r="F147" s="68">
        <v>42619</v>
      </c>
      <c r="G147" s="67"/>
      <c r="H147" s="67" t="s">
        <v>7138</v>
      </c>
      <c r="I147" s="67" t="s">
        <v>7137</v>
      </c>
      <c r="J147" s="70">
        <v>-500</v>
      </c>
    </row>
    <row r="148" spans="1:10" x14ac:dyDescent="0.25">
      <c r="A148" s="67"/>
      <c r="B148" s="67"/>
      <c r="C148" s="67"/>
      <c r="D148" s="67"/>
      <c r="E148" s="67" t="s">
        <v>426</v>
      </c>
      <c r="F148" s="68">
        <v>42646</v>
      </c>
      <c r="G148" s="67"/>
      <c r="H148" s="67" t="s">
        <v>7136</v>
      </c>
      <c r="I148" s="67" t="s">
        <v>7135</v>
      </c>
      <c r="J148" s="70">
        <v>-1503.68</v>
      </c>
    </row>
    <row r="149" spans="1:10" x14ac:dyDescent="0.25">
      <c r="A149" s="67"/>
      <c r="B149" s="67"/>
      <c r="C149" s="67"/>
      <c r="D149" s="67"/>
      <c r="E149" s="67" t="s">
        <v>426</v>
      </c>
      <c r="F149" s="68">
        <v>42663</v>
      </c>
      <c r="G149" s="67"/>
      <c r="H149" s="67" t="s">
        <v>7134</v>
      </c>
      <c r="I149" s="67" t="s">
        <v>3859</v>
      </c>
      <c r="J149" s="70">
        <v>-24.2</v>
      </c>
    </row>
    <row r="150" spans="1:10" x14ac:dyDescent="0.25">
      <c r="A150" s="67"/>
      <c r="B150" s="67"/>
      <c r="C150" s="67"/>
      <c r="D150" s="67"/>
      <c r="E150" s="67" t="s">
        <v>426</v>
      </c>
      <c r="F150" s="68">
        <v>42667</v>
      </c>
      <c r="G150" s="67"/>
      <c r="H150" s="67" t="s">
        <v>7133</v>
      </c>
      <c r="I150" s="67" t="s">
        <v>7132</v>
      </c>
      <c r="J150" s="70">
        <v>-1300</v>
      </c>
    </row>
    <row r="151" spans="1:10" x14ac:dyDescent="0.25">
      <c r="A151" s="67"/>
      <c r="B151" s="67"/>
      <c r="C151" s="67"/>
      <c r="D151" s="67"/>
      <c r="E151" s="67" t="s">
        <v>426</v>
      </c>
      <c r="F151" s="68">
        <v>42738</v>
      </c>
      <c r="G151" s="67"/>
      <c r="H151" s="67" t="s">
        <v>7131</v>
      </c>
      <c r="I151" s="67" t="s">
        <v>1678</v>
      </c>
      <c r="J151" s="70">
        <v>-229</v>
      </c>
    </row>
    <row r="152" spans="1:10" x14ac:dyDescent="0.25">
      <c r="A152" s="67"/>
      <c r="B152" s="67"/>
      <c r="C152" s="67"/>
      <c r="D152" s="67"/>
      <c r="E152" s="67" t="s">
        <v>390</v>
      </c>
      <c r="F152" s="68">
        <v>42795</v>
      </c>
      <c r="G152" s="67"/>
      <c r="H152" s="67" t="s">
        <v>3245</v>
      </c>
      <c r="I152" s="67" t="s">
        <v>7130</v>
      </c>
      <c r="J152" s="70">
        <v>-400</v>
      </c>
    </row>
    <row r="153" spans="1:10" x14ac:dyDescent="0.25">
      <c r="A153" s="67"/>
      <c r="B153" s="67"/>
      <c r="C153" s="67"/>
      <c r="D153" s="67"/>
      <c r="E153" s="67" t="s">
        <v>390</v>
      </c>
      <c r="F153" s="68">
        <v>42816</v>
      </c>
      <c r="G153" s="67"/>
      <c r="H153" s="67" t="s">
        <v>7129</v>
      </c>
      <c r="I153" s="67" t="s">
        <v>7128</v>
      </c>
      <c r="J153" s="70">
        <v>-500</v>
      </c>
    </row>
    <row r="154" spans="1:10" x14ac:dyDescent="0.25">
      <c r="A154" s="67"/>
      <c r="B154" s="67"/>
      <c r="C154" s="67"/>
      <c r="D154" s="67"/>
      <c r="E154" s="67" t="s">
        <v>390</v>
      </c>
      <c r="F154" s="68">
        <v>42948</v>
      </c>
      <c r="G154" s="67" t="s">
        <v>3241</v>
      </c>
      <c r="H154" s="67" t="s">
        <v>3242</v>
      </c>
      <c r="I154" s="67" t="s">
        <v>7127</v>
      </c>
      <c r="J154" s="70">
        <v>-2000</v>
      </c>
    </row>
    <row r="155" spans="1:10" ht="15.75" thickBot="1" x14ac:dyDescent="0.3">
      <c r="A155" s="67"/>
      <c r="B155" s="67"/>
      <c r="C155" s="67"/>
      <c r="D155" s="67"/>
      <c r="E155" s="67" t="s">
        <v>423</v>
      </c>
      <c r="F155" s="68">
        <v>43074</v>
      </c>
      <c r="G155" s="67"/>
      <c r="H155" s="67"/>
      <c r="I155" s="67" t="s">
        <v>7126</v>
      </c>
      <c r="J155" s="69">
        <v>200</v>
      </c>
    </row>
    <row r="156" spans="1:10" x14ac:dyDescent="0.25">
      <c r="A156" s="67"/>
      <c r="B156" s="67"/>
      <c r="C156" s="67" t="s">
        <v>3268</v>
      </c>
      <c r="D156" s="67"/>
      <c r="E156" s="67"/>
      <c r="F156" s="68"/>
      <c r="G156" s="67"/>
      <c r="H156" s="67"/>
      <c r="I156" s="67"/>
      <c r="J156" s="70">
        <f>ROUND(SUM(J116:J155),5)</f>
        <v>-6465.98</v>
      </c>
    </row>
    <row r="157" spans="1:10" x14ac:dyDescent="0.25">
      <c r="A157" s="64"/>
      <c r="B157" s="64"/>
      <c r="C157" s="64" t="s">
        <v>3301</v>
      </c>
      <c r="D157" s="64"/>
      <c r="E157" s="64"/>
      <c r="F157" s="65"/>
      <c r="G157" s="64"/>
      <c r="H157" s="64"/>
      <c r="I157" s="64"/>
      <c r="J157" s="66"/>
    </row>
    <row r="158" spans="1:10" x14ac:dyDescent="0.25">
      <c r="A158" s="67"/>
      <c r="B158" s="67"/>
      <c r="C158" s="67"/>
      <c r="D158" s="67"/>
      <c r="E158" s="67" t="s">
        <v>426</v>
      </c>
      <c r="F158" s="68">
        <v>41281</v>
      </c>
      <c r="G158" s="67"/>
      <c r="H158" s="67" t="s">
        <v>7125</v>
      </c>
      <c r="I158" s="67" t="s">
        <v>7124</v>
      </c>
      <c r="J158" s="70">
        <v>-154</v>
      </c>
    </row>
    <row r="159" spans="1:10" ht="15.75" thickBot="1" x14ac:dyDescent="0.3">
      <c r="A159" s="67"/>
      <c r="B159" s="67"/>
      <c r="C159" s="67"/>
      <c r="D159" s="67"/>
      <c r="E159" s="67" t="s">
        <v>423</v>
      </c>
      <c r="F159" s="68">
        <v>41850</v>
      </c>
      <c r="G159" s="67"/>
      <c r="H159" s="67"/>
      <c r="I159" s="67" t="s">
        <v>7123</v>
      </c>
      <c r="J159" s="69">
        <v>357.75</v>
      </c>
    </row>
    <row r="160" spans="1:10" x14ac:dyDescent="0.25">
      <c r="A160" s="67"/>
      <c r="B160" s="67"/>
      <c r="C160" s="67" t="s">
        <v>3313</v>
      </c>
      <c r="D160" s="67"/>
      <c r="E160" s="67"/>
      <c r="F160" s="68"/>
      <c r="G160" s="67"/>
      <c r="H160" s="67"/>
      <c r="I160" s="67"/>
      <c r="J160" s="70">
        <f>ROUND(SUM(J157:J159),5)</f>
        <v>203.75</v>
      </c>
    </row>
    <row r="161" spans="1:10" x14ac:dyDescent="0.25">
      <c r="A161" s="64"/>
      <c r="B161" s="64"/>
      <c r="C161" s="64" t="s">
        <v>3325</v>
      </c>
      <c r="D161" s="64"/>
      <c r="E161" s="64"/>
      <c r="F161" s="65"/>
      <c r="G161" s="64"/>
      <c r="H161" s="64"/>
      <c r="I161" s="64"/>
      <c r="J161" s="66"/>
    </row>
    <row r="162" spans="1:10" x14ac:dyDescent="0.25">
      <c r="A162" s="67"/>
      <c r="B162" s="67"/>
      <c r="C162" s="67"/>
      <c r="D162" s="67"/>
      <c r="E162" s="67" t="s">
        <v>426</v>
      </c>
      <c r="F162" s="68">
        <v>41087</v>
      </c>
      <c r="G162" s="67"/>
      <c r="H162" s="67" t="s">
        <v>7122</v>
      </c>
      <c r="I162" s="67" t="s">
        <v>7121</v>
      </c>
      <c r="J162" s="70">
        <v>-57.98</v>
      </c>
    </row>
    <row r="163" spans="1:10" x14ac:dyDescent="0.25">
      <c r="A163" s="67"/>
      <c r="B163" s="67"/>
      <c r="C163" s="67"/>
      <c r="D163" s="67"/>
      <c r="E163" s="67" t="s">
        <v>426</v>
      </c>
      <c r="F163" s="68">
        <v>41169</v>
      </c>
      <c r="G163" s="67" t="s">
        <v>570</v>
      </c>
      <c r="H163" s="67" t="s">
        <v>7120</v>
      </c>
      <c r="I163" s="67" t="s">
        <v>7119</v>
      </c>
      <c r="J163" s="70">
        <v>-34.75</v>
      </c>
    </row>
    <row r="164" spans="1:10" x14ac:dyDescent="0.25">
      <c r="A164" s="67"/>
      <c r="B164" s="67"/>
      <c r="C164" s="67"/>
      <c r="D164" s="67"/>
      <c r="E164" s="67" t="s">
        <v>426</v>
      </c>
      <c r="F164" s="68">
        <v>41169</v>
      </c>
      <c r="G164" s="67" t="s">
        <v>570</v>
      </c>
      <c r="H164" s="67" t="s">
        <v>7118</v>
      </c>
      <c r="I164" s="67" t="s">
        <v>7117</v>
      </c>
      <c r="J164" s="70">
        <v>-603.6</v>
      </c>
    </row>
    <row r="165" spans="1:10" x14ac:dyDescent="0.25">
      <c r="A165" s="67"/>
      <c r="B165" s="67"/>
      <c r="C165" s="67"/>
      <c r="D165" s="67"/>
      <c r="E165" s="67" t="s">
        <v>426</v>
      </c>
      <c r="F165" s="68">
        <v>41246</v>
      </c>
      <c r="G165" s="67"/>
      <c r="H165" s="67" t="s">
        <v>7066</v>
      </c>
      <c r="I165" s="67" t="s">
        <v>7116</v>
      </c>
      <c r="J165" s="70">
        <v>-330</v>
      </c>
    </row>
    <row r="166" spans="1:10" x14ac:dyDescent="0.25">
      <c r="A166" s="67"/>
      <c r="B166" s="67"/>
      <c r="C166" s="67"/>
      <c r="D166" s="67"/>
      <c r="E166" s="67" t="s">
        <v>383</v>
      </c>
      <c r="F166" s="68">
        <v>41274</v>
      </c>
      <c r="G166" s="67" t="s">
        <v>6921</v>
      </c>
      <c r="H166" s="67"/>
      <c r="I166" s="67" t="s">
        <v>6920</v>
      </c>
      <c r="J166" s="70">
        <v>2390</v>
      </c>
    </row>
    <row r="167" spans="1:10" x14ac:dyDescent="0.25">
      <c r="A167" s="67"/>
      <c r="B167" s="67"/>
      <c r="C167" s="67"/>
      <c r="D167" s="67"/>
      <c r="E167" s="67" t="s">
        <v>383</v>
      </c>
      <c r="F167" s="68">
        <v>41274</v>
      </c>
      <c r="G167" s="67" t="s">
        <v>6921</v>
      </c>
      <c r="H167" s="67"/>
      <c r="I167" s="67" t="s">
        <v>6920</v>
      </c>
      <c r="J167" s="70">
        <v>1500</v>
      </c>
    </row>
    <row r="168" spans="1:10" x14ac:dyDescent="0.25">
      <c r="A168" s="67"/>
      <c r="B168" s="67"/>
      <c r="C168" s="67"/>
      <c r="D168" s="67"/>
      <c r="E168" s="67" t="s">
        <v>383</v>
      </c>
      <c r="F168" s="68">
        <v>41305</v>
      </c>
      <c r="G168" s="67" t="s">
        <v>6919</v>
      </c>
      <c r="H168" s="67"/>
      <c r="I168" s="67"/>
      <c r="J168" s="70">
        <v>500</v>
      </c>
    </row>
    <row r="169" spans="1:10" x14ac:dyDescent="0.25">
      <c r="A169" s="67"/>
      <c r="B169" s="67"/>
      <c r="C169" s="67"/>
      <c r="D169" s="67"/>
      <c r="E169" s="67" t="s">
        <v>426</v>
      </c>
      <c r="F169" s="68">
        <v>41414</v>
      </c>
      <c r="G169" s="67"/>
      <c r="H169" s="67" t="s">
        <v>7066</v>
      </c>
      <c r="I169" s="67"/>
      <c r="J169" s="70">
        <v>-603</v>
      </c>
    </row>
    <row r="170" spans="1:10" x14ac:dyDescent="0.25">
      <c r="A170" s="67"/>
      <c r="B170" s="67"/>
      <c r="C170" s="67"/>
      <c r="D170" s="67"/>
      <c r="E170" s="67" t="s">
        <v>426</v>
      </c>
      <c r="F170" s="68">
        <v>41414</v>
      </c>
      <c r="G170" s="67"/>
      <c r="H170" s="67" t="s">
        <v>7104</v>
      </c>
      <c r="I170" s="67"/>
      <c r="J170" s="70">
        <v>-170.17</v>
      </c>
    </row>
    <row r="171" spans="1:10" x14ac:dyDescent="0.25">
      <c r="A171" s="67"/>
      <c r="B171" s="67"/>
      <c r="C171" s="67"/>
      <c r="D171" s="67"/>
      <c r="E171" s="67" t="s">
        <v>426</v>
      </c>
      <c r="F171" s="68">
        <v>41435</v>
      </c>
      <c r="G171" s="67"/>
      <c r="H171" s="67" t="s">
        <v>7115</v>
      </c>
      <c r="I171" s="67" t="s">
        <v>7046</v>
      </c>
      <c r="J171" s="70">
        <v>-233.84</v>
      </c>
    </row>
    <row r="172" spans="1:10" x14ac:dyDescent="0.25">
      <c r="A172" s="67"/>
      <c r="B172" s="67"/>
      <c r="C172" s="67"/>
      <c r="D172" s="67"/>
      <c r="E172" s="67" t="s">
        <v>426</v>
      </c>
      <c r="F172" s="68">
        <v>41501</v>
      </c>
      <c r="G172" s="67"/>
      <c r="H172" s="67" t="s">
        <v>7114</v>
      </c>
      <c r="I172" s="67" t="s">
        <v>7113</v>
      </c>
      <c r="J172" s="70">
        <v>-270</v>
      </c>
    </row>
    <row r="173" spans="1:10" x14ac:dyDescent="0.25">
      <c r="A173" s="67"/>
      <c r="B173" s="67"/>
      <c r="C173" s="67"/>
      <c r="D173" s="67"/>
      <c r="E173" s="67" t="s">
        <v>383</v>
      </c>
      <c r="F173" s="68">
        <v>41547</v>
      </c>
      <c r="G173" s="67" t="s">
        <v>7112</v>
      </c>
      <c r="H173" s="67"/>
      <c r="I173" s="67"/>
      <c r="J173" s="70">
        <v>500</v>
      </c>
    </row>
    <row r="174" spans="1:10" x14ac:dyDescent="0.25">
      <c r="A174" s="67"/>
      <c r="B174" s="67"/>
      <c r="C174" s="67"/>
      <c r="D174" s="67"/>
      <c r="E174" s="67" t="s">
        <v>383</v>
      </c>
      <c r="F174" s="68">
        <v>41578</v>
      </c>
      <c r="G174" s="67" t="s">
        <v>7111</v>
      </c>
      <c r="H174" s="67"/>
      <c r="I174" s="67"/>
      <c r="J174" s="70">
        <v>500</v>
      </c>
    </row>
    <row r="175" spans="1:10" x14ac:dyDescent="0.25">
      <c r="A175" s="67"/>
      <c r="B175" s="67"/>
      <c r="C175" s="67"/>
      <c r="D175" s="67"/>
      <c r="E175" s="67" t="s">
        <v>426</v>
      </c>
      <c r="F175" s="68">
        <v>41590</v>
      </c>
      <c r="G175" s="67"/>
      <c r="H175" s="67" t="s">
        <v>7110</v>
      </c>
      <c r="I175" s="67" t="s">
        <v>7109</v>
      </c>
      <c r="J175" s="70">
        <v>-132.65</v>
      </c>
    </row>
    <row r="176" spans="1:10" x14ac:dyDescent="0.25">
      <c r="A176" s="67"/>
      <c r="B176" s="67"/>
      <c r="C176" s="67"/>
      <c r="D176" s="67"/>
      <c r="E176" s="67" t="s">
        <v>426</v>
      </c>
      <c r="F176" s="68">
        <v>41598</v>
      </c>
      <c r="G176" s="67"/>
      <c r="H176" s="67" t="s">
        <v>7108</v>
      </c>
      <c r="I176" s="67" t="s">
        <v>7107</v>
      </c>
      <c r="J176" s="70">
        <v>-150</v>
      </c>
    </row>
    <row r="177" spans="1:10" x14ac:dyDescent="0.25">
      <c r="A177" s="67"/>
      <c r="B177" s="67"/>
      <c r="C177" s="67"/>
      <c r="D177" s="67"/>
      <c r="E177" s="67" t="s">
        <v>383</v>
      </c>
      <c r="F177" s="68">
        <v>41608</v>
      </c>
      <c r="G177" s="67" t="s">
        <v>6998</v>
      </c>
      <c r="H177" s="67"/>
      <c r="I177" s="67"/>
      <c r="J177" s="70">
        <v>2000</v>
      </c>
    </row>
    <row r="178" spans="1:10" x14ac:dyDescent="0.25">
      <c r="A178" s="67"/>
      <c r="B178" s="67"/>
      <c r="C178" s="67"/>
      <c r="D178" s="67"/>
      <c r="E178" s="67" t="s">
        <v>383</v>
      </c>
      <c r="F178" s="68">
        <v>41639</v>
      </c>
      <c r="G178" s="67" t="s">
        <v>6961</v>
      </c>
      <c r="H178" s="67"/>
      <c r="I178" s="67"/>
      <c r="J178" s="70">
        <v>18100</v>
      </c>
    </row>
    <row r="179" spans="1:10" x14ac:dyDescent="0.25">
      <c r="A179" s="67"/>
      <c r="B179" s="67"/>
      <c r="C179" s="67"/>
      <c r="D179" s="67"/>
      <c r="E179" s="67" t="s">
        <v>426</v>
      </c>
      <c r="F179" s="68">
        <v>41724</v>
      </c>
      <c r="G179" s="67"/>
      <c r="H179" s="67" t="s">
        <v>7106</v>
      </c>
      <c r="I179" s="67"/>
      <c r="J179" s="70">
        <v>-209.92</v>
      </c>
    </row>
    <row r="180" spans="1:10" x14ac:dyDescent="0.25">
      <c r="A180" s="67"/>
      <c r="B180" s="67"/>
      <c r="C180" s="67"/>
      <c r="D180" s="67"/>
      <c r="E180" s="67" t="s">
        <v>383</v>
      </c>
      <c r="F180" s="68">
        <v>41729</v>
      </c>
      <c r="G180" s="67" t="s">
        <v>7105</v>
      </c>
      <c r="H180" s="67"/>
      <c r="I180" s="67"/>
      <c r="J180" s="70">
        <v>1000</v>
      </c>
    </row>
    <row r="181" spans="1:10" x14ac:dyDescent="0.25">
      <c r="A181" s="67"/>
      <c r="B181" s="67"/>
      <c r="C181" s="67"/>
      <c r="D181" s="67"/>
      <c r="E181" s="67" t="s">
        <v>426</v>
      </c>
      <c r="F181" s="68">
        <v>41732</v>
      </c>
      <c r="G181" s="67"/>
      <c r="H181" s="67" t="s">
        <v>7104</v>
      </c>
      <c r="I181" s="67"/>
      <c r="J181" s="70">
        <v>-286.79000000000002</v>
      </c>
    </row>
    <row r="182" spans="1:10" x14ac:dyDescent="0.25">
      <c r="A182" s="67"/>
      <c r="B182" s="67"/>
      <c r="C182" s="67"/>
      <c r="D182" s="67"/>
      <c r="E182" s="67" t="s">
        <v>383</v>
      </c>
      <c r="F182" s="68">
        <v>41740</v>
      </c>
      <c r="G182" s="67" t="s">
        <v>7103</v>
      </c>
      <c r="H182" s="67"/>
      <c r="I182" s="67" t="s">
        <v>7102</v>
      </c>
      <c r="J182" s="70">
        <v>1590.4</v>
      </c>
    </row>
    <row r="183" spans="1:10" x14ac:dyDescent="0.25">
      <c r="A183" s="67"/>
      <c r="B183" s="67"/>
      <c r="C183" s="67"/>
      <c r="D183" s="67"/>
      <c r="E183" s="67" t="s">
        <v>426</v>
      </c>
      <c r="F183" s="68">
        <v>41845</v>
      </c>
      <c r="G183" s="67"/>
      <c r="H183" s="67" t="s">
        <v>7101</v>
      </c>
      <c r="I183" s="67" t="s">
        <v>7100</v>
      </c>
      <c r="J183" s="70">
        <v>-714</v>
      </c>
    </row>
    <row r="184" spans="1:10" x14ac:dyDescent="0.25">
      <c r="A184" s="67"/>
      <c r="B184" s="67"/>
      <c r="C184" s="67"/>
      <c r="D184" s="67"/>
      <c r="E184" s="67" t="s">
        <v>383</v>
      </c>
      <c r="F184" s="68">
        <v>41848</v>
      </c>
      <c r="G184" s="67" t="s">
        <v>7099</v>
      </c>
      <c r="H184" s="67" t="s">
        <v>7051</v>
      </c>
      <c r="I184" s="67"/>
      <c r="J184" s="70">
        <v>450</v>
      </c>
    </row>
    <row r="185" spans="1:10" x14ac:dyDescent="0.25">
      <c r="A185" s="67"/>
      <c r="B185" s="67"/>
      <c r="C185" s="67"/>
      <c r="D185" s="67"/>
      <c r="E185" s="67" t="s">
        <v>426</v>
      </c>
      <c r="F185" s="68">
        <v>41887</v>
      </c>
      <c r="G185" s="67"/>
      <c r="H185" s="67" t="s">
        <v>7066</v>
      </c>
      <c r="I185" s="67" t="s">
        <v>7098</v>
      </c>
      <c r="J185" s="70">
        <v>-718.28</v>
      </c>
    </row>
    <row r="186" spans="1:10" x14ac:dyDescent="0.25">
      <c r="A186" s="67"/>
      <c r="B186" s="67"/>
      <c r="C186" s="67"/>
      <c r="D186" s="67"/>
      <c r="E186" s="67" t="s">
        <v>426</v>
      </c>
      <c r="F186" s="68">
        <v>41904</v>
      </c>
      <c r="G186" s="67"/>
      <c r="H186" s="67" t="s">
        <v>7059</v>
      </c>
      <c r="I186" s="67" t="s">
        <v>7097</v>
      </c>
      <c r="J186" s="70">
        <v>-34.47</v>
      </c>
    </row>
    <row r="187" spans="1:10" x14ac:dyDescent="0.25">
      <c r="A187" s="67"/>
      <c r="B187" s="67"/>
      <c r="C187" s="67"/>
      <c r="D187" s="67"/>
      <c r="E187" s="67" t="s">
        <v>426</v>
      </c>
      <c r="F187" s="68">
        <v>41958</v>
      </c>
      <c r="G187" s="67"/>
      <c r="H187" s="67" t="s">
        <v>7066</v>
      </c>
      <c r="I187" s="67" t="s">
        <v>7096</v>
      </c>
      <c r="J187" s="70">
        <v>-182.07</v>
      </c>
    </row>
    <row r="188" spans="1:10" x14ac:dyDescent="0.25">
      <c r="A188" s="67"/>
      <c r="B188" s="67"/>
      <c r="C188" s="67"/>
      <c r="D188" s="67"/>
      <c r="E188" s="67" t="s">
        <v>426</v>
      </c>
      <c r="F188" s="68">
        <v>41977</v>
      </c>
      <c r="G188" s="67"/>
      <c r="H188" s="67" t="s">
        <v>7095</v>
      </c>
      <c r="I188" s="67" t="s">
        <v>7094</v>
      </c>
      <c r="J188" s="70">
        <v>-502.44</v>
      </c>
    </row>
    <row r="189" spans="1:10" x14ac:dyDescent="0.25">
      <c r="A189" s="67"/>
      <c r="B189" s="67"/>
      <c r="C189" s="67"/>
      <c r="D189" s="67"/>
      <c r="E189" s="67" t="s">
        <v>426</v>
      </c>
      <c r="F189" s="68">
        <v>41983</v>
      </c>
      <c r="G189" s="67"/>
      <c r="H189" s="67" t="s">
        <v>7093</v>
      </c>
      <c r="I189" s="67" t="s">
        <v>7092</v>
      </c>
      <c r="J189" s="70">
        <v>-69</v>
      </c>
    </row>
    <row r="190" spans="1:10" x14ac:dyDescent="0.25">
      <c r="A190" s="67"/>
      <c r="B190" s="67"/>
      <c r="C190" s="67"/>
      <c r="D190" s="67"/>
      <c r="E190" s="67" t="s">
        <v>438</v>
      </c>
      <c r="F190" s="68">
        <v>41985</v>
      </c>
      <c r="G190" s="67" t="s">
        <v>7091</v>
      </c>
      <c r="H190" s="67" t="s">
        <v>7090</v>
      </c>
      <c r="I190" s="67" t="s">
        <v>7089</v>
      </c>
      <c r="J190" s="70">
        <v>3000</v>
      </c>
    </row>
    <row r="191" spans="1:10" x14ac:dyDescent="0.25">
      <c r="A191" s="67"/>
      <c r="B191" s="67"/>
      <c r="C191" s="67"/>
      <c r="D191" s="67"/>
      <c r="E191" s="67" t="s">
        <v>426</v>
      </c>
      <c r="F191" s="68">
        <v>42108</v>
      </c>
      <c r="G191" s="67"/>
      <c r="H191" s="67" t="s">
        <v>1450</v>
      </c>
      <c r="I191" s="67" t="s">
        <v>7088</v>
      </c>
      <c r="J191" s="70">
        <v>-58</v>
      </c>
    </row>
    <row r="192" spans="1:10" x14ac:dyDescent="0.25">
      <c r="A192" s="67"/>
      <c r="B192" s="67"/>
      <c r="C192" s="67"/>
      <c r="D192" s="67"/>
      <c r="E192" s="67" t="s">
        <v>426</v>
      </c>
      <c r="F192" s="68">
        <v>42110</v>
      </c>
      <c r="G192" s="67"/>
      <c r="H192" s="67"/>
      <c r="I192" s="67" t="s">
        <v>7087</v>
      </c>
      <c r="J192" s="70">
        <v>-89</v>
      </c>
    </row>
    <row r="193" spans="1:10" x14ac:dyDescent="0.25">
      <c r="A193" s="67"/>
      <c r="B193" s="67"/>
      <c r="C193" s="67"/>
      <c r="D193" s="67"/>
      <c r="E193" s="67" t="s">
        <v>426</v>
      </c>
      <c r="F193" s="68">
        <v>42128</v>
      </c>
      <c r="G193" s="67"/>
      <c r="H193" s="67" t="s">
        <v>7066</v>
      </c>
      <c r="I193" s="67" t="s">
        <v>7086</v>
      </c>
      <c r="J193" s="70">
        <v>-722.93</v>
      </c>
    </row>
    <row r="194" spans="1:10" x14ac:dyDescent="0.25">
      <c r="A194" s="67"/>
      <c r="B194" s="67"/>
      <c r="C194" s="67"/>
      <c r="D194" s="67"/>
      <c r="E194" s="67" t="s">
        <v>426</v>
      </c>
      <c r="F194" s="68">
        <v>42168</v>
      </c>
      <c r="G194" s="67"/>
      <c r="H194" s="67" t="s">
        <v>7066</v>
      </c>
      <c r="I194" s="67"/>
      <c r="J194" s="70">
        <v>-607.5</v>
      </c>
    </row>
    <row r="195" spans="1:10" x14ac:dyDescent="0.25">
      <c r="A195" s="67"/>
      <c r="B195" s="67"/>
      <c r="C195" s="67"/>
      <c r="D195" s="67"/>
      <c r="E195" s="67" t="s">
        <v>426</v>
      </c>
      <c r="F195" s="68">
        <v>42193</v>
      </c>
      <c r="G195" s="67"/>
      <c r="H195" s="67" t="s">
        <v>7048</v>
      </c>
      <c r="I195" s="67" t="s">
        <v>7085</v>
      </c>
      <c r="J195" s="70">
        <v>-368</v>
      </c>
    </row>
    <row r="196" spans="1:10" x14ac:dyDescent="0.25">
      <c r="A196" s="67"/>
      <c r="B196" s="67"/>
      <c r="C196" s="67"/>
      <c r="D196" s="67"/>
      <c r="E196" s="67" t="s">
        <v>438</v>
      </c>
      <c r="F196" s="68">
        <v>42212</v>
      </c>
      <c r="G196" s="67" t="s">
        <v>7084</v>
      </c>
      <c r="H196" s="67" t="s">
        <v>7083</v>
      </c>
      <c r="I196" s="67" t="s">
        <v>7082</v>
      </c>
      <c r="J196" s="70">
        <v>3000</v>
      </c>
    </row>
    <row r="197" spans="1:10" x14ac:dyDescent="0.25">
      <c r="A197" s="67"/>
      <c r="B197" s="67"/>
      <c r="C197" s="67"/>
      <c r="D197" s="67"/>
      <c r="E197" s="67" t="s">
        <v>426</v>
      </c>
      <c r="F197" s="68">
        <v>42319</v>
      </c>
      <c r="G197" s="67"/>
      <c r="H197" s="67" t="s">
        <v>7066</v>
      </c>
      <c r="I197" s="67" t="s">
        <v>7081</v>
      </c>
      <c r="J197" s="70">
        <v>-63.78</v>
      </c>
    </row>
    <row r="198" spans="1:10" x14ac:dyDescent="0.25">
      <c r="A198" s="67"/>
      <c r="B198" s="67"/>
      <c r="C198" s="67"/>
      <c r="D198" s="67"/>
      <c r="E198" s="67" t="s">
        <v>438</v>
      </c>
      <c r="F198" s="68">
        <v>42369</v>
      </c>
      <c r="G198" s="67" t="s">
        <v>7080</v>
      </c>
      <c r="H198" s="67" t="s">
        <v>7063</v>
      </c>
      <c r="I198" s="67" t="s">
        <v>7079</v>
      </c>
      <c r="J198" s="70">
        <v>316</v>
      </c>
    </row>
    <row r="199" spans="1:10" x14ac:dyDescent="0.25">
      <c r="A199" s="67"/>
      <c r="B199" s="67"/>
      <c r="C199" s="67"/>
      <c r="D199" s="67"/>
      <c r="E199" s="67" t="s">
        <v>438</v>
      </c>
      <c r="F199" s="68">
        <v>42369</v>
      </c>
      <c r="G199" s="67" t="s">
        <v>7078</v>
      </c>
      <c r="H199" s="67" t="s">
        <v>7061</v>
      </c>
      <c r="I199" s="67" t="s">
        <v>7072</v>
      </c>
      <c r="J199" s="70">
        <v>316</v>
      </c>
    </row>
    <row r="200" spans="1:10" x14ac:dyDescent="0.25">
      <c r="A200" s="67"/>
      <c r="B200" s="67"/>
      <c r="C200" s="67"/>
      <c r="D200" s="67"/>
      <c r="E200" s="67" t="s">
        <v>438</v>
      </c>
      <c r="F200" s="68">
        <v>42369</v>
      </c>
      <c r="G200" s="67" t="s">
        <v>7077</v>
      </c>
      <c r="H200" s="67" t="s">
        <v>7059</v>
      </c>
      <c r="I200" s="67" t="s">
        <v>7072</v>
      </c>
      <c r="J200" s="70">
        <v>316</v>
      </c>
    </row>
    <row r="201" spans="1:10" x14ac:dyDescent="0.25">
      <c r="A201" s="67"/>
      <c r="B201" s="67"/>
      <c r="C201" s="67"/>
      <c r="D201" s="67"/>
      <c r="E201" s="67" t="s">
        <v>438</v>
      </c>
      <c r="F201" s="68">
        <v>42369</v>
      </c>
      <c r="G201" s="67" t="s">
        <v>7076</v>
      </c>
      <c r="H201" s="67" t="s">
        <v>7057</v>
      </c>
      <c r="I201" s="67" t="s">
        <v>7072</v>
      </c>
      <c r="J201" s="70">
        <v>316</v>
      </c>
    </row>
    <row r="202" spans="1:10" x14ac:dyDescent="0.25">
      <c r="A202" s="67"/>
      <c r="B202" s="67"/>
      <c r="C202" s="67"/>
      <c r="D202" s="67"/>
      <c r="E202" s="67" t="s">
        <v>438</v>
      </c>
      <c r="F202" s="68">
        <v>42369</v>
      </c>
      <c r="G202" s="67" t="s">
        <v>7075</v>
      </c>
      <c r="H202" s="67" t="s">
        <v>7055</v>
      </c>
      <c r="I202" s="67" t="s">
        <v>7072</v>
      </c>
      <c r="J202" s="70">
        <v>316</v>
      </c>
    </row>
    <row r="203" spans="1:10" x14ac:dyDescent="0.25">
      <c r="A203" s="67"/>
      <c r="B203" s="67"/>
      <c r="C203" s="67"/>
      <c r="D203" s="67"/>
      <c r="E203" s="67" t="s">
        <v>438</v>
      </c>
      <c r="F203" s="68">
        <v>42369</v>
      </c>
      <c r="G203" s="67" t="s">
        <v>7074</v>
      </c>
      <c r="H203" s="67" t="s">
        <v>7053</v>
      </c>
      <c r="I203" s="67" t="s">
        <v>7072</v>
      </c>
      <c r="J203" s="70">
        <v>316</v>
      </c>
    </row>
    <row r="204" spans="1:10" x14ac:dyDescent="0.25">
      <c r="A204" s="67"/>
      <c r="B204" s="67"/>
      <c r="C204" s="67"/>
      <c r="D204" s="67"/>
      <c r="E204" s="67" t="s">
        <v>438</v>
      </c>
      <c r="F204" s="68">
        <v>42369</v>
      </c>
      <c r="G204" s="67" t="s">
        <v>7073</v>
      </c>
      <c r="H204" s="67" t="s">
        <v>7051</v>
      </c>
      <c r="I204" s="67" t="s">
        <v>7072</v>
      </c>
      <c r="J204" s="70">
        <v>316</v>
      </c>
    </row>
    <row r="205" spans="1:10" x14ac:dyDescent="0.25">
      <c r="A205" s="67"/>
      <c r="B205" s="67"/>
      <c r="C205" s="67"/>
      <c r="D205" s="67"/>
      <c r="E205" s="67" t="s">
        <v>383</v>
      </c>
      <c r="F205" s="68">
        <v>42369</v>
      </c>
      <c r="G205" s="67" t="s">
        <v>7071</v>
      </c>
      <c r="H205" s="67"/>
      <c r="I205" s="67" t="s">
        <v>7070</v>
      </c>
      <c r="J205" s="70">
        <v>9093</v>
      </c>
    </row>
    <row r="206" spans="1:10" x14ac:dyDescent="0.25">
      <c r="A206" s="67"/>
      <c r="B206" s="67"/>
      <c r="C206" s="67"/>
      <c r="D206" s="67"/>
      <c r="E206" s="67" t="s">
        <v>2487</v>
      </c>
      <c r="F206" s="68">
        <v>42369</v>
      </c>
      <c r="G206" s="67"/>
      <c r="H206" s="67" t="s">
        <v>7069</v>
      </c>
      <c r="I206" s="67"/>
      <c r="J206" s="70">
        <v>-3444.16</v>
      </c>
    </row>
    <row r="207" spans="1:10" x14ac:dyDescent="0.25">
      <c r="A207" s="67"/>
      <c r="B207" s="67"/>
      <c r="C207" s="67"/>
      <c r="D207" s="67"/>
      <c r="E207" s="67" t="s">
        <v>426</v>
      </c>
      <c r="F207" s="68">
        <v>42401</v>
      </c>
      <c r="G207" s="67"/>
      <c r="H207" s="67" t="s">
        <v>7068</v>
      </c>
      <c r="I207" s="67" t="s">
        <v>7067</v>
      </c>
      <c r="J207" s="70">
        <v>-141</v>
      </c>
    </row>
    <row r="208" spans="1:10" x14ac:dyDescent="0.25">
      <c r="A208" s="67"/>
      <c r="B208" s="67"/>
      <c r="C208" s="67"/>
      <c r="D208" s="67"/>
      <c r="E208" s="67" t="s">
        <v>423</v>
      </c>
      <c r="F208" s="68">
        <v>42478</v>
      </c>
      <c r="G208" s="67"/>
      <c r="H208" s="67" t="s">
        <v>7066</v>
      </c>
      <c r="I208" s="67" t="s">
        <v>7065</v>
      </c>
      <c r="J208" s="70">
        <v>607.5</v>
      </c>
    </row>
    <row r="209" spans="1:10" x14ac:dyDescent="0.25">
      <c r="A209" s="67"/>
      <c r="B209" s="67"/>
      <c r="C209" s="67"/>
      <c r="D209" s="67"/>
      <c r="E209" s="67" t="s">
        <v>438</v>
      </c>
      <c r="F209" s="68">
        <v>42695</v>
      </c>
      <c r="G209" s="67" t="s">
        <v>7064</v>
      </c>
      <c r="H209" s="67" t="s">
        <v>7063</v>
      </c>
      <c r="I209" s="67" t="s">
        <v>7050</v>
      </c>
      <c r="J209" s="70">
        <v>500</v>
      </c>
    </row>
    <row r="210" spans="1:10" x14ac:dyDescent="0.25">
      <c r="A210" s="67"/>
      <c r="B210" s="67"/>
      <c r="C210" s="67"/>
      <c r="D210" s="67"/>
      <c r="E210" s="67" t="s">
        <v>438</v>
      </c>
      <c r="F210" s="68">
        <v>42695</v>
      </c>
      <c r="G210" s="67" t="s">
        <v>7062</v>
      </c>
      <c r="H210" s="67" t="s">
        <v>7061</v>
      </c>
      <c r="I210" s="67" t="s">
        <v>7050</v>
      </c>
      <c r="J210" s="70">
        <v>500</v>
      </c>
    </row>
    <row r="211" spans="1:10" x14ac:dyDescent="0.25">
      <c r="A211" s="67"/>
      <c r="B211" s="67"/>
      <c r="C211" s="67"/>
      <c r="D211" s="67"/>
      <c r="E211" s="67" t="s">
        <v>438</v>
      </c>
      <c r="F211" s="68">
        <v>42695</v>
      </c>
      <c r="G211" s="67" t="s">
        <v>7060</v>
      </c>
      <c r="H211" s="67" t="s">
        <v>7059</v>
      </c>
      <c r="I211" s="67" t="s">
        <v>7050</v>
      </c>
      <c r="J211" s="70">
        <v>500</v>
      </c>
    </row>
    <row r="212" spans="1:10" x14ac:dyDescent="0.25">
      <c r="A212" s="67"/>
      <c r="B212" s="67"/>
      <c r="C212" s="67"/>
      <c r="D212" s="67"/>
      <c r="E212" s="67" t="s">
        <v>438</v>
      </c>
      <c r="F212" s="68">
        <v>42695</v>
      </c>
      <c r="G212" s="67" t="s">
        <v>7058</v>
      </c>
      <c r="H212" s="67" t="s">
        <v>7057</v>
      </c>
      <c r="I212" s="67" t="s">
        <v>7050</v>
      </c>
      <c r="J212" s="70">
        <v>500</v>
      </c>
    </row>
    <row r="213" spans="1:10" x14ac:dyDescent="0.25">
      <c r="A213" s="67"/>
      <c r="B213" s="67"/>
      <c r="C213" s="67"/>
      <c r="D213" s="67"/>
      <c r="E213" s="67" t="s">
        <v>438</v>
      </c>
      <c r="F213" s="68">
        <v>42695</v>
      </c>
      <c r="G213" s="67" t="s">
        <v>7056</v>
      </c>
      <c r="H213" s="67" t="s">
        <v>7055</v>
      </c>
      <c r="I213" s="67" t="s">
        <v>7050</v>
      </c>
      <c r="J213" s="70">
        <v>500</v>
      </c>
    </row>
    <row r="214" spans="1:10" x14ac:dyDescent="0.25">
      <c r="A214" s="67"/>
      <c r="B214" s="67"/>
      <c r="C214" s="67"/>
      <c r="D214" s="67"/>
      <c r="E214" s="67" t="s">
        <v>438</v>
      </c>
      <c r="F214" s="68">
        <v>42695</v>
      </c>
      <c r="G214" s="67" t="s">
        <v>7054</v>
      </c>
      <c r="H214" s="67" t="s">
        <v>7053</v>
      </c>
      <c r="I214" s="67" t="s">
        <v>7050</v>
      </c>
      <c r="J214" s="70">
        <v>500</v>
      </c>
    </row>
    <row r="215" spans="1:10" x14ac:dyDescent="0.25">
      <c r="A215" s="67"/>
      <c r="B215" s="67"/>
      <c r="C215" s="67"/>
      <c r="D215" s="67"/>
      <c r="E215" s="67" t="s">
        <v>438</v>
      </c>
      <c r="F215" s="68">
        <v>42695</v>
      </c>
      <c r="G215" s="67" t="s">
        <v>7052</v>
      </c>
      <c r="H215" s="67" t="s">
        <v>7051</v>
      </c>
      <c r="I215" s="67" t="s">
        <v>7050</v>
      </c>
      <c r="J215" s="70">
        <v>500</v>
      </c>
    </row>
    <row r="216" spans="1:10" x14ac:dyDescent="0.25">
      <c r="A216" s="67"/>
      <c r="B216" s="67"/>
      <c r="C216" s="67"/>
      <c r="D216" s="67"/>
      <c r="E216" s="67" t="s">
        <v>383</v>
      </c>
      <c r="F216" s="68">
        <v>42735</v>
      </c>
      <c r="G216" s="67" t="s">
        <v>6951</v>
      </c>
      <c r="H216" s="67"/>
      <c r="I216" s="67" t="s">
        <v>7049</v>
      </c>
      <c r="J216" s="70">
        <v>7412</v>
      </c>
    </row>
    <row r="217" spans="1:10" x14ac:dyDescent="0.25">
      <c r="A217" s="67"/>
      <c r="B217" s="67"/>
      <c r="C217" s="67"/>
      <c r="D217" s="67"/>
      <c r="E217" s="67" t="s">
        <v>390</v>
      </c>
      <c r="F217" s="68">
        <v>42826</v>
      </c>
      <c r="G217" s="67"/>
      <c r="H217" s="67" t="s">
        <v>7048</v>
      </c>
      <c r="I217" s="67" t="s">
        <v>7047</v>
      </c>
      <c r="J217" s="70">
        <v>-104</v>
      </c>
    </row>
    <row r="218" spans="1:10" x14ac:dyDescent="0.25">
      <c r="A218" s="67"/>
      <c r="B218" s="67"/>
      <c r="C218" s="67"/>
      <c r="D218" s="67"/>
      <c r="E218" s="67" t="s">
        <v>390</v>
      </c>
      <c r="F218" s="68">
        <v>42836</v>
      </c>
      <c r="G218" s="67"/>
      <c r="H218" s="67" t="s">
        <v>7045</v>
      </c>
      <c r="I218" s="67" t="s">
        <v>7046</v>
      </c>
      <c r="J218" s="70">
        <v>-248.5</v>
      </c>
    </row>
    <row r="219" spans="1:10" x14ac:dyDescent="0.25">
      <c r="A219" s="67"/>
      <c r="B219" s="67"/>
      <c r="C219" s="67"/>
      <c r="D219" s="67"/>
      <c r="E219" s="67" t="s">
        <v>390</v>
      </c>
      <c r="F219" s="68">
        <v>42855</v>
      </c>
      <c r="G219" s="67"/>
      <c r="H219" s="67" t="s">
        <v>7045</v>
      </c>
      <c r="I219" s="67" t="s">
        <v>7044</v>
      </c>
      <c r="J219" s="70">
        <v>-31.5</v>
      </c>
    </row>
    <row r="220" spans="1:10" x14ac:dyDescent="0.25">
      <c r="A220" s="67"/>
      <c r="B220" s="67"/>
      <c r="C220" s="67"/>
      <c r="D220" s="67"/>
      <c r="E220" s="67" t="s">
        <v>390</v>
      </c>
      <c r="F220" s="68">
        <v>42917</v>
      </c>
      <c r="G220" s="67" t="s">
        <v>7043</v>
      </c>
      <c r="H220" s="67" t="s">
        <v>7042</v>
      </c>
      <c r="I220" s="67" t="s">
        <v>7041</v>
      </c>
      <c r="J220" s="70">
        <v>-79.989999999999995</v>
      </c>
    </row>
    <row r="221" spans="1:10" x14ac:dyDescent="0.25">
      <c r="A221" s="67"/>
      <c r="B221" s="67"/>
      <c r="C221" s="67"/>
      <c r="D221" s="67"/>
      <c r="E221" s="67" t="s">
        <v>390</v>
      </c>
      <c r="F221" s="68">
        <v>42917</v>
      </c>
      <c r="G221" s="67" t="s">
        <v>7040</v>
      </c>
      <c r="H221" s="67" t="s">
        <v>7019</v>
      </c>
      <c r="I221" s="67" t="s">
        <v>7039</v>
      </c>
      <c r="J221" s="70">
        <v>-312.85000000000002</v>
      </c>
    </row>
    <row r="222" spans="1:10" x14ac:dyDescent="0.25">
      <c r="A222" s="67"/>
      <c r="B222" s="67"/>
      <c r="C222" s="67"/>
      <c r="D222" s="67"/>
      <c r="E222" s="67" t="s">
        <v>390</v>
      </c>
      <c r="F222" s="68">
        <v>42993</v>
      </c>
      <c r="G222" s="67" t="s">
        <v>7038</v>
      </c>
      <c r="H222" s="67" t="s">
        <v>7037</v>
      </c>
      <c r="I222" s="67" t="s">
        <v>7036</v>
      </c>
      <c r="J222" s="70">
        <v>-1960</v>
      </c>
    </row>
    <row r="223" spans="1:10" x14ac:dyDescent="0.25">
      <c r="A223" s="67"/>
      <c r="B223" s="67"/>
      <c r="C223" s="67"/>
      <c r="D223" s="67"/>
      <c r="E223" s="67" t="s">
        <v>390</v>
      </c>
      <c r="F223" s="68">
        <v>43009</v>
      </c>
      <c r="G223" s="67" t="s">
        <v>3360</v>
      </c>
      <c r="H223" s="67" t="s">
        <v>6889</v>
      </c>
      <c r="I223" s="67" t="s">
        <v>7035</v>
      </c>
      <c r="J223" s="70">
        <v>-373.6</v>
      </c>
    </row>
    <row r="224" spans="1:10" x14ac:dyDescent="0.25">
      <c r="A224" s="67"/>
      <c r="B224" s="67"/>
      <c r="C224" s="67"/>
      <c r="D224" s="67"/>
      <c r="E224" s="67" t="s">
        <v>390</v>
      </c>
      <c r="F224" s="68">
        <v>43029</v>
      </c>
      <c r="G224" s="67" t="s">
        <v>7034</v>
      </c>
      <c r="H224" s="67" t="s">
        <v>7033</v>
      </c>
      <c r="I224" s="67" t="s">
        <v>7032</v>
      </c>
      <c r="J224" s="70">
        <v>-202</v>
      </c>
    </row>
    <row r="225" spans="1:10" x14ac:dyDescent="0.25">
      <c r="A225" s="67"/>
      <c r="B225" s="67"/>
      <c r="C225" s="67"/>
      <c r="D225" s="67"/>
      <c r="E225" s="67" t="s">
        <v>390</v>
      </c>
      <c r="F225" s="68">
        <v>43090</v>
      </c>
      <c r="G225" s="67" t="s">
        <v>7031</v>
      </c>
      <c r="H225" s="67" t="s">
        <v>7030</v>
      </c>
      <c r="I225" s="67" t="s">
        <v>7029</v>
      </c>
      <c r="J225" s="70">
        <v>-2800</v>
      </c>
    </row>
    <row r="226" spans="1:10" x14ac:dyDescent="0.25">
      <c r="A226" s="67"/>
      <c r="B226" s="67"/>
      <c r="C226" s="67"/>
      <c r="D226" s="67"/>
      <c r="E226" s="67" t="s">
        <v>390</v>
      </c>
      <c r="F226" s="68">
        <v>43098</v>
      </c>
      <c r="G226" s="67" t="s">
        <v>7028</v>
      </c>
      <c r="H226" s="67" t="s">
        <v>7016</v>
      </c>
      <c r="I226" s="67" t="s">
        <v>7015</v>
      </c>
      <c r="J226" s="70">
        <v>-359.53</v>
      </c>
    </row>
    <row r="227" spans="1:10" x14ac:dyDescent="0.25">
      <c r="A227" s="67"/>
      <c r="B227" s="67"/>
      <c r="C227" s="67"/>
      <c r="D227" s="67"/>
      <c r="E227" s="67" t="s">
        <v>390</v>
      </c>
      <c r="F227" s="68">
        <v>43101</v>
      </c>
      <c r="G227" s="67" t="s">
        <v>7027</v>
      </c>
      <c r="H227" s="67" t="s">
        <v>7026</v>
      </c>
      <c r="I227" s="67" t="s">
        <v>7025</v>
      </c>
      <c r="J227" s="70">
        <v>-139.44</v>
      </c>
    </row>
    <row r="228" spans="1:10" x14ac:dyDescent="0.25">
      <c r="A228" s="67"/>
      <c r="B228" s="67"/>
      <c r="C228" s="67"/>
      <c r="D228" s="67"/>
      <c r="E228" s="67" t="s">
        <v>390</v>
      </c>
      <c r="F228" s="68">
        <v>43157</v>
      </c>
      <c r="G228" s="67" t="s">
        <v>7024</v>
      </c>
      <c r="H228" s="67" t="s">
        <v>7019</v>
      </c>
      <c r="I228" s="67" t="s">
        <v>7023</v>
      </c>
      <c r="J228" s="70">
        <v>-123.76</v>
      </c>
    </row>
    <row r="229" spans="1:10" x14ac:dyDescent="0.25">
      <c r="A229" s="67"/>
      <c r="B229" s="67"/>
      <c r="C229" s="67"/>
      <c r="D229" s="67"/>
      <c r="E229" s="67" t="s">
        <v>390</v>
      </c>
      <c r="F229" s="68">
        <v>43266</v>
      </c>
      <c r="G229" s="67" t="s">
        <v>7022</v>
      </c>
      <c r="H229" s="67" t="s">
        <v>7019</v>
      </c>
      <c r="I229" s="67" t="s">
        <v>7021</v>
      </c>
      <c r="J229" s="70">
        <v>-109.96</v>
      </c>
    </row>
    <row r="230" spans="1:10" x14ac:dyDescent="0.25">
      <c r="A230" s="67"/>
      <c r="B230" s="67"/>
      <c r="C230" s="67"/>
      <c r="D230" s="67"/>
      <c r="E230" s="67" t="s">
        <v>390</v>
      </c>
      <c r="F230" s="68">
        <v>43434</v>
      </c>
      <c r="G230" s="67" t="s">
        <v>7020</v>
      </c>
      <c r="H230" s="67" t="s">
        <v>7019</v>
      </c>
      <c r="I230" s="67" t="s">
        <v>7018</v>
      </c>
      <c r="J230" s="70">
        <v>-267.75</v>
      </c>
    </row>
    <row r="231" spans="1:10" ht="15.75" thickBot="1" x14ac:dyDescent="0.3">
      <c r="A231" s="67"/>
      <c r="B231" s="67"/>
      <c r="C231" s="67"/>
      <c r="D231" s="67"/>
      <c r="E231" s="67" t="s">
        <v>390</v>
      </c>
      <c r="F231" s="68">
        <v>43647</v>
      </c>
      <c r="G231" s="67" t="s">
        <v>7017</v>
      </c>
      <c r="H231" s="67" t="s">
        <v>7016</v>
      </c>
      <c r="I231" s="67" t="s">
        <v>7015</v>
      </c>
      <c r="J231" s="69">
        <v>-337.45</v>
      </c>
    </row>
    <row r="232" spans="1:10" x14ac:dyDescent="0.25">
      <c r="A232" s="67"/>
      <c r="B232" s="67"/>
      <c r="C232" s="67" t="s">
        <v>3409</v>
      </c>
      <c r="D232" s="67"/>
      <c r="E232" s="67"/>
      <c r="F232" s="68"/>
      <c r="G232" s="67"/>
      <c r="H232" s="67"/>
      <c r="I232" s="67"/>
      <c r="J232" s="70">
        <f>ROUND(SUM(J161:J231),5)</f>
        <v>39107.24</v>
      </c>
    </row>
    <row r="233" spans="1:10" x14ac:dyDescent="0.25">
      <c r="A233" s="64"/>
      <c r="B233" s="64"/>
      <c r="C233" s="64" t="s">
        <v>3466</v>
      </c>
      <c r="D233" s="64"/>
      <c r="E233" s="64"/>
      <c r="F233" s="65"/>
      <c r="G233" s="64"/>
      <c r="H233" s="64"/>
      <c r="I233" s="64"/>
      <c r="J233" s="66"/>
    </row>
    <row r="234" spans="1:10" ht="15.75" thickBot="1" x14ac:dyDescent="0.3">
      <c r="A234" s="63"/>
      <c r="B234" s="63"/>
      <c r="C234" s="63"/>
      <c r="D234" s="67"/>
      <c r="E234" s="67" t="s">
        <v>426</v>
      </c>
      <c r="F234" s="68">
        <v>41246</v>
      </c>
      <c r="G234" s="67"/>
      <c r="H234" s="67" t="s">
        <v>7014</v>
      </c>
      <c r="I234" s="67" t="s">
        <v>7013</v>
      </c>
      <c r="J234" s="69">
        <v>-78.72</v>
      </c>
    </row>
    <row r="235" spans="1:10" x14ac:dyDescent="0.25">
      <c r="A235" s="67"/>
      <c r="B235" s="67"/>
      <c r="C235" s="67" t="s">
        <v>3467</v>
      </c>
      <c r="D235" s="67"/>
      <c r="E235" s="67"/>
      <c r="F235" s="68"/>
      <c r="G235" s="67"/>
      <c r="H235" s="67"/>
      <c r="I235" s="67"/>
      <c r="J235" s="70">
        <f>ROUND(SUM(J233:J234),5)</f>
        <v>-78.72</v>
      </c>
    </row>
    <row r="236" spans="1:10" x14ac:dyDescent="0.25">
      <c r="A236" s="64"/>
      <c r="B236" s="64"/>
      <c r="C236" s="64" t="s">
        <v>3490</v>
      </c>
      <c r="D236" s="64"/>
      <c r="E236" s="64"/>
      <c r="F236" s="65"/>
      <c r="G236" s="64"/>
      <c r="H236" s="64"/>
      <c r="I236" s="64"/>
      <c r="J236" s="66"/>
    </row>
    <row r="237" spans="1:10" ht="15.75" thickBot="1" x14ac:dyDescent="0.3">
      <c r="A237" s="63"/>
      <c r="B237" s="63"/>
      <c r="C237" s="63"/>
      <c r="D237" s="67"/>
      <c r="E237" s="67" t="s">
        <v>426</v>
      </c>
      <c r="F237" s="68">
        <v>41674</v>
      </c>
      <c r="G237" s="67"/>
      <c r="H237" s="67" t="s">
        <v>7012</v>
      </c>
      <c r="I237" s="67" t="s">
        <v>6924</v>
      </c>
      <c r="J237" s="69">
        <v>-627.86</v>
      </c>
    </row>
    <row r="238" spans="1:10" x14ac:dyDescent="0.25">
      <c r="A238" s="67"/>
      <c r="B238" s="67"/>
      <c r="C238" s="67" t="s">
        <v>3499</v>
      </c>
      <c r="D238" s="67"/>
      <c r="E238" s="67"/>
      <c r="F238" s="68"/>
      <c r="G238" s="67"/>
      <c r="H238" s="67"/>
      <c r="I238" s="67"/>
      <c r="J238" s="70">
        <f>ROUND(SUM(J236:J237),5)</f>
        <v>-627.86</v>
      </c>
    </row>
    <row r="239" spans="1:10" x14ac:dyDescent="0.25">
      <c r="A239" s="64"/>
      <c r="B239" s="64"/>
      <c r="C239" s="64" t="s">
        <v>3525</v>
      </c>
      <c r="D239" s="64"/>
      <c r="E239" s="64"/>
      <c r="F239" s="65"/>
      <c r="G239" s="64"/>
      <c r="H239" s="64"/>
      <c r="I239" s="64"/>
      <c r="J239" s="66"/>
    </row>
    <row r="240" spans="1:10" ht="15.75" thickBot="1" x14ac:dyDescent="0.3">
      <c r="A240" s="63"/>
      <c r="B240" s="63"/>
      <c r="C240" s="63"/>
      <c r="D240" s="67"/>
      <c r="E240" s="67" t="s">
        <v>383</v>
      </c>
      <c r="F240" s="68">
        <v>41740</v>
      </c>
      <c r="G240" s="67" t="s">
        <v>6916</v>
      </c>
      <c r="H240" s="67"/>
      <c r="I240" s="67"/>
      <c r="J240" s="69">
        <v>370</v>
      </c>
    </row>
    <row r="241" spans="1:10" x14ac:dyDescent="0.25">
      <c r="A241" s="67"/>
      <c r="B241" s="67"/>
      <c r="C241" s="67" t="s">
        <v>3528</v>
      </c>
      <c r="D241" s="67"/>
      <c r="E241" s="67"/>
      <c r="F241" s="68"/>
      <c r="G241" s="67"/>
      <c r="H241" s="67"/>
      <c r="I241" s="67"/>
      <c r="J241" s="70">
        <f>ROUND(SUM(J239:J240),5)</f>
        <v>370</v>
      </c>
    </row>
    <row r="242" spans="1:10" x14ac:dyDescent="0.25">
      <c r="A242" s="64"/>
      <c r="B242" s="64"/>
      <c r="C242" s="64" t="s">
        <v>3684</v>
      </c>
      <c r="D242" s="64"/>
      <c r="E242" s="64"/>
      <c r="F242" s="65"/>
      <c r="G242" s="64"/>
      <c r="H242" s="64"/>
      <c r="I242" s="64"/>
      <c r="J242" s="66"/>
    </row>
    <row r="243" spans="1:10" x14ac:dyDescent="0.25">
      <c r="A243" s="67"/>
      <c r="B243" s="67"/>
      <c r="C243" s="67"/>
      <c r="D243" s="67"/>
      <c r="E243" s="67" t="s">
        <v>426</v>
      </c>
      <c r="F243" s="68">
        <v>41253</v>
      </c>
      <c r="G243" s="67"/>
      <c r="H243" s="67" t="s">
        <v>7011</v>
      </c>
      <c r="I243" s="67" t="s">
        <v>7010</v>
      </c>
      <c r="J243" s="70">
        <v>-367.02</v>
      </c>
    </row>
    <row r="244" spans="1:10" x14ac:dyDescent="0.25">
      <c r="A244" s="67"/>
      <c r="B244" s="67"/>
      <c r="C244" s="67"/>
      <c r="D244" s="67"/>
      <c r="E244" s="67" t="s">
        <v>426</v>
      </c>
      <c r="F244" s="68">
        <v>42559</v>
      </c>
      <c r="G244" s="67"/>
      <c r="H244" s="67" t="s">
        <v>7009</v>
      </c>
      <c r="I244" s="67" t="s">
        <v>7005</v>
      </c>
      <c r="J244" s="70">
        <v>-299</v>
      </c>
    </row>
    <row r="245" spans="1:10" x14ac:dyDescent="0.25">
      <c r="A245" s="67"/>
      <c r="B245" s="67"/>
      <c r="C245" s="67"/>
      <c r="D245" s="67"/>
      <c r="E245" s="67" t="s">
        <v>426</v>
      </c>
      <c r="F245" s="68">
        <v>42559</v>
      </c>
      <c r="G245" s="67"/>
      <c r="H245" s="67" t="s">
        <v>7008</v>
      </c>
      <c r="I245" s="67" t="s">
        <v>7007</v>
      </c>
      <c r="J245" s="70">
        <v>-143.6</v>
      </c>
    </row>
    <row r="246" spans="1:10" x14ac:dyDescent="0.25">
      <c r="A246" s="67"/>
      <c r="B246" s="67"/>
      <c r="C246" s="67"/>
      <c r="D246" s="67"/>
      <c r="E246" s="67" t="s">
        <v>426</v>
      </c>
      <c r="F246" s="68">
        <v>42559</v>
      </c>
      <c r="G246" s="67"/>
      <c r="H246" s="67" t="s">
        <v>7006</v>
      </c>
      <c r="I246" s="67" t="s">
        <v>7005</v>
      </c>
      <c r="J246" s="70">
        <v>-205.05</v>
      </c>
    </row>
    <row r="247" spans="1:10" x14ac:dyDescent="0.25">
      <c r="A247" s="67"/>
      <c r="B247" s="67"/>
      <c r="C247" s="67"/>
      <c r="D247" s="67"/>
      <c r="E247" s="67" t="s">
        <v>426</v>
      </c>
      <c r="F247" s="68">
        <v>42559</v>
      </c>
      <c r="G247" s="67"/>
      <c r="H247" s="67" t="s">
        <v>7004</v>
      </c>
      <c r="I247" s="67" t="s">
        <v>7003</v>
      </c>
      <c r="J247" s="70">
        <v>-69.8</v>
      </c>
    </row>
    <row r="248" spans="1:10" x14ac:dyDescent="0.25">
      <c r="A248" s="67"/>
      <c r="B248" s="67"/>
      <c r="C248" s="67"/>
      <c r="D248" s="67"/>
      <c r="E248" s="67" t="s">
        <v>383</v>
      </c>
      <c r="F248" s="68">
        <v>42735</v>
      </c>
      <c r="G248" s="67" t="s">
        <v>6951</v>
      </c>
      <c r="H248" s="67"/>
      <c r="I248" s="67" t="s">
        <v>7002</v>
      </c>
      <c r="J248" s="70">
        <v>4580</v>
      </c>
    </row>
    <row r="249" spans="1:10" ht="15.75" thickBot="1" x14ac:dyDescent="0.3">
      <c r="A249" s="67"/>
      <c r="B249" s="67"/>
      <c r="C249" s="67"/>
      <c r="D249" s="67"/>
      <c r="E249" s="67" t="s">
        <v>390</v>
      </c>
      <c r="F249" s="68">
        <v>43030</v>
      </c>
      <c r="G249" s="67" t="s">
        <v>7001</v>
      </c>
      <c r="H249" s="67" t="s">
        <v>7000</v>
      </c>
      <c r="I249" s="67" t="s">
        <v>6999</v>
      </c>
      <c r="J249" s="69">
        <v>-2234.87</v>
      </c>
    </row>
    <row r="250" spans="1:10" x14ac:dyDescent="0.25">
      <c r="A250" s="67"/>
      <c r="B250" s="67"/>
      <c r="C250" s="67" t="s">
        <v>3687</v>
      </c>
      <c r="D250" s="67"/>
      <c r="E250" s="67"/>
      <c r="F250" s="68"/>
      <c r="G250" s="67"/>
      <c r="H250" s="67"/>
      <c r="I250" s="67"/>
      <c r="J250" s="70">
        <f>ROUND(SUM(J242:J249),5)</f>
        <v>1260.6600000000001</v>
      </c>
    </row>
    <row r="251" spans="1:10" x14ac:dyDescent="0.25">
      <c r="A251" s="64"/>
      <c r="B251" s="64"/>
      <c r="C251" s="64" t="s">
        <v>3857</v>
      </c>
      <c r="D251" s="64"/>
      <c r="E251" s="64"/>
      <c r="F251" s="65"/>
      <c r="G251" s="64"/>
      <c r="H251" s="64"/>
      <c r="I251" s="64"/>
      <c r="J251" s="66"/>
    </row>
    <row r="252" spans="1:10" ht="15.75" thickBot="1" x14ac:dyDescent="0.3">
      <c r="A252" s="63"/>
      <c r="B252" s="63"/>
      <c r="C252" s="63"/>
      <c r="D252" s="67"/>
      <c r="E252" s="67" t="s">
        <v>383</v>
      </c>
      <c r="F252" s="68">
        <v>41608</v>
      </c>
      <c r="G252" s="67" t="s">
        <v>6998</v>
      </c>
      <c r="H252" s="67"/>
      <c r="I252" s="67"/>
      <c r="J252" s="69">
        <v>873</v>
      </c>
    </row>
    <row r="253" spans="1:10" x14ac:dyDescent="0.25">
      <c r="A253" s="67"/>
      <c r="B253" s="67"/>
      <c r="C253" s="67" t="s">
        <v>3860</v>
      </c>
      <c r="D253" s="67"/>
      <c r="E253" s="67"/>
      <c r="F253" s="68"/>
      <c r="G253" s="67"/>
      <c r="H253" s="67"/>
      <c r="I253" s="67"/>
      <c r="J253" s="70">
        <f>ROUND(SUM(J251:J252),5)</f>
        <v>873</v>
      </c>
    </row>
    <row r="254" spans="1:10" x14ac:dyDescent="0.25">
      <c r="A254" s="64"/>
      <c r="B254" s="64"/>
      <c r="C254" s="64" t="s">
        <v>3866</v>
      </c>
      <c r="D254" s="64"/>
      <c r="E254" s="64"/>
      <c r="F254" s="65"/>
      <c r="G254" s="64"/>
      <c r="H254" s="64"/>
      <c r="I254" s="64"/>
      <c r="J254" s="66"/>
    </row>
    <row r="255" spans="1:10" x14ac:dyDescent="0.25">
      <c r="A255" s="67"/>
      <c r="B255" s="67"/>
      <c r="C255" s="67"/>
      <c r="D255" s="67"/>
      <c r="E255" s="67" t="s">
        <v>426</v>
      </c>
      <c r="F255" s="68">
        <v>41447</v>
      </c>
      <c r="G255" s="67"/>
      <c r="H255" s="67" t="s">
        <v>6997</v>
      </c>
      <c r="I255" s="67"/>
      <c r="J255" s="70">
        <v>-1677</v>
      </c>
    </row>
    <row r="256" spans="1:10" x14ac:dyDescent="0.25">
      <c r="A256" s="67"/>
      <c r="B256" s="67"/>
      <c r="C256" s="67"/>
      <c r="D256" s="67"/>
      <c r="E256" s="67" t="s">
        <v>426</v>
      </c>
      <c r="F256" s="68">
        <v>41745</v>
      </c>
      <c r="G256" s="67"/>
      <c r="H256" s="67" t="s">
        <v>6996</v>
      </c>
      <c r="I256" s="67"/>
      <c r="J256" s="70">
        <v>-759.58</v>
      </c>
    </row>
    <row r="257" spans="1:10" x14ac:dyDescent="0.25">
      <c r="A257" s="67"/>
      <c r="B257" s="67"/>
      <c r="C257" s="67"/>
      <c r="D257" s="67"/>
      <c r="E257" s="67" t="s">
        <v>426</v>
      </c>
      <c r="F257" s="68">
        <v>41995</v>
      </c>
      <c r="G257" s="67"/>
      <c r="H257" s="67" t="s">
        <v>6995</v>
      </c>
      <c r="I257" s="67" t="s">
        <v>6994</v>
      </c>
      <c r="J257" s="70">
        <v>-360.88</v>
      </c>
    </row>
    <row r="258" spans="1:10" x14ac:dyDescent="0.25">
      <c r="A258" s="67"/>
      <c r="B258" s="67"/>
      <c r="C258" s="67"/>
      <c r="D258" s="67"/>
      <c r="E258" s="67" t="s">
        <v>438</v>
      </c>
      <c r="F258" s="68">
        <v>42033</v>
      </c>
      <c r="G258" s="67" t="s">
        <v>6993</v>
      </c>
      <c r="H258" s="67" t="s">
        <v>6986</v>
      </c>
      <c r="I258" s="67" t="s">
        <v>6992</v>
      </c>
      <c r="J258" s="70">
        <v>360.88</v>
      </c>
    </row>
    <row r="259" spans="1:10" x14ac:dyDescent="0.25">
      <c r="A259" s="67"/>
      <c r="B259" s="67"/>
      <c r="C259" s="67"/>
      <c r="D259" s="67"/>
      <c r="E259" s="67" t="s">
        <v>426</v>
      </c>
      <c r="F259" s="68">
        <v>42037</v>
      </c>
      <c r="G259" s="67"/>
      <c r="H259" s="67" t="s">
        <v>6991</v>
      </c>
      <c r="I259" s="67" t="s">
        <v>6990</v>
      </c>
      <c r="J259" s="70">
        <v>-781.54</v>
      </c>
    </row>
    <row r="260" spans="1:10" x14ac:dyDescent="0.25">
      <c r="A260" s="67"/>
      <c r="B260" s="67"/>
      <c r="C260" s="67"/>
      <c r="D260" s="67"/>
      <c r="E260" s="67" t="s">
        <v>426</v>
      </c>
      <c r="F260" s="68">
        <v>42051</v>
      </c>
      <c r="G260" s="67"/>
      <c r="H260" s="67" t="s">
        <v>6989</v>
      </c>
      <c r="I260" s="67" t="s">
        <v>6988</v>
      </c>
      <c r="J260" s="70">
        <v>-601.47</v>
      </c>
    </row>
    <row r="261" spans="1:10" x14ac:dyDescent="0.25">
      <c r="A261" s="67"/>
      <c r="B261" s="67"/>
      <c r="C261" s="67"/>
      <c r="D261" s="67"/>
      <c r="E261" s="67" t="s">
        <v>1165</v>
      </c>
      <c r="F261" s="68">
        <v>42144</v>
      </c>
      <c r="G261" s="67" t="s">
        <v>6987</v>
      </c>
      <c r="H261" s="67" t="s">
        <v>6986</v>
      </c>
      <c r="I261" s="67" t="s">
        <v>6985</v>
      </c>
      <c r="J261" s="70">
        <v>-360.88</v>
      </c>
    </row>
    <row r="262" spans="1:10" ht="15.75" thickBot="1" x14ac:dyDescent="0.3">
      <c r="A262" s="67"/>
      <c r="B262" s="67"/>
      <c r="C262" s="67"/>
      <c r="D262" s="67"/>
      <c r="E262" s="67" t="s">
        <v>383</v>
      </c>
      <c r="F262" s="68">
        <v>43124</v>
      </c>
      <c r="G262" s="67" t="s">
        <v>6984</v>
      </c>
      <c r="H262" s="67"/>
      <c r="I262" s="67" t="s">
        <v>6983</v>
      </c>
      <c r="J262" s="69">
        <v>4180.47</v>
      </c>
    </row>
    <row r="263" spans="1:10" x14ac:dyDescent="0.25">
      <c r="A263" s="67"/>
      <c r="B263" s="67"/>
      <c r="C263" s="67" t="s">
        <v>3951</v>
      </c>
      <c r="D263" s="67"/>
      <c r="E263" s="67"/>
      <c r="F263" s="68"/>
      <c r="G263" s="67"/>
      <c r="H263" s="67"/>
      <c r="I263" s="67"/>
      <c r="J263" s="70">
        <f>ROUND(SUM(J254:J262),5)</f>
        <v>0</v>
      </c>
    </row>
    <row r="264" spans="1:10" x14ac:dyDescent="0.25">
      <c r="A264" s="64"/>
      <c r="B264" s="64"/>
      <c r="C264" s="64" t="s">
        <v>6982</v>
      </c>
      <c r="D264" s="64"/>
      <c r="E264" s="64"/>
      <c r="F264" s="65"/>
      <c r="G264" s="64"/>
      <c r="H264" s="64"/>
      <c r="I264" s="64"/>
      <c r="J264" s="66"/>
    </row>
    <row r="265" spans="1:10" x14ac:dyDescent="0.25">
      <c r="A265" s="67"/>
      <c r="B265" s="67"/>
      <c r="C265" s="67"/>
      <c r="D265" s="67"/>
      <c r="E265" s="67" t="s">
        <v>383</v>
      </c>
      <c r="F265" s="68">
        <v>40908</v>
      </c>
      <c r="G265" s="67" t="s">
        <v>6970</v>
      </c>
      <c r="H265" s="67"/>
      <c r="I265" s="67" t="s">
        <v>6969</v>
      </c>
      <c r="J265" s="70">
        <v>2500</v>
      </c>
    </row>
    <row r="266" spans="1:10" x14ac:dyDescent="0.25">
      <c r="A266" s="67"/>
      <c r="B266" s="67"/>
      <c r="C266" s="67"/>
      <c r="D266" s="67"/>
      <c r="E266" s="67" t="s">
        <v>383</v>
      </c>
      <c r="F266" s="68">
        <v>40908</v>
      </c>
      <c r="G266" s="67" t="s">
        <v>6970</v>
      </c>
      <c r="H266" s="67"/>
      <c r="I266" s="67" t="s">
        <v>6969</v>
      </c>
      <c r="J266" s="70">
        <v>500</v>
      </c>
    </row>
    <row r="267" spans="1:10" x14ac:dyDescent="0.25">
      <c r="A267" s="67"/>
      <c r="B267" s="67"/>
      <c r="C267" s="67"/>
      <c r="D267" s="67"/>
      <c r="E267" s="67" t="s">
        <v>383</v>
      </c>
      <c r="F267" s="68">
        <v>40939</v>
      </c>
      <c r="G267" s="67" t="s">
        <v>6968</v>
      </c>
      <c r="H267" s="67"/>
      <c r="I267" s="67" t="s">
        <v>6981</v>
      </c>
      <c r="J267" s="70">
        <v>-568.88</v>
      </c>
    </row>
    <row r="268" spans="1:10" x14ac:dyDescent="0.25">
      <c r="A268" s="67"/>
      <c r="B268" s="67"/>
      <c r="C268" s="67"/>
      <c r="D268" s="67"/>
      <c r="E268" s="67" t="s">
        <v>383</v>
      </c>
      <c r="F268" s="68">
        <v>42655</v>
      </c>
      <c r="G268" s="67" t="s">
        <v>6955</v>
      </c>
      <c r="H268" s="67"/>
      <c r="I268" s="67" t="s">
        <v>6954</v>
      </c>
      <c r="J268" s="70">
        <v>2382.46</v>
      </c>
    </row>
    <row r="269" spans="1:10" ht="15.75" thickBot="1" x14ac:dyDescent="0.3">
      <c r="A269" s="67"/>
      <c r="B269" s="67"/>
      <c r="C269" s="67"/>
      <c r="D269" s="67"/>
      <c r="E269" s="67" t="s">
        <v>383</v>
      </c>
      <c r="F269" s="68">
        <v>42735</v>
      </c>
      <c r="G269" s="67" t="s">
        <v>6951</v>
      </c>
      <c r="H269" s="67"/>
      <c r="I269" s="67" t="s">
        <v>6950</v>
      </c>
      <c r="J269" s="69">
        <v>2650.44</v>
      </c>
    </row>
    <row r="270" spans="1:10" x14ac:dyDescent="0.25">
      <c r="A270" s="67"/>
      <c r="B270" s="67"/>
      <c r="C270" s="67" t="s">
        <v>6980</v>
      </c>
      <c r="D270" s="67"/>
      <c r="E270" s="67"/>
      <c r="F270" s="68"/>
      <c r="G270" s="67"/>
      <c r="H270" s="67"/>
      <c r="I270" s="67"/>
      <c r="J270" s="70">
        <f>ROUND(SUM(J264:J269),5)</f>
        <v>7464.02</v>
      </c>
    </row>
    <row r="271" spans="1:10" x14ac:dyDescent="0.25">
      <c r="A271" s="64"/>
      <c r="B271" s="64"/>
      <c r="C271" s="64" t="s">
        <v>4345</v>
      </c>
      <c r="D271" s="64"/>
      <c r="E271" s="64"/>
      <c r="F271" s="65"/>
      <c r="G271" s="64"/>
      <c r="H271" s="64"/>
      <c r="I271" s="64"/>
      <c r="J271" s="66"/>
    </row>
    <row r="272" spans="1:10" x14ac:dyDescent="0.25">
      <c r="A272" s="67"/>
      <c r="B272" s="67"/>
      <c r="C272" s="67"/>
      <c r="D272" s="67"/>
      <c r="E272" s="67" t="s">
        <v>438</v>
      </c>
      <c r="F272" s="68">
        <v>43416</v>
      </c>
      <c r="G272" s="67" t="s">
        <v>6979</v>
      </c>
      <c r="H272" s="67" t="s">
        <v>6978</v>
      </c>
      <c r="I272" s="67" t="s">
        <v>6977</v>
      </c>
      <c r="J272" s="70">
        <v>200</v>
      </c>
    </row>
    <row r="273" spans="1:10" x14ac:dyDescent="0.25">
      <c r="A273" s="67"/>
      <c r="B273" s="67"/>
      <c r="C273" s="67"/>
      <c r="D273" s="67"/>
      <c r="E273" s="67" t="s">
        <v>438</v>
      </c>
      <c r="F273" s="68">
        <v>43418</v>
      </c>
      <c r="G273" s="67" t="s">
        <v>6976</v>
      </c>
      <c r="H273" s="67" t="s">
        <v>6973</v>
      </c>
      <c r="I273" s="67" t="s">
        <v>6975</v>
      </c>
      <c r="J273" s="70">
        <v>1202.94</v>
      </c>
    </row>
    <row r="274" spans="1:10" ht="15.75" thickBot="1" x14ac:dyDescent="0.3">
      <c r="A274" s="67"/>
      <c r="B274" s="67"/>
      <c r="C274" s="67"/>
      <c r="D274" s="67"/>
      <c r="E274" s="67" t="s">
        <v>1165</v>
      </c>
      <c r="F274" s="68">
        <v>43646</v>
      </c>
      <c r="G274" s="67" t="s">
        <v>6974</v>
      </c>
      <c r="H274" s="67" t="s">
        <v>6973</v>
      </c>
      <c r="I274" s="67" t="s">
        <v>6972</v>
      </c>
      <c r="J274" s="69">
        <v>-405.87</v>
      </c>
    </row>
    <row r="275" spans="1:10" x14ac:dyDescent="0.25">
      <c r="A275" s="67"/>
      <c r="B275" s="67"/>
      <c r="C275" s="67" t="s">
        <v>4348</v>
      </c>
      <c r="D275" s="67"/>
      <c r="E275" s="67"/>
      <c r="F275" s="68"/>
      <c r="G275" s="67"/>
      <c r="H275" s="67"/>
      <c r="I275" s="67"/>
      <c r="J275" s="70">
        <f>ROUND(SUM(J271:J274),5)</f>
        <v>997.07</v>
      </c>
    </row>
    <row r="276" spans="1:10" x14ac:dyDescent="0.25">
      <c r="A276" s="64"/>
      <c r="B276" s="64"/>
      <c r="C276" s="64" t="s">
        <v>4558</v>
      </c>
      <c r="D276" s="64"/>
      <c r="E276" s="64"/>
      <c r="F276" s="65"/>
      <c r="G276" s="64"/>
      <c r="H276" s="64"/>
      <c r="I276" s="64"/>
      <c r="J276" s="66"/>
    </row>
    <row r="277" spans="1:10" x14ac:dyDescent="0.25">
      <c r="A277" s="67"/>
      <c r="B277" s="67"/>
      <c r="C277" s="67"/>
      <c r="D277" s="67"/>
      <c r="E277" s="67" t="s">
        <v>438</v>
      </c>
      <c r="F277" s="68">
        <v>42086</v>
      </c>
      <c r="G277" s="67" t="s">
        <v>6870</v>
      </c>
      <c r="H277" s="67" t="s">
        <v>273</v>
      </c>
      <c r="I277" s="67" t="s">
        <v>6971</v>
      </c>
      <c r="J277" s="70">
        <v>370</v>
      </c>
    </row>
    <row r="278" spans="1:10" x14ac:dyDescent="0.25">
      <c r="A278" s="67"/>
      <c r="B278" s="67"/>
      <c r="C278" s="67"/>
      <c r="D278" s="67"/>
      <c r="E278" s="67" t="s">
        <v>383</v>
      </c>
      <c r="F278" s="68">
        <v>42086</v>
      </c>
      <c r="G278" s="67" t="s">
        <v>6868</v>
      </c>
      <c r="H278" s="67"/>
      <c r="I278" s="67" t="s">
        <v>6867</v>
      </c>
      <c r="J278" s="70">
        <v>-37</v>
      </c>
    </row>
    <row r="279" spans="1:10" ht="15.75" thickBot="1" x14ac:dyDescent="0.3">
      <c r="A279" s="67"/>
      <c r="B279" s="67"/>
      <c r="C279" s="67"/>
      <c r="D279" s="67"/>
      <c r="E279" s="67" t="s">
        <v>426</v>
      </c>
      <c r="F279" s="68">
        <v>42366</v>
      </c>
      <c r="G279" s="67"/>
      <c r="H279" s="67" t="s">
        <v>4559</v>
      </c>
      <c r="I279" s="67" t="s">
        <v>2492</v>
      </c>
      <c r="J279" s="69">
        <v>-26.65</v>
      </c>
    </row>
    <row r="280" spans="1:10" x14ac:dyDescent="0.25">
      <c r="A280" s="67"/>
      <c r="B280" s="67"/>
      <c r="C280" s="67" t="s">
        <v>4562</v>
      </c>
      <c r="D280" s="67"/>
      <c r="E280" s="67"/>
      <c r="F280" s="68"/>
      <c r="G280" s="67"/>
      <c r="H280" s="67"/>
      <c r="I280" s="67"/>
      <c r="J280" s="70">
        <f>ROUND(SUM(J276:J279),5)</f>
        <v>306.35000000000002</v>
      </c>
    </row>
    <row r="281" spans="1:10" x14ac:dyDescent="0.25">
      <c r="A281" s="64"/>
      <c r="B281" s="64"/>
      <c r="C281" s="64" t="s">
        <v>4614</v>
      </c>
      <c r="D281" s="64"/>
      <c r="E281" s="64"/>
      <c r="F281" s="65"/>
      <c r="G281" s="64"/>
      <c r="H281" s="64"/>
      <c r="I281" s="64"/>
      <c r="J281" s="66"/>
    </row>
    <row r="282" spans="1:10" x14ac:dyDescent="0.25">
      <c r="A282" s="67"/>
      <c r="B282" s="67"/>
      <c r="C282" s="67"/>
      <c r="D282" s="67"/>
      <c r="E282" s="67" t="s">
        <v>383</v>
      </c>
      <c r="F282" s="68">
        <v>40908</v>
      </c>
      <c r="G282" s="67" t="s">
        <v>6970</v>
      </c>
      <c r="H282" s="67"/>
      <c r="I282" s="67" t="s">
        <v>6969</v>
      </c>
      <c r="J282" s="70">
        <v>500</v>
      </c>
    </row>
    <row r="283" spans="1:10" x14ac:dyDescent="0.25">
      <c r="A283" s="67"/>
      <c r="B283" s="67"/>
      <c r="C283" s="67"/>
      <c r="D283" s="67"/>
      <c r="E283" s="67" t="s">
        <v>383</v>
      </c>
      <c r="F283" s="68">
        <v>40908</v>
      </c>
      <c r="G283" s="67" t="s">
        <v>6970</v>
      </c>
      <c r="H283" s="67"/>
      <c r="I283" s="67" t="s">
        <v>6969</v>
      </c>
      <c r="J283" s="70">
        <v>1000</v>
      </c>
    </row>
    <row r="284" spans="1:10" x14ac:dyDescent="0.25">
      <c r="A284" s="67"/>
      <c r="B284" s="67"/>
      <c r="C284" s="67"/>
      <c r="D284" s="67"/>
      <c r="E284" s="67" t="s">
        <v>383</v>
      </c>
      <c r="F284" s="68">
        <v>40939</v>
      </c>
      <c r="G284" s="67" t="s">
        <v>6968</v>
      </c>
      <c r="H284" s="67"/>
      <c r="I284" s="67" t="s">
        <v>6967</v>
      </c>
      <c r="J284" s="70">
        <v>-284.44</v>
      </c>
    </row>
    <row r="285" spans="1:10" x14ac:dyDescent="0.25">
      <c r="A285" s="67"/>
      <c r="B285" s="67"/>
      <c r="C285" s="67"/>
      <c r="D285" s="67"/>
      <c r="E285" s="67" t="s">
        <v>426</v>
      </c>
      <c r="F285" s="68">
        <v>41341</v>
      </c>
      <c r="G285" s="67"/>
      <c r="H285" s="67" t="s">
        <v>6966</v>
      </c>
      <c r="I285" s="67" t="s">
        <v>6965</v>
      </c>
      <c r="J285" s="70">
        <v>-187.94</v>
      </c>
    </row>
    <row r="286" spans="1:10" x14ac:dyDescent="0.25">
      <c r="A286" s="67"/>
      <c r="B286" s="67"/>
      <c r="C286" s="67"/>
      <c r="D286" s="67"/>
      <c r="E286" s="67" t="s">
        <v>426</v>
      </c>
      <c r="F286" s="68">
        <v>41414</v>
      </c>
      <c r="G286" s="67"/>
      <c r="H286" s="67" t="s">
        <v>6964</v>
      </c>
      <c r="I286" s="67"/>
      <c r="J286" s="70">
        <v>-27.2</v>
      </c>
    </row>
    <row r="287" spans="1:10" x14ac:dyDescent="0.25">
      <c r="A287" s="67"/>
      <c r="B287" s="67"/>
      <c r="C287" s="67"/>
      <c r="D287" s="67"/>
      <c r="E287" s="67" t="s">
        <v>426</v>
      </c>
      <c r="F287" s="68">
        <v>41453</v>
      </c>
      <c r="G287" s="67"/>
      <c r="H287" s="67" t="s">
        <v>6963</v>
      </c>
      <c r="I287" s="67" t="s">
        <v>6962</v>
      </c>
      <c r="J287" s="70">
        <v>-129.65</v>
      </c>
    </row>
    <row r="288" spans="1:10" x14ac:dyDescent="0.25">
      <c r="A288" s="67"/>
      <c r="B288" s="67"/>
      <c r="C288" s="67"/>
      <c r="D288" s="67"/>
      <c r="E288" s="67" t="s">
        <v>383</v>
      </c>
      <c r="F288" s="68">
        <v>41639</v>
      </c>
      <c r="G288" s="67" t="s">
        <v>6961</v>
      </c>
      <c r="H288" s="67"/>
      <c r="I288" s="67"/>
      <c r="J288" s="70">
        <v>1483.05</v>
      </c>
    </row>
    <row r="289" spans="1:10" x14ac:dyDescent="0.25">
      <c r="A289" s="67"/>
      <c r="B289" s="67"/>
      <c r="C289" s="67"/>
      <c r="D289" s="67"/>
      <c r="E289" s="67" t="s">
        <v>426</v>
      </c>
      <c r="F289" s="68">
        <v>41659</v>
      </c>
      <c r="G289" s="67"/>
      <c r="H289" s="67" t="s">
        <v>6640</v>
      </c>
      <c r="I289" s="67" t="s">
        <v>6960</v>
      </c>
      <c r="J289" s="70">
        <v>-95.59</v>
      </c>
    </row>
    <row r="290" spans="1:10" x14ac:dyDescent="0.25">
      <c r="A290" s="67"/>
      <c r="B290" s="67"/>
      <c r="C290" s="67"/>
      <c r="D290" s="67"/>
      <c r="E290" s="67" t="s">
        <v>426</v>
      </c>
      <c r="F290" s="68">
        <v>42356</v>
      </c>
      <c r="G290" s="67"/>
      <c r="H290" s="67" t="s">
        <v>6640</v>
      </c>
      <c r="I290" s="67" t="s">
        <v>6959</v>
      </c>
      <c r="J290" s="70">
        <v>-70</v>
      </c>
    </row>
    <row r="291" spans="1:10" x14ac:dyDescent="0.25">
      <c r="A291" s="67"/>
      <c r="B291" s="67"/>
      <c r="C291" s="67"/>
      <c r="D291" s="67"/>
      <c r="E291" s="67" t="s">
        <v>426</v>
      </c>
      <c r="F291" s="68">
        <v>42356</v>
      </c>
      <c r="G291" s="67"/>
      <c r="H291" s="67" t="s">
        <v>6640</v>
      </c>
      <c r="I291" s="67" t="s">
        <v>6956</v>
      </c>
      <c r="J291" s="70">
        <v>-14.7</v>
      </c>
    </row>
    <row r="292" spans="1:10" x14ac:dyDescent="0.25">
      <c r="A292" s="67"/>
      <c r="B292" s="67"/>
      <c r="C292" s="67"/>
      <c r="D292" s="67"/>
      <c r="E292" s="67" t="s">
        <v>426</v>
      </c>
      <c r="F292" s="68">
        <v>42513</v>
      </c>
      <c r="G292" s="67"/>
      <c r="H292" s="67" t="s">
        <v>6957</v>
      </c>
      <c r="I292" s="67" t="s">
        <v>6958</v>
      </c>
      <c r="J292" s="70">
        <v>-423.24</v>
      </c>
    </row>
    <row r="293" spans="1:10" x14ac:dyDescent="0.25">
      <c r="A293" s="67"/>
      <c r="B293" s="67"/>
      <c r="C293" s="67"/>
      <c r="D293" s="67"/>
      <c r="E293" s="67" t="s">
        <v>426</v>
      </c>
      <c r="F293" s="68">
        <v>42513</v>
      </c>
      <c r="G293" s="67"/>
      <c r="H293" s="67" t="s">
        <v>6957</v>
      </c>
      <c r="I293" s="67" t="s">
        <v>6956</v>
      </c>
      <c r="J293" s="70">
        <v>-25.39</v>
      </c>
    </row>
    <row r="294" spans="1:10" x14ac:dyDescent="0.25">
      <c r="A294" s="67"/>
      <c r="B294" s="67"/>
      <c r="C294" s="67"/>
      <c r="D294" s="67"/>
      <c r="E294" s="67" t="s">
        <v>383</v>
      </c>
      <c r="F294" s="68">
        <v>42655</v>
      </c>
      <c r="G294" s="67" t="s">
        <v>6955</v>
      </c>
      <c r="H294" s="67"/>
      <c r="I294" s="67" t="s">
        <v>6954</v>
      </c>
      <c r="J294" s="70">
        <v>2382.4699999999998</v>
      </c>
    </row>
    <row r="295" spans="1:10" x14ac:dyDescent="0.25">
      <c r="A295" s="67"/>
      <c r="B295" s="67"/>
      <c r="C295" s="67"/>
      <c r="D295" s="67"/>
      <c r="E295" s="67" t="s">
        <v>426</v>
      </c>
      <c r="F295" s="68">
        <v>42723</v>
      </c>
      <c r="G295" s="67"/>
      <c r="H295" s="67" t="s">
        <v>6953</v>
      </c>
      <c r="I295" s="67" t="s">
        <v>6952</v>
      </c>
      <c r="J295" s="70">
        <v>-103.24</v>
      </c>
    </row>
    <row r="296" spans="1:10" x14ac:dyDescent="0.25">
      <c r="A296" s="67"/>
      <c r="B296" s="67"/>
      <c r="C296" s="67"/>
      <c r="D296" s="67"/>
      <c r="E296" s="67" t="s">
        <v>383</v>
      </c>
      <c r="F296" s="68">
        <v>42735</v>
      </c>
      <c r="G296" s="67" t="s">
        <v>6951</v>
      </c>
      <c r="H296" s="67"/>
      <c r="I296" s="67" t="s">
        <v>6950</v>
      </c>
      <c r="J296" s="70">
        <v>4307.8</v>
      </c>
    </row>
    <row r="297" spans="1:10" x14ac:dyDescent="0.25">
      <c r="A297" s="67"/>
      <c r="B297" s="67"/>
      <c r="C297" s="67"/>
      <c r="D297" s="67"/>
      <c r="E297" s="67" t="s">
        <v>390</v>
      </c>
      <c r="F297" s="68">
        <v>42917</v>
      </c>
      <c r="G297" s="67" t="s">
        <v>6949</v>
      </c>
      <c r="H297" s="67" t="s">
        <v>6948</v>
      </c>
      <c r="I297" s="67" t="s">
        <v>6947</v>
      </c>
      <c r="J297" s="70">
        <v>-277.70999999999998</v>
      </c>
    </row>
    <row r="298" spans="1:10" x14ac:dyDescent="0.25">
      <c r="A298" s="67"/>
      <c r="B298" s="67"/>
      <c r="C298" s="67"/>
      <c r="D298" s="67"/>
      <c r="E298" s="67" t="s">
        <v>390</v>
      </c>
      <c r="F298" s="68">
        <v>43083</v>
      </c>
      <c r="G298" s="67" t="s">
        <v>6946</v>
      </c>
      <c r="H298" s="67" t="s">
        <v>6640</v>
      </c>
      <c r="I298" s="67" t="s">
        <v>6945</v>
      </c>
      <c r="J298" s="70">
        <v>-84.7</v>
      </c>
    </row>
    <row r="299" spans="1:10" ht="15.75" thickBot="1" x14ac:dyDescent="0.3">
      <c r="A299" s="67"/>
      <c r="B299" s="67"/>
      <c r="C299" s="67"/>
      <c r="D299" s="67"/>
      <c r="E299" s="67" t="s">
        <v>383</v>
      </c>
      <c r="F299" s="68">
        <v>43160</v>
      </c>
      <c r="G299" s="67" t="s">
        <v>6944</v>
      </c>
      <c r="H299" s="67"/>
      <c r="I299" s="67" t="s">
        <v>6943</v>
      </c>
      <c r="J299" s="69">
        <v>-7333.52</v>
      </c>
    </row>
    <row r="300" spans="1:10" x14ac:dyDescent="0.25">
      <c r="A300" s="67"/>
      <c r="B300" s="67"/>
      <c r="C300" s="67" t="s">
        <v>4647</v>
      </c>
      <c r="D300" s="67"/>
      <c r="E300" s="67"/>
      <c r="F300" s="68"/>
      <c r="G300" s="67"/>
      <c r="H300" s="67"/>
      <c r="I300" s="67"/>
      <c r="J300" s="70">
        <f>ROUND(SUM(J281:J299),5)</f>
        <v>616</v>
      </c>
    </row>
    <row r="301" spans="1:10" x14ac:dyDescent="0.25">
      <c r="A301" s="64"/>
      <c r="B301" s="64"/>
      <c r="C301" s="64" t="s">
        <v>6942</v>
      </c>
      <c r="D301" s="64"/>
      <c r="E301" s="64"/>
      <c r="F301" s="65"/>
      <c r="G301" s="64"/>
      <c r="H301" s="64"/>
      <c r="I301" s="64"/>
      <c r="J301" s="66"/>
    </row>
    <row r="302" spans="1:10" x14ac:dyDescent="0.25">
      <c r="A302" s="67"/>
      <c r="B302" s="67"/>
      <c r="C302" s="67"/>
      <c r="D302" s="67"/>
      <c r="E302" s="67" t="s">
        <v>383</v>
      </c>
      <c r="F302" s="68">
        <v>41935</v>
      </c>
      <c r="G302" s="67" t="s">
        <v>6941</v>
      </c>
      <c r="H302" s="67" t="s">
        <v>6940</v>
      </c>
      <c r="I302" s="67"/>
      <c r="J302" s="70">
        <v>1080</v>
      </c>
    </row>
    <row r="303" spans="1:10" x14ac:dyDescent="0.25">
      <c r="A303" s="67"/>
      <c r="B303" s="67"/>
      <c r="C303" s="67"/>
      <c r="D303" s="67"/>
      <c r="E303" s="67" t="s">
        <v>426</v>
      </c>
      <c r="F303" s="68">
        <v>42233</v>
      </c>
      <c r="G303" s="67"/>
      <c r="H303" s="67" t="s">
        <v>6939</v>
      </c>
      <c r="I303" s="67" t="s">
        <v>6938</v>
      </c>
      <c r="J303" s="70">
        <v>-93.83</v>
      </c>
    </row>
    <row r="304" spans="1:10" x14ac:dyDescent="0.25">
      <c r="A304" s="67"/>
      <c r="B304" s="67"/>
      <c r="C304" s="67"/>
      <c r="D304" s="67"/>
      <c r="E304" s="67" t="s">
        <v>426</v>
      </c>
      <c r="F304" s="68">
        <v>42345</v>
      </c>
      <c r="G304" s="67"/>
      <c r="H304" s="67" t="s">
        <v>5120</v>
      </c>
      <c r="I304" s="67" t="s">
        <v>6937</v>
      </c>
      <c r="J304" s="70">
        <v>-53.39</v>
      </c>
    </row>
    <row r="305" spans="1:10" x14ac:dyDescent="0.25">
      <c r="A305" s="67"/>
      <c r="B305" s="67"/>
      <c r="C305" s="67"/>
      <c r="D305" s="67"/>
      <c r="E305" s="67" t="s">
        <v>426</v>
      </c>
      <c r="F305" s="68">
        <v>42619</v>
      </c>
      <c r="G305" s="67"/>
      <c r="H305" s="67" t="s">
        <v>5134</v>
      </c>
      <c r="I305" s="67" t="s">
        <v>6936</v>
      </c>
      <c r="J305" s="70">
        <v>-192.47</v>
      </c>
    </row>
    <row r="306" spans="1:10" x14ac:dyDescent="0.25">
      <c r="A306" s="67"/>
      <c r="B306" s="67"/>
      <c r="C306" s="67"/>
      <c r="D306" s="67"/>
      <c r="E306" s="67" t="s">
        <v>426</v>
      </c>
      <c r="F306" s="68">
        <v>42619</v>
      </c>
      <c r="G306" s="67"/>
      <c r="H306" s="67" t="s">
        <v>5120</v>
      </c>
      <c r="I306" s="67" t="s">
        <v>6935</v>
      </c>
      <c r="J306" s="70">
        <v>-81.150000000000006</v>
      </c>
    </row>
    <row r="307" spans="1:10" x14ac:dyDescent="0.25">
      <c r="A307" s="67"/>
      <c r="B307" s="67"/>
      <c r="C307" s="67"/>
      <c r="D307" s="67"/>
      <c r="E307" s="67" t="s">
        <v>426</v>
      </c>
      <c r="F307" s="68">
        <v>42619</v>
      </c>
      <c r="G307" s="67"/>
      <c r="H307" s="67" t="s">
        <v>5134</v>
      </c>
      <c r="I307" s="67" t="s">
        <v>6934</v>
      </c>
      <c r="J307" s="70">
        <v>-192.47</v>
      </c>
    </row>
    <row r="308" spans="1:10" x14ac:dyDescent="0.25">
      <c r="A308" s="67"/>
      <c r="B308" s="67"/>
      <c r="C308" s="67"/>
      <c r="D308" s="67"/>
      <c r="E308" s="67" t="s">
        <v>423</v>
      </c>
      <c r="F308" s="68">
        <v>42649</v>
      </c>
      <c r="G308" s="67"/>
      <c r="H308" s="67"/>
      <c r="I308" s="67" t="s">
        <v>6933</v>
      </c>
      <c r="J308" s="70">
        <v>160.9</v>
      </c>
    </row>
    <row r="309" spans="1:10" x14ac:dyDescent="0.25">
      <c r="A309" s="67"/>
      <c r="B309" s="67"/>
      <c r="C309" s="67"/>
      <c r="D309" s="67"/>
      <c r="E309" s="67" t="s">
        <v>423</v>
      </c>
      <c r="F309" s="68">
        <v>42653</v>
      </c>
      <c r="G309" s="67"/>
      <c r="H309" s="67"/>
      <c r="I309" s="67" t="s">
        <v>6932</v>
      </c>
      <c r="J309" s="70">
        <v>181.04</v>
      </c>
    </row>
    <row r="310" spans="1:10" x14ac:dyDescent="0.25">
      <c r="A310" s="67"/>
      <c r="B310" s="67"/>
      <c r="C310" s="67"/>
      <c r="D310" s="67"/>
      <c r="E310" s="67" t="s">
        <v>383</v>
      </c>
      <c r="F310" s="68">
        <v>43251</v>
      </c>
      <c r="G310" s="67" t="s">
        <v>6931</v>
      </c>
      <c r="H310" s="67"/>
      <c r="I310" s="67" t="s">
        <v>6930</v>
      </c>
      <c r="J310" s="70">
        <v>-181.04</v>
      </c>
    </row>
    <row r="311" spans="1:10" ht="15.75" thickBot="1" x14ac:dyDescent="0.3">
      <c r="A311" s="67"/>
      <c r="B311" s="67"/>
      <c r="C311" s="67"/>
      <c r="D311" s="67"/>
      <c r="E311" s="67" t="s">
        <v>438</v>
      </c>
      <c r="F311" s="68">
        <v>43423</v>
      </c>
      <c r="G311" s="67" t="s">
        <v>6929</v>
      </c>
      <c r="H311" s="67" t="s">
        <v>6928</v>
      </c>
      <c r="I311" s="67" t="s">
        <v>6927</v>
      </c>
      <c r="J311" s="69">
        <v>1690</v>
      </c>
    </row>
    <row r="312" spans="1:10" x14ac:dyDescent="0.25">
      <c r="A312" s="67"/>
      <c r="B312" s="67"/>
      <c r="C312" s="67" t="s">
        <v>6926</v>
      </c>
      <c r="D312" s="67"/>
      <c r="E312" s="67"/>
      <c r="F312" s="68"/>
      <c r="G312" s="67"/>
      <c r="H312" s="67"/>
      <c r="I312" s="67"/>
      <c r="J312" s="70">
        <f>ROUND(SUM(J301:J311),5)</f>
        <v>2317.59</v>
      </c>
    </row>
    <row r="313" spans="1:10" x14ac:dyDescent="0.25">
      <c r="A313" s="64"/>
      <c r="B313" s="64"/>
      <c r="C313" s="64" t="s">
        <v>5365</v>
      </c>
      <c r="D313" s="64"/>
      <c r="E313" s="64"/>
      <c r="F313" s="65"/>
      <c r="G313" s="64"/>
      <c r="H313" s="64"/>
      <c r="I313" s="64"/>
      <c r="J313" s="66"/>
    </row>
    <row r="314" spans="1:10" x14ac:dyDescent="0.25">
      <c r="A314" s="67"/>
      <c r="B314" s="67"/>
      <c r="C314" s="67"/>
      <c r="D314" s="67"/>
      <c r="E314" s="67" t="s">
        <v>426</v>
      </c>
      <c r="F314" s="68">
        <v>41460</v>
      </c>
      <c r="G314" s="67"/>
      <c r="H314" s="67" t="s">
        <v>6925</v>
      </c>
      <c r="I314" s="67" t="s">
        <v>6924</v>
      </c>
      <c r="J314" s="70">
        <v>-302.62</v>
      </c>
    </row>
    <row r="315" spans="1:10" ht="15.75" thickBot="1" x14ac:dyDescent="0.3">
      <c r="A315" s="67"/>
      <c r="B315" s="67"/>
      <c r="C315" s="67"/>
      <c r="D315" s="67"/>
      <c r="E315" s="67" t="s">
        <v>390</v>
      </c>
      <c r="F315" s="68">
        <v>42917</v>
      </c>
      <c r="G315" s="67" t="s">
        <v>6923</v>
      </c>
      <c r="H315" s="67" t="s">
        <v>3888</v>
      </c>
      <c r="I315" s="67" t="s">
        <v>6922</v>
      </c>
      <c r="J315" s="69">
        <v>-198.72</v>
      </c>
    </row>
    <row r="316" spans="1:10" x14ac:dyDescent="0.25">
      <c r="A316" s="67"/>
      <c r="B316" s="67"/>
      <c r="C316" s="67" t="s">
        <v>5381</v>
      </c>
      <c r="D316" s="67"/>
      <c r="E316" s="67"/>
      <c r="F316" s="68"/>
      <c r="G316" s="67"/>
      <c r="H316" s="67"/>
      <c r="I316" s="67"/>
      <c r="J316" s="70">
        <f>ROUND(SUM(J313:J315),5)</f>
        <v>-501.34</v>
      </c>
    </row>
    <row r="317" spans="1:10" x14ac:dyDescent="0.25">
      <c r="A317" s="64"/>
      <c r="B317" s="64"/>
      <c r="C317" s="64" t="s">
        <v>5846</v>
      </c>
      <c r="D317" s="64"/>
      <c r="E317" s="64"/>
      <c r="F317" s="65"/>
      <c r="G317" s="64"/>
      <c r="H317" s="64"/>
      <c r="I317" s="64"/>
      <c r="J317" s="66"/>
    </row>
    <row r="318" spans="1:10" x14ac:dyDescent="0.25">
      <c r="A318" s="67"/>
      <c r="B318" s="67"/>
      <c r="C318" s="67"/>
      <c r="D318" s="67"/>
      <c r="E318" s="67" t="s">
        <v>383</v>
      </c>
      <c r="F318" s="68">
        <v>41274</v>
      </c>
      <c r="G318" s="67" t="s">
        <v>6921</v>
      </c>
      <c r="H318" s="67"/>
      <c r="I318" s="67" t="s">
        <v>6920</v>
      </c>
      <c r="J318" s="70">
        <v>768</v>
      </c>
    </row>
    <row r="319" spans="1:10" x14ac:dyDescent="0.25">
      <c r="A319" s="67"/>
      <c r="B319" s="67"/>
      <c r="C319" s="67"/>
      <c r="D319" s="67"/>
      <c r="E319" s="67" t="s">
        <v>383</v>
      </c>
      <c r="F319" s="68">
        <v>41305</v>
      </c>
      <c r="G319" s="67" t="s">
        <v>6919</v>
      </c>
      <c r="H319" s="67"/>
      <c r="I319" s="67"/>
      <c r="J319" s="70">
        <v>668</v>
      </c>
    </row>
    <row r="320" spans="1:10" x14ac:dyDescent="0.25">
      <c r="A320" s="67"/>
      <c r="B320" s="67"/>
      <c r="C320" s="67"/>
      <c r="D320" s="67"/>
      <c r="E320" s="67" t="s">
        <v>383</v>
      </c>
      <c r="F320" s="68">
        <v>41333</v>
      </c>
      <c r="G320" s="67" t="s">
        <v>6918</v>
      </c>
      <c r="H320" s="67"/>
      <c r="I320" s="67"/>
      <c r="J320" s="70">
        <v>333</v>
      </c>
    </row>
    <row r="321" spans="1:10" x14ac:dyDescent="0.25">
      <c r="A321" s="67"/>
      <c r="B321" s="67"/>
      <c r="C321" s="67"/>
      <c r="D321" s="67"/>
      <c r="E321" s="67" t="s">
        <v>383</v>
      </c>
      <c r="F321" s="68">
        <v>41670</v>
      </c>
      <c r="G321" s="67" t="s">
        <v>6917</v>
      </c>
      <c r="H321" s="67"/>
      <c r="I321" s="67"/>
      <c r="J321" s="70">
        <v>333</v>
      </c>
    </row>
    <row r="322" spans="1:10" x14ac:dyDescent="0.25">
      <c r="A322" s="67"/>
      <c r="B322" s="67"/>
      <c r="C322" s="67"/>
      <c r="D322" s="67"/>
      <c r="E322" s="67" t="s">
        <v>383</v>
      </c>
      <c r="F322" s="68">
        <v>41740</v>
      </c>
      <c r="G322" s="67" t="s">
        <v>6916</v>
      </c>
      <c r="H322" s="67"/>
      <c r="I322" s="67"/>
      <c r="J322" s="70">
        <v>360</v>
      </c>
    </row>
    <row r="323" spans="1:10" x14ac:dyDescent="0.25">
      <c r="A323" s="67"/>
      <c r="B323" s="67"/>
      <c r="C323" s="67"/>
      <c r="D323" s="67"/>
      <c r="E323" s="67" t="s">
        <v>438</v>
      </c>
      <c r="F323" s="68">
        <v>41766</v>
      </c>
      <c r="G323" s="67" t="s">
        <v>6915</v>
      </c>
      <c r="H323" s="67" t="s">
        <v>6914</v>
      </c>
      <c r="I323" s="67" t="s">
        <v>6913</v>
      </c>
      <c r="J323" s="70">
        <v>740</v>
      </c>
    </row>
    <row r="324" spans="1:10" x14ac:dyDescent="0.25">
      <c r="A324" s="67"/>
      <c r="B324" s="67"/>
      <c r="C324" s="67"/>
      <c r="D324" s="67"/>
      <c r="E324" s="67" t="s">
        <v>438</v>
      </c>
      <c r="F324" s="68">
        <v>42996</v>
      </c>
      <c r="G324" s="67" t="s">
        <v>6912</v>
      </c>
      <c r="H324" s="67" t="s">
        <v>1442</v>
      </c>
      <c r="I324" s="67" t="s">
        <v>6911</v>
      </c>
      <c r="J324" s="70">
        <v>740</v>
      </c>
    </row>
    <row r="325" spans="1:10" x14ac:dyDescent="0.25">
      <c r="A325" s="67"/>
      <c r="B325" s="67"/>
      <c r="C325" s="67"/>
      <c r="D325" s="67"/>
      <c r="E325" s="67" t="s">
        <v>390</v>
      </c>
      <c r="F325" s="68">
        <v>43012</v>
      </c>
      <c r="G325" s="67" t="s">
        <v>6910</v>
      </c>
      <c r="H325" s="67" t="s">
        <v>367</v>
      </c>
      <c r="I325" s="67" t="s">
        <v>6909</v>
      </c>
      <c r="J325" s="70">
        <v>-70</v>
      </c>
    </row>
    <row r="326" spans="1:10" x14ac:dyDescent="0.25">
      <c r="A326" s="67"/>
      <c r="B326" s="67"/>
      <c r="C326" s="67"/>
      <c r="D326" s="67"/>
      <c r="E326" s="67" t="s">
        <v>390</v>
      </c>
      <c r="F326" s="68">
        <v>43013</v>
      </c>
      <c r="G326" s="67" t="s">
        <v>6908</v>
      </c>
      <c r="H326" s="67" t="s">
        <v>6907</v>
      </c>
      <c r="I326" s="67" t="s">
        <v>6906</v>
      </c>
      <c r="J326" s="70">
        <v>-480.99</v>
      </c>
    </row>
    <row r="327" spans="1:10" x14ac:dyDescent="0.25">
      <c r="A327" s="67"/>
      <c r="B327" s="67"/>
      <c r="C327" s="67"/>
      <c r="D327" s="67"/>
      <c r="E327" s="67" t="s">
        <v>438</v>
      </c>
      <c r="F327" s="68">
        <v>43020</v>
      </c>
      <c r="G327" s="67" t="s">
        <v>6905</v>
      </c>
      <c r="H327" s="67" t="s">
        <v>6904</v>
      </c>
      <c r="I327" s="67" t="s">
        <v>6901</v>
      </c>
      <c r="J327" s="70">
        <v>1570</v>
      </c>
    </row>
    <row r="328" spans="1:10" x14ac:dyDescent="0.25">
      <c r="A328" s="67"/>
      <c r="B328" s="67"/>
      <c r="C328" s="67"/>
      <c r="D328" s="67"/>
      <c r="E328" s="67" t="s">
        <v>438</v>
      </c>
      <c r="F328" s="68">
        <v>43020</v>
      </c>
      <c r="G328" s="67" t="s">
        <v>6903</v>
      </c>
      <c r="H328" s="67" t="s">
        <v>6902</v>
      </c>
      <c r="I328" s="67" t="s">
        <v>6901</v>
      </c>
      <c r="J328" s="70">
        <v>1570</v>
      </c>
    </row>
    <row r="329" spans="1:10" x14ac:dyDescent="0.25">
      <c r="A329" s="67"/>
      <c r="B329" s="67"/>
      <c r="C329" s="67"/>
      <c r="D329" s="67"/>
      <c r="E329" s="67" t="s">
        <v>438</v>
      </c>
      <c r="F329" s="68">
        <v>43020</v>
      </c>
      <c r="G329" s="67" t="s">
        <v>6900</v>
      </c>
      <c r="H329" s="67" t="s">
        <v>6899</v>
      </c>
      <c r="I329" s="67" t="s">
        <v>6897</v>
      </c>
      <c r="J329" s="70">
        <v>340</v>
      </c>
    </row>
    <row r="330" spans="1:10" x14ac:dyDescent="0.25">
      <c r="A330" s="67"/>
      <c r="B330" s="67"/>
      <c r="C330" s="67"/>
      <c r="D330" s="67"/>
      <c r="E330" s="67" t="s">
        <v>438</v>
      </c>
      <c r="F330" s="68">
        <v>43020</v>
      </c>
      <c r="G330" s="67" t="s">
        <v>6898</v>
      </c>
      <c r="H330" s="67" t="s">
        <v>6886</v>
      </c>
      <c r="I330" s="67" t="s">
        <v>6897</v>
      </c>
      <c r="J330" s="70">
        <v>390</v>
      </c>
    </row>
    <row r="331" spans="1:10" x14ac:dyDescent="0.25">
      <c r="A331" s="67"/>
      <c r="B331" s="67"/>
      <c r="C331" s="67"/>
      <c r="D331" s="67"/>
      <c r="E331" s="67" t="s">
        <v>390</v>
      </c>
      <c r="F331" s="68">
        <v>43026</v>
      </c>
      <c r="G331" s="67" t="s">
        <v>6896</v>
      </c>
      <c r="H331" s="67" t="s">
        <v>6895</v>
      </c>
      <c r="I331" s="67" t="s">
        <v>6894</v>
      </c>
      <c r="J331" s="70">
        <v>-183.03</v>
      </c>
    </row>
    <row r="332" spans="1:10" x14ac:dyDescent="0.25">
      <c r="A332" s="67"/>
      <c r="B332" s="67"/>
      <c r="C332" s="67"/>
      <c r="D332" s="67"/>
      <c r="E332" s="67" t="s">
        <v>390</v>
      </c>
      <c r="F332" s="68">
        <v>43404</v>
      </c>
      <c r="G332" s="67" t="s">
        <v>6893</v>
      </c>
      <c r="H332" s="67" t="s">
        <v>6892</v>
      </c>
      <c r="I332" s="67" t="s">
        <v>6891</v>
      </c>
      <c r="J332" s="70">
        <v>-4461</v>
      </c>
    </row>
    <row r="333" spans="1:10" x14ac:dyDescent="0.25">
      <c r="A333" s="67"/>
      <c r="B333" s="67"/>
      <c r="C333" s="67"/>
      <c r="D333" s="67"/>
      <c r="E333" s="67" t="s">
        <v>390</v>
      </c>
      <c r="F333" s="68">
        <v>43434</v>
      </c>
      <c r="G333" s="67" t="s">
        <v>6890</v>
      </c>
      <c r="H333" s="67" t="s">
        <v>6889</v>
      </c>
      <c r="I333" s="67" t="s">
        <v>6888</v>
      </c>
      <c r="J333" s="70">
        <v>-264</v>
      </c>
    </row>
    <row r="334" spans="1:10" ht="15.75" thickBot="1" x14ac:dyDescent="0.3">
      <c r="A334" s="67"/>
      <c r="B334" s="67"/>
      <c r="C334" s="67"/>
      <c r="D334" s="67"/>
      <c r="E334" s="67" t="s">
        <v>1165</v>
      </c>
      <c r="F334" s="68">
        <v>43465</v>
      </c>
      <c r="G334" s="67" t="s">
        <v>6887</v>
      </c>
      <c r="H334" s="67" t="s">
        <v>6886</v>
      </c>
      <c r="I334" s="67" t="s">
        <v>6885</v>
      </c>
      <c r="J334" s="69">
        <v>-390</v>
      </c>
    </row>
    <row r="335" spans="1:10" x14ac:dyDescent="0.25">
      <c r="A335" s="67"/>
      <c r="B335" s="67"/>
      <c r="C335" s="67" t="s">
        <v>5895</v>
      </c>
      <c r="D335" s="67"/>
      <c r="E335" s="67"/>
      <c r="F335" s="68"/>
      <c r="G335" s="67"/>
      <c r="H335" s="67"/>
      <c r="I335" s="67"/>
      <c r="J335" s="70">
        <f>ROUND(SUM(J317:J334),5)</f>
        <v>1962.98</v>
      </c>
    </row>
    <row r="336" spans="1:10" x14ac:dyDescent="0.25">
      <c r="A336" s="64"/>
      <c r="B336" s="64"/>
      <c r="C336" s="64" t="s">
        <v>6884</v>
      </c>
      <c r="D336" s="64"/>
      <c r="E336" s="64"/>
      <c r="F336" s="65"/>
      <c r="G336" s="64"/>
      <c r="H336" s="64"/>
      <c r="I336" s="64"/>
      <c r="J336" s="66"/>
    </row>
    <row r="337" spans="1:13" x14ac:dyDescent="0.25">
      <c r="A337" s="67"/>
      <c r="B337" s="67"/>
      <c r="C337" s="67"/>
      <c r="D337" s="67"/>
      <c r="E337" s="67" t="s">
        <v>438</v>
      </c>
      <c r="F337" s="68">
        <v>42913</v>
      </c>
      <c r="G337" s="67" t="s">
        <v>6883</v>
      </c>
      <c r="H337" s="67" t="s">
        <v>6880</v>
      </c>
      <c r="I337" s="67" t="s">
        <v>6882</v>
      </c>
      <c r="J337" s="70">
        <v>200</v>
      </c>
    </row>
    <row r="338" spans="1:13" x14ac:dyDescent="0.25">
      <c r="A338" s="67"/>
      <c r="B338" s="67"/>
      <c r="C338" s="67"/>
      <c r="D338" s="67"/>
      <c r="E338" s="67" t="s">
        <v>438</v>
      </c>
      <c r="F338" s="68">
        <v>43319</v>
      </c>
      <c r="G338" s="67" t="s">
        <v>6881</v>
      </c>
      <c r="H338" s="67" t="s">
        <v>6880</v>
      </c>
      <c r="I338" s="67" t="s">
        <v>6879</v>
      </c>
      <c r="J338" s="70">
        <v>250</v>
      </c>
    </row>
    <row r="339" spans="1:13" ht="15.75" thickBot="1" x14ac:dyDescent="0.3">
      <c r="A339" s="67"/>
      <c r="B339" s="67"/>
      <c r="C339" s="67"/>
      <c r="D339" s="67"/>
      <c r="E339" s="67" t="s">
        <v>390</v>
      </c>
      <c r="F339" s="68">
        <v>43342</v>
      </c>
      <c r="G339" s="67" t="s">
        <v>6878</v>
      </c>
      <c r="H339" s="67" t="s">
        <v>6877</v>
      </c>
      <c r="I339" s="67" t="s">
        <v>6876</v>
      </c>
      <c r="J339" s="69">
        <v>-217</v>
      </c>
    </row>
    <row r="340" spans="1:13" x14ac:dyDescent="0.25">
      <c r="A340" s="67"/>
      <c r="B340" s="67"/>
      <c r="C340" s="67" t="s">
        <v>6875</v>
      </c>
      <c r="D340" s="67"/>
      <c r="E340" s="67"/>
      <c r="F340" s="68"/>
      <c r="G340" s="67"/>
      <c r="H340" s="67"/>
      <c r="I340" s="67"/>
      <c r="J340" s="70">
        <f>ROUND(SUM(J336:J339),5)</f>
        <v>233</v>
      </c>
    </row>
    <row r="341" spans="1:13" x14ac:dyDescent="0.25">
      <c r="A341" s="64"/>
      <c r="B341" s="64"/>
      <c r="C341" s="64" t="s">
        <v>6326</v>
      </c>
      <c r="D341" s="64"/>
      <c r="E341" s="64"/>
      <c r="F341" s="65"/>
      <c r="G341" s="64"/>
      <c r="H341" s="64"/>
      <c r="I341" s="64"/>
      <c r="J341" s="66"/>
    </row>
    <row r="342" spans="1:13" x14ac:dyDescent="0.25">
      <c r="A342" s="67"/>
      <c r="B342" s="67"/>
      <c r="C342" s="67"/>
      <c r="D342" s="67"/>
      <c r="E342" s="67" t="s">
        <v>426</v>
      </c>
      <c r="F342" s="68">
        <v>42065</v>
      </c>
      <c r="G342" s="67"/>
      <c r="H342" s="67" t="s">
        <v>6874</v>
      </c>
      <c r="I342" s="67" t="s">
        <v>6873</v>
      </c>
      <c r="J342" s="70">
        <v>-3145</v>
      </c>
    </row>
    <row r="343" spans="1:13" ht="15.75" thickBot="1" x14ac:dyDescent="0.3">
      <c r="A343" s="67"/>
      <c r="B343" s="67"/>
      <c r="C343" s="67"/>
      <c r="D343" s="67"/>
      <c r="E343" s="67" t="s">
        <v>390</v>
      </c>
      <c r="F343" s="68">
        <v>43124</v>
      </c>
      <c r="G343" s="67" t="s">
        <v>6872</v>
      </c>
      <c r="H343" s="67" t="s">
        <v>2312</v>
      </c>
      <c r="I343" s="67" t="s">
        <v>6871</v>
      </c>
      <c r="J343" s="69">
        <v>-126</v>
      </c>
    </row>
    <row r="344" spans="1:13" x14ac:dyDescent="0.25">
      <c r="A344" s="67"/>
      <c r="B344" s="67"/>
      <c r="C344" s="67" t="s">
        <v>6328</v>
      </c>
      <c r="D344" s="67"/>
      <c r="E344" s="67"/>
      <c r="F344" s="68"/>
      <c r="G344" s="67"/>
      <c r="H344" s="67"/>
      <c r="I344" s="67"/>
      <c r="J344" s="70">
        <f>ROUND(SUM(J341:J343),5)</f>
        <v>-3271</v>
      </c>
    </row>
    <row r="345" spans="1:13" x14ac:dyDescent="0.25">
      <c r="A345" s="64"/>
      <c r="B345" s="64"/>
      <c r="C345" s="64" t="s">
        <v>6484</v>
      </c>
      <c r="D345" s="64"/>
      <c r="E345" s="64"/>
      <c r="F345" s="65"/>
      <c r="G345" s="64"/>
      <c r="H345" s="64"/>
      <c r="I345" s="64"/>
      <c r="J345" s="66"/>
    </row>
    <row r="346" spans="1:13" x14ac:dyDescent="0.25">
      <c r="A346" s="67"/>
      <c r="B346" s="67"/>
      <c r="C346" s="67"/>
      <c r="D346" s="67"/>
      <c r="E346" s="67" t="s">
        <v>438</v>
      </c>
      <c r="F346" s="68">
        <v>42086</v>
      </c>
      <c r="G346" s="67" t="s">
        <v>6870</v>
      </c>
      <c r="H346" s="67" t="s">
        <v>273</v>
      </c>
      <c r="I346" s="67" t="s">
        <v>6869</v>
      </c>
      <c r="J346" s="70">
        <v>370</v>
      </c>
    </row>
    <row r="347" spans="1:13" ht="15.75" thickBot="1" x14ac:dyDescent="0.3">
      <c r="A347" s="67"/>
      <c r="B347" s="67"/>
      <c r="C347" s="67"/>
      <c r="D347" s="67"/>
      <c r="E347" s="67" t="s">
        <v>383</v>
      </c>
      <c r="F347" s="68">
        <v>42086</v>
      </c>
      <c r="G347" s="67" t="s">
        <v>6868</v>
      </c>
      <c r="H347" s="67"/>
      <c r="I347" s="67" t="s">
        <v>6867</v>
      </c>
      <c r="J347" s="70">
        <v>-37</v>
      </c>
    </row>
    <row r="348" spans="1:13" ht="15.75" thickBot="1" x14ac:dyDescent="0.3">
      <c r="A348" s="67"/>
      <c r="B348" s="67"/>
      <c r="C348" s="67" t="s">
        <v>6492</v>
      </c>
      <c r="D348" s="67"/>
      <c r="E348" s="67"/>
      <c r="F348" s="68"/>
      <c r="G348" s="67"/>
      <c r="H348" s="67"/>
      <c r="I348" s="67"/>
      <c r="J348" s="72">
        <f>ROUND(SUM(J345:J347),5)</f>
        <v>333</v>
      </c>
    </row>
    <row r="349" spans="1:13" ht="15.75" thickBot="1" x14ac:dyDescent="0.3">
      <c r="A349" s="67"/>
      <c r="B349" s="67" t="s">
        <v>6639</v>
      </c>
      <c r="C349" s="67"/>
      <c r="D349" s="67"/>
      <c r="E349" s="67"/>
      <c r="F349" s="68"/>
      <c r="G349" s="67"/>
      <c r="H349" s="67"/>
      <c r="I349" s="67"/>
      <c r="J349" s="72">
        <f>ROUND(J19+J62+J71+J101+J104+J115+J156+J160+J232+J235+J238+J241+J250+J253+J263+J270+J275+J280+J300+J312+J316+J335+J340+J344+J348,5)</f>
        <v>53728.29</v>
      </c>
    </row>
    <row r="350" spans="1:13" s="74" customFormat="1" ht="15.75" thickBot="1" x14ac:dyDescent="0.3">
      <c r="A350" s="64" t="s">
        <v>2</v>
      </c>
      <c r="B350" s="64"/>
      <c r="C350" s="64"/>
      <c r="D350" s="64"/>
      <c r="E350" s="64"/>
      <c r="F350" s="65"/>
      <c r="G350" s="64"/>
      <c r="H350" s="64"/>
      <c r="I350" s="64"/>
      <c r="J350" s="73">
        <f>J349</f>
        <v>53728.29</v>
      </c>
      <c r="K350" s="57">
        <f>J350*1.102</f>
        <v>59208.575580000004</v>
      </c>
      <c r="L350" s="74" t="s">
        <v>7295</v>
      </c>
      <c r="M350" s="18" t="s">
        <v>189</v>
      </c>
    </row>
    <row r="351" spans="1:13" ht="15.75" thickTop="1" x14ac:dyDescent="0.25"/>
  </sheetData>
  <hyperlinks>
    <hyperlink ref="M350" location="Contents!A1" display="Contents" xr:uid="{3B11F3DF-260F-40AA-883D-DEE359527169}"/>
  </hyperlink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9458" r:id="rId4" name="TextBox2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0</xdr:row>
                <xdr:rowOff>171450</xdr:rowOff>
              </to>
            </anchor>
          </controlPr>
        </control>
      </mc:Choice>
      <mc:Fallback>
        <control shapeId="19458" r:id="rId4" name="TextBox2"/>
      </mc:Fallback>
    </mc:AlternateContent>
    <mc:AlternateContent xmlns:mc="http://schemas.openxmlformats.org/markup-compatibility/2006">
      <mc:Choice Requires="x14">
        <control shapeId="19457" r:id="rId6" name="TextBox1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0</xdr:row>
                <xdr:rowOff>171450</xdr:rowOff>
              </to>
            </anchor>
          </controlPr>
        </control>
      </mc:Choice>
      <mc:Fallback>
        <control shapeId="19457" r:id="rId6" name="TextBox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4C52-3BAA-48E8-B051-7DB00AB00773}">
  <sheetPr codeName="Sheet2"/>
  <dimension ref="A1:M36"/>
  <sheetViews>
    <sheetView topLeftCell="A22" workbookViewId="0">
      <selection activeCell="M35" sqref="M35"/>
    </sheetView>
  </sheetViews>
  <sheetFormatPr defaultRowHeight="15" x14ac:dyDescent="0.25"/>
  <cols>
    <col min="1" max="2" width="3" style="62" customWidth="1"/>
    <col min="3" max="3" width="17.85546875" style="62" customWidth="1"/>
    <col min="4" max="4" width="2.28515625" style="62" customWidth="1"/>
    <col min="5" max="5" width="11.85546875" style="62" bestFit="1" customWidth="1"/>
    <col min="6" max="6" width="8.7109375" style="62" bestFit="1" customWidth="1"/>
    <col min="7" max="7" width="17.7109375" style="62" bestFit="1" customWidth="1"/>
    <col min="8" max="8" width="17.85546875" style="62" bestFit="1" customWidth="1"/>
    <col min="9" max="9" width="30.7109375" style="62" customWidth="1"/>
    <col min="10" max="10" width="7.5703125" style="62" bestFit="1" customWidth="1"/>
    <col min="11" max="16384" width="9.140625" style="62"/>
  </cols>
  <sheetData>
    <row r="1" spans="1:10" s="77" customFormat="1" ht="15.75" thickBot="1" x14ac:dyDescent="0.3">
      <c r="A1" s="75"/>
      <c r="B1" s="75"/>
      <c r="C1" s="75"/>
      <c r="D1" s="75"/>
      <c r="E1" s="76" t="s">
        <v>375</v>
      </c>
      <c r="F1" s="76" t="s">
        <v>376</v>
      </c>
      <c r="G1" s="76" t="s">
        <v>377</v>
      </c>
      <c r="H1" s="76" t="s">
        <v>378</v>
      </c>
      <c r="I1" s="76" t="s">
        <v>379</v>
      </c>
      <c r="J1" s="76" t="s">
        <v>380</v>
      </c>
    </row>
    <row r="2" spans="1:10" ht="15.75" thickTop="1" x14ac:dyDescent="0.25">
      <c r="A2" s="64"/>
      <c r="B2" s="64" t="s">
        <v>381</v>
      </c>
      <c r="C2" s="64"/>
      <c r="D2" s="64"/>
      <c r="E2" s="64"/>
      <c r="F2" s="65"/>
      <c r="G2" s="64"/>
      <c r="H2" s="64"/>
      <c r="I2" s="64"/>
      <c r="J2" s="66"/>
    </row>
    <row r="3" spans="1:10" x14ac:dyDescent="0.25">
      <c r="A3" s="64"/>
      <c r="B3" s="64"/>
      <c r="C3" s="64" t="s">
        <v>7296</v>
      </c>
      <c r="D3" s="64"/>
      <c r="E3" s="64"/>
      <c r="F3" s="65"/>
      <c r="G3" s="64"/>
      <c r="H3" s="64"/>
      <c r="I3" s="64"/>
      <c r="J3" s="66"/>
    </row>
    <row r="4" spans="1:10" ht="15.75" thickBot="1" x14ac:dyDescent="0.3">
      <c r="A4" s="63"/>
      <c r="B4" s="63"/>
      <c r="C4" s="63"/>
      <c r="D4" s="67"/>
      <c r="E4" s="67" t="s">
        <v>426</v>
      </c>
      <c r="F4" s="68">
        <v>42569</v>
      </c>
      <c r="G4" s="67"/>
      <c r="H4" s="67" t="s">
        <v>7297</v>
      </c>
      <c r="I4" s="67" t="s">
        <v>7298</v>
      </c>
      <c r="J4" s="69">
        <v>-218.5</v>
      </c>
    </row>
    <row r="5" spans="1:10" x14ac:dyDescent="0.25">
      <c r="A5" s="67"/>
      <c r="B5" s="67"/>
      <c r="C5" s="67" t="s">
        <v>7299</v>
      </c>
      <c r="D5" s="67"/>
      <c r="E5" s="67"/>
      <c r="F5" s="68"/>
      <c r="G5" s="67"/>
      <c r="H5" s="67"/>
      <c r="I5" s="67"/>
      <c r="J5" s="70">
        <f>ROUND(SUM(J3:J4),5)</f>
        <v>-218.5</v>
      </c>
    </row>
    <row r="6" spans="1:10" x14ac:dyDescent="0.25">
      <c r="A6" s="64"/>
      <c r="B6" s="64"/>
      <c r="C6" s="64" t="s">
        <v>7300</v>
      </c>
      <c r="D6" s="64"/>
      <c r="E6" s="64"/>
      <c r="F6" s="65"/>
      <c r="G6" s="64"/>
      <c r="H6" s="64"/>
      <c r="I6" s="64"/>
      <c r="J6" s="66"/>
    </row>
    <row r="7" spans="1:10" x14ac:dyDescent="0.25">
      <c r="A7" s="67"/>
      <c r="B7" s="67"/>
      <c r="C7" s="67"/>
      <c r="D7" s="67"/>
      <c r="E7" s="67" t="s">
        <v>383</v>
      </c>
      <c r="F7" s="68">
        <v>41841</v>
      </c>
      <c r="G7" s="67" t="s">
        <v>7301</v>
      </c>
      <c r="H7" s="67"/>
      <c r="I7" s="67" t="s">
        <v>7302</v>
      </c>
      <c r="J7" s="70">
        <v>1500</v>
      </c>
    </row>
    <row r="8" spans="1:10" x14ac:dyDescent="0.25">
      <c r="A8" s="67"/>
      <c r="B8" s="67"/>
      <c r="C8" s="67"/>
      <c r="D8" s="67"/>
      <c r="E8" s="67" t="s">
        <v>383</v>
      </c>
      <c r="F8" s="68">
        <v>42247</v>
      </c>
      <c r="G8" s="67" t="s">
        <v>7303</v>
      </c>
      <c r="H8" s="67"/>
      <c r="I8" s="67" t="s">
        <v>7304</v>
      </c>
      <c r="J8" s="70">
        <v>2700</v>
      </c>
    </row>
    <row r="9" spans="1:10" x14ac:dyDescent="0.25">
      <c r="A9" s="67"/>
      <c r="B9" s="67"/>
      <c r="C9" s="67"/>
      <c r="D9" s="67"/>
      <c r="E9" s="67" t="s">
        <v>383</v>
      </c>
      <c r="F9" s="68">
        <v>42735</v>
      </c>
      <c r="G9" s="67" t="s">
        <v>7305</v>
      </c>
      <c r="H9" s="67"/>
      <c r="I9" s="67" t="s">
        <v>7306</v>
      </c>
      <c r="J9" s="70">
        <v>2400</v>
      </c>
    </row>
    <row r="10" spans="1:10" x14ac:dyDescent="0.25">
      <c r="A10" s="67"/>
      <c r="B10" s="67"/>
      <c r="C10" s="67"/>
      <c r="D10" s="67"/>
      <c r="E10" s="67" t="s">
        <v>390</v>
      </c>
      <c r="F10" s="68">
        <v>43100</v>
      </c>
      <c r="G10" s="67" t="s">
        <v>7307</v>
      </c>
      <c r="H10" s="67" t="s">
        <v>6640</v>
      </c>
      <c r="I10" s="67" t="s">
        <v>7308</v>
      </c>
      <c r="J10" s="70">
        <v>-14.95</v>
      </c>
    </row>
    <row r="11" spans="1:10" x14ac:dyDescent="0.25">
      <c r="A11" s="67"/>
      <c r="B11" s="67"/>
      <c r="C11" s="67"/>
      <c r="D11" s="67"/>
      <c r="E11" s="67" t="s">
        <v>390</v>
      </c>
      <c r="F11" s="68">
        <v>43100</v>
      </c>
      <c r="G11" s="67" t="s">
        <v>7307</v>
      </c>
      <c r="H11" s="67" t="s">
        <v>6640</v>
      </c>
      <c r="I11" s="67" t="s">
        <v>6956</v>
      </c>
      <c r="J11" s="70">
        <v>-3.14</v>
      </c>
    </row>
    <row r="12" spans="1:10" x14ac:dyDescent="0.25">
      <c r="A12" s="67"/>
      <c r="B12" s="67"/>
      <c r="C12" s="67"/>
      <c r="D12" s="67"/>
      <c r="E12" s="67" t="s">
        <v>383</v>
      </c>
      <c r="F12" s="68">
        <v>43100</v>
      </c>
      <c r="G12" s="67" t="s">
        <v>7309</v>
      </c>
      <c r="H12" s="67"/>
      <c r="I12" s="67" t="s">
        <v>7310</v>
      </c>
      <c r="J12" s="70">
        <v>-972.01</v>
      </c>
    </row>
    <row r="13" spans="1:10" x14ac:dyDescent="0.25">
      <c r="A13" s="67"/>
      <c r="B13" s="67"/>
      <c r="C13" s="67"/>
      <c r="D13" s="67"/>
      <c r="E13" s="67" t="s">
        <v>390</v>
      </c>
      <c r="F13" s="68">
        <v>43343</v>
      </c>
      <c r="G13" s="67" t="s">
        <v>7311</v>
      </c>
      <c r="H13" s="67" t="s">
        <v>1450</v>
      </c>
      <c r="I13" s="67" t="s">
        <v>7312</v>
      </c>
      <c r="J13" s="70">
        <v>-2308.62</v>
      </c>
    </row>
    <row r="14" spans="1:10" x14ac:dyDescent="0.25">
      <c r="A14" s="67"/>
      <c r="B14" s="67"/>
      <c r="C14" s="67"/>
      <c r="D14" s="67"/>
      <c r="E14" s="67" t="s">
        <v>390</v>
      </c>
      <c r="F14" s="68">
        <v>43357</v>
      </c>
      <c r="G14" s="67" t="s">
        <v>7313</v>
      </c>
      <c r="H14" s="67" t="s">
        <v>7314</v>
      </c>
      <c r="I14" s="67" t="s">
        <v>7315</v>
      </c>
      <c r="J14" s="70">
        <v>-860.16</v>
      </c>
    </row>
    <row r="15" spans="1:10" x14ac:dyDescent="0.25">
      <c r="A15" s="67"/>
      <c r="B15" s="67"/>
      <c r="C15" s="67"/>
      <c r="D15" s="67"/>
      <c r="E15" s="67" t="s">
        <v>390</v>
      </c>
      <c r="F15" s="68">
        <v>43389</v>
      </c>
      <c r="G15" s="67" t="s">
        <v>7316</v>
      </c>
      <c r="H15" s="67" t="s">
        <v>1450</v>
      </c>
      <c r="I15" s="67" t="s">
        <v>7317</v>
      </c>
      <c r="J15" s="70">
        <v>-888.96</v>
      </c>
    </row>
    <row r="16" spans="1:10" x14ac:dyDescent="0.25">
      <c r="A16" s="67"/>
      <c r="B16" s="67"/>
      <c r="C16" s="67"/>
      <c r="D16" s="67"/>
      <c r="E16" s="67" t="s">
        <v>390</v>
      </c>
      <c r="F16" s="68">
        <v>43451</v>
      </c>
      <c r="G16" s="67" t="s">
        <v>7318</v>
      </c>
      <c r="H16" s="67" t="s">
        <v>1450</v>
      </c>
      <c r="I16" s="67" t="s">
        <v>7319</v>
      </c>
      <c r="J16" s="70">
        <v>-912.66</v>
      </c>
    </row>
    <row r="17" spans="1:10" x14ac:dyDescent="0.25">
      <c r="A17" s="67"/>
      <c r="B17" s="67"/>
      <c r="C17" s="67"/>
      <c r="D17" s="67"/>
      <c r="E17" s="67" t="s">
        <v>390</v>
      </c>
      <c r="F17" s="68">
        <v>43508</v>
      </c>
      <c r="G17" s="67" t="s">
        <v>7320</v>
      </c>
      <c r="H17" s="67" t="s">
        <v>6640</v>
      </c>
      <c r="I17" s="67" t="s">
        <v>7321</v>
      </c>
      <c r="J17" s="70">
        <v>-44.77</v>
      </c>
    </row>
    <row r="18" spans="1:10" x14ac:dyDescent="0.25">
      <c r="A18" s="67"/>
      <c r="B18" s="67"/>
      <c r="C18" s="67"/>
      <c r="D18" s="67"/>
      <c r="E18" s="67" t="s">
        <v>390</v>
      </c>
      <c r="F18" s="68">
        <v>43663</v>
      </c>
      <c r="G18" s="67" t="s">
        <v>7322</v>
      </c>
      <c r="H18" s="67" t="s">
        <v>1450</v>
      </c>
      <c r="I18" s="67" t="s">
        <v>7323</v>
      </c>
      <c r="J18" s="70">
        <v>-3185.42</v>
      </c>
    </row>
    <row r="19" spans="1:10" x14ac:dyDescent="0.25">
      <c r="A19" s="67"/>
      <c r="B19" s="67"/>
      <c r="C19" s="67"/>
      <c r="D19" s="67"/>
      <c r="E19" s="67" t="s">
        <v>390</v>
      </c>
      <c r="F19" s="68">
        <v>43691</v>
      </c>
      <c r="G19" s="67" t="s">
        <v>7324</v>
      </c>
      <c r="H19" s="67" t="s">
        <v>6640</v>
      </c>
      <c r="I19" s="67" t="s">
        <v>7321</v>
      </c>
      <c r="J19" s="70">
        <v>-44.77</v>
      </c>
    </row>
    <row r="20" spans="1:10" x14ac:dyDescent="0.25">
      <c r="A20" s="67"/>
      <c r="B20" s="67"/>
      <c r="C20" s="67"/>
      <c r="D20" s="67"/>
      <c r="E20" s="67" t="s">
        <v>390</v>
      </c>
      <c r="F20" s="68">
        <v>43741</v>
      </c>
      <c r="G20" s="67" t="s">
        <v>7325</v>
      </c>
      <c r="H20" s="67" t="s">
        <v>1450</v>
      </c>
      <c r="I20" s="67" t="s">
        <v>7326</v>
      </c>
      <c r="J20" s="70">
        <v>-2736.46</v>
      </c>
    </row>
    <row r="21" spans="1:10" ht="15.75" thickBot="1" x14ac:dyDescent="0.3">
      <c r="A21" s="67"/>
      <c r="B21" s="67"/>
      <c r="C21" s="67"/>
      <c r="D21" s="67"/>
      <c r="E21" s="67" t="s">
        <v>390</v>
      </c>
      <c r="F21" s="68">
        <v>43775</v>
      </c>
      <c r="G21" s="67" t="s">
        <v>7327</v>
      </c>
      <c r="H21" s="67" t="s">
        <v>1450</v>
      </c>
      <c r="I21" s="67" t="s">
        <v>7328</v>
      </c>
      <c r="J21" s="69">
        <v>-3390.54</v>
      </c>
    </row>
    <row r="22" spans="1:10" x14ac:dyDescent="0.25">
      <c r="A22" s="67"/>
      <c r="B22" s="67"/>
      <c r="C22" s="67" t="s">
        <v>7329</v>
      </c>
      <c r="D22" s="67"/>
      <c r="E22" s="67"/>
      <c r="F22" s="68"/>
      <c r="G22" s="67"/>
      <c r="H22" s="67"/>
      <c r="I22" s="67"/>
      <c r="J22" s="70">
        <f>ROUND(SUM(J6:J21),5)</f>
        <v>-8762.4599999999991</v>
      </c>
    </row>
    <row r="23" spans="1:10" x14ac:dyDescent="0.25">
      <c r="A23" s="64"/>
      <c r="B23" s="64"/>
      <c r="C23" s="64" t="s">
        <v>1078</v>
      </c>
      <c r="D23" s="64"/>
      <c r="E23" s="64"/>
      <c r="F23" s="65"/>
      <c r="G23" s="64"/>
      <c r="H23" s="64"/>
      <c r="I23" s="64"/>
      <c r="J23" s="66"/>
    </row>
    <row r="24" spans="1:10" ht="15.75" thickBot="1" x14ac:dyDescent="0.3">
      <c r="A24" s="63"/>
      <c r="B24" s="63"/>
      <c r="C24" s="63"/>
      <c r="D24" s="67"/>
      <c r="E24" s="67" t="s">
        <v>438</v>
      </c>
      <c r="F24" s="68">
        <v>42004</v>
      </c>
      <c r="G24" s="67" t="s">
        <v>7330</v>
      </c>
      <c r="H24" s="67" t="s">
        <v>0</v>
      </c>
      <c r="I24" s="67" t="s">
        <v>7331</v>
      </c>
      <c r="J24" s="69">
        <v>1509.2</v>
      </c>
    </row>
    <row r="25" spans="1:10" x14ac:dyDescent="0.25">
      <c r="A25" s="67"/>
      <c r="B25" s="67"/>
      <c r="C25" s="67" t="s">
        <v>1084</v>
      </c>
      <c r="D25" s="67"/>
      <c r="E25" s="67"/>
      <c r="F25" s="68"/>
      <c r="G25" s="67"/>
      <c r="H25" s="67"/>
      <c r="I25" s="67"/>
      <c r="J25" s="70">
        <f>ROUND(SUM(J23:J24),5)</f>
        <v>1509.2</v>
      </c>
    </row>
    <row r="26" spans="1:10" x14ac:dyDescent="0.25">
      <c r="A26" s="64"/>
      <c r="B26" s="64"/>
      <c r="C26" s="64" t="s">
        <v>1161</v>
      </c>
      <c r="D26" s="64"/>
      <c r="E26" s="64"/>
      <c r="F26" s="65"/>
      <c r="G26" s="64"/>
      <c r="H26" s="64"/>
      <c r="I26" s="64"/>
      <c r="J26" s="66"/>
    </row>
    <row r="27" spans="1:10" x14ac:dyDescent="0.25">
      <c r="A27" s="67"/>
      <c r="B27" s="67"/>
      <c r="C27" s="67"/>
      <c r="D27" s="67"/>
      <c r="E27" s="67" t="s">
        <v>438</v>
      </c>
      <c r="F27" s="68">
        <v>41792</v>
      </c>
      <c r="G27" s="67" t="s">
        <v>7332</v>
      </c>
      <c r="H27" s="67" t="s">
        <v>1163</v>
      </c>
      <c r="I27" s="67" t="s">
        <v>7333</v>
      </c>
      <c r="J27" s="70">
        <v>1500</v>
      </c>
    </row>
    <row r="28" spans="1:10" ht="15.75" thickBot="1" x14ac:dyDescent="0.3">
      <c r="A28" s="67"/>
      <c r="B28" s="67"/>
      <c r="C28" s="67"/>
      <c r="D28" s="67"/>
      <c r="E28" s="67" t="s">
        <v>438</v>
      </c>
      <c r="F28" s="68">
        <v>42212</v>
      </c>
      <c r="G28" s="67" t="s">
        <v>7334</v>
      </c>
      <c r="H28" s="67" t="s">
        <v>1163</v>
      </c>
      <c r="I28" s="67" t="s">
        <v>7335</v>
      </c>
      <c r="J28" s="69">
        <v>1500</v>
      </c>
    </row>
    <row r="29" spans="1:10" x14ac:dyDescent="0.25">
      <c r="A29" s="67"/>
      <c r="B29" s="67"/>
      <c r="C29" s="67" t="s">
        <v>1178</v>
      </c>
      <c r="D29" s="67"/>
      <c r="E29" s="67"/>
      <c r="F29" s="68"/>
      <c r="G29" s="67"/>
      <c r="H29" s="67"/>
      <c r="I29" s="67"/>
      <c r="J29" s="70">
        <f>ROUND(SUM(J26:J28),5)</f>
        <v>3000</v>
      </c>
    </row>
    <row r="30" spans="1:10" x14ac:dyDescent="0.25">
      <c r="A30" s="64"/>
      <c r="B30" s="64"/>
      <c r="C30" s="64" t="s">
        <v>7336</v>
      </c>
      <c r="D30" s="64"/>
      <c r="E30" s="64"/>
      <c r="F30" s="65"/>
      <c r="G30" s="64"/>
      <c r="H30" s="64"/>
      <c r="I30" s="64"/>
      <c r="J30" s="66"/>
    </row>
    <row r="31" spans="1:10" x14ac:dyDescent="0.25">
      <c r="A31" s="67"/>
      <c r="B31" s="67"/>
      <c r="C31" s="67"/>
      <c r="D31" s="67"/>
      <c r="E31" s="67" t="s">
        <v>423</v>
      </c>
      <c r="F31" s="68">
        <v>41444</v>
      </c>
      <c r="G31" s="67"/>
      <c r="H31" s="67"/>
      <c r="I31" s="67" t="s">
        <v>7271</v>
      </c>
      <c r="J31" s="70">
        <v>8</v>
      </c>
    </row>
    <row r="32" spans="1:10" ht="15.75" thickBot="1" x14ac:dyDescent="0.3">
      <c r="A32" s="67"/>
      <c r="B32" s="67"/>
      <c r="C32" s="67"/>
      <c r="D32" s="67"/>
      <c r="E32" s="67" t="s">
        <v>390</v>
      </c>
      <c r="F32" s="68">
        <v>42917</v>
      </c>
      <c r="G32" s="67" t="s">
        <v>7337</v>
      </c>
      <c r="H32" s="67" t="s">
        <v>3888</v>
      </c>
      <c r="I32" s="67" t="s">
        <v>7338</v>
      </c>
      <c r="J32" s="70">
        <v>-82.69</v>
      </c>
    </row>
    <row r="33" spans="1:13" ht="15.75" thickBot="1" x14ac:dyDescent="0.3">
      <c r="A33" s="67"/>
      <c r="B33" s="67"/>
      <c r="C33" s="67" t="s">
        <v>7339</v>
      </c>
      <c r="D33" s="67"/>
      <c r="E33" s="67"/>
      <c r="F33" s="68"/>
      <c r="G33" s="67"/>
      <c r="H33" s="67"/>
      <c r="I33" s="67"/>
      <c r="J33" s="72">
        <f>ROUND(SUM(J30:J32),5)</f>
        <v>-74.69</v>
      </c>
    </row>
    <row r="34" spans="1:13" ht="15.75" thickBot="1" x14ac:dyDescent="0.3">
      <c r="A34" s="67"/>
      <c r="B34" s="67" t="s">
        <v>1440</v>
      </c>
      <c r="C34" s="67"/>
      <c r="D34" s="67"/>
      <c r="E34" s="67"/>
      <c r="F34" s="68"/>
      <c r="G34" s="67"/>
      <c r="H34" s="67"/>
      <c r="I34" s="67"/>
      <c r="J34" s="72">
        <f>ROUND(J5+J22+J25+J29+J33,5)</f>
        <v>-4546.45</v>
      </c>
    </row>
    <row r="35" spans="1:13" s="74" customFormat="1" ht="15.75" thickBot="1" x14ac:dyDescent="0.3">
      <c r="A35" s="64" t="s">
        <v>2</v>
      </c>
      <c r="B35" s="64"/>
      <c r="C35" s="64"/>
      <c r="D35" s="64"/>
      <c r="E35" s="64"/>
      <c r="F35" s="65"/>
      <c r="G35" s="64"/>
      <c r="H35" s="64"/>
      <c r="I35" s="64"/>
      <c r="J35" s="73">
        <f>J34</f>
        <v>-4546.45</v>
      </c>
      <c r="K35" s="57">
        <f>J35*1.102</f>
        <v>-5010.1878999999999</v>
      </c>
      <c r="L35" s="74" t="s">
        <v>7295</v>
      </c>
      <c r="M35" s="18" t="s">
        <v>189</v>
      </c>
    </row>
    <row r="36" spans="1:13" ht="15.75" thickTop="1" x14ac:dyDescent="0.25"/>
  </sheetData>
  <hyperlinks>
    <hyperlink ref="M35" location="Contents!A1" display="Contents" xr:uid="{2A6D97C2-5AF5-4DC7-A69F-CA674AA62244}"/>
  </hyperlink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385" r:id="rId4" name="TextBox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0</xdr:row>
                <xdr:rowOff>171450</xdr:rowOff>
              </to>
            </anchor>
          </controlPr>
        </control>
      </mc:Choice>
      <mc:Fallback>
        <control shapeId="16385" r:id="rId4" name="TextBox1"/>
      </mc:Fallback>
    </mc:AlternateContent>
    <mc:AlternateContent xmlns:mc="http://schemas.openxmlformats.org/markup-compatibility/2006">
      <mc:Choice Requires="x14">
        <control shapeId="16386" r:id="rId6" name="TextBox2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0</xdr:row>
                <xdr:rowOff>171450</xdr:rowOff>
              </to>
            </anchor>
          </controlPr>
        </control>
      </mc:Choice>
      <mc:Fallback>
        <control shapeId="16386" r:id="rId6" name="TextBox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D62A-CC80-4594-8D0A-6B0A655D5742}">
  <sheetPr codeName="Sheet3"/>
  <dimension ref="A1:X63"/>
  <sheetViews>
    <sheetView workbookViewId="0">
      <pane xSplit="8" ySplit="1" topLeftCell="O47" activePane="bottomRight" state="frozen"/>
      <selection pane="topRight" activeCell="I1" sqref="I1"/>
      <selection pane="bottomLeft" activeCell="A2" sqref="A2"/>
      <selection pane="bottomRight" activeCell="G1" sqref="G1"/>
    </sheetView>
  </sheetViews>
  <sheetFormatPr defaultRowHeight="15" x14ac:dyDescent="0.25"/>
  <cols>
    <col min="1" max="6" width="3" style="62" customWidth="1"/>
    <col min="7" max="7" width="23.140625" style="62" customWidth="1"/>
    <col min="8" max="8" width="2.28515625" style="62" customWidth="1"/>
    <col min="9" max="9" width="11.85546875" style="62" bestFit="1" customWidth="1"/>
    <col min="10" max="10" width="8.7109375" style="62" bestFit="1" customWidth="1"/>
    <col min="11" max="11" width="14.140625" style="62" bestFit="1" customWidth="1"/>
    <col min="12" max="12" width="3.5703125" style="62" bestFit="1" customWidth="1"/>
    <col min="13" max="13" width="29.7109375" style="62" bestFit="1" customWidth="1"/>
    <col min="14" max="14" width="30.7109375" style="62" customWidth="1"/>
    <col min="15" max="15" width="29.28515625" style="62" bestFit="1" customWidth="1"/>
    <col min="16" max="16" width="3.28515625" style="62" bestFit="1" customWidth="1"/>
    <col min="17" max="17" width="18.140625" style="62" bestFit="1" customWidth="1"/>
    <col min="18" max="19" width="10" style="62" bestFit="1" customWidth="1"/>
    <col min="20" max="20" width="8.7109375" style="62" bestFit="1" customWidth="1"/>
    <col min="21" max="21" width="3.140625" style="62" customWidth="1"/>
    <col min="22" max="22" width="19.140625" style="62" customWidth="1"/>
    <col min="23" max="23" width="2.140625" style="62" customWidth="1"/>
    <col min="24" max="24" width="13.42578125" style="62" bestFit="1" customWidth="1"/>
    <col min="25" max="16384" width="9.140625" style="62"/>
  </cols>
  <sheetData>
    <row r="1" spans="1:24" s="77" customFormat="1" ht="15.75" thickBot="1" x14ac:dyDescent="0.3">
      <c r="A1" s="75"/>
      <c r="B1" s="75"/>
      <c r="C1" s="75"/>
      <c r="D1" s="75"/>
      <c r="E1" s="75"/>
      <c r="F1" s="75"/>
      <c r="G1" s="18" t="s">
        <v>189</v>
      </c>
      <c r="H1" s="75"/>
      <c r="I1" s="76" t="s">
        <v>375</v>
      </c>
      <c r="J1" s="76" t="s">
        <v>376</v>
      </c>
      <c r="K1" s="76" t="s">
        <v>377</v>
      </c>
      <c r="L1" s="76" t="s">
        <v>6705</v>
      </c>
      <c r="M1" s="76" t="s">
        <v>378</v>
      </c>
      <c r="N1" s="76" t="s">
        <v>379</v>
      </c>
      <c r="O1" s="76" t="s">
        <v>6704</v>
      </c>
      <c r="P1" s="76" t="s">
        <v>6703</v>
      </c>
      <c r="Q1" s="76" t="s">
        <v>6702</v>
      </c>
      <c r="R1" s="76" t="s">
        <v>6701</v>
      </c>
      <c r="S1" s="76" t="s">
        <v>1425</v>
      </c>
      <c r="T1" s="76" t="s">
        <v>6700</v>
      </c>
      <c r="V1" s="77" t="s">
        <v>6706</v>
      </c>
      <c r="X1" s="77" t="s">
        <v>6707</v>
      </c>
    </row>
    <row r="2" spans="1:24" ht="15.75" thickTop="1" x14ac:dyDescent="0.25">
      <c r="A2" s="64"/>
      <c r="B2" s="64" t="s">
        <v>3</v>
      </c>
      <c r="C2" s="64"/>
      <c r="D2" s="64"/>
      <c r="E2" s="64"/>
      <c r="F2" s="64"/>
      <c r="G2" s="64"/>
      <c r="H2" s="64"/>
      <c r="I2" s="64"/>
      <c r="J2" s="65"/>
      <c r="K2" s="64"/>
      <c r="L2" s="61"/>
      <c r="M2" s="64"/>
      <c r="N2" s="64"/>
      <c r="O2" s="64"/>
      <c r="P2" s="64"/>
      <c r="Q2" s="64"/>
      <c r="R2" s="66"/>
      <c r="S2" s="66"/>
      <c r="T2" s="66"/>
    </row>
    <row r="3" spans="1:24" x14ac:dyDescent="0.25">
      <c r="A3" s="64"/>
      <c r="B3" s="64"/>
      <c r="C3" s="64"/>
      <c r="D3" s="64" t="s">
        <v>4</v>
      </c>
      <c r="E3" s="64"/>
      <c r="F3" s="64"/>
      <c r="G3" s="64"/>
      <c r="H3" s="64"/>
      <c r="I3" s="64"/>
      <c r="J3" s="65"/>
      <c r="K3" s="64"/>
      <c r="L3" s="61"/>
      <c r="M3" s="64"/>
      <c r="N3" s="64"/>
      <c r="O3" s="64"/>
      <c r="P3" s="64"/>
      <c r="Q3" s="64"/>
      <c r="R3" s="66"/>
      <c r="S3" s="66"/>
      <c r="T3" s="66"/>
    </row>
    <row r="4" spans="1:24" x14ac:dyDescent="0.25">
      <c r="A4" s="64"/>
      <c r="B4" s="64"/>
      <c r="C4" s="64"/>
      <c r="D4" s="64"/>
      <c r="E4" s="64" t="s">
        <v>5</v>
      </c>
      <c r="F4" s="64"/>
      <c r="G4" s="64"/>
      <c r="H4" s="64"/>
      <c r="I4" s="64"/>
      <c r="J4" s="65"/>
      <c r="K4" s="64"/>
      <c r="L4" s="61"/>
      <c r="M4" s="64"/>
      <c r="N4" s="64"/>
      <c r="O4" s="64"/>
      <c r="P4" s="64"/>
      <c r="Q4" s="64"/>
      <c r="R4" s="66"/>
      <c r="S4" s="66"/>
      <c r="T4" s="66"/>
    </row>
    <row r="5" spans="1:24" x14ac:dyDescent="0.25">
      <c r="A5" s="64"/>
      <c r="B5" s="64"/>
      <c r="C5" s="64"/>
      <c r="D5" s="64"/>
      <c r="E5" s="64"/>
      <c r="F5" s="64" t="s">
        <v>8</v>
      </c>
      <c r="G5" s="64"/>
      <c r="H5" s="64"/>
      <c r="I5" s="64"/>
      <c r="J5" s="65"/>
      <c r="K5" s="64"/>
      <c r="L5" s="61"/>
      <c r="M5" s="64"/>
      <c r="N5" s="64"/>
      <c r="O5" s="64"/>
      <c r="P5" s="64"/>
      <c r="Q5" s="64"/>
      <c r="R5" s="66"/>
      <c r="S5" s="66"/>
      <c r="T5" s="66"/>
    </row>
    <row r="6" spans="1:24" x14ac:dyDescent="0.25">
      <c r="A6" s="67"/>
      <c r="B6" s="67"/>
      <c r="C6" s="67"/>
      <c r="D6" s="67"/>
      <c r="E6" s="67"/>
      <c r="F6" s="67"/>
      <c r="G6" s="67"/>
      <c r="H6" s="67"/>
      <c r="I6" s="67" t="s">
        <v>438</v>
      </c>
      <c r="J6" s="68">
        <v>43697</v>
      </c>
      <c r="K6" s="67" t="s">
        <v>6699</v>
      </c>
      <c r="L6" s="78"/>
      <c r="M6" s="67" t="s">
        <v>6698</v>
      </c>
      <c r="N6" s="67" t="s">
        <v>6697</v>
      </c>
      <c r="O6" s="67" t="s">
        <v>6641</v>
      </c>
      <c r="P6" s="79"/>
      <c r="Q6" s="67" t="s">
        <v>109</v>
      </c>
      <c r="R6" s="70"/>
      <c r="S6" s="70">
        <v>7160</v>
      </c>
      <c r="T6" s="70">
        <v>7160</v>
      </c>
    </row>
    <row r="7" spans="1:24" x14ac:dyDescent="0.25">
      <c r="A7" s="67"/>
      <c r="B7" s="67"/>
      <c r="C7" s="67"/>
      <c r="D7" s="67"/>
      <c r="E7" s="67"/>
      <c r="F7" s="67"/>
      <c r="G7" s="67"/>
      <c r="H7" s="67"/>
      <c r="I7" s="67" t="s">
        <v>383</v>
      </c>
      <c r="J7" s="68">
        <v>43738</v>
      </c>
      <c r="K7" s="67" t="s">
        <v>6673</v>
      </c>
      <c r="L7" s="80" t="s">
        <v>6642</v>
      </c>
      <c r="M7" s="67"/>
      <c r="N7" s="67" t="s">
        <v>6696</v>
      </c>
      <c r="O7" s="67" t="s">
        <v>6641</v>
      </c>
      <c r="P7" s="79"/>
      <c r="Q7" s="67" t="s">
        <v>6657</v>
      </c>
      <c r="R7" s="70"/>
      <c r="S7" s="70">
        <v>832402.41</v>
      </c>
      <c r="T7" s="70">
        <v>839562.41</v>
      </c>
    </row>
    <row r="8" spans="1:24" ht="15.75" thickBot="1" x14ac:dyDescent="0.3">
      <c r="A8" s="67"/>
      <c r="B8" s="67"/>
      <c r="C8" s="67"/>
      <c r="D8" s="67"/>
      <c r="E8" s="67"/>
      <c r="F8" s="67"/>
      <c r="G8" s="67"/>
      <c r="H8" s="67"/>
      <c r="I8" s="67" t="s">
        <v>383</v>
      </c>
      <c r="J8" s="68">
        <v>43769</v>
      </c>
      <c r="K8" s="67" t="s">
        <v>6686</v>
      </c>
      <c r="L8" s="80" t="s">
        <v>6642</v>
      </c>
      <c r="M8" s="67"/>
      <c r="N8" s="67" t="s">
        <v>6695</v>
      </c>
      <c r="O8" s="67" t="s">
        <v>6641</v>
      </c>
      <c r="P8" s="79"/>
      <c r="Q8" s="67" t="s">
        <v>6684</v>
      </c>
      <c r="R8" s="69"/>
      <c r="S8" s="69">
        <v>3500</v>
      </c>
      <c r="T8" s="69">
        <v>843062.41</v>
      </c>
    </row>
    <row r="9" spans="1:24" x14ac:dyDescent="0.25">
      <c r="A9" s="67"/>
      <c r="B9" s="67"/>
      <c r="C9" s="67"/>
      <c r="D9" s="67"/>
      <c r="E9" s="67"/>
      <c r="F9" s="67" t="s">
        <v>6694</v>
      </c>
      <c r="G9" s="67"/>
      <c r="H9" s="67"/>
      <c r="I9" s="67"/>
      <c r="J9" s="68"/>
      <c r="K9" s="67"/>
      <c r="L9" s="78"/>
      <c r="M9" s="67"/>
      <c r="N9" s="67"/>
      <c r="O9" s="67"/>
      <c r="P9" s="67"/>
      <c r="Q9" s="67"/>
      <c r="R9" s="70">
        <f>ROUND(SUM(R5:R8),5)</f>
        <v>0</v>
      </c>
      <c r="S9" s="70">
        <f>ROUND(SUM(S5:S8),5)</f>
        <v>843062.41</v>
      </c>
      <c r="T9" s="70">
        <f>T8</f>
        <v>843062.41</v>
      </c>
      <c r="V9" s="23">
        <f>'Approved Budget'!N6</f>
        <v>600000</v>
      </c>
      <c r="X9" s="60">
        <f>T9-V9</f>
        <v>243062.41000000003</v>
      </c>
    </row>
    <row r="10" spans="1:24" x14ac:dyDescent="0.25">
      <c r="A10" s="64"/>
      <c r="B10" s="64"/>
      <c r="C10" s="64"/>
      <c r="D10" s="64"/>
      <c r="E10" s="64"/>
      <c r="F10" s="64" t="s">
        <v>9</v>
      </c>
      <c r="G10" s="64"/>
      <c r="H10" s="64"/>
      <c r="I10" s="64"/>
      <c r="J10" s="65"/>
      <c r="K10" s="64"/>
      <c r="L10" s="61"/>
      <c r="M10" s="64"/>
      <c r="N10" s="64"/>
      <c r="O10" s="64"/>
      <c r="P10" s="64"/>
      <c r="Q10" s="64"/>
      <c r="R10" s="66"/>
      <c r="S10" s="66"/>
      <c r="T10" s="66"/>
    </row>
    <row r="11" spans="1:24" ht="15.75" thickBot="1" x14ac:dyDescent="0.3">
      <c r="A11" s="63"/>
      <c r="B11" s="63"/>
      <c r="C11" s="63"/>
      <c r="D11" s="63"/>
      <c r="E11" s="63"/>
      <c r="F11" s="63"/>
      <c r="G11" s="63"/>
      <c r="H11" s="67"/>
      <c r="I11" s="67" t="s">
        <v>438</v>
      </c>
      <c r="J11" s="68">
        <v>43682</v>
      </c>
      <c r="K11" s="67" t="s">
        <v>6693</v>
      </c>
      <c r="L11" s="78"/>
      <c r="M11" s="67" t="s">
        <v>6692</v>
      </c>
      <c r="N11" s="67" t="s">
        <v>6675</v>
      </c>
      <c r="O11" s="67" t="s">
        <v>6641</v>
      </c>
      <c r="P11" s="79"/>
      <c r="Q11" s="67" t="s">
        <v>109</v>
      </c>
      <c r="R11" s="69"/>
      <c r="S11" s="69">
        <v>8680</v>
      </c>
      <c r="T11" s="69">
        <v>8680</v>
      </c>
    </row>
    <row r="12" spans="1:24" x14ac:dyDescent="0.25">
      <c r="A12" s="67"/>
      <c r="B12" s="67"/>
      <c r="C12" s="67"/>
      <c r="D12" s="67"/>
      <c r="E12" s="67"/>
      <c r="F12" s="67" t="s">
        <v>6691</v>
      </c>
      <c r="G12" s="67"/>
      <c r="H12" s="67"/>
      <c r="I12" s="67"/>
      <c r="J12" s="68"/>
      <c r="K12" s="67"/>
      <c r="L12" s="78"/>
      <c r="M12" s="67"/>
      <c r="N12" s="67"/>
      <c r="O12" s="67"/>
      <c r="P12" s="67"/>
      <c r="Q12" s="67"/>
      <c r="R12" s="70">
        <f>ROUND(SUM(R10:R11),5)</f>
        <v>0</v>
      </c>
      <c r="S12" s="70">
        <f>ROUND(SUM(S10:S11),5)</f>
        <v>8680</v>
      </c>
      <c r="T12" s="70">
        <f>T11</f>
        <v>8680</v>
      </c>
    </row>
    <row r="13" spans="1:24" x14ac:dyDescent="0.25">
      <c r="A13" s="64"/>
      <c r="B13" s="64"/>
      <c r="C13" s="64"/>
      <c r="D13" s="64"/>
      <c r="E13" s="64"/>
      <c r="F13" s="64" t="s">
        <v>10</v>
      </c>
      <c r="G13" s="64"/>
      <c r="H13" s="64"/>
      <c r="I13" s="64"/>
      <c r="J13" s="65"/>
      <c r="K13" s="64"/>
      <c r="L13" s="61"/>
      <c r="M13" s="64"/>
      <c r="N13" s="64"/>
      <c r="O13" s="64"/>
      <c r="P13" s="64"/>
      <c r="Q13" s="64"/>
      <c r="R13" s="66"/>
      <c r="S13" s="66"/>
      <c r="T13" s="66"/>
    </row>
    <row r="14" spans="1:24" x14ac:dyDescent="0.25">
      <c r="A14" s="67"/>
      <c r="B14" s="67"/>
      <c r="C14" s="67"/>
      <c r="D14" s="67"/>
      <c r="E14" s="67"/>
      <c r="F14" s="67"/>
      <c r="G14" s="67"/>
      <c r="H14" s="67"/>
      <c r="I14" s="67" t="s">
        <v>438</v>
      </c>
      <c r="J14" s="68">
        <v>43696</v>
      </c>
      <c r="K14" s="67" t="s">
        <v>6690</v>
      </c>
      <c r="L14" s="78"/>
      <c r="M14" s="67" t="s">
        <v>6689</v>
      </c>
      <c r="N14" s="67" t="s">
        <v>6688</v>
      </c>
      <c r="O14" s="67" t="s">
        <v>6641</v>
      </c>
      <c r="P14" s="79"/>
      <c r="Q14" s="67" t="s">
        <v>109</v>
      </c>
      <c r="R14" s="70"/>
      <c r="S14" s="70">
        <v>400</v>
      </c>
      <c r="T14" s="70">
        <v>400</v>
      </c>
    </row>
    <row r="15" spans="1:24" x14ac:dyDescent="0.25">
      <c r="A15" s="67"/>
      <c r="B15" s="67"/>
      <c r="C15" s="67"/>
      <c r="D15" s="67"/>
      <c r="E15" s="67"/>
      <c r="F15" s="67"/>
      <c r="G15" s="67"/>
      <c r="H15" s="67"/>
      <c r="I15" s="67" t="s">
        <v>423</v>
      </c>
      <c r="J15" s="68">
        <v>43738</v>
      </c>
      <c r="K15" s="67"/>
      <c r="L15" s="78"/>
      <c r="M15" s="67"/>
      <c r="N15" s="67" t="s">
        <v>6687</v>
      </c>
      <c r="O15" s="67" t="s">
        <v>6641</v>
      </c>
      <c r="P15" s="79"/>
      <c r="Q15" s="67" t="s">
        <v>123</v>
      </c>
      <c r="R15" s="70"/>
      <c r="S15" s="70">
        <v>146134.13</v>
      </c>
      <c r="T15" s="70">
        <v>146534.13</v>
      </c>
    </row>
    <row r="16" spans="1:24" ht="15.75" thickBot="1" x14ac:dyDescent="0.3">
      <c r="A16" s="67"/>
      <c r="B16" s="67"/>
      <c r="C16" s="67"/>
      <c r="D16" s="67"/>
      <c r="E16" s="67"/>
      <c r="F16" s="67"/>
      <c r="G16" s="67"/>
      <c r="H16" s="67"/>
      <c r="I16" s="67" t="s">
        <v>383</v>
      </c>
      <c r="J16" s="68">
        <v>43769</v>
      </c>
      <c r="K16" s="67" t="s">
        <v>6686</v>
      </c>
      <c r="L16" s="80" t="s">
        <v>6642</v>
      </c>
      <c r="M16" s="67"/>
      <c r="N16" s="67" t="s">
        <v>6685</v>
      </c>
      <c r="O16" s="67" t="s">
        <v>6641</v>
      </c>
      <c r="P16" s="79"/>
      <c r="Q16" s="67" t="s">
        <v>6684</v>
      </c>
      <c r="R16" s="69"/>
      <c r="S16" s="69">
        <v>750</v>
      </c>
      <c r="T16" s="69">
        <v>147284.13</v>
      </c>
    </row>
    <row r="17" spans="1:24" x14ac:dyDescent="0.25">
      <c r="A17" s="67"/>
      <c r="B17" s="67"/>
      <c r="C17" s="67"/>
      <c r="D17" s="67"/>
      <c r="E17" s="67"/>
      <c r="F17" s="67" t="s">
        <v>6683</v>
      </c>
      <c r="G17" s="67"/>
      <c r="H17" s="67"/>
      <c r="I17" s="67"/>
      <c r="J17" s="68"/>
      <c r="K17" s="67"/>
      <c r="L17" s="78"/>
      <c r="M17" s="67"/>
      <c r="N17" s="67"/>
      <c r="O17" s="67"/>
      <c r="P17" s="67"/>
      <c r="Q17" s="67"/>
      <c r="R17" s="70">
        <f>ROUND(SUM(R13:R16),5)</f>
        <v>0</v>
      </c>
      <c r="S17" s="70">
        <f>ROUND(SUM(S13:S16),5)</f>
        <v>147284.13</v>
      </c>
      <c r="T17" s="70">
        <f>T16</f>
        <v>147284.13</v>
      </c>
      <c r="V17" s="23">
        <f>'Approved Budget'!N5</f>
        <v>700000</v>
      </c>
      <c r="X17" s="60">
        <f>T17-V17</f>
        <v>-552715.87</v>
      </c>
    </row>
    <row r="18" spans="1:24" x14ac:dyDescent="0.25">
      <c r="A18" s="64"/>
      <c r="B18" s="64"/>
      <c r="C18" s="64"/>
      <c r="D18" s="64"/>
      <c r="E18" s="64"/>
      <c r="F18" s="64" t="s">
        <v>12</v>
      </c>
      <c r="G18" s="64"/>
      <c r="H18" s="64"/>
      <c r="I18" s="64"/>
      <c r="J18" s="65"/>
      <c r="K18" s="64"/>
      <c r="L18" s="61"/>
      <c r="M18" s="64"/>
      <c r="N18" s="64"/>
      <c r="O18" s="64"/>
      <c r="P18" s="64"/>
      <c r="Q18" s="64"/>
      <c r="R18" s="66"/>
      <c r="S18" s="66"/>
      <c r="T18" s="66"/>
    </row>
    <row r="19" spans="1:24" x14ac:dyDescent="0.25">
      <c r="A19" s="67"/>
      <c r="B19" s="67"/>
      <c r="C19" s="67"/>
      <c r="D19" s="67"/>
      <c r="E19" s="67"/>
      <c r="F19" s="67"/>
      <c r="G19" s="67"/>
      <c r="H19" s="67"/>
      <c r="I19" s="67" t="s">
        <v>383</v>
      </c>
      <c r="J19" s="68">
        <v>43738</v>
      </c>
      <c r="K19" s="67" t="s">
        <v>6673</v>
      </c>
      <c r="L19" s="80" t="s">
        <v>6642</v>
      </c>
      <c r="M19" s="67"/>
      <c r="N19" s="67" t="s">
        <v>6671</v>
      </c>
      <c r="O19" s="67" t="s">
        <v>6641</v>
      </c>
      <c r="P19" s="79"/>
      <c r="Q19" s="67" t="s">
        <v>84</v>
      </c>
      <c r="R19" s="70"/>
      <c r="S19" s="70">
        <v>81507</v>
      </c>
      <c r="T19" s="70">
        <v>81507</v>
      </c>
    </row>
    <row r="20" spans="1:24" ht="15.75" thickBot="1" x14ac:dyDescent="0.3">
      <c r="A20" s="67"/>
      <c r="B20" s="67"/>
      <c r="C20" s="67"/>
      <c r="D20" s="67"/>
      <c r="E20" s="67"/>
      <c r="F20" s="67"/>
      <c r="G20" s="67"/>
      <c r="H20" s="67"/>
      <c r="I20" s="67" t="s">
        <v>383</v>
      </c>
      <c r="J20" s="68">
        <v>43739</v>
      </c>
      <c r="K20" s="67" t="s">
        <v>6672</v>
      </c>
      <c r="L20" s="80" t="s">
        <v>6642</v>
      </c>
      <c r="M20" s="67"/>
      <c r="N20" s="67" t="s">
        <v>6671</v>
      </c>
      <c r="O20" s="67" t="s">
        <v>6641</v>
      </c>
      <c r="P20" s="79"/>
      <c r="Q20" s="67" t="s">
        <v>84</v>
      </c>
      <c r="R20" s="70">
        <v>81507</v>
      </c>
      <c r="S20" s="70"/>
      <c r="T20" s="70">
        <v>0</v>
      </c>
    </row>
    <row r="21" spans="1:24" ht="15.75" thickBot="1" x14ac:dyDescent="0.3">
      <c r="A21" s="67"/>
      <c r="B21" s="67"/>
      <c r="C21" s="67"/>
      <c r="D21" s="67"/>
      <c r="E21" s="67"/>
      <c r="F21" s="67" t="s">
        <v>6682</v>
      </c>
      <c r="G21" s="67"/>
      <c r="H21" s="67"/>
      <c r="I21" s="67"/>
      <c r="J21" s="68"/>
      <c r="K21" s="67"/>
      <c r="L21" s="78"/>
      <c r="M21" s="67"/>
      <c r="N21" s="67"/>
      <c r="O21" s="67"/>
      <c r="P21" s="67"/>
      <c r="Q21" s="67"/>
      <c r="R21" s="72">
        <f>ROUND(SUM(R18:R20),5)</f>
        <v>81507</v>
      </c>
      <c r="S21" s="72">
        <f>ROUND(SUM(S18:S20),5)</f>
        <v>81507</v>
      </c>
      <c r="T21" s="72">
        <f>T20</f>
        <v>0</v>
      </c>
    </row>
    <row r="22" spans="1:24" ht="15.75" thickBot="1" x14ac:dyDescent="0.3">
      <c r="A22" s="67"/>
      <c r="B22" s="67"/>
      <c r="C22" s="67"/>
      <c r="D22" s="67"/>
      <c r="E22" s="67" t="s">
        <v>13</v>
      </c>
      <c r="F22" s="67"/>
      <c r="G22" s="67"/>
      <c r="H22" s="67"/>
      <c r="I22" s="67"/>
      <c r="J22" s="68"/>
      <c r="K22" s="67"/>
      <c r="L22" s="78"/>
      <c r="M22" s="67"/>
      <c r="N22" s="67"/>
      <c r="O22" s="67"/>
      <c r="P22" s="67"/>
      <c r="Q22" s="67"/>
      <c r="R22" s="72">
        <f>ROUND(R9+R12+R17+R21,5)</f>
        <v>81507</v>
      </c>
      <c r="S22" s="72">
        <f>ROUND(S9+S12+S17+S21,5)</f>
        <v>1080533.54</v>
      </c>
      <c r="T22" s="72">
        <f>ROUND(T9+T12+T17+T21,5)</f>
        <v>999026.54</v>
      </c>
    </row>
    <row r="23" spans="1:24" ht="15.75" thickBot="1" x14ac:dyDescent="0.3">
      <c r="A23" s="67"/>
      <c r="B23" s="67"/>
      <c r="C23" s="67"/>
      <c r="D23" s="67" t="s">
        <v>42</v>
      </c>
      <c r="E23" s="67"/>
      <c r="F23" s="67"/>
      <c r="G23" s="67"/>
      <c r="H23" s="67"/>
      <c r="I23" s="67"/>
      <c r="J23" s="68"/>
      <c r="K23" s="67"/>
      <c r="L23" s="78"/>
      <c r="M23" s="67"/>
      <c r="N23" s="67"/>
      <c r="O23" s="67"/>
      <c r="P23" s="67"/>
      <c r="Q23" s="67"/>
      <c r="R23" s="4">
        <f t="shared" ref="R23:T24" si="0">R22</f>
        <v>81507</v>
      </c>
      <c r="S23" s="4">
        <f t="shared" si="0"/>
        <v>1080533.54</v>
      </c>
      <c r="T23" s="4">
        <f t="shared" si="0"/>
        <v>999026.54</v>
      </c>
    </row>
    <row r="24" spans="1:24" x14ac:dyDescent="0.25">
      <c r="A24" s="67"/>
      <c r="B24" s="67"/>
      <c r="C24" s="67" t="s">
        <v>43</v>
      </c>
      <c r="D24" s="67"/>
      <c r="E24" s="67"/>
      <c r="F24" s="67"/>
      <c r="G24" s="67"/>
      <c r="H24" s="67"/>
      <c r="I24" s="67"/>
      <c r="J24" s="68"/>
      <c r="K24" s="67"/>
      <c r="L24" s="78"/>
      <c r="M24" s="67"/>
      <c r="N24" s="67"/>
      <c r="O24" s="67"/>
      <c r="P24" s="67"/>
      <c r="Q24" s="67"/>
      <c r="R24" s="70">
        <f t="shared" si="0"/>
        <v>81507</v>
      </c>
      <c r="S24" s="70">
        <f t="shared" si="0"/>
        <v>1080533.54</v>
      </c>
      <c r="T24" s="70">
        <f t="shared" si="0"/>
        <v>999026.54</v>
      </c>
      <c r="V24" s="23">
        <f>SUM(V9:V23)</f>
        <v>1300000</v>
      </c>
      <c r="X24" s="60">
        <f>T24-V24</f>
        <v>-300973.45999999996</v>
      </c>
    </row>
    <row r="25" spans="1:24" x14ac:dyDescent="0.25">
      <c r="A25" s="64"/>
      <c r="B25" s="64"/>
      <c r="C25" s="64"/>
      <c r="D25" s="64" t="s">
        <v>44</v>
      </c>
      <c r="E25" s="64"/>
      <c r="F25" s="64"/>
      <c r="G25" s="64"/>
      <c r="H25" s="64"/>
      <c r="I25" s="64"/>
      <c r="J25" s="65"/>
      <c r="K25" s="64"/>
      <c r="L25" s="61"/>
      <c r="M25" s="64"/>
      <c r="N25" s="64"/>
      <c r="O25" s="64"/>
      <c r="P25" s="64"/>
      <c r="Q25" s="64"/>
      <c r="R25" s="66"/>
      <c r="S25" s="66"/>
      <c r="T25" s="66"/>
    </row>
    <row r="26" spans="1:24" x14ac:dyDescent="0.25">
      <c r="A26" s="64"/>
      <c r="B26" s="64"/>
      <c r="C26" s="64"/>
      <c r="D26" s="64"/>
      <c r="E26" s="64" t="s">
        <v>57</v>
      </c>
      <c r="F26" s="64"/>
      <c r="G26" s="64"/>
      <c r="H26" s="64"/>
      <c r="I26" s="64"/>
      <c r="J26" s="65"/>
      <c r="K26" s="64"/>
      <c r="L26" s="61"/>
      <c r="M26" s="64"/>
      <c r="N26" s="64"/>
      <c r="O26" s="64"/>
      <c r="P26" s="64"/>
      <c r="Q26" s="64"/>
      <c r="R26" s="66"/>
      <c r="S26" s="66"/>
      <c r="T26" s="66"/>
    </row>
    <row r="27" spans="1:24" x14ac:dyDescent="0.25">
      <c r="A27" s="64"/>
      <c r="B27" s="64"/>
      <c r="C27" s="64"/>
      <c r="D27" s="64"/>
      <c r="E27" s="64"/>
      <c r="F27" s="64" t="s">
        <v>60</v>
      </c>
      <c r="G27" s="64"/>
      <c r="H27" s="64"/>
      <c r="I27" s="64"/>
      <c r="J27" s="65"/>
      <c r="K27" s="64"/>
      <c r="L27" s="61"/>
      <c r="M27" s="64"/>
      <c r="N27" s="64"/>
      <c r="O27" s="64"/>
      <c r="P27" s="64"/>
      <c r="Q27" s="64"/>
      <c r="R27" s="66"/>
      <c r="S27" s="66"/>
      <c r="T27" s="66"/>
    </row>
    <row r="28" spans="1:24" ht="15.75" thickBot="1" x14ac:dyDescent="0.3">
      <c r="A28" s="63"/>
      <c r="B28" s="63"/>
      <c r="C28" s="63"/>
      <c r="D28" s="63"/>
      <c r="E28" s="63"/>
      <c r="F28" s="63"/>
      <c r="G28" s="63"/>
      <c r="H28" s="67"/>
      <c r="I28" s="67" t="s">
        <v>390</v>
      </c>
      <c r="J28" s="68">
        <v>43769</v>
      </c>
      <c r="K28" s="67" t="s">
        <v>6681</v>
      </c>
      <c r="L28" s="78"/>
      <c r="M28" s="67" t="s">
        <v>318</v>
      </c>
      <c r="N28" s="67" t="s">
        <v>6680</v>
      </c>
      <c r="O28" s="67" t="s">
        <v>6641</v>
      </c>
      <c r="P28" s="79"/>
      <c r="Q28" s="67" t="s">
        <v>117</v>
      </c>
      <c r="R28" s="69">
        <v>20</v>
      </c>
      <c r="S28" s="69"/>
      <c r="T28" s="69">
        <v>20</v>
      </c>
    </row>
    <row r="29" spans="1:24" x14ac:dyDescent="0.25">
      <c r="A29" s="67"/>
      <c r="B29" s="67"/>
      <c r="C29" s="67"/>
      <c r="D29" s="67"/>
      <c r="E29" s="67"/>
      <c r="F29" s="67" t="s">
        <v>6679</v>
      </c>
      <c r="G29" s="67"/>
      <c r="H29" s="67"/>
      <c r="I29" s="67"/>
      <c r="J29" s="68"/>
      <c r="K29" s="67"/>
      <c r="L29" s="78"/>
      <c r="M29" s="67"/>
      <c r="N29" s="67"/>
      <c r="O29" s="67"/>
      <c r="P29" s="67"/>
      <c r="Q29" s="67"/>
      <c r="R29" s="70">
        <f>ROUND(SUM(R27:R28),5)</f>
        <v>20</v>
      </c>
      <c r="S29" s="70">
        <f>ROUND(SUM(S27:S28),5)</f>
        <v>0</v>
      </c>
      <c r="T29" s="70">
        <f>T28</f>
        <v>20</v>
      </c>
    </row>
    <row r="30" spans="1:24" x14ac:dyDescent="0.25">
      <c r="A30" s="64"/>
      <c r="B30" s="64"/>
      <c r="C30" s="64"/>
      <c r="D30" s="64"/>
      <c r="E30" s="64"/>
      <c r="F30" s="64" t="s">
        <v>76</v>
      </c>
      <c r="G30" s="64"/>
      <c r="H30" s="64"/>
      <c r="I30" s="64"/>
      <c r="J30" s="65"/>
      <c r="K30" s="64"/>
      <c r="L30" s="61"/>
      <c r="M30" s="64"/>
      <c r="N30" s="64"/>
      <c r="O30" s="64"/>
      <c r="P30" s="64"/>
      <c r="Q30" s="64"/>
      <c r="R30" s="66"/>
      <c r="S30" s="66"/>
      <c r="T30" s="66"/>
    </row>
    <row r="31" spans="1:24" x14ac:dyDescent="0.25">
      <c r="A31" s="64"/>
      <c r="B31" s="64"/>
      <c r="C31" s="64"/>
      <c r="D31" s="64"/>
      <c r="E31" s="64"/>
      <c r="F31" s="64"/>
      <c r="G31" s="64" t="s">
        <v>78</v>
      </c>
      <c r="H31" s="64"/>
      <c r="I31" s="64"/>
      <c r="J31" s="65"/>
      <c r="K31" s="64"/>
      <c r="L31" s="61"/>
      <c r="M31" s="64"/>
      <c r="N31" s="64"/>
      <c r="O31" s="64"/>
      <c r="P31" s="64"/>
      <c r="Q31" s="64"/>
      <c r="R31" s="66"/>
      <c r="S31" s="66"/>
      <c r="T31" s="66"/>
    </row>
    <row r="32" spans="1:24" x14ac:dyDescent="0.25">
      <c r="A32" s="67"/>
      <c r="B32" s="67"/>
      <c r="C32" s="67"/>
      <c r="D32" s="67"/>
      <c r="E32" s="67"/>
      <c r="F32" s="67"/>
      <c r="G32" s="67"/>
      <c r="H32" s="67"/>
      <c r="I32" s="67" t="s">
        <v>423</v>
      </c>
      <c r="J32" s="68">
        <v>43662</v>
      </c>
      <c r="K32" s="67"/>
      <c r="L32" s="78"/>
      <c r="M32" s="67"/>
      <c r="N32" s="67" t="s">
        <v>6677</v>
      </c>
      <c r="O32" s="67" t="s">
        <v>6641</v>
      </c>
      <c r="P32" s="79"/>
      <c r="Q32" s="67" t="s">
        <v>123</v>
      </c>
      <c r="R32" s="70">
        <v>1000.84</v>
      </c>
      <c r="S32" s="70"/>
      <c r="T32" s="70">
        <v>1000.84</v>
      </c>
    </row>
    <row r="33" spans="1:20" x14ac:dyDescent="0.25">
      <c r="A33" s="67"/>
      <c r="B33" s="67"/>
      <c r="C33" s="67"/>
      <c r="D33" s="67"/>
      <c r="E33" s="67"/>
      <c r="F33" s="67"/>
      <c r="G33" s="67"/>
      <c r="H33" s="67"/>
      <c r="I33" s="67" t="s">
        <v>423</v>
      </c>
      <c r="J33" s="68">
        <v>43669</v>
      </c>
      <c r="K33" s="67"/>
      <c r="L33" s="78"/>
      <c r="M33" s="67"/>
      <c r="N33" s="67" t="s">
        <v>6677</v>
      </c>
      <c r="O33" s="67" t="s">
        <v>6641</v>
      </c>
      <c r="P33" s="79"/>
      <c r="Q33" s="67" t="s">
        <v>123</v>
      </c>
      <c r="R33" s="70">
        <v>528.59</v>
      </c>
      <c r="S33" s="70"/>
      <c r="T33" s="70">
        <v>1529.43</v>
      </c>
    </row>
    <row r="34" spans="1:20" ht="15.75" thickBot="1" x14ac:dyDescent="0.3">
      <c r="A34" s="67"/>
      <c r="B34" s="67"/>
      <c r="C34" s="67"/>
      <c r="D34" s="67"/>
      <c r="E34" s="67"/>
      <c r="F34" s="67"/>
      <c r="G34" s="67"/>
      <c r="H34" s="67"/>
      <c r="I34" s="67" t="s">
        <v>423</v>
      </c>
      <c r="J34" s="68">
        <v>43676</v>
      </c>
      <c r="K34" s="67"/>
      <c r="L34" s="78"/>
      <c r="M34" s="67"/>
      <c r="N34" s="67" t="s">
        <v>6677</v>
      </c>
      <c r="O34" s="67" t="s">
        <v>6641</v>
      </c>
      <c r="P34" s="79"/>
      <c r="Q34" s="67" t="s">
        <v>123</v>
      </c>
      <c r="R34" s="70">
        <v>1498.14</v>
      </c>
      <c r="S34" s="70"/>
      <c r="T34" s="70">
        <v>3027.57</v>
      </c>
    </row>
    <row r="35" spans="1:20" ht="15.75" thickBot="1" x14ac:dyDescent="0.3">
      <c r="A35" s="67"/>
      <c r="B35" s="67"/>
      <c r="C35" s="67"/>
      <c r="D35" s="67"/>
      <c r="E35" s="67"/>
      <c r="F35" s="67"/>
      <c r="G35" s="67" t="s">
        <v>6678</v>
      </c>
      <c r="H35" s="67"/>
      <c r="I35" s="67"/>
      <c r="J35" s="68"/>
      <c r="K35" s="67"/>
      <c r="L35" s="78"/>
      <c r="M35" s="67"/>
      <c r="N35" s="67"/>
      <c r="O35" s="67"/>
      <c r="P35" s="67"/>
      <c r="Q35" s="67"/>
      <c r="R35" s="72">
        <f>ROUND(SUM(R31:R34),5)</f>
        <v>3027.57</v>
      </c>
      <c r="S35" s="72">
        <f>ROUND(SUM(S31:S34),5)</f>
        <v>0</v>
      </c>
      <c r="T35" s="72">
        <f>T34</f>
        <v>3027.57</v>
      </c>
    </row>
    <row r="36" spans="1:20" ht="15.75" thickBot="1" x14ac:dyDescent="0.3">
      <c r="A36" s="67"/>
      <c r="B36" s="67"/>
      <c r="C36" s="67"/>
      <c r="D36" s="67"/>
      <c r="E36" s="67"/>
      <c r="F36" s="67" t="s">
        <v>82</v>
      </c>
      <c r="G36" s="67"/>
      <c r="H36" s="67"/>
      <c r="I36" s="67"/>
      <c r="J36" s="68"/>
      <c r="K36" s="67"/>
      <c r="L36" s="78"/>
      <c r="M36" s="67"/>
      <c r="N36" s="67"/>
      <c r="O36" s="67"/>
      <c r="P36" s="67"/>
      <c r="Q36" s="67"/>
      <c r="R36" s="4">
        <f>R35</f>
        <v>3027.57</v>
      </c>
      <c r="S36" s="4">
        <f>S35</f>
        <v>0</v>
      </c>
      <c r="T36" s="4">
        <f>T35</f>
        <v>3027.57</v>
      </c>
    </row>
    <row r="37" spans="1:20" x14ac:dyDescent="0.25">
      <c r="A37" s="67"/>
      <c r="B37" s="67"/>
      <c r="C37" s="67"/>
      <c r="D37" s="67"/>
      <c r="E37" s="67" t="s">
        <v>83</v>
      </c>
      <c r="F37" s="67"/>
      <c r="G37" s="67"/>
      <c r="H37" s="67"/>
      <c r="I37" s="67"/>
      <c r="J37" s="68"/>
      <c r="K37" s="67"/>
      <c r="L37" s="78"/>
      <c r="M37" s="67"/>
      <c r="N37" s="67"/>
      <c r="O37" s="67"/>
      <c r="P37" s="67"/>
      <c r="Q37" s="67"/>
      <c r="R37" s="70">
        <f>ROUND(R29+R36,5)</f>
        <v>3047.57</v>
      </c>
      <c r="S37" s="70">
        <f>ROUND(S29+S36,5)</f>
        <v>0</v>
      </c>
      <c r="T37" s="70">
        <f>ROUND(T29+T36,5)</f>
        <v>3047.57</v>
      </c>
    </row>
    <row r="38" spans="1:20" x14ac:dyDescent="0.25">
      <c r="A38" s="64"/>
      <c r="B38" s="64"/>
      <c r="C38" s="64"/>
      <c r="D38" s="64"/>
      <c r="E38" s="64" t="s">
        <v>84</v>
      </c>
      <c r="F38" s="64"/>
      <c r="G38" s="64"/>
      <c r="H38" s="64"/>
      <c r="I38" s="64"/>
      <c r="J38" s="65"/>
      <c r="K38" s="64"/>
      <c r="L38" s="61"/>
      <c r="M38" s="64"/>
      <c r="N38" s="64"/>
      <c r="O38" s="64"/>
      <c r="P38" s="64"/>
      <c r="Q38" s="64"/>
      <c r="R38" s="66"/>
      <c r="S38" s="66"/>
      <c r="T38" s="66"/>
    </row>
    <row r="39" spans="1:20" x14ac:dyDescent="0.25">
      <c r="A39" s="67"/>
      <c r="B39" s="67"/>
      <c r="C39" s="67"/>
      <c r="D39" s="67"/>
      <c r="E39" s="67"/>
      <c r="F39" s="67"/>
      <c r="G39" s="67"/>
      <c r="H39" s="67"/>
      <c r="I39" s="67" t="s">
        <v>423</v>
      </c>
      <c r="J39" s="68">
        <v>43738</v>
      </c>
      <c r="K39" s="67"/>
      <c r="L39" s="78"/>
      <c r="M39" s="67"/>
      <c r="N39" s="67" t="s">
        <v>6677</v>
      </c>
      <c r="O39" s="67" t="s">
        <v>6641</v>
      </c>
      <c r="P39" s="79"/>
      <c r="Q39" s="67" t="s">
        <v>123</v>
      </c>
      <c r="R39" s="70">
        <v>3869.16</v>
      </c>
      <c r="S39" s="70"/>
      <c r="T39" s="70">
        <v>3869.16</v>
      </c>
    </row>
    <row r="40" spans="1:20" x14ac:dyDescent="0.25">
      <c r="A40" s="67"/>
      <c r="B40" s="67"/>
      <c r="C40" s="67"/>
      <c r="D40" s="67"/>
      <c r="E40" s="67"/>
      <c r="F40" s="67"/>
      <c r="G40" s="67"/>
      <c r="H40" s="67"/>
      <c r="I40" s="67" t="s">
        <v>383</v>
      </c>
      <c r="J40" s="68">
        <v>43738</v>
      </c>
      <c r="K40" s="67" t="s">
        <v>6676</v>
      </c>
      <c r="L40" s="80" t="s">
        <v>6642</v>
      </c>
      <c r="M40" s="67"/>
      <c r="N40" s="67" t="s">
        <v>6675</v>
      </c>
      <c r="O40" s="67" t="s">
        <v>6641</v>
      </c>
      <c r="P40" s="79"/>
      <c r="Q40" s="67" t="s">
        <v>6674</v>
      </c>
      <c r="R40" s="70">
        <v>144755.97</v>
      </c>
      <c r="S40" s="70"/>
      <c r="T40" s="70">
        <v>148625.13</v>
      </c>
    </row>
    <row r="41" spans="1:20" x14ac:dyDescent="0.25">
      <c r="A41" s="67"/>
      <c r="B41" s="67"/>
      <c r="C41" s="67"/>
      <c r="D41" s="67"/>
      <c r="E41" s="67"/>
      <c r="F41" s="67"/>
      <c r="G41" s="67"/>
      <c r="H41" s="67"/>
      <c r="I41" s="67" t="s">
        <v>383</v>
      </c>
      <c r="J41" s="68">
        <v>43738</v>
      </c>
      <c r="K41" s="67" t="s">
        <v>6673</v>
      </c>
      <c r="L41" s="80" t="s">
        <v>6642</v>
      </c>
      <c r="M41" s="67"/>
      <c r="N41" s="67" t="s">
        <v>6671</v>
      </c>
      <c r="O41" s="67" t="s">
        <v>6641</v>
      </c>
      <c r="P41" s="79"/>
      <c r="Q41" s="67" t="s">
        <v>84</v>
      </c>
      <c r="R41" s="70">
        <v>510322</v>
      </c>
      <c r="S41" s="70"/>
      <c r="T41" s="70">
        <v>658947.13</v>
      </c>
    </row>
    <row r="42" spans="1:20" x14ac:dyDescent="0.25">
      <c r="A42" s="67"/>
      <c r="B42" s="67"/>
      <c r="C42" s="67"/>
      <c r="D42" s="67"/>
      <c r="E42" s="67"/>
      <c r="F42" s="67"/>
      <c r="G42" s="67"/>
      <c r="H42" s="67"/>
      <c r="I42" s="67" t="s">
        <v>383</v>
      </c>
      <c r="J42" s="68">
        <v>43739</v>
      </c>
      <c r="K42" s="67" t="s">
        <v>6672</v>
      </c>
      <c r="L42" s="80" t="s">
        <v>6642</v>
      </c>
      <c r="M42" s="67"/>
      <c r="N42" s="67" t="s">
        <v>6671</v>
      </c>
      <c r="O42" s="67" t="s">
        <v>6641</v>
      </c>
      <c r="P42" s="79"/>
      <c r="Q42" s="67" t="s">
        <v>84</v>
      </c>
      <c r="R42" s="70"/>
      <c r="S42" s="70">
        <v>510322</v>
      </c>
      <c r="T42" s="70">
        <v>148625.13</v>
      </c>
    </row>
    <row r="43" spans="1:20" x14ac:dyDescent="0.25">
      <c r="A43" s="67"/>
      <c r="B43" s="67"/>
      <c r="C43" s="67"/>
      <c r="D43" s="67"/>
      <c r="E43" s="67"/>
      <c r="F43" s="67"/>
      <c r="G43" s="67"/>
      <c r="H43" s="67"/>
      <c r="I43" s="67" t="s">
        <v>390</v>
      </c>
      <c r="J43" s="68">
        <v>43739</v>
      </c>
      <c r="K43" s="67" t="s">
        <v>6670</v>
      </c>
      <c r="L43" s="78"/>
      <c r="M43" s="67" t="s">
        <v>373</v>
      </c>
      <c r="N43" s="67" t="s">
        <v>6669</v>
      </c>
      <c r="O43" s="67" t="s">
        <v>6641</v>
      </c>
      <c r="P43" s="79"/>
      <c r="Q43" s="67" t="s">
        <v>117</v>
      </c>
      <c r="R43" s="70">
        <v>394403.94</v>
      </c>
      <c r="S43" s="70"/>
      <c r="T43" s="70">
        <v>543029.06999999995</v>
      </c>
    </row>
    <row r="44" spans="1:20" x14ac:dyDescent="0.25">
      <c r="A44" s="67"/>
      <c r="B44" s="67"/>
      <c r="C44" s="67"/>
      <c r="D44" s="67"/>
      <c r="E44" s="67"/>
      <c r="F44" s="67"/>
      <c r="G44" s="67"/>
      <c r="H44" s="67"/>
      <c r="I44" s="67" t="s">
        <v>390</v>
      </c>
      <c r="J44" s="68">
        <v>43740</v>
      </c>
      <c r="K44" s="67" t="s">
        <v>6668</v>
      </c>
      <c r="L44" s="78"/>
      <c r="M44" s="67" t="s">
        <v>357</v>
      </c>
      <c r="N44" s="67" t="s">
        <v>6667</v>
      </c>
      <c r="O44" s="67" t="s">
        <v>6641</v>
      </c>
      <c r="P44" s="79"/>
      <c r="Q44" s="67" t="s">
        <v>117</v>
      </c>
      <c r="R44" s="70">
        <v>23800</v>
      </c>
      <c r="S44" s="70"/>
      <c r="T44" s="70">
        <v>566829.06999999995</v>
      </c>
    </row>
    <row r="45" spans="1:20" x14ac:dyDescent="0.25">
      <c r="A45" s="67"/>
      <c r="B45" s="67"/>
      <c r="C45" s="67"/>
      <c r="D45" s="67"/>
      <c r="E45" s="67"/>
      <c r="F45" s="67"/>
      <c r="G45" s="67"/>
      <c r="H45" s="67"/>
      <c r="I45" s="67" t="s">
        <v>390</v>
      </c>
      <c r="J45" s="68">
        <v>43740</v>
      </c>
      <c r="K45" s="67" t="s">
        <v>6666</v>
      </c>
      <c r="L45" s="78"/>
      <c r="M45" s="67" t="s">
        <v>6665</v>
      </c>
      <c r="N45" s="67" t="s">
        <v>6664</v>
      </c>
      <c r="O45" s="67" t="s">
        <v>6641</v>
      </c>
      <c r="P45" s="79"/>
      <c r="Q45" s="67" t="s">
        <v>117</v>
      </c>
      <c r="R45" s="70">
        <v>200</v>
      </c>
      <c r="S45" s="70"/>
      <c r="T45" s="70">
        <v>567029.06999999995</v>
      </c>
    </row>
    <row r="46" spans="1:20" x14ac:dyDescent="0.25">
      <c r="A46" s="67"/>
      <c r="B46" s="67"/>
      <c r="C46" s="67"/>
      <c r="D46" s="67"/>
      <c r="E46" s="67"/>
      <c r="F46" s="67"/>
      <c r="G46" s="67"/>
      <c r="H46" s="67"/>
      <c r="I46" s="67" t="s">
        <v>390</v>
      </c>
      <c r="J46" s="68">
        <v>43742</v>
      </c>
      <c r="K46" s="67" t="s">
        <v>6663</v>
      </c>
      <c r="L46" s="78"/>
      <c r="M46" s="67" t="s">
        <v>5983</v>
      </c>
      <c r="N46" s="67" t="s">
        <v>6662</v>
      </c>
      <c r="O46" s="67" t="s">
        <v>6641</v>
      </c>
      <c r="P46" s="79"/>
      <c r="Q46" s="67" t="s">
        <v>117</v>
      </c>
      <c r="R46" s="70">
        <v>22428.3</v>
      </c>
      <c r="S46" s="70"/>
      <c r="T46" s="70">
        <v>589457.37</v>
      </c>
    </row>
    <row r="47" spans="1:20" x14ac:dyDescent="0.25">
      <c r="A47" s="67"/>
      <c r="B47" s="67"/>
      <c r="C47" s="67"/>
      <c r="D47" s="67"/>
      <c r="E47" s="67"/>
      <c r="F47" s="67"/>
      <c r="G47" s="67"/>
      <c r="H47" s="67"/>
      <c r="I47" s="67" t="s">
        <v>390</v>
      </c>
      <c r="J47" s="68">
        <v>43752</v>
      </c>
      <c r="K47" s="67" t="s">
        <v>6661</v>
      </c>
      <c r="L47" s="78"/>
      <c r="M47" s="67" t="s">
        <v>350</v>
      </c>
      <c r="N47" s="67" t="s">
        <v>6660</v>
      </c>
      <c r="O47" s="67" t="s">
        <v>6641</v>
      </c>
      <c r="P47" s="79"/>
      <c r="Q47" s="67" t="s">
        <v>117</v>
      </c>
      <c r="R47" s="70">
        <v>164.75</v>
      </c>
      <c r="S47" s="70"/>
      <c r="T47" s="70">
        <v>589622.12</v>
      </c>
    </row>
    <row r="48" spans="1:20" x14ac:dyDescent="0.25">
      <c r="A48" s="67"/>
      <c r="B48" s="67"/>
      <c r="C48" s="67"/>
      <c r="D48" s="67"/>
      <c r="E48" s="67"/>
      <c r="F48" s="67"/>
      <c r="G48" s="67"/>
      <c r="H48" s="67"/>
      <c r="I48" s="67" t="s">
        <v>383</v>
      </c>
      <c r="J48" s="68">
        <v>43769</v>
      </c>
      <c r="K48" s="67" t="s">
        <v>6659</v>
      </c>
      <c r="L48" s="80" t="s">
        <v>6642</v>
      </c>
      <c r="M48" s="67"/>
      <c r="N48" s="67" t="s">
        <v>6658</v>
      </c>
      <c r="O48" s="67" t="s">
        <v>6641</v>
      </c>
      <c r="P48" s="79"/>
      <c r="Q48" s="67" t="s">
        <v>6657</v>
      </c>
      <c r="R48" s="70">
        <v>658.01</v>
      </c>
      <c r="S48" s="70"/>
      <c r="T48" s="70">
        <v>590280.13</v>
      </c>
    </row>
    <row r="49" spans="1:24" ht="15.75" thickBot="1" x14ac:dyDescent="0.3">
      <c r="A49" s="67"/>
      <c r="B49" s="67"/>
      <c r="C49" s="67"/>
      <c r="D49" s="67"/>
      <c r="E49" s="67"/>
      <c r="F49" s="67"/>
      <c r="G49" s="67"/>
      <c r="H49" s="67"/>
      <c r="I49" s="67" t="s">
        <v>390</v>
      </c>
      <c r="J49" s="68">
        <v>43769</v>
      </c>
      <c r="K49" s="67" t="s">
        <v>6656</v>
      </c>
      <c r="L49" s="78"/>
      <c r="M49" s="67" t="s">
        <v>311</v>
      </c>
      <c r="N49" s="67" t="s">
        <v>6655</v>
      </c>
      <c r="O49" s="67" t="s">
        <v>6641</v>
      </c>
      <c r="P49" s="79"/>
      <c r="Q49" s="67" t="s">
        <v>117</v>
      </c>
      <c r="R49" s="69">
        <v>10500</v>
      </c>
      <c r="S49" s="69"/>
      <c r="T49" s="69">
        <v>600780.13</v>
      </c>
    </row>
    <row r="50" spans="1:24" x14ac:dyDescent="0.25">
      <c r="A50" s="67"/>
      <c r="B50" s="67"/>
      <c r="C50" s="67"/>
      <c r="D50" s="67"/>
      <c r="E50" s="67" t="s">
        <v>86</v>
      </c>
      <c r="F50" s="67"/>
      <c r="G50" s="67"/>
      <c r="H50" s="67"/>
      <c r="I50" s="67"/>
      <c r="J50" s="68"/>
      <c r="K50" s="67"/>
      <c r="L50" s="78"/>
      <c r="M50" s="67"/>
      <c r="N50" s="67"/>
      <c r="O50" s="67"/>
      <c r="P50" s="67"/>
      <c r="Q50" s="67"/>
      <c r="R50" s="70">
        <f>ROUND(SUM(R38:R49),5)</f>
        <v>1111102.1299999999</v>
      </c>
      <c r="S50" s="70">
        <f>ROUND(SUM(S38:S49),5)</f>
        <v>510322</v>
      </c>
      <c r="T50" s="70">
        <f>T49</f>
        <v>600780.13</v>
      </c>
    </row>
    <row r="51" spans="1:24" x14ac:dyDescent="0.25">
      <c r="A51" s="64"/>
      <c r="B51" s="64"/>
      <c r="C51" s="64"/>
      <c r="D51" s="64"/>
      <c r="E51" s="64" t="s">
        <v>87</v>
      </c>
      <c r="F51" s="64"/>
      <c r="G51" s="64"/>
      <c r="H51" s="64"/>
      <c r="I51" s="64"/>
      <c r="J51" s="65"/>
      <c r="K51" s="64"/>
      <c r="L51" s="61"/>
      <c r="M51" s="64"/>
      <c r="N51" s="64"/>
      <c r="O51" s="64"/>
      <c r="P51" s="64"/>
      <c r="Q51" s="64"/>
      <c r="R51" s="66"/>
      <c r="S51" s="66"/>
      <c r="T51" s="66"/>
    </row>
    <row r="52" spans="1:24" x14ac:dyDescent="0.25">
      <c r="A52" s="67"/>
      <c r="B52" s="67"/>
      <c r="C52" s="67"/>
      <c r="D52" s="67"/>
      <c r="E52" s="67"/>
      <c r="F52" s="67"/>
      <c r="G52" s="67"/>
      <c r="H52" s="67"/>
      <c r="I52" s="67" t="s">
        <v>390</v>
      </c>
      <c r="J52" s="68">
        <v>43741</v>
      </c>
      <c r="K52" s="67" t="s">
        <v>6654</v>
      </c>
      <c r="L52" s="78"/>
      <c r="M52" s="67" t="s">
        <v>374</v>
      </c>
      <c r="N52" s="67" t="s">
        <v>6653</v>
      </c>
      <c r="O52" s="67" t="s">
        <v>6641</v>
      </c>
      <c r="P52" s="79"/>
      <c r="Q52" s="67" t="s">
        <v>117</v>
      </c>
      <c r="R52" s="70">
        <v>25160</v>
      </c>
      <c r="S52" s="70"/>
      <c r="T52" s="70">
        <v>25160</v>
      </c>
    </row>
    <row r="53" spans="1:24" x14ac:dyDescent="0.25">
      <c r="A53" s="67"/>
      <c r="B53" s="67"/>
      <c r="C53" s="67"/>
      <c r="D53" s="67"/>
      <c r="E53" s="67"/>
      <c r="F53" s="67"/>
      <c r="G53" s="67"/>
      <c r="H53" s="67"/>
      <c r="I53" s="67" t="s">
        <v>390</v>
      </c>
      <c r="J53" s="68">
        <v>43746</v>
      </c>
      <c r="K53" s="67" t="s">
        <v>6652</v>
      </c>
      <c r="L53" s="78"/>
      <c r="M53" s="67" t="s">
        <v>6651</v>
      </c>
      <c r="N53" s="67" t="s">
        <v>6650</v>
      </c>
      <c r="O53" s="67" t="s">
        <v>6641</v>
      </c>
      <c r="P53" s="79"/>
      <c r="Q53" s="67" t="s">
        <v>117</v>
      </c>
      <c r="R53" s="70">
        <v>12240</v>
      </c>
      <c r="S53" s="70"/>
      <c r="T53" s="70">
        <v>37400</v>
      </c>
    </row>
    <row r="54" spans="1:24" x14ac:dyDescent="0.25">
      <c r="A54" s="67"/>
      <c r="B54" s="67"/>
      <c r="C54" s="67"/>
      <c r="D54" s="67"/>
      <c r="E54" s="67"/>
      <c r="F54" s="67"/>
      <c r="G54" s="67"/>
      <c r="H54" s="67"/>
      <c r="I54" s="67" t="s">
        <v>390</v>
      </c>
      <c r="J54" s="68">
        <v>43747</v>
      </c>
      <c r="K54" s="67" t="s">
        <v>6649</v>
      </c>
      <c r="L54" s="78"/>
      <c r="M54" s="67" t="s">
        <v>6648</v>
      </c>
      <c r="N54" s="67" t="s">
        <v>6647</v>
      </c>
      <c r="O54" s="67" t="s">
        <v>6641</v>
      </c>
      <c r="P54" s="79"/>
      <c r="Q54" s="67" t="s">
        <v>117</v>
      </c>
      <c r="R54" s="70">
        <v>7820</v>
      </c>
      <c r="S54" s="70"/>
      <c r="T54" s="70">
        <v>45220</v>
      </c>
    </row>
    <row r="55" spans="1:24" ht="15.75" thickBot="1" x14ac:dyDescent="0.3">
      <c r="A55" s="67"/>
      <c r="B55" s="67"/>
      <c r="C55" s="67"/>
      <c r="D55" s="67"/>
      <c r="E55" s="67"/>
      <c r="F55" s="67"/>
      <c r="G55" s="67"/>
      <c r="H55" s="67"/>
      <c r="I55" s="67" t="s">
        <v>390</v>
      </c>
      <c r="J55" s="68">
        <v>43754</v>
      </c>
      <c r="K55" s="67" t="s">
        <v>6646</v>
      </c>
      <c r="L55" s="78"/>
      <c r="M55" s="67" t="s">
        <v>6645</v>
      </c>
      <c r="N55" s="67" t="s">
        <v>6644</v>
      </c>
      <c r="O55" s="67" t="s">
        <v>6641</v>
      </c>
      <c r="P55" s="79"/>
      <c r="Q55" s="67" t="s">
        <v>117</v>
      </c>
      <c r="R55" s="69">
        <v>6120</v>
      </c>
      <c r="S55" s="69"/>
      <c r="T55" s="69">
        <v>51340</v>
      </c>
    </row>
    <row r="56" spans="1:24" x14ac:dyDescent="0.25">
      <c r="A56" s="67"/>
      <c r="B56" s="67"/>
      <c r="C56" s="67"/>
      <c r="D56" s="67"/>
      <c r="E56" s="67" t="s">
        <v>6643</v>
      </c>
      <c r="F56" s="67"/>
      <c r="G56" s="67"/>
      <c r="H56" s="67"/>
      <c r="I56" s="67"/>
      <c r="J56" s="68"/>
      <c r="K56" s="67"/>
      <c r="L56" s="78"/>
      <c r="M56" s="67"/>
      <c r="N56" s="67"/>
      <c r="O56" s="67"/>
      <c r="P56" s="67"/>
      <c r="Q56" s="67"/>
      <c r="R56" s="70">
        <f>ROUND(SUM(R51:R55),5)</f>
        <v>51340</v>
      </c>
      <c r="S56" s="70">
        <f>ROUND(SUM(S51:S55),5)</f>
        <v>0</v>
      </c>
      <c r="T56" s="70">
        <f>T55</f>
        <v>51340</v>
      </c>
    </row>
    <row r="57" spans="1:24" x14ac:dyDescent="0.25">
      <c r="A57" s="64"/>
      <c r="B57" s="64"/>
      <c r="C57" s="64"/>
      <c r="D57" s="64"/>
      <c r="E57" s="64" t="s">
        <v>88</v>
      </c>
      <c r="F57" s="64"/>
      <c r="G57" s="64"/>
      <c r="H57" s="64"/>
      <c r="I57" s="64"/>
      <c r="J57" s="65"/>
      <c r="K57" s="64"/>
      <c r="L57" s="61"/>
      <c r="M57" s="64"/>
      <c r="N57" s="64"/>
      <c r="O57" s="64"/>
      <c r="P57" s="64"/>
      <c r="Q57" s="64"/>
      <c r="R57" s="66"/>
      <c r="S57" s="66"/>
      <c r="T57" s="66"/>
    </row>
    <row r="58" spans="1:24" ht="15.75" thickBot="1" x14ac:dyDescent="0.3">
      <c r="A58" s="63"/>
      <c r="B58" s="63"/>
      <c r="C58" s="63"/>
      <c r="D58" s="63"/>
      <c r="E58" s="63"/>
      <c r="F58" s="63"/>
      <c r="G58" s="63"/>
      <c r="H58" s="67"/>
      <c r="I58" s="67" t="s">
        <v>383</v>
      </c>
      <c r="J58" s="68">
        <v>43769</v>
      </c>
      <c r="K58" s="67" t="s">
        <v>444</v>
      </c>
      <c r="L58" s="80" t="s">
        <v>6642</v>
      </c>
      <c r="M58" s="67"/>
      <c r="N58" s="67" t="s">
        <v>5362</v>
      </c>
      <c r="O58" s="67" t="s">
        <v>6641</v>
      </c>
      <c r="P58" s="79"/>
      <c r="Q58" s="67" t="s">
        <v>88</v>
      </c>
      <c r="R58" s="70"/>
      <c r="S58" s="70">
        <v>11454.39</v>
      </c>
      <c r="T58" s="70">
        <v>-11454.39</v>
      </c>
    </row>
    <row r="59" spans="1:24" ht="15.75" thickBot="1" x14ac:dyDescent="0.3">
      <c r="A59" s="67"/>
      <c r="B59" s="67"/>
      <c r="C59" s="67"/>
      <c r="D59" s="67"/>
      <c r="E59" s="67" t="s">
        <v>90</v>
      </c>
      <c r="F59" s="67"/>
      <c r="G59" s="67"/>
      <c r="H59" s="67"/>
      <c r="I59" s="67"/>
      <c r="J59" s="68"/>
      <c r="K59" s="67"/>
      <c r="L59" s="78"/>
      <c r="M59" s="67"/>
      <c r="N59" s="67"/>
      <c r="O59" s="67"/>
      <c r="P59" s="67"/>
      <c r="Q59" s="67"/>
      <c r="R59" s="72">
        <v>0</v>
      </c>
      <c r="S59" s="72">
        <v>11454.39</v>
      </c>
      <c r="T59" s="72">
        <v>-11454.39</v>
      </c>
    </row>
    <row r="60" spans="1:24" ht="15.75" thickBot="1" x14ac:dyDescent="0.3">
      <c r="A60" s="67"/>
      <c r="B60" s="67"/>
      <c r="C60" s="67"/>
      <c r="D60" s="67" t="s">
        <v>103</v>
      </c>
      <c r="E60" s="67"/>
      <c r="F60" s="67"/>
      <c r="G60" s="67"/>
      <c r="H60" s="67"/>
      <c r="I60" s="67"/>
      <c r="J60" s="68"/>
      <c r="K60" s="67"/>
      <c r="L60" s="78"/>
      <c r="M60" s="67"/>
      <c r="N60" s="67"/>
      <c r="O60" s="67"/>
      <c r="P60" s="67"/>
      <c r="Q60" s="67"/>
      <c r="R60" s="72">
        <f>ROUND(R37+R50+R56+R59,5)</f>
        <v>1165489.7</v>
      </c>
      <c r="S60" s="72">
        <f>ROUND(S37+S50+S56+S59,5)</f>
        <v>521776.39</v>
      </c>
      <c r="T60" s="72">
        <f>ROUND(T37+T50+T56+T59,5)</f>
        <v>643713.31000000006</v>
      </c>
      <c r="V60" s="23">
        <f>'Approved Budget'!N17</f>
        <v>700000</v>
      </c>
      <c r="X60" s="60">
        <f>T60-V60</f>
        <v>-56286.689999999944</v>
      </c>
    </row>
    <row r="61" spans="1:24" ht="15.75" thickBot="1" x14ac:dyDescent="0.3">
      <c r="A61" s="67"/>
      <c r="B61" s="67" t="s">
        <v>104</v>
      </c>
      <c r="C61" s="67"/>
      <c r="D61" s="67"/>
      <c r="E61" s="67"/>
      <c r="F61" s="67"/>
      <c r="G61" s="67"/>
      <c r="H61" s="67"/>
      <c r="I61" s="67"/>
      <c r="J61" s="68"/>
      <c r="K61" s="67"/>
      <c r="L61" s="78"/>
      <c r="M61" s="67"/>
      <c r="N61" s="67"/>
      <c r="O61" s="67"/>
      <c r="P61" s="67"/>
      <c r="Q61" s="67"/>
      <c r="R61" s="72">
        <f>ROUND(R24+R60,5)</f>
        <v>1246996.7</v>
      </c>
      <c r="S61" s="72">
        <f>ROUND(S24+S60,5)</f>
        <v>1602309.93</v>
      </c>
      <c r="T61" s="72">
        <f>ROUND(T24-T60,5)</f>
        <v>355313.23</v>
      </c>
    </row>
    <row r="62" spans="1:24" s="74" customFormat="1" ht="12" thickBot="1" x14ac:dyDescent="0.25">
      <c r="A62" s="64" t="s">
        <v>105</v>
      </c>
      <c r="B62" s="64"/>
      <c r="C62" s="64"/>
      <c r="D62" s="64"/>
      <c r="E62" s="64"/>
      <c r="F62" s="64"/>
      <c r="G62" s="64"/>
      <c r="H62" s="64"/>
      <c r="I62" s="64"/>
      <c r="J62" s="65"/>
      <c r="K62" s="64"/>
      <c r="L62" s="61"/>
      <c r="M62" s="64"/>
      <c r="N62" s="64"/>
      <c r="O62" s="64"/>
      <c r="P62" s="64"/>
      <c r="Q62" s="64"/>
      <c r="R62" s="73">
        <f>R61</f>
        <v>1246996.7</v>
      </c>
      <c r="S62" s="73">
        <f>S61</f>
        <v>1602309.93</v>
      </c>
      <c r="T62" s="73">
        <f>T61</f>
        <v>355313.23</v>
      </c>
      <c r="V62" s="57">
        <f>V24-V60</f>
        <v>600000</v>
      </c>
      <c r="X62" s="81">
        <f>T62-V62</f>
        <v>-244686.77000000002</v>
      </c>
    </row>
    <row r="63" spans="1:24" ht="15.75" thickTop="1" x14ac:dyDescent="0.25"/>
  </sheetData>
  <hyperlinks>
    <hyperlink ref="G1" location="Contents!A1" display="Contents" xr:uid="{824FAD32-E5CC-4B38-BC3B-639DB3FFD13A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66675</xdr:colOff>
                <xdr:row>0</xdr:row>
                <xdr:rowOff>171450</xdr:rowOff>
              </to>
            </anchor>
          </controlPr>
        </control>
      </mc:Choice>
      <mc:Fallback>
        <control shapeId="17409" r:id="rId3" name="TextBox1"/>
      </mc:Fallback>
    </mc:AlternateContent>
    <mc:AlternateContent xmlns:mc="http://schemas.openxmlformats.org/markup-compatibility/2006">
      <mc:Choice Requires="x14">
        <control shapeId="17410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66675</xdr:colOff>
                <xdr:row>0</xdr:row>
                <xdr:rowOff>171450</xdr:rowOff>
              </to>
            </anchor>
          </controlPr>
        </control>
      </mc:Choice>
      <mc:Fallback>
        <control shapeId="17410" r:id="rId5" name="TextBox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D63A-A1FA-4909-8156-EED9F9A4562D}">
  <sheetPr codeName="Sheet4"/>
  <dimension ref="A1:W62"/>
  <sheetViews>
    <sheetView workbookViewId="0">
      <pane xSplit="7" ySplit="1" topLeftCell="M38" activePane="bottomRight" state="frozen"/>
      <selection pane="topRight" activeCell="H1" sqref="H1"/>
      <selection pane="bottomLeft" activeCell="A2" sqref="A2"/>
      <selection pane="bottomRight" activeCell="F1" sqref="F1"/>
    </sheetView>
  </sheetViews>
  <sheetFormatPr defaultRowHeight="15" x14ac:dyDescent="0.25"/>
  <cols>
    <col min="1" max="5" width="3" style="62" customWidth="1"/>
    <col min="6" max="6" width="25.28515625" style="62" customWidth="1"/>
    <col min="7" max="7" width="2.28515625" style="62" customWidth="1"/>
    <col min="8" max="8" width="11.85546875" style="62" bestFit="1" customWidth="1"/>
    <col min="9" max="9" width="8.7109375" style="62" bestFit="1" customWidth="1"/>
    <col min="10" max="10" width="12.28515625" style="62" bestFit="1" customWidth="1"/>
    <col min="11" max="11" width="3.5703125" style="62" bestFit="1" customWidth="1"/>
    <col min="12" max="12" width="29.140625" style="62" bestFit="1" customWidth="1"/>
    <col min="13" max="14" width="30.7109375" style="62" customWidth="1"/>
    <col min="15" max="15" width="3.28515625" style="62" bestFit="1" customWidth="1"/>
    <col min="16" max="16" width="17.85546875" style="62" bestFit="1" customWidth="1"/>
    <col min="17" max="19" width="8.7109375" style="62" bestFit="1" customWidth="1"/>
    <col min="20" max="20" width="2.7109375" style="62" customWidth="1"/>
    <col min="21" max="21" width="12.140625" style="62" customWidth="1"/>
    <col min="22" max="22" width="2.28515625" style="62" customWidth="1"/>
    <col min="23" max="23" width="16.85546875" style="62" customWidth="1"/>
    <col min="24" max="16384" width="9.140625" style="62"/>
  </cols>
  <sheetData>
    <row r="1" spans="1:21" s="77" customFormat="1" ht="15.75" thickBot="1" x14ac:dyDescent="0.3">
      <c r="A1" s="75"/>
      <c r="B1" s="75"/>
      <c r="C1" s="75"/>
      <c r="D1" s="75"/>
      <c r="E1" s="75"/>
      <c r="F1" s="18" t="s">
        <v>189</v>
      </c>
      <c r="G1" s="75"/>
      <c r="H1" s="76" t="s">
        <v>375</v>
      </c>
      <c r="I1" s="76" t="s">
        <v>376</v>
      </c>
      <c r="J1" s="76" t="s">
        <v>377</v>
      </c>
      <c r="K1" s="76" t="s">
        <v>6705</v>
      </c>
      <c r="L1" s="76" t="s">
        <v>378</v>
      </c>
      <c r="M1" s="76" t="s">
        <v>379</v>
      </c>
      <c r="N1" s="76" t="s">
        <v>6704</v>
      </c>
      <c r="O1" s="76" t="s">
        <v>6703</v>
      </c>
      <c r="P1" s="76" t="s">
        <v>6702</v>
      </c>
      <c r="Q1" s="76" t="s">
        <v>6701</v>
      </c>
      <c r="R1" s="76" t="s">
        <v>1425</v>
      </c>
      <c r="S1" s="76" t="s">
        <v>6700</v>
      </c>
      <c r="U1" s="77" t="s">
        <v>6757</v>
      </c>
    </row>
    <row r="2" spans="1:21" ht="15.75" thickTop="1" x14ac:dyDescent="0.25">
      <c r="A2" s="64"/>
      <c r="B2" s="64" t="s">
        <v>3</v>
      </c>
      <c r="C2" s="64"/>
      <c r="D2" s="64"/>
      <c r="E2" s="64"/>
      <c r="F2" s="64"/>
      <c r="G2" s="64"/>
      <c r="H2" s="64"/>
      <c r="I2" s="65"/>
      <c r="J2" s="64"/>
      <c r="K2" s="61"/>
      <c r="L2" s="64"/>
      <c r="M2" s="64"/>
      <c r="N2" s="64"/>
      <c r="O2" s="64"/>
      <c r="P2" s="64"/>
      <c r="Q2" s="66"/>
      <c r="R2" s="66"/>
      <c r="S2" s="66"/>
    </row>
    <row r="3" spans="1:21" x14ac:dyDescent="0.25">
      <c r="A3" s="64"/>
      <c r="B3" s="64"/>
      <c r="C3" s="64"/>
      <c r="D3" s="64" t="s">
        <v>4</v>
      </c>
      <c r="E3" s="64"/>
      <c r="F3" s="64"/>
      <c r="G3" s="64"/>
      <c r="H3" s="64"/>
      <c r="I3" s="65"/>
      <c r="J3" s="64"/>
      <c r="K3" s="61"/>
      <c r="L3" s="64"/>
      <c r="M3" s="64"/>
      <c r="N3" s="64"/>
      <c r="O3" s="64"/>
      <c r="P3" s="64"/>
      <c r="Q3" s="66"/>
      <c r="R3" s="66"/>
      <c r="S3" s="66"/>
    </row>
    <row r="4" spans="1:21" x14ac:dyDescent="0.25">
      <c r="A4" s="64"/>
      <c r="B4" s="64"/>
      <c r="C4" s="64"/>
      <c r="D4" s="64"/>
      <c r="E4" s="64" t="s">
        <v>5</v>
      </c>
      <c r="F4" s="64"/>
      <c r="G4" s="64"/>
      <c r="H4" s="64"/>
      <c r="I4" s="65"/>
      <c r="J4" s="64"/>
      <c r="K4" s="61"/>
      <c r="L4" s="64"/>
      <c r="M4" s="64"/>
      <c r="N4" s="64"/>
      <c r="O4" s="64"/>
      <c r="P4" s="64"/>
      <c r="Q4" s="66"/>
      <c r="R4" s="66"/>
      <c r="S4" s="66"/>
    </row>
    <row r="5" spans="1:21" x14ac:dyDescent="0.25">
      <c r="A5" s="64"/>
      <c r="B5" s="64"/>
      <c r="C5" s="64"/>
      <c r="D5" s="64"/>
      <c r="E5" s="64"/>
      <c r="F5" s="64" t="s">
        <v>8</v>
      </c>
      <c r="G5" s="64"/>
      <c r="H5" s="64"/>
      <c r="I5" s="65"/>
      <c r="J5" s="64"/>
      <c r="K5" s="61"/>
      <c r="L5" s="64"/>
      <c r="M5" s="64"/>
      <c r="N5" s="64"/>
      <c r="O5" s="64"/>
      <c r="P5" s="64"/>
      <c r="Q5" s="66"/>
      <c r="R5" s="66"/>
      <c r="S5" s="66"/>
    </row>
    <row r="6" spans="1:21" ht="15.75" thickBot="1" x14ac:dyDescent="0.3">
      <c r="A6" s="63"/>
      <c r="B6" s="63"/>
      <c r="C6" s="63"/>
      <c r="D6" s="63"/>
      <c r="E6" s="63"/>
      <c r="F6" s="63"/>
      <c r="G6" s="67"/>
      <c r="H6" s="67" t="s">
        <v>383</v>
      </c>
      <c r="I6" s="68">
        <v>43738</v>
      </c>
      <c r="J6" s="67" t="s">
        <v>6673</v>
      </c>
      <c r="K6" s="80" t="s">
        <v>6642</v>
      </c>
      <c r="L6" s="67"/>
      <c r="M6" s="67" t="s">
        <v>6756</v>
      </c>
      <c r="N6" s="67" t="s">
        <v>6708</v>
      </c>
      <c r="O6" s="79"/>
      <c r="P6" s="67" t="s">
        <v>6657</v>
      </c>
      <c r="Q6" s="69"/>
      <c r="R6" s="69">
        <v>121751.77</v>
      </c>
      <c r="S6" s="69">
        <v>121751.77</v>
      </c>
    </row>
    <row r="7" spans="1:21" x14ac:dyDescent="0.25">
      <c r="A7" s="67"/>
      <c r="B7" s="67"/>
      <c r="C7" s="67"/>
      <c r="D7" s="67"/>
      <c r="E7" s="67"/>
      <c r="F7" s="67" t="s">
        <v>6694</v>
      </c>
      <c r="G7" s="67"/>
      <c r="H7" s="67"/>
      <c r="I7" s="68"/>
      <c r="J7" s="67"/>
      <c r="K7" s="78"/>
      <c r="L7" s="67"/>
      <c r="M7" s="67"/>
      <c r="N7" s="67"/>
      <c r="O7" s="67"/>
      <c r="P7" s="67"/>
      <c r="Q7" s="70">
        <f>ROUND(SUM(Q5:Q6),5)</f>
        <v>0</v>
      </c>
      <c r="R7" s="70">
        <f>ROUND(SUM(R5:R6),5)</f>
        <v>121751.77</v>
      </c>
      <c r="S7" s="70">
        <f>S6</f>
        <v>121751.77</v>
      </c>
      <c r="U7" s="23">
        <f>'Approved Budget'!L6</f>
        <v>300000</v>
      </c>
    </row>
    <row r="8" spans="1:21" x14ac:dyDescent="0.25">
      <c r="A8" s="64"/>
      <c r="B8" s="64"/>
      <c r="C8" s="64"/>
      <c r="D8" s="64"/>
      <c r="E8" s="64"/>
      <c r="F8" s="64" t="s">
        <v>9</v>
      </c>
      <c r="G8" s="64"/>
      <c r="H8" s="64"/>
      <c r="I8" s="65"/>
      <c r="J8" s="64"/>
      <c r="K8" s="61"/>
      <c r="L8" s="64"/>
      <c r="M8" s="64"/>
      <c r="N8" s="64"/>
      <c r="O8" s="64"/>
      <c r="P8" s="64"/>
      <c r="Q8" s="66"/>
      <c r="R8" s="66"/>
      <c r="S8" s="66"/>
    </row>
    <row r="9" spans="1:21" ht="15.75" thickBot="1" x14ac:dyDescent="0.3">
      <c r="A9" s="63"/>
      <c r="B9" s="63"/>
      <c r="C9" s="63"/>
      <c r="D9" s="63"/>
      <c r="E9" s="63"/>
      <c r="F9" s="63"/>
      <c r="G9" s="67"/>
      <c r="H9" s="67" t="s">
        <v>438</v>
      </c>
      <c r="I9" s="68">
        <v>43724</v>
      </c>
      <c r="J9" s="67" t="s">
        <v>6755</v>
      </c>
      <c r="K9" s="78"/>
      <c r="L9" s="67" t="s">
        <v>6754</v>
      </c>
      <c r="M9" s="67" t="s">
        <v>6753</v>
      </c>
      <c r="N9" s="67" t="s">
        <v>6708</v>
      </c>
      <c r="O9" s="79"/>
      <c r="P9" s="67" t="s">
        <v>109</v>
      </c>
      <c r="Q9" s="69"/>
      <c r="R9" s="69">
        <v>939.4</v>
      </c>
      <c r="S9" s="69">
        <v>939.4</v>
      </c>
    </row>
    <row r="10" spans="1:21" x14ac:dyDescent="0.25">
      <c r="A10" s="67"/>
      <c r="B10" s="67"/>
      <c r="C10" s="67"/>
      <c r="D10" s="67"/>
      <c r="E10" s="67"/>
      <c r="F10" s="67" t="s">
        <v>6691</v>
      </c>
      <c r="G10" s="67"/>
      <c r="H10" s="67"/>
      <c r="I10" s="68"/>
      <c r="J10" s="67"/>
      <c r="K10" s="78"/>
      <c r="L10" s="67"/>
      <c r="M10" s="67"/>
      <c r="N10" s="67"/>
      <c r="O10" s="67"/>
      <c r="P10" s="67"/>
      <c r="Q10" s="70">
        <f>ROUND(SUM(Q8:Q9),5)</f>
        <v>0</v>
      </c>
      <c r="R10" s="70">
        <f>ROUND(SUM(R8:R9),5)</f>
        <v>939.4</v>
      </c>
      <c r="S10" s="70">
        <f>S9</f>
        <v>939.4</v>
      </c>
    </row>
    <row r="11" spans="1:21" x14ac:dyDescent="0.25">
      <c r="A11" s="64"/>
      <c r="B11" s="64"/>
      <c r="C11" s="64"/>
      <c r="D11" s="64"/>
      <c r="E11" s="64"/>
      <c r="F11" s="64" t="s">
        <v>10</v>
      </c>
      <c r="G11" s="64"/>
      <c r="H11" s="64"/>
      <c r="I11" s="65"/>
      <c r="J11" s="64"/>
      <c r="K11" s="61"/>
      <c r="L11" s="64"/>
      <c r="M11" s="64"/>
      <c r="N11" s="64"/>
      <c r="O11" s="64"/>
      <c r="P11" s="64"/>
      <c r="Q11" s="66"/>
      <c r="R11" s="66"/>
      <c r="S11" s="66"/>
    </row>
    <row r="12" spans="1:21" x14ac:dyDescent="0.25">
      <c r="A12" s="67"/>
      <c r="B12" s="67"/>
      <c r="C12" s="67"/>
      <c r="D12" s="67"/>
      <c r="E12" s="67"/>
      <c r="F12" s="67"/>
      <c r="G12" s="67"/>
      <c r="H12" s="67" t="s">
        <v>438</v>
      </c>
      <c r="I12" s="68">
        <v>43711</v>
      </c>
      <c r="J12" s="67" t="s">
        <v>6752</v>
      </c>
      <c r="K12" s="78"/>
      <c r="L12" s="67" t="s">
        <v>6739</v>
      </c>
      <c r="M12" s="67" t="s">
        <v>6738</v>
      </c>
      <c r="N12" s="67" t="s">
        <v>6708</v>
      </c>
      <c r="O12" s="79"/>
      <c r="P12" s="67" t="s">
        <v>109</v>
      </c>
      <c r="Q12" s="70"/>
      <c r="R12" s="70">
        <v>711.89</v>
      </c>
      <c r="S12" s="70">
        <v>711.89</v>
      </c>
    </row>
    <row r="13" spans="1:21" x14ac:dyDescent="0.25">
      <c r="A13" s="67"/>
      <c r="B13" s="67"/>
      <c r="C13" s="67"/>
      <c r="D13" s="67"/>
      <c r="E13" s="67"/>
      <c r="F13" s="67"/>
      <c r="G13" s="67"/>
      <c r="H13" s="67" t="s">
        <v>438</v>
      </c>
      <c r="I13" s="68">
        <v>43711</v>
      </c>
      <c r="J13" s="67" t="s">
        <v>6751</v>
      </c>
      <c r="K13" s="78"/>
      <c r="L13" s="67" t="s">
        <v>6736</v>
      </c>
      <c r="M13" s="67" t="s">
        <v>6735</v>
      </c>
      <c r="N13" s="67" t="s">
        <v>6708</v>
      </c>
      <c r="O13" s="79"/>
      <c r="P13" s="67" t="s">
        <v>109</v>
      </c>
      <c r="Q13" s="70"/>
      <c r="R13" s="70">
        <v>711.89</v>
      </c>
      <c r="S13" s="70">
        <v>1423.78</v>
      </c>
    </row>
    <row r="14" spans="1:21" x14ac:dyDescent="0.25">
      <c r="A14" s="67"/>
      <c r="B14" s="67"/>
      <c r="C14" s="67"/>
      <c r="D14" s="67"/>
      <c r="E14" s="67"/>
      <c r="F14" s="67"/>
      <c r="G14" s="67"/>
      <c r="H14" s="67" t="s">
        <v>438</v>
      </c>
      <c r="I14" s="68">
        <v>43711</v>
      </c>
      <c r="J14" s="67" t="s">
        <v>6750</v>
      </c>
      <c r="K14" s="78"/>
      <c r="L14" s="67" t="s">
        <v>6742</v>
      </c>
      <c r="M14" s="67" t="s">
        <v>6741</v>
      </c>
      <c r="N14" s="67" t="s">
        <v>6708</v>
      </c>
      <c r="O14" s="79"/>
      <c r="P14" s="67" t="s">
        <v>109</v>
      </c>
      <c r="Q14" s="70"/>
      <c r="R14" s="70">
        <v>717.37</v>
      </c>
      <c r="S14" s="70">
        <v>2141.15</v>
      </c>
    </row>
    <row r="15" spans="1:21" x14ac:dyDescent="0.25">
      <c r="A15" s="67"/>
      <c r="B15" s="67"/>
      <c r="C15" s="67"/>
      <c r="D15" s="67"/>
      <c r="E15" s="67"/>
      <c r="F15" s="67"/>
      <c r="G15" s="67"/>
      <c r="H15" s="67" t="s">
        <v>423</v>
      </c>
      <c r="I15" s="68">
        <v>43727</v>
      </c>
      <c r="J15" s="67"/>
      <c r="K15" s="78"/>
      <c r="L15" s="67"/>
      <c r="M15" s="67" t="s">
        <v>6749</v>
      </c>
      <c r="N15" s="67" t="s">
        <v>6708</v>
      </c>
      <c r="O15" s="79"/>
      <c r="P15" s="67" t="s">
        <v>123</v>
      </c>
      <c r="Q15" s="70"/>
      <c r="R15" s="70">
        <v>1641.15</v>
      </c>
      <c r="S15" s="70">
        <v>3782.3</v>
      </c>
    </row>
    <row r="16" spans="1:21" x14ac:dyDescent="0.25">
      <c r="A16" s="67"/>
      <c r="B16" s="67"/>
      <c r="C16" s="67"/>
      <c r="D16" s="67"/>
      <c r="E16" s="67"/>
      <c r="F16" s="67"/>
      <c r="G16" s="67"/>
      <c r="H16" s="67" t="s">
        <v>423</v>
      </c>
      <c r="I16" s="68">
        <v>43732</v>
      </c>
      <c r="J16" s="67"/>
      <c r="K16" s="78"/>
      <c r="L16" s="67"/>
      <c r="M16" s="67" t="s">
        <v>6748</v>
      </c>
      <c r="N16" s="67" t="s">
        <v>6708</v>
      </c>
      <c r="O16" s="79"/>
      <c r="P16" s="67" t="s">
        <v>123</v>
      </c>
      <c r="Q16" s="70"/>
      <c r="R16" s="70">
        <v>1366.82</v>
      </c>
      <c r="S16" s="70">
        <v>5149.12</v>
      </c>
    </row>
    <row r="17" spans="1:21" x14ac:dyDescent="0.25">
      <c r="A17" s="67"/>
      <c r="B17" s="67"/>
      <c r="C17" s="67"/>
      <c r="D17" s="67"/>
      <c r="E17" s="67"/>
      <c r="F17" s="67"/>
      <c r="G17" s="67"/>
      <c r="H17" s="67" t="s">
        <v>423</v>
      </c>
      <c r="I17" s="68">
        <v>43735</v>
      </c>
      <c r="J17" s="67"/>
      <c r="K17" s="78"/>
      <c r="L17" s="67"/>
      <c r="M17" s="67" t="s">
        <v>6747</v>
      </c>
      <c r="N17" s="67" t="s">
        <v>6708</v>
      </c>
      <c r="O17" s="79"/>
      <c r="P17" s="67" t="s">
        <v>123</v>
      </c>
      <c r="Q17" s="70"/>
      <c r="R17" s="70">
        <v>532.59</v>
      </c>
      <c r="S17" s="70">
        <v>5681.71</v>
      </c>
    </row>
    <row r="18" spans="1:21" x14ac:dyDescent="0.25">
      <c r="A18" s="67"/>
      <c r="B18" s="67"/>
      <c r="C18" s="67"/>
      <c r="D18" s="67"/>
      <c r="E18" s="67"/>
      <c r="F18" s="67"/>
      <c r="G18" s="67"/>
      <c r="H18" s="67" t="s">
        <v>423</v>
      </c>
      <c r="I18" s="68">
        <v>43738</v>
      </c>
      <c r="J18" s="67"/>
      <c r="K18" s="78"/>
      <c r="L18" s="67"/>
      <c r="M18" s="67" t="s">
        <v>6746</v>
      </c>
      <c r="N18" s="67" t="s">
        <v>6708</v>
      </c>
      <c r="O18" s="79"/>
      <c r="P18" s="67" t="s">
        <v>123</v>
      </c>
      <c r="Q18" s="70"/>
      <c r="R18" s="70">
        <v>86805.53</v>
      </c>
      <c r="S18" s="70">
        <v>92487.24</v>
      </c>
    </row>
    <row r="19" spans="1:21" x14ac:dyDescent="0.25">
      <c r="A19" s="67"/>
      <c r="B19" s="67"/>
      <c r="C19" s="67"/>
      <c r="D19" s="67"/>
      <c r="E19" s="67"/>
      <c r="F19" s="67"/>
      <c r="G19" s="67"/>
      <c r="H19" s="67" t="s">
        <v>423</v>
      </c>
      <c r="I19" s="68">
        <v>43738</v>
      </c>
      <c r="J19" s="67"/>
      <c r="K19" s="78"/>
      <c r="L19" s="67"/>
      <c r="M19" s="67" t="s">
        <v>6745</v>
      </c>
      <c r="N19" s="67" t="s">
        <v>6708</v>
      </c>
      <c r="O19" s="79"/>
      <c r="P19" s="67" t="s">
        <v>123</v>
      </c>
      <c r="Q19" s="70"/>
      <c r="R19" s="70">
        <v>73309.06</v>
      </c>
      <c r="S19" s="70">
        <v>165796.29999999999</v>
      </c>
    </row>
    <row r="20" spans="1:21" x14ac:dyDescent="0.25">
      <c r="A20" s="67"/>
      <c r="B20" s="67"/>
      <c r="C20" s="67"/>
      <c r="D20" s="67"/>
      <c r="E20" s="67"/>
      <c r="F20" s="67"/>
      <c r="G20" s="67"/>
      <c r="H20" s="67" t="s">
        <v>383</v>
      </c>
      <c r="I20" s="68">
        <v>43738</v>
      </c>
      <c r="J20" s="67" t="s">
        <v>6673</v>
      </c>
      <c r="K20" s="80" t="s">
        <v>6642</v>
      </c>
      <c r="L20" s="67"/>
      <c r="M20" s="67" t="s">
        <v>6744</v>
      </c>
      <c r="N20" s="67" t="s">
        <v>6708</v>
      </c>
      <c r="O20" s="79"/>
      <c r="P20" s="67" t="s">
        <v>6657</v>
      </c>
      <c r="Q20" s="70"/>
      <c r="R20" s="70">
        <v>72416.28</v>
      </c>
      <c r="S20" s="70">
        <v>238212.58</v>
      </c>
    </row>
    <row r="21" spans="1:21" x14ac:dyDescent="0.25">
      <c r="A21" s="67"/>
      <c r="B21" s="67"/>
      <c r="C21" s="67"/>
      <c r="D21" s="67"/>
      <c r="E21" s="67"/>
      <c r="F21" s="67"/>
      <c r="G21" s="67"/>
      <c r="H21" s="67" t="s">
        <v>1165</v>
      </c>
      <c r="I21" s="68">
        <v>43755</v>
      </c>
      <c r="J21" s="67" t="s">
        <v>6743</v>
      </c>
      <c r="K21" s="78"/>
      <c r="L21" s="67" t="s">
        <v>6742</v>
      </c>
      <c r="M21" s="67" t="s">
        <v>6741</v>
      </c>
      <c r="N21" s="67" t="s">
        <v>6708</v>
      </c>
      <c r="O21" s="79"/>
      <c r="P21" s="67" t="s">
        <v>109</v>
      </c>
      <c r="Q21" s="70">
        <v>717.37</v>
      </c>
      <c r="R21" s="70"/>
      <c r="S21" s="70">
        <v>237495.21</v>
      </c>
    </row>
    <row r="22" spans="1:21" x14ac:dyDescent="0.25">
      <c r="A22" s="67"/>
      <c r="B22" s="67"/>
      <c r="C22" s="67"/>
      <c r="D22" s="67"/>
      <c r="E22" s="67"/>
      <c r="F22" s="67"/>
      <c r="G22" s="67"/>
      <c r="H22" s="67" t="s">
        <v>1165</v>
      </c>
      <c r="I22" s="68">
        <v>43755</v>
      </c>
      <c r="J22" s="67" t="s">
        <v>6740</v>
      </c>
      <c r="K22" s="78"/>
      <c r="L22" s="67" t="s">
        <v>6739</v>
      </c>
      <c r="M22" s="67" t="s">
        <v>6738</v>
      </c>
      <c r="N22" s="67" t="s">
        <v>6708</v>
      </c>
      <c r="O22" s="79"/>
      <c r="P22" s="67" t="s">
        <v>109</v>
      </c>
      <c r="Q22" s="70">
        <v>711.89</v>
      </c>
      <c r="R22" s="70"/>
      <c r="S22" s="70">
        <v>236783.32</v>
      </c>
    </row>
    <row r="23" spans="1:21" x14ac:dyDescent="0.25">
      <c r="A23" s="67"/>
      <c r="B23" s="67"/>
      <c r="C23" s="67"/>
      <c r="D23" s="67"/>
      <c r="E23" s="67"/>
      <c r="F23" s="67"/>
      <c r="G23" s="67"/>
      <c r="H23" s="67" t="s">
        <v>1165</v>
      </c>
      <c r="I23" s="68">
        <v>43755</v>
      </c>
      <c r="J23" s="67" t="s">
        <v>6737</v>
      </c>
      <c r="K23" s="78"/>
      <c r="L23" s="67" t="s">
        <v>6736</v>
      </c>
      <c r="M23" s="67" t="s">
        <v>6735</v>
      </c>
      <c r="N23" s="67" t="s">
        <v>6708</v>
      </c>
      <c r="O23" s="79"/>
      <c r="P23" s="67" t="s">
        <v>109</v>
      </c>
      <c r="Q23" s="70">
        <v>711.89</v>
      </c>
      <c r="R23" s="70"/>
      <c r="S23" s="70">
        <v>236071.43</v>
      </c>
    </row>
    <row r="24" spans="1:21" ht="15.75" thickBot="1" x14ac:dyDescent="0.3">
      <c r="A24" s="67"/>
      <c r="B24" s="67"/>
      <c r="C24" s="67"/>
      <c r="D24" s="67"/>
      <c r="E24" s="67"/>
      <c r="F24" s="67"/>
      <c r="G24" s="67"/>
      <c r="H24" s="67" t="s">
        <v>423</v>
      </c>
      <c r="I24" s="68">
        <v>43769</v>
      </c>
      <c r="J24" s="67"/>
      <c r="K24" s="78"/>
      <c r="L24" s="67"/>
      <c r="M24" s="67" t="s">
        <v>6734</v>
      </c>
      <c r="N24" s="67" t="s">
        <v>6708</v>
      </c>
      <c r="O24" s="79"/>
      <c r="P24" s="67" t="s">
        <v>123</v>
      </c>
      <c r="Q24" s="69">
        <v>618.54999999999995</v>
      </c>
      <c r="R24" s="69"/>
      <c r="S24" s="69">
        <v>235452.88</v>
      </c>
    </row>
    <row r="25" spans="1:21" x14ac:dyDescent="0.25">
      <c r="A25" s="67"/>
      <c r="B25" s="67"/>
      <c r="C25" s="67"/>
      <c r="D25" s="67"/>
      <c r="E25" s="67"/>
      <c r="F25" s="67" t="s">
        <v>6683</v>
      </c>
      <c r="G25" s="67"/>
      <c r="H25" s="67"/>
      <c r="I25" s="68"/>
      <c r="J25" s="67"/>
      <c r="K25" s="78"/>
      <c r="L25" s="67"/>
      <c r="M25" s="67"/>
      <c r="N25" s="67"/>
      <c r="O25" s="67"/>
      <c r="P25" s="67"/>
      <c r="Q25" s="70">
        <f>ROUND(SUM(Q11:Q24),5)</f>
        <v>2759.7</v>
      </c>
      <c r="R25" s="70">
        <f>ROUND(SUM(R11:R24),5)</f>
        <v>238212.58</v>
      </c>
      <c r="S25" s="70">
        <f>S24</f>
        <v>235452.88</v>
      </c>
      <c r="U25" s="23">
        <f>'Approved Budget'!L5</f>
        <v>500000</v>
      </c>
    </row>
    <row r="26" spans="1:21" x14ac:dyDescent="0.25">
      <c r="A26" s="64"/>
      <c r="B26" s="64"/>
      <c r="C26" s="64"/>
      <c r="D26" s="64"/>
      <c r="E26" s="64"/>
      <c r="F26" s="64" t="s">
        <v>12</v>
      </c>
      <c r="G26" s="64"/>
      <c r="H26" s="64"/>
      <c r="I26" s="65"/>
      <c r="J26" s="64"/>
      <c r="K26" s="61"/>
      <c r="L26" s="64"/>
      <c r="M26" s="64"/>
      <c r="N26" s="64"/>
      <c r="O26" s="64"/>
      <c r="P26" s="64"/>
      <c r="Q26" s="66"/>
      <c r="R26" s="66"/>
      <c r="S26" s="66"/>
    </row>
    <row r="27" spans="1:21" x14ac:dyDescent="0.25">
      <c r="A27" s="67"/>
      <c r="B27" s="67"/>
      <c r="C27" s="67"/>
      <c r="D27" s="67"/>
      <c r="E27" s="67"/>
      <c r="F27" s="67"/>
      <c r="G27" s="67"/>
      <c r="H27" s="67" t="s">
        <v>383</v>
      </c>
      <c r="I27" s="68">
        <v>43738</v>
      </c>
      <c r="J27" s="67" t="s">
        <v>6673</v>
      </c>
      <c r="K27" s="80" t="s">
        <v>6642</v>
      </c>
      <c r="L27" s="67"/>
      <c r="M27" s="67" t="s">
        <v>6721</v>
      </c>
      <c r="N27" s="67" t="s">
        <v>6708</v>
      </c>
      <c r="O27" s="79"/>
      <c r="P27" s="67" t="s">
        <v>84</v>
      </c>
      <c r="Q27" s="70"/>
      <c r="R27" s="70">
        <v>94435</v>
      </c>
      <c r="S27" s="70">
        <v>94435</v>
      </c>
    </row>
    <row r="28" spans="1:21" x14ac:dyDescent="0.25">
      <c r="A28" s="67"/>
      <c r="B28" s="67"/>
      <c r="C28" s="67"/>
      <c r="D28" s="67"/>
      <c r="E28" s="67"/>
      <c r="F28" s="67"/>
      <c r="G28" s="67"/>
      <c r="H28" s="67" t="s">
        <v>383</v>
      </c>
      <c r="I28" s="68">
        <v>43739</v>
      </c>
      <c r="J28" s="67" t="s">
        <v>6672</v>
      </c>
      <c r="K28" s="80" t="s">
        <v>6642</v>
      </c>
      <c r="L28" s="67"/>
      <c r="M28" s="67" t="s">
        <v>6721</v>
      </c>
      <c r="N28" s="67" t="s">
        <v>6708</v>
      </c>
      <c r="O28" s="79"/>
      <c r="P28" s="67" t="s">
        <v>84</v>
      </c>
      <c r="Q28" s="70">
        <v>94435</v>
      </c>
      <c r="R28" s="70"/>
      <c r="S28" s="70">
        <v>0</v>
      </c>
    </row>
    <row r="29" spans="1:21" ht="15.75" thickBot="1" x14ac:dyDescent="0.3">
      <c r="A29" s="67"/>
      <c r="B29" s="67"/>
      <c r="C29" s="67"/>
      <c r="D29" s="67"/>
      <c r="E29" s="67"/>
      <c r="F29" s="67"/>
      <c r="G29" s="67"/>
      <c r="H29" s="67" t="s">
        <v>423</v>
      </c>
      <c r="I29" s="68">
        <v>43753</v>
      </c>
      <c r="J29" s="67"/>
      <c r="K29" s="78"/>
      <c r="L29" s="67"/>
      <c r="M29" s="67" t="s">
        <v>6733</v>
      </c>
      <c r="N29" s="67" t="s">
        <v>6708</v>
      </c>
      <c r="O29" s="79"/>
      <c r="P29" s="67" t="s">
        <v>123</v>
      </c>
      <c r="Q29" s="70"/>
      <c r="R29" s="70">
        <v>6016.95</v>
      </c>
      <c r="S29" s="70">
        <v>6016.95</v>
      </c>
    </row>
    <row r="30" spans="1:21" ht="15.75" thickBot="1" x14ac:dyDescent="0.3">
      <c r="A30" s="67"/>
      <c r="B30" s="67"/>
      <c r="C30" s="67"/>
      <c r="D30" s="67"/>
      <c r="E30" s="67"/>
      <c r="F30" s="67" t="s">
        <v>6682</v>
      </c>
      <c r="G30" s="67"/>
      <c r="H30" s="67"/>
      <c r="I30" s="68"/>
      <c r="J30" s="67"/>
      <c r="K30" s="78"/>
      <c r="L30" s="67"/>
      <c r="M30" s="67"/>
      <c r="N30" s="67"/>
      <c r="O30" s="67"/>
      <c r="P30" s="67"/>
      <c r="Q30" s="72">
        <f>ROUND(SUM(Q26:Q29),5)</f>
        <v>94435</v>
      </c>
      <c r="R30" s="72">
        <f>ROUND(SUM(R26:R29),5)</f>
        <v>100451.95</v>
      </c>
      <c r="S30" s="72">
        <f>S29</f>
        <v>6016.95</v>
      </c>
    </row>
    <row r="31" spans="1:21" ht="15.75" thickBot="1" x14ac:dyDescent="0.3">
      <c r="A31" s="67"/>
      <c r="B31" s="67"/>
      <c r="C31" s="67"/>
      <c r="D31" s="67"/>
      <c r="E31" s="67" t="s">
        <v>13</v>
      </c>
      <c r="F31" s="67"/>
      <c r="G31" s="67"/>
      <c r="H31" s="67"/>
      <c r="I31" s="68"/>
      <c r="J31" s="67"/>
      <c r="K31" s="78"/>
      <c r="L31" s="67"/>
      <c r="M31" s="67"/>
      <c r="N31" s="67"/>
      <c r="O31" s="67"/>
      <c r="P31" s="67"/>
      <c r="Q31" s="72">
        <f>ROUND(Q7+Q10+Q25+Q30,5)</f>
        <v>97194.7</v>
      </c>
      <c r="R31" s="72">
        <f>ROUND(R7+R10+R25+R30,5)</f>
        <v>461355.7</v>
      </c>
      <c r="S31" s="72">
        <f>ROUND(S7+S10+S25+S30,5)</f>
        <v>364161</v>
      </c>
    </row>
    <row r="32" spans="1:21" ht="15.75" thickBot="1" x14ac:dyDescent="0.3">
      <c r="A32" s="67"/>
      <c r="B32" s="67"/>
      <c r="C32" s="67"/>
      <c r="D32" s="67" t="s">
        <v>42</v>
      </c>
      <c r="E32" s="67"/>
      <c r="F32" s="67"/>
      <c r="G32" s="67"/>
      <c r="H32" s="67"/>
      <c r="I32" s="68"/>
      <c r="J32" s="67"/>
      <c r="K32" s="78"/>
      <c r="L32" s="67"/>
      <c r="M32" s="67"/>
      <c r="N32" s="67"/>
      <c r="O32" s="67"/>
      <c r="P32" s="67"/>
      <c r="Q32" s="4">
        <f t="shared" ref="Q32:S33" si="0">Q31</f>
        <v>97194.7</v>
      </c>
      <c r="R32" s="4">
        <f t="shared" si="0"/>
        <v>461355.7</v>
      </c>
      <c r="S32" s="4">
        <f t="shared" si="0"/>
        <v>364161</v>
      </c>
    </row>
    <row r="33" spans="1:23" x14ac:dyDescent="0.25">
      <c r="A33" s="67"/>
      <c r="B33" s="67"/>
      <c r="C33" s="67" t="s">
        <v>43</v>
      </c>
      <c r="D33" s="67"/>
      <c r="E33" s="67"/>
      <c r="F33" s="67"/>
      <c r="G33" s="67"/>
      <c r="H33" s="67"/>
      <c r="I33" s="68"/>
      <c r="J33" s="67"/>
      <c r="K33" s="78"/>
      <c r="L33" s="67"/>
      <c r="M33" s="67"/>
      <c r="N33" s="67"/>
      <c r="O33" s="67"/>
      <c r="P33" s="67"/>
      <c r="Q33" s="70">
        <f t="shared" si="0"/>
        <v>97194.7</v>
      </c>
      <c r="R33" s="70">
        <f t="shared" si="0"/>
        <v>461355.7</v>
      </c>
      <c r="S33" s="70">
        <f t="shared" si="0"/>
        <v>364161</v>
      </c>
      <c r="U33" s="23">
        <f>U25+U7</f>
        <v>800000</v>
      </c>
      <c r="W33" s="60">
        <f>S33-U33</f>
        <v>-435839</v>
      </c>
    </row>
    <row r="34" spans="1:23" x14ac:dyDescent="0.25">
      <c r="A34" s="64"/>
      <c r="B34" s="64"/>
      <c r="C34" s="64"/>
      <c r="D34" s="64" t="s">
        <v>44</v>
      </c>
      <c r="E34" s="64"/>
      <c r="F34" s="64"/>
      <c r="G34" s="64"/>
      <c r="H34" s="64"/>
      <c r="I34" s="65"/>
      <c r="J34" s="64"/>
      <c r="K34" s="61"/>
      <c r="L34" s="64"/>
      <c r="M34" s="64"/>
      <c r="N34" s="64"/>
      <c r="O34" s="64"/>
      <c r="P34" s="64"/>
      <c r="Q34" s="66"/>
      <c r="R34" s="66"/>
      <c r="S34" s="66"/>
    </row>
    <row r="35" spans="1:23" x14ac:dyDescent="0.25">
      <c r="A35" s="64"/>
      <c r="B35" s="64"/>
      <c r="C35" s="64"/>
      <c r="D35" s="64"/>
      <c r="E35" s="64" t="s">
        <v>57</v>
      </c>
      <c r="F35" s="64"/>
      <c r="G35" s="64"/>
      <c r="H35" s="64"/>
      <c r="I35" s="65"/>
      <c r="J35" s="64"/>
      <c r="K35" s="61"/>
      <c r="L35" s="64"/>
      <c r="M35" s="64"/>
      <c r="N35" s="64"/>
      <c r="O35" s="64"/>
      <c r="P35" s="64"/>
      <c r="Q35" s="66"/>
      <c r="R35" s="66"/>
      <c r="S35" s="66"/>
    </row>
    <row r="36" spans="1:23" x14ac:dyDescent="0.25">
      <c r="A36" s="64"/>
      <c r="B36" s="64"/>
      <c r="C36" s="64"/>
      <c r="D36" s="64"/>
      <c r="E36" s="64"/>
      <c r="F36" s="64" t="s">
        <v>60</v>
      </c>
      <c r="G36" s="64"/>
      <c r="H36" s="64"/>
      <c r="I36" s="65"/>
      <c r="J36" s="64"/>
      <c r="K36" s="61"/>
      <c r="L36" s="64"/>
      <c r="M36" s="64"/>
      <c r="N36" s="64"/>
      <c r="O36" s="64"/>
      <c r="P36" s="64"/>
      <c r="Q36" s="66"/>
      <c r="R36" s="66"/>
      <c r="S36" s="66"/>
    </row>
    <row r="37" spans="1:23" ht="15.75" thickBot="1" x14ac:dyDescent="0.3">
      <c r="A37" s="63"/>
      <c r="B37" s="63"/>
      <c r="C37" s="63"/>
      <c r="D37" s="63"/>
      <c r="E37" s="63"/>
      <c r="F37" s="63"/>
      <c r="G37" s="67"/>
      <c r="H37" s="67" t="s">
        <v>390</v>
      </c>
      <c r="I37" s="68">
        <v>43761</v>
      </c>
      <c r="J37" s="67" t="s">
        <v>6732</v>
      </c>
      <c r="K37" s="78"/>
      <c r="L37" s="67" t="s">
        <v>324</v>
      </c>
      <c r="M37" s="67" t="s">
        <v>2340</v>
      </c>
      <c r="N37" s="67" t="s">
        <v>6708</v>
      </c>
      <c r="O37" s="79"/>
      <c r="P37" s="67" t="s">
        <v>117</v>
      </c>
      <c r="Q37" s="70">
        <v>65.59</v>
      </c>
      <c r="R37" s="70"/>
      <c r="S37" s="70">
        <v>65.59</v>
      </c>
    </row>
    <row r="38" spans="1:23" ht="15.75" thickBot="1" x14ac:dyDescent="0.3">
      <c r="A38" s="67"/>
      <c r="B38" s="67"/>
      <c r="C38" s="67"/>
      <c r="D38" s="67"/>
      <c r="E38" s="67"/>
      <c r="F38" s="67" t="s">
        <v>6679</v>
      </c>
      <c r="G38" s="67"/>
      <c r="H38" s="67"/>
      <c r="I38" s="68"/>
      <c r="J38" s="67"/>
      <c r="K38" s="78"/>
      <c r="L38" s="67"/>
      <c r="M38" s="67"/>
      <c r="N38" s="67"/>
      <c r="O38" s="67"/>
      <c r="P38" s="67"/>
      <c r="Q38" s="4">
        <f>ROUND(SUM(Q36:Q37),5)</f>
        <v>65.59</v>
      </c>
      <c r="R38" s="4">
        <f>ROUND(SUM(R36:R37),5)</f>
        <v>0</v>
      </c>
      <c r="S38" s="4">
        <f>S37</f>
        <v>65.59</v>
      </c>
    </row>
    <row r="39" spans="1:23" x14ac:dyDescent="0.25">
      <c r="A39" s="67"/>
      <c r="B39" s="67"/>
      <c r="C39" s="67"/>
      <c r="D39" s="67"/>
      <c r="E39" s="67" t="s">
        <v>83</v>
      </c>
      <c r="F39" s="67"/>
      <c r="G39" s="67"/>
      <c r="H39" s="67"/>
      <c r="I39" s="68"/>
      <c r="J39" s="67"/>
      <c r="K39" s="78"/>
      <c r="L39" s="67"/>
      <c r="M39" s="67"/>
      <c r="N39" s="67"/>
      <c r="O39" s="67"/>
      <c r="P39" s="67"/>
      <c r="Q39" s="70">
        <f>Q38</f>
        <v>65.59</v>
      </c>
      <c r="R39" s="70">
        <f>R38</f>
        <v>0</v>
      </c>
      <c r="S39" s="70">
        <f>S38</f>
        <v>65.59</v>
      </c>
    </row>
    <row r="40" spans="1:23" x14ac:dyDescent="0.25">
      <c r="A40" s="64"/>
      <c r="B40" s="64"/>
      <c r="C40" s="64"/>
      <c r="D40" s="64"/>
      <c r="E40" s="64" t="s">
        <v>84</v>
      </c>
      <c r="F40" s="64"/>
      <c r="G40" s="64"/>
      <c r="H40" s="64"/>
      <c r="I40" s="65"/>
      <c r="J40" s="64"/>
      <c r="K40" s="61"/>
      <c r="L40" s="64"/>
      <c r="M40" s="64"/>
      <c r="N40" s="64"/>
      <c r="O40" s="64"/>
      <c r="P40" s="64"/>
      <c r="Q40" s="66"/>
      <c r="R40" s="66"/>
      <c r="S40" s="66"/>
    </row>
    <row r="41" spans="1:23" x14ac:dyDescent="0.25">
      <c r="A41" s="67"/>
      <c r="B41" s="67"/>
      <c r="C41" s="67"/>
      <c r="D41" s="67"/>
      <c r="E41" s="67"/>
      <c r="F41" s="67"/>
      <c r="G41" s="67"/>
      <c r="H41" s="67" t="s">
        <v>426</v>
      </c>
      <c r="I41" s="68">
        <v>43718</v>
      </c>
      <c r="J41" s="67" t="s">
        <v>6731</v>
      </c>
      <c r="K41" s="78"/>
      <c r="L41" s="67" t="s">
        <v>6730</v>
      </c>
      <c r="M41" s="67" t="s">
        <v>6729</v>
      </c>
      <c r="N41" s="67" t="s">
        <v>6708</v>
      </c>
      <c r="O41" s="79"/>
      <c r="P41" s="67" t="s">
        <v>123</v>
      </c>
      <c r="Q41" s="70">
        <v>3000</v>
      </c>
      <c r="R41" s="70"/>
      <c r="S41" s="70">
        <v>3000</v>
      </c>
    </row>
    <row r="42" spans="1:23" x14ac:dyDescent="0.25">
      <c r="A42" s="67"/>
      <c r="B42" s="67"/>
      <c r="C42" s="67"/>
      <c r="D42" s="67"/>
      <c r="E42" s="67"/>
      <c r="F42" s="67"/>
      <c r="G42" s="67"/>
      <c r="H42" s="67" t="s">
        <v>426</v>
      </c>
      <c r="I42" s="68">
        <v>43725</v>
      </c>
      <c r="J42" s="67" t="s">
        <v>6726</v>
      </c>
      <c r="K42" s="78"/>
      <c r="L42" s="67"/>
      <c r="M42" s="67" t="s">
        <v>6728</v>
      </c>
      <c r="N42" s="67" t="s">
        <v>6708</v>
      </c>
      <c r="O42" s="79"/>
      <c r="P42" s="67" t="s">
        <v>123</v>
      </c>
      <c r="Q42" s="70">
        <v>903.69</v>
      </c>
      <c r="R42" s="70"/>
      <c r="S42" s="70">
        <v>3903.69</v>
      </c>
    </row>
    <row r="43" spans="1:23" x14ac:dyDescent="0.25">
      <c r="A43" s="67"/>
      <c r="B43" s="67"/>
      <c r="C43" s="67"/>
      <c r="D43" s="67"/>
      <c r="E43" s="67"/>
      <c r="F43" s="67"/>
      <c r="G43" s="67"/>
      <c r="H43" s="67" t="s">
        <v>426</v>
      </c>
      <c r="I43" s="68">
        <v>43726</v>
      </c>
      <c r="J43" s="67" t="s">
        <v>6726</v>
      </c>
      <c r="K43" s="78"/>
      <c r="L43" s="67"/>
      <c r="M43" s="67" t="s">
        <v>6727</v>
      </c>
      <c r="N43" s="67" t="s">
        <v>6708</v>
      </c>
      <c r="O43" s="79"/>
      <c r="P43" s="67" t="s">
        <v>123</v>
      </c>
      <c r="Q43" s="70">
        <v>2711.06</v>
      </c>
      <c r="R43" s="70"/>
      <c r="S43" s="70">
        <v>6614.75</v>
      </c>
    </row>
    <row r="44" spans="1:23" x14ac:dyDescent="0.25">
      <c r="A44" s="67"/>
      <c r="B44" s="67"/>
      <c r="C44" s="67"/>
      <c r="D44" s="67"/>
      <c r="E44" s="67"/>
      <c r="F44" s="67"/>
      <c r="G44" s="67"/>
      <c r="H44" s="67" t="s">
        <v>426</v>
      </c>
      <c r="I44" s="68">
        <v>43728</v>
      </c>
      <c r="J44" s="67" t="s">
        <v>6726</v>
      </c>
      <c r="K44" s="78"/>
      <c r="L44" s="67"/>
      <c r="M44" s="67" t="s">
        <v>6725</v>
      </c>
      <c r="N44" s="67" t="s">
        <v>6708</v>
      </c>
      <c r="O44" s="79"/>
      <c r="P44" s="67" t="s">
        <v>123</v>
      </c>
      <c r="Q44" s="70">
        <v>65.02</v>
      </c>
      <c r="R44" s="70"/>
      <c r="S44" s="70">
        <v>6679.77</v>
      </c>
    </row>
    <row r="45" spans="1:23" x14ac:dyDescent="0.25">
      <c r="A45" s="67"/>
      <c r="B45" s="67"/>
      <c r="C45" s="67"/>
      <c r="D45" s="67"/>
      <c r="E45" s="67"/>
      <c r="F45" s="67"/>
      <c r="G45" s="67"/>
      <c r="H45" s="67" t="s">
        <v>423</v>
      </c>
      <c r="I45" s="68">
        <v>43738</v>
      </c>
      <c r="J45" s="67"/>
      <c r="K45" s="78"/>
      <c r="L45" s="67"/>
      <c r="M45" s="67" t="s">
        <v>6724</v>
      </c>
      <c r="N45" s="67" t="s">
        <v>6708</v>
      </c>
      <c r="O45" s="79"/>
      <c r="P45" s="67" t="s">
        <v>123</v>
      </c>
      <c r="Q45" s="70">
        <v>3789.69</v>
      </c>
      <c r="R45" s="70"/>
      <c r="S45" s="70">
        <v>10469.459999999999</v>
      </c>
    </row>
    <row r="46" spans="1:23" x14ac:dyDescent="0.25">
      <c r="A46" s="67"/>
      <c r="B46" s="67"/>
      <c r="C46" s="67"/>
      <c r="D46" s="67"/>
      <c r="E46" s="67"/>
      <c r="F46" s="67"/>
      <c r="G46" s="67"/>
      <c r="H46" s="67" t="s">
        <v>423</v>
      </c>
      <c r="I46" s="68">
        <v>43738</v>
      </c>
      <c r="J46" s="67"/>
      <c r="K46" s="78"/>
      <c r="L46" s="67"/>
      <c r="M46" s="67" t="s">
        <v>6723</v>
      </c>
      <c r="N46" s="67" t="s">
        <v>6708</v>
      </c>
      <c r="O46" s="79"/>
      <c r="P46" s="67" t="s">
        <v>123</v>
      </c>
      <c r="Q46" s="70">
        <v>2723.45</v>
      </c>
      <c r="R46" s="70"/>
      <c r="S46" s="70">
        <v>13192.91</v>
      </c>
    </row>
    <row r="47" spans="1:23" x14ac:dyDescent="0.25">
      <c r="A47" s="67"/>
      <c r="B47" s="67"/>
      <c r="C47" s="67"/>
      <c r="D47" s="67"/>
      <c r="E47" s="67"/>
      <c r="F47" s="67"/>
      <c r="G47" s="67"/>
      <c r="H47" s="67" t="s">
        <v>383</v>
      </c>
      <c r="I47" s="68">
        <v>43738</v>
      </c>
      <c r="J47" s="67" t="s">
        <v>6676</v>
      </c>
      <c r="K47" s="80" t="s">
        <v>6642</v>
      </c>
      <c r="L47" s="67"/>
      <c r="M47" s="67" t="s">
        <v>6722</v>
      </c>
      <c r="N47" s="67" t="s">
        <v>6708</v>
      </c>
      <c r="O47" s="79"/>
      <c r="P47" s="67" t="s">
        <v>84</v>
      </c>
      <c r="Q47" s="70">
        <v>151316.06</v>
      </c>
      <c r="R47" s="70"/>
      <c r="S47" s="70">
        <v>164508.97</v>
      </c>
    </row>
    <row r="48" spans="1:23" x14ac:dyDescent="0.25">
      <c r="A48" s="67"/>
      <c r="B48" s="67"/>
      <c r="C48" s="67"/>
      <c r="D48" s="67"/>
      <c r="E48" s="67"/>
      <c r="F48" s="67"/>
      <c r="G48" s="67"/>
      <c r="H48" s="67" t="s">
        <v>383</v>
      </c>
      <c r="I48" s="68">
        <v>43738</v>
      </c>
      <c r="J48" s="67" t="s">
        <v>6673</v>
      </c>
      <c r="K48" s="80" t="s">
        <v>6642</v>
      </c>
      <c r="L48" s="67"/>
      <c r="M48" s="67" t="s">
        <v>6721</v>
      </c>
      <c r="N48" s="67" t="s">
        <v>6708</v>
      </c>
      <c r="O48" s="79"/>
      <c r="P48" s="67" t="s">
        <v>6674</v>
      </c>
      <c r="Q48" s="70">
        <v>236969</v>
      </c>
      <c r="R48" s="70"/>
      <c r="S48" s="70">
        <v>401477.97</v>
      </c>
    </row>
    <row r="49" spans="1:23" x14ac:dyDescent="0.25">
      <c r="A49" s="67"/>
      <c r="B49" s="67"/>
      <c r="C49" s="67"/>
      <c r="D49" s="67"/>
      <c r="E49" s="67"/>
      <c r="F49" s="67"/>
      <c r="G49" s="67"/>
      <c r="H49" s="67" t="s">
        <v>383</v>
      </c>
      <c r="I49" s="68">
        <v>43739</v>
      </c>
      <c r="J49" s="67" t="s">
        <v>6672</v>
      </c>
      <c r="K49" s="80" t="s">
        <v>6642</v>
      </c>
      <c r="L49" s="67"/>
      <c r="M49" s="67" t="s">
        <v>6720</v>
      </c>
      <c r="N49" s="67" t="s">
        <v>6708</v>
      </c>
      <c r="O49" s="79"/>
      <c r="P49" s="67" t="s">
        <v>6674</v>
      </c>
      <c r="Q49" s="70"/>
      <c r="R49" s="70">
        <v>236969</v>
      </c>
      <c r="S49" s="70">
        <v>164508.97</v>
      </c>
    </row>
    <row r="50" spans="1:23" x14ac:dyDescent="0.25">
      <c r="A50" s="67"/>
      <c r="B50" s="67"/>
      <c r="C50" s="67"/>
      <c r="D50" s="67"/>
      <c r="E50" s="67"/>
      <c r="F50" s="67"/>
      <c r="G50" s="67"/>
      <c r="H50" s="67" t="s">
        <v>390</v>
      </c>
      <c r="I50" s="68">
        <v>43749</v>
      </c>
      <c r="J50" s="67" t="s">
        <v>6719</v>
      </c>
      <c r="K50" s="78"/>
      <c r="L50" s="67" t="s">
        <v>326</v>
      </c>
      <c r="M50" s="67" t="s">
        <v>6718</v>
      </c>
      <c r="N50" s="67" t="s">
        <v>6708</v>
      </c>
      <c r="O50" s="79"/>
      <c r="P50" s="67" t="s">
        <v>117</v>
      </c>
      <c r="Q50" s="70">
        <v>5560</v>
      </c>
      <c r="R50" s="70"/>
      <c r="S50" s="70">
        <v>170068.97</v>
      </c>
    </row>
    <row r="51" spans="1:23" x14ac:dyDescent="0.25">
      <c r="A51" s="67"/>
      <c r="B51" s="67"/>
      <c r="C51" s="67"/>
      <c r="D51" s="67"/>
      <c r="E51" s="67"/>
      <c r="F51" s="67"/>
      <c r="G51" s="67"/>
      <c r="H51" s="67" t="s">
        <v>390</v>
      </c>
      <c r="I51" s="68">
        <v>43752</v>
      </c>
      <c r="J51" s="67" t="s">
        <v>6661</v>
      </c>
      <c r="K51" s="78"/>
      <c r="L51" s="67" t="s">
        <v>350</v>
      </c>
      <c r="M51" s="67" t="s">
        <v>6717</v>
      </c>
      <c r="N51" s="67" t="s">
        <v>6708</v>
      </c>
      <c r="O51" s="79"/>
      <c r="P51" s="67" t="s">
        <v>117</v>
      </c>
      <c r="Q51" s="70">
        <v>77.05</v>
      </c>
      <c r="R51" s="70"/>
      <c r="S51" s="70">
        <v>170146.02</v>
      </c>
    </row>
    <row r="52" spans="1:23" x14ac:dyDescent="0.25">
      <c r="A52" s="67"/>
      <c r="B52" s="67"/>
      <c r="C52" s="67"/>
      <c r="D52" s="67"/>
      <c r="E52" s="67"/>
      <c r="F52" s="67"/>
      <c r="G52" s="67"/>
      <c r="H52" s="67" t="s">
        <v>390</v>
      </c>
      <c r="I52" s="68">
        <v>43755</v>
      </c>
      <c r="J52" s="67" t="s">
        <v>6716</v>
      </c>
      <c r="K52" s="78"/>
      <c r="L52" s="67" t="s">
        <v>359</v>
      </c>
      <c r="M52" s="67" t="s">
        <v>6715</v>
      </c>
      <c r="N52" s="67" t="s">
        <v>6708</v>
      </c>
      <c r="O52" s="79"/>
      <c r="P52" s="67" t="s">
        <v>117</v>
      </c>
      <c r="Q52" s="70">
        <v>129649.74</v>
      </c>
      <c r="R52" s="70"/>
      <c r="S52" s="70">
        <v>299795.76</v>
      </c>
    </row>
    <row r="53" spans="1:23" x14ac:dyDescent="0.25">
      <c r="A53" s="67"/>
      <c r="B53" s="67"/>
      <c r="C53" s="67"/>
      <c r="D53" s="67"/>
      <c r="E53" s="67"/>
      <c r="F53" s="67"/>
      <c r="G53" s="67"/>
      <c r="H53" s="67" t="s">
        <v>390</v>
      </c>
      <c r="I53" s="68">
        <v>43766</v>
      </c>
      <c r="J53" s="67" t="s">
        <v>6714</v>
      </c>
      <c r="K53" s="78"/>
      <c r="L53" s="67" t="s">
        <v>323</v>
      </c>
      <c r="M53" s="67" t="s">
        <v>6713</v>
      </c>
      <c r="N53" s="67" t="s">
        <v>6708</v>
      </c>
      <c r="O53" s="79"/>
      <c r="P53" s="67" t="s">
        <v>117</v>
      </c>
      <c r="Q53" s="70">
        <v>285.76</v>
      </c>
      <c r="R53" s="70"/>
      <c r="S53" s="70">
        <v>300081.52</v>
      </c>
    </row>
    <row r="54" spans="1:23" ht="15.75" thickBot="1" x14ac:dyDescent="0.3">
      <c r="A54" s="67"/>
      <c r="B54" s="67"/>
      <c r="C54" s="67"/>
      <c r="D54" s="67"/>
      <c r="E54" s="67"/>
      <c r="F54" s="67"/>
      <c r="G54" s="67"/>
      <c r="H54" s="67" t="s">
        <v>383</v>
      </c>
      <c r="I54" s="68">
        <v>43769</v>
      </c>
      <c r="J54" s="67" t="s">
        <v>6712</v>
      </c>
      <c r="K54" s="80" t="s">
        <v>6642</v>
      </c>
      <c r="L54" s="67"/>
      <c r="M54" s="67" t="s">
        <v>6711</v>
      </c>
      <c r="N54" s="67" t="s">
        <v>6708</v>
      </c>
      <c r="O54" s="79"/>
      <c r="P54" s="67" t="s">
        <v>150</v>
      </c>
      <c r="Q54" s="69">
        <v>19459.75</v>
      </c>
      <c r="R54" s="69"/>
      <c r="S54" s="69">
        <v>319541.27</v>
      </c>
    </row>
    <row r="55" spans="1:23" x14ac:dyDescent="0.25">
      <c r="A55" s="67"/>
      <c r="B55" s="67"/>
      <c r="C55" s="67"/>
      <c r="D55" s="67"/>
      <c r="E55" s="67" t="s">
        <v>86</v>
      </c>
      <c r="F55" s="67"/>
      <c r="G55" s="67"/>
      <c r="H55" s="67"/>
      <c r="I55" s="68"/>
      <c r="J55" s="67"/>
      <c r="K55" s="78"/>
      <c r="L55" s="67"/>
      <c r="M55" s="67"/>
      <c r="N55" s="67"/>
      <c r="O55" s="67"/>
      <c r="P55" s="67"/>
      <c r="Q55" s="70">
        <f>ROUND(SUM(Q40:Q54),5)</f>
        <v>556510.27</v>
      </c>
      <c r="R55" s="70">
        <f>ROUND(SUM(R40:R54),5)</f>
        <v>236969</v>
      </c>
      <c r="S55" s="70">
        <f>S54</f>
        <v>319541.27</v>
      </c>
    </row>
    <row r="56" spans="1:23" x14ac:dyDescent="0.25">
      <c r="A56" s="64"/>
      <c r="B56" s="64"/>
      <c r="C56" s="64"/>
      <c r="D56" s="64"/>
      <c r="E56" s="64" t="s">
        <v>87</v>
      </c>
      <c r="F56" s="64"/>
      <c r="G56" s="64"/>
      <c r="H56" s="64"/>
      <c r="I56" s="65"/>
      <c r="J56" s="64"/>
      <c r="K56" s="61"/>
      <c r="L56" s="64"/>
      <c r="M56" s="64"/>
      <c r="N56" s="64"/>
      <c r="O56" s="64"/>
      <c r="P56" s="64"/>
      <c r="Q56" s="66"/>
      <c r="R56" s="66"/>
      <c r="S56" s="66"/>
    </row>
    <row r="57" spans="1:23" ht="15.75" thickBot="1" x14ac:dyDescent="0.3">
      <c r="A57" s="63"/>
      <c r="B57" s="63"/>
      <c r="C57" s="63"/>
      <c r="D57" s="63"/>
      <c r="E57" s="63"/>
      <c r="F57" s="63"/>
      <c r="G57" s="67"/>
      <c r="H57" s="67" t="s">
        <v>390</v>
      </c>
      <c r="I57" s="68">
        <v>43738</v>
      </c>
      <c r="J57" s="67" t="s">
        <v>6710</v>
      </c>
      <c r="K57" s="78"/>
      <c r="L57" s="67" t="s">
        <v>6645</v>
      </c>
      <c r="M57" s="67" t="s">
        <v>6709</v>
      </c>
      <c r="N57" s="67" t="s">
        <v>6708</v>
      </c>
      <c r="O57" s="79"/>
      <c r="P57" s="67" t="s">
        <v>117</v>
      </c>
      <c r="Q57" s="70">
        <v>5560</v>
      </c>
      <c r="R57" s="70"/>
      <c r="S57" s="70">
        <v>5560</v>
      </c>
    </row>
    <row r="58" spans="1:23" ht="15.75" thickBot="1" x14ac:dyDescent="0.3">
      <c r="A58" s="67"/>
      <c r="B58" s="67"/>
      <c r="C58" s="67"/>
      <c r="D58" s="67"/>
      <c r="E58" s="67" t="s">
        <v>6643</v>
      </c>
      <c r="F58" s="67"/>
      <c r="G58" s="67"/>
      <c r="H58" s="67"/>
      <c r="I58" s="68"/>
      <c r="J58" s="67"/>
      <c r="K58" s="78"/>
      <c r="L58" s="67"/>
      <c r="M58" s="67"/>
      <c r="N58" s="67"/>
      <c r="O58" s="67"/>
      <c r="P58" s="67"/>
      <c r="Q58" s="72">
        <f>ROUND(SUM(Q56:Q57),5)</f>
        <v>5560</v>
      </c>
      <c r="R58" s="72">
        <f>ROUND(SUM(R56:R57),5)</f>
        <v>0</v>
      </c>
      <c r="S58" s="72">
        <f>S57</f>
        <v>5560</v>
      </c>
    </row>
    <row r="59" spans="1:23" ht="15.75" thickBot="1" x14ac:dyDescent="0.3">
      <c r="A59" s="67"/>
      <c r="B59" s="67"/>
      <c r="C59" s="67"/>
      <c r="D59" s="67" t="s">
        <v>103</v>
      </c>
      <c r="E59" s="67"/>
      <c r="F59" s="67"/>
      <c r="G59" s="67"/>
      <c r="H59" s="67"/>
      <c r="I59" s="68"/>
      <c r="J59" s="67"/>
      <c r="K59" s="78"/>
      <c r="L59" s="67"/>
      <c r="M59" s="67"/>
      <c r="N59" s="67"/>
      <c r="O59" s="67"/>
      <c r="P59" s="67"/>
      <c r="Q59" s="72">
        <f>ROUND(Q39+Q55+Q58,5)</f>
        <v>562135.86</v>
      </c>
      <c r="R59" s="72">
        <f>ROUND(R39+R55+R58,5)</f>
        <v>236969</v>
      </c>
      <c r="S59" s="72">
        <f>ROUND(S39+S55+S58,5)</f>
        <v>325166.86</v>
      </c>
      <c r="U59" s="23">
        <f>'Approved Budget'!L17</f>
        <v>600000</v>
      </c>
      <c r="W59" s="60">
        <f>S59-U59</f>
        <v>-274833.14</v>
      </c>
    </row>
    <row r="60" spans="1:23" ht="15.75" thickBot="1" x14ac:dyDescent="0.3">
      <c r="A60" s="67"/>
      <c r="B60" s="67" t="s">
        <v>104</v>
      </c>
      <c r="C60" s="67"/>
      <c r="D60" s="67"/>
      <c r="E60" s="67"/>
      <c r="F60" s="67"/>
      <c r="G60" s="67"/>
      <c r="H60" s="67"/>
      <c r="I60" s="68"/>
      <c r="J60" s="67"/>
      <c r="K60" s="78"/>
      <c r="L60" s="67"/>
      <c r="M60" s="67"/>
      <c r="N60" s="67"/>
      <c r="O60" s="67"/>
      <c r="P60" s="67"/>
      <c r="Q60" s="72">
        <f>ROUND(Q33+Q59,5)</f>
        <v>659330.56000000006</v>
      </c>
      <c r="R60" s="72">
        <f>ROUND(R33+R59,5)</f>
        <v>698324.7</v>
      </c>
      <c r="S60" s="72">
        <f>ROUND(S33-S59,5)</f>
        <v>38994.14</v>
      </c>
    </row>
    <row r="61" spans="1:23" s="74" customFormat="1" ht="12" thickBot="1" x14ac:dyDescent="0.25">
      <c r="A61" s="64" t="s">
        <v>105</v>
      </c>
      <c r="B61" s="64"/>
      <c r="C61" s="64"/>
      <c r="D61" s="64"/>
      <c r="E61" s="64"/>
      <c r="F61" s="64"/>
      <c r="G61" s="64"/>
      <c r="H61" s="64"/>
      <c r="I61" s="65"/>
      <c r="J61" s="64"/>
      <c r="K61" s="61"/>
      <c r="L61" s="64"/>
      <c r="M61" s="64"/>
      <c r="N61" s="64"/>
      <c r="O61" s="64"/>
      <c r="P61" s="64"/>
      <c r="Q61" s="73">
        <f>Q60</f>
        <v>659330.56000000006</v>
      </c>
      <c r="R61" s="73">
        <f>R60</f>
        <v>698324.7</v>
      </c>
      <c r="S61" s="73">
        <f>S60</f>
        <v>38994.14</v>
      </c>
      <c r="U61" s="57">
        <f>U33-U59</f>
        <v>200000</v>
      </c>
      <c r="W61" s="81">
        <f>S61-U61</f>
        <v>-161005.85999999999</v>
      </c>
    </row>
    <row r="62" spans="1:23" ht="15.75" thickTop="1" x14ac:dyDescent="0.25"/>
  </sheetData>
  <hyperlinks>
    <hyperlink ref="F1" location="Contents!A1" display="Contents" xr:uid="{0A93CA16-8A8B-4140-AACB-E50FE419EBDA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33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66675</xdr:colOff>
                <xdr:row>0</xdr:row>
                <xdr:rowOff>171450</xdr:rowOff>
              </to>
            </anchor>
          </controlPr>
        </control>
      </mc:Choice>
      <mc:Fallback>
        <control shapeId="18433" r:id="rId3" name="TextBox1"/>
      </mc:Fallback>
    </mc:AlternateContent>
    <mc:AlternateContent xmlns:mc="http://schemas.openxmlformats.org/markup-compatibility/2006">
      <mc:Choice Requires="x14">
        <control shapeId="18434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66675</xdr:colOff>
                <xdr:row>0</xdr:row>
                <xdr:rowOff>171450</xdr:rowOff>
              </to>
            </anchor>
          </controlPr>
        </control>
      </mc:Choice>
      <mc:Fallback>
        <control shapeId="18434" r:id="rId5" name="TextBox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6CEC-A68C-455F-A5E6-FE20C353F4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FA3E-1D2D-4C4B-833D-BC9748EE82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7F30-8A04-4AC6-BD3C-1B16C2B0CA7F}">
  <dimension ref="A1:N79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N1" sqref="N1"/>
    </sheetView>
  </sheetViews>
  <sheetFormatPr defaultRowHeight="15" x14ac:dyDescent="0.25"/>
  <cols>
    <col min="1" max="5" width="3" style="74" customWidth="1"/>
    <col min="6" max="6" width="21.140625" style="74" customWidth="1"/>
    <col min="7" max="7" width="16" style="62" bestFit="1" customWidth="1"/>
    <col min="8" max="9" width="16" style="62" customWidth="1"/>
    <col min="10" max="10" width="16.85546875" style="62" hidden="1" customWidth="1"/>
    <col min="11" max="11" width="10" style="62" hidden="1" customWidth="1"/>
    <col min="12" max="16384" width="9.140625" style="62"/>
  </cols>
  <sheetData>
    <row r="1" spans="1:14" s="77" customFormat="1" ht="15.75" thickBot="1" x14ac:dyDescent="0.3">
      <c r="A1" s="7"/>
      <c r="B1" s="7"/>
      <c r="C1" s="7"/>
      <c r="D1" s="7"/>
      <c r="E1" s="7"/>
      <c r="F1" s="7"/>
      <c r="G1" s="76" t="s">
        <v>0</v>
      </c>
      <c r="H1" s="76" t="s">
        <v>1</v>
      </c>
      <c r="I1" s="76" t="s">
        <v>2</v>
      </c>
      <c r="J1" s="76" t="s">
        <v>1</v>
      </c>
      <c r="K1" s="76" t="s">
        <v>2</v>
      </c>
      <c r="M1" s="77">
        <v>1.1020000000000001</v>
      </c>
      <c r="N1" s="18" t="s">
        <v>189</v>
      </c>
    </row>
    <row r="2" spans="1:14" ht="15.75" thickTop="1" x14ac:dyDescent="0.25">
      <c r="A2" s="64" t="s">
        <v>106</v>
      </c>
      <c r="B2" s="64"/>
      <c r="C2" s="64"/>
      <c r="D2" s="64"/>
      <c r="E2" s="64"/>
      <c r="F2" s="64"/>
      <c r="G2" s="70"/>
      <c r="H2" s="70"/>
      <c r="I2" s="70"/>
      <c r="J2" s="70"/>
      <c r="K2" s="70"/>
    </row>
    <row r="3" spans="1:14" x14ac:dyDescent="0.25">
      <c r="A3" s="64"/>
      <c r="B3" s="64" t="s">
        <v>107</v>
      </c>
      <c r="C3" s="64"/>
      <c r="D3" s="64"/>
      <c r="E3" s="64"/>
      <c r="F3" s="64"/>
      <c r="G3" s="70"/>
      <c r="H3" s="70"/>
      <c r="I3" s="70"/>
      <c r="J3" s="70"/>
      <c r="K3" s="70"/>
    </row>
    <row r="4" spans="1:14" x14ac:dyDescent="0.25">
      <c r="A4" s="64"/>
      <c r="B4" s="64"/>
      <c r="C4" s="64" t="s">
        <v>108</v>
      </c>
      <c r="D4" s="64"/>
      <c r="E4" s="64"/>
      <c r="F4" s="64"/>
      <c r="G4" s="70"/>
      <c r="H4" s="70"/>
      <c r="I4" s="70"/>
      <c r="J4" s="70"/>
      <c r="K4" s="70"/>
    </row>
    <row r="5" spans="1:14" x14ac:dyDescent="0.25">
      <c r="A5" s="64"/>
      <c r="B5" s="64"/>
      <c r="C5" s="64"/>
      <c r="D5" s="64" t="s">
        <v>123</v>
      </c>
      <c r="E5" s="64"/>
      <c r="F5" s="64"/>
      <c r="G5" s="36">
        <v>1269359.78</v>
      </c>
      <c r="H5" s="36">
        <f>J5*$M$1</f>
        <v>0</v>
      </c>
      <c r="I5" s="36">
        <f>SUM(G5:H5)</f>
        <v>1269359.78</v>
      </c>
      <c r="J5" s="70">
        <v>0</v>
      </c>
      <c r="K5" s="70">
        <f t="shared" ref="K5:K11" si="0">ROUND(SUM(G5:J5),5)</f>
        <v>2538719.56</v>
      </c>
    </row>
    <row r="6" spans="1:14" x14ac:dyDescent="0.25">
      <c r="A6" s="64"/>
      <c r="B6" s="64"/>
      <c r="C6" s="64"/>
      <c r="D6" s="64" t="s">
        <v>124</v>
      </c>
      <c r="E6" s="64"/>
      <c r="F6" s="64"/>
      <c r="G6" s="36">
        <v>15342.26</v>
      </c>
      <c r="H6" s="36">
        <f t="shared" ref="H6:H10" si="1">J6*$M$1</f>
        <v>0</v>
      </c>
      <c r="I6" s="36">
        <f t="shared" ref="I6:I10" si="2">SUM(G6:H6)</f>
        <v>15342.26</v>
      </c>
      <c r="J6" s="70">
        <v>0</v>
      </c>
      <c r="K6" s="70">
        <f t="shared" si="0"/>
        <v>30684.52</v>
      </c>
    </row>
    <row r="7" spans="1:14" x14ac:dyDescent="0.25">
      <c r="A7" s="64"/>
      <c r="B7" s="64"/>
      <c r="C7" s="64"/>
      <c r="D7" s="64" t="s">
        <v>125</v>
      </c>
      <c r="E7" s="64"/>
      <c r="F7" s="64"/>
      <c r="G7" s="36">
        <v>0</v>
      </c>
      <c r="H7" s="36">
        <f t="shared" si="1"/>
        <v>10041.49012</v>
      </c>
      <c r="I7" s="36">
        <f t="shared" si="2"/>
        <v>10041.49012</v>
      </c>
      <c r="J7" s="70">
        <v>9112.06</v>
      </c>
      <c r="K7" s="70">
        <f t="shared" si="0"/>
        <v>29195.040239999998</v>
      </c>
    </row>
    <row r="8" spans="1:14" x14ac:dyDescent="0.25">
      <c r="A8" s="64"/>
      <c r="B8" s="64"/>
      <c r="C8" s="64"/>
      <c r="D8" s="64" t="s">
        <v>126</v>
      </c>
      <c r="E8" s="64"/>
      <c r="F8" s="64"/>
      <c r="G8" s="36">
        <v>0</v>
      </c>
      <c r="H8" s="36">
        <f t="shared" si="1"/>
        <v>1787.9729600000001</v>
      </c>
      <c r="I8" s="36">
        <f t="shared" si="2"/>
        <v>1787.9729600000001</v>
      </c>
      <c r="J8" s="70">
        <v>1622.48</v>
      </c>
      <c r="K8" s="70">
        <f t="shared" si="0"/>
        <v>5198.4259199999997</v>
      </c>
    </row>
    <row r="9" spans="1:14" x14ac:dyDescent="0.25">
      <c r="A9" s="64"/>
      <c r="B9" s="64"/>
      <c r="C9" s="64"/>
      <c r="D9" s="64" t="s">
        <v>127</v>
      </c>
      <c r="E9" s="64"/>
      <c r="F9" s="64"/>
      <c r="G9" s="36">
        <v>0</v>
      </c>
      <c r="H9" s="36">
        <f t="shared" si="1"/>
        <v>13959.342560000003</v>
      </c>
      <c r="I9" s="36">
        <f t="shared" si="2"/>
        <v>13959.342560000003</v>
      </c>
      <c r="J9" s="70">
        <v>12667.28</v>
      </c>
      <c r="K9" s="70">
        <f t="shared" si="0"/>
        <v>40585.965120000001</v>
      </c>
    </row>
    <row r="10" spans="1:14" ht="15.75" thickBot="1" x14ac:dyDescent="0.3">
      <c r="A10" s="64"/>
      <c r="B10" s="64"/>
      <c r="C10" s="64"/>
      <c r="D10" s="64" t="s">
        <v>128</v>
      </c>
      <c r="E10" s="64"/>
      <c r="F10" s="64"/>
      <c r="G10" s="37">
        <v>0</v>
      </c>
      <c r="H10" s="37">
        <f t="shared" si="1"/>
        <v>31680.185800000003</v>
      </c>
      <c r="I10" s="37">
        <f t="shared" si="2"/>
        <v>31680.185800000003</v>
      </c>
      <c r="J10" s="69">
        <v>28747.9</v>
      </c>
      <c r="K10" s="69">
        <f t="shared" si="0"/>
        <v>92108.271599999993</v>
      </c>
    </row>
    <row r="11" spans="1:14" x14ac:dyDescent="0.25">
      <c r="A11" s="64"/>
      <c r="B11" s="64"/>
      <c r="C11" s="64" t="s">
        <v>129</v>
      </c>
      <c r="D11" s="64"/>
      <c r="E11" s="64"/>
      <c r="F11" s="64"/>
      <c r="G11" s="36">
        <f>ROUND(SUM(G4:G10),5)</f>
        <v>1284702.04</v>
      </c>
      <c r="H11" s="36">
        <f t="shared" ref="H11:I11" si="3">ROUND(SUM(H4:H10),5)</f>
        <v>57468.991439999998</v>
      </c>
      <c r="I11" s="36">
        <f t="shared" si="3"/>
        <v>1342171.03144</v>
      </c>
      <c r="J11" s="70">
        <f>ROUND(SUM(J4:J10),5)</f>
        <v>52149.72</v>
      </c>
      <c r="K11" s="70">
        <f t="shared" si="0"/>
        <v>2736491.7828799998</v>
      </c>
    </row>
    <row r="12" spans="1:14" x14ac:dyDescent="0.25">
      <c r="A12" s="64"/>
      <c r="B12" s="64"/>
      <c r="C12" s="64" t="s">
        <v>109</v>
      </c>
      <c r="D12" s="64"/>
      <c r="E12" s="64"/>
      <c r="F12" s="64"/>
      <c r="G12" s="36"/>
      <c r="H12" s="36"/>
      <c r="I12" s="36"/>
      <c r="J12" s="70"/>
      <c r="K12" s="70"/>
    </row>
    <row r="13" spans="1:14" x14ac:dyDescent="0.25">
      <c r="A13" s="64"/>
      <c r="B13" s="64"/>
      <c r="C13" s="64"/>
      <c r="D13" s="64" t="s">
        <v>109</v>
      </c>
      <c r="E13" s="64"/>
      <c r="F13" s="64"/>
      <c r="G13" s="36">
        <v>332843.65000000002</v>
      </c>
      <c r="H13" s="36">
        <f t="shared" ref="H13:H15" si="4">J13*$M$1</f>
        <v>0</v>
      </c>
      <c r="I13" s="36">
        <f t="shared" ref="I13:I15" si="5">SUM(G13:H13)</f>
        <v>332843.65000000002</v>
      </c>
      <c r="J13" s="70">
        <v>0</v>
      </c>
      <c r="K13" s="70">
        <f>ROUND(SUM(G13:J13),5)</f>
        <v>665687.30000000005</v>
      </c>
    </row>
    <row r="14" spans="1:14" x14ac:dyDescent="0.25">
      <c r="A14" s="64"/>
      <c r="B14" s="64"/>
      <c r="C14" s="64"/>
      <c r="D14" s="64" t="s">
        <v>130</v>
      </c>
      <c r="E14" s="64"/>
      <c r="F14" s="64"/>
      <c r="G14" s="36">
        <v>0</v>
      </c>
      <c r="H14" s="36">
        <f t="shared" si="4"/>
        <v>-7131.4387200000001</v>
      </c>
      <c r="I14" s="36">
        <f t="shared" si="5"/>
        <v>-7131.4387200000001</v>
      </c>
      <c r="J14" s="70">
        <v>-6471.36</v>
      </c>
      <c r="K14" s="70">
        <f>ROUND(SUM(G14:J14),5)</f>
        <v>-20734.237440000001</v>
      </c>
    </row>
    <row r="15" spans="1:14" ht="15.75" thickBot="1" x14ac:dyDescent="0.3">
      <c r="A15" s="64"/>
      <c r="B15" s="64"/>
      <c r="C15" s="64"/>
      <c r="D15" s="64" t="s">
        <v>131</v>
      </c>
      <c r="E15" s="64"/>
      <c r="F15" s="64"/>
      <c r="G15" s="37">
        <v>0</v>
      </c>
      <c r="H15" s="37">
        <f t="shared" si="4"/>
        <v>6911.0387200000005</v>
      </c>
      <c r="I15" s="37">
        <f t="shared" si="5"/>
        <v>6911.0387200000005</v>
      </c>
      <c r="J15" s="69">
        <v>6271.36</v>
      </c>
      <c r="K15" s="69">
        <f>ROUND(SUM(G15:J15),5)</f>
        <v>20093.437440000002</v>
      </c>
    </row>
    <row r="16" spans="1:14" x14ac:dyDescent="0.25">
      <c r="A16" s="64"/>
      <c r="B16" s="64"/>
      <c r="C16" s="64" t="s">
        <v>132</v>
      </c>
      <c r="D16" s="64"/>
      <c r="E16" s="64"/>
      <c r="F16" s="64"/>
      <c r="G16" s="36">
        <f>ROUND(SUM(G12:G15),5)</f>
        <v>332843.65000000002</v>
      </c>
      <c r="H16" s="36">
        <f t="shared" ref="H16:I16" si="6">ROUND(SUM(H12:H15),5)</f>
        <v>-220.4</v>
      </c>
      <c r="I16" s="36">
        <f t="shared" si="6"/>
        <v>332623.25</v>
      </c>
      <c r="J16" s="70">
        <f>ROUND(SUM(J12:J15),5)</f>
        <v>-200</v>
      </c>
      <c r="K16" s="70">
        <f>ROUND(SUM(G16:J16),5)</f>
        <v>665046.5</v>
      </c>
    </row>
    <row r="17" spans="1:11" x14ac:dyDescent="0.25">
      <c r="A17" s="64"/>
      <c r="B17" s="64"/>
      <c r="C17" s="64" t="s">
        <v>110</v>
      </c>
      <c r="D17" s="64"/>
      <c r="E17" s="64"/>
      <c r="F17" s="64"/>
      <c r="G17" s="36"/>
      <c r="H17" s="36"/>
      <c r="I17" s="36"/>
      <c r="J17" s="70"/>
      <c r="K17" s="70"/>
    </row>
    <row r="18" spans="1:11" x14ac:dyDescent="0.25">
      <c r="A18" s="64"/>
      <c r="B18" s="64"/>
      <c r="C18" s="64"/>
      <c r="D18" s="64" t="s">
        <v>133</v>
      </c>
      <c r="E18" s="64"/>
      <c r="F18" s="64"/>
      <c r="G18" s="36">
        <v>112290.87</v>
      </c>
      <c r="H18" s="36">
        <f t="shared" ref="H18:H20" si="7">J18*$M$1</f>
        <v>0</v>
      </c>
      <c r="I18" s="36">
        <f t="shared" ref="I18:I20" si="8">SUM(G18:H18)</f>
        <v>112290.87</v>
      </c>
      <c r="J18" s="70">
        <v>0</v>
      </c>
      <c r="K18" s="70">
        <f>ROUND(SUM(G18:J18),5)</f>
        <v>224581.74</v>
      </c>
    </row>
    <row r="19" spans="1:11" x14ac:dyDescent="0.25">
      <c r="A19" s="64"/>
      <c r="B19" s="64"/>
      <c r="C19" s="64"/>
      <c r="D19" s="64" t="s">
        <v>134</v>
      </c>
      <c r="E19" s="64"/>
      <c r="F19" s="64"/>
      <c r="G19" s="36">
        <v>1000</v>
      </c>
      <c r="H19" s="36">
        <f t="shared" si="7"/>
        <v>0</v>
      </c>
      <c r="I19" s="36">
        <f t="shared" si="8"/>
        <v>1000</v>
      </c>
      <c r="J19" s="70">
        <v>0</v>
      </c>
      <c r="K19" s="70">
        <f>ROUND(SUM(G19:J19),5)</f>
        <v>2000</v>
      </c>
    </row>
    <row r="20" spans="1:11" ht="15.75" thickBot="1" x14ac:dyDescent="0.3">
      <c r="A20" s="64"/>
      <c r="B20" s="64"/>
      <c r="C20" s="64"/>
      <c r="D20" s="64" t="s">
        <v>135</v>
      </c>
      <c r="E20" s="64"/>
      <c r="F20" s="64"/>
      <c r="G20" s="36">
        <v>0</v>
      </c>
      <c r="H20" s="36">
        <f t="shared" si="7"/>
        <v>2755</v>
      </c>
      <c r="I20" s="36">
        <f t="shared" si="8"/>
        <v>2755</v>
      </c>
      <c r="J20" s="70">
        <v>2500</v>
      </c>
      <c r="K20" s="70">
        <f>ROUND(SUM(G20:J20),5)</f>
        <v>8010</v>
      </c>
    </row>
    <row r="21" spans="1:11" ht="15.75" thickBot="1" x14ac:dyDescent="0.3">
      <c r="A21" s="64"/>
      <c r="B21" s="64"/>
      <c r="C21" s="64" t="s">
        <v>136</v>
      </c>
      <c r="D21" s="64"/>
      <c r="E21" s="64"/>
      <c r="F21" s="64"/>
      <c r="G21" s="39">
        <f>ROUND(SUM(G17:G20),5)</f>
        <v>113290.87</v>
      </c>
      <c r="H21" s="39">
        <f t="shared" ref="H21:I21" si="9">ROUND(SUM(H17:H20),5)</f>
        <v>2755</v>
      </c>
      <c r="I21" s="39">
        <f t="shared" si="9"/>
        <v>116045.87</v>
      </c>
      <c r="J21" s="4">
        <f>ROUND(SUM(J17:J20),5)</f>
        <v>2500</v>
      </c>
      <c r="K21" s="4">
        <f>ROUND(SUM(G21:J21),5)</f>
        <v>234591.74</v>
      </c>
    </row>
    <row r="22" spans="1:11" x14ac:dyDescent="0.25">
      <c r="A22" s="64"/>
      <c r="B22" s="64" t="s">
        <v>111</v>
      </c>
      <c r="C22" s="64"/>
      <c r="D22" s="64"/>
      <c r="E22" s="64"/>
      <c r="F22" s="64"/>
      <c r="G22" s="36">
        <f>ROUND(G3+G11+G16+G21,5)</f>
        <v>1730836.56</v>
      </c>
      <c r="H22" s="36">
        <f t="shared" ref="H22:I22" si="10">ROUND(H3+H11+H16+H21,5)</f>
        <v>60003.591439999997</v>
      </c>
      <c r="I22" s="36">
        <f t="shared" si="10"/>
        <v>1790840.1514399999</v>
      </c>
      <c r="J22" s="70">
        <f>ROUND(J3+J11+J16+J21,5)</f>
        <v>54449.72</v>
      </c>
      <c r="K22" s="70">
        <f>ROUND(SUM(G22:J22),5)</f>
        <v>3636130.0228800001</v>
      </c>
    </row>
    <row r="23" spans="1:11" x14ac:dyDescent="0.25">
      <c r="A23" s="64"/>
      <c r="B23" s="64" t="s">
        <v>137</v>
      </c>
      <c r="C23" s="64"/>
      <c r="D23" s="64"/>
      <c r="E23" s="64"/>
      <c r="F23" s="64"/>
      <c r="G23" s="36"/>
      <c r="H23" s="36"/>
      <c r="I23" s="36"/>
      <c r="J23" s="70"/>
      <c r="K23" s="70"/>
    </row>
    <row r="24" spans="1:11" x14ac:dyDescent="0.25">
      <c r="A24" s="64"/>
      <c r="B24" s="64"/>
      <c r="C24" s="64" t="s">
        <v>138</v>
      </c>
      <c r="D24" s="64"/>
      <c r="E24" s="64"/>
      <c r="F24" s="64"/>
      <c r="G24" s="36"/>
      <c r="H24" s="36"/>
      <c r="I24" s="36"/>
      <c r="J24" s="70"/>
      <c r="K24" s="70"/>
    </row>
    <row r="25" spans="1:11" x14ac:dyDescent="0.25">
      <c r="A25" s="64"/>
      <c r="B25" s="64"/>
      <c r="C25" s="64"/>
      <c r="D25" s="64" t="s">
        <v>139</v>
      </c>
      <c r="E25" s="64"/>
      <c r="F25" s="64"/>
      <c r="G25" s="36">
        <v>-40862.980000000003</v>
      </c>
      <c r="H25" s="36">
        <f t="shared" ref="H25:H26" si="11">J25*$M$1</f>
        <v>0</v>
      </c>
      <c r="I25" s="36">
        <f t="shared" ref="I25:I26" si="12">SUM(G25:H25)</f>
        <v>-40862.980000000003</v>
      </c>
      <c r="J25" s="70">
        <v>0</v>
      </c>
      <c r="K25" s="70">
        <f>ROUND(SUM(G25:J25),5)</f>
        <v>-81725.960000000006</v>
      </c>
    </row>
    <row r="26" spans="1:11" ht="15.75" thickBot="1" x14ac:dyDescent="0.3">
      <c r="A26" s="64"/>
      <c r="B26" s="64"/>
      <c r="C26" s="64"/>
      <c r="D26" s="64" t="s">
        <v>140</v>
      </c>
      <c r="E26" s="64"/>
      <c r="F26" s="64"/>
      <c r="G26" s="37">
        <v>40862.980000000003</v>
      </c>
      <c r="H26" s="37">
        <f t="shared" si="11"/>
        <v>0</v>
      </c>
      <c r="I26" s="37">
        <f t="shared" si="12"/>
        <v>40862.980000000003</v>
      </c>
      <c r="J26" s="69">
        <v>0</v>
      </c>
      <c r="K26" s="69">
        <f>ROUND(SUM(G26:J26),5)</f>
        <v>81725.960000000006</v>
      </c>
    </row>
    <row r="27" spans="1:11" x14ac:dyDescent="0.25">
      <c r="A27" s="64"/>
      <c r="B27" s="64"/>
      <c r="C27" s="64" t="s">
        <v>141</v>
      </c>
      <c r="D27" s="64"/>
      <c r="E27" s="64"/>
      <c r="F27" s="64"/>
      <c r="G27" s="36">
        <f>ROUND(SUM(G24:G26),5)</f>
        <v>0</v>
      </c>
      <c r="H27" s="36">
        <f t="shared" ref="H27:I27" si="13">ROUND(SUM(H24:H26),5)</f>
        <v>0</v>
      </c>
      <c r="I27" s="36">
        <f t="shared" si="13"/>
        <v>0</v>
      </c>
      <c r="J27" s="70">
        <f>ROUND(SUM(J24:J26),5)</f>
        <v>0</v>
      </c>
      <c r="K27" s="70">
        <f>ROUND(SUM(G27:J27),5)</f>
        <v>0</v>
      </c>
    </row>
    <row r="28" spans="1:11" x14ac:dyDescent="0.25">
      <c r="A28" s="64"/>
      <c r="B28" s="64"/>
      <c r="C28" s="64" t="s">
        <v>142</v>
      </c>
      <c r="D28" s="64"/>
      <c r="E28" s="64"/>
      <c r="F28" s="64"/>
      <c r="G28" s="36"/>
      <c r="H28" s="36"/>
      <c r="I28" s="36"/>
      <c r="J28" s="70"/>
      <c r="K28" s="70"/>
    </row>
    <row r="29" spans="1:11" x14ac:dyDescent="0.25">
      <c r="A29" s="64"/>
      <c r="B29" s="64"/>
      <c r="C29" s="64"/>
      <c r="D29" s="64" t="s">
        <v>143</v>
      </c>
      <c r="E29" s="64"/>
      <c r="F29" s="64"/>
      <c r="G29" s="36">
        <v>-30000</v>
      </c>
      <c r="H29" s="36">
        <f t="shared" ref="H29:H30" si="14">J29*$M$1</f>
        <v>0</v>
      </c>
      <c r="I29" s="36">
        <f t="shared" ref="I29:I30" si="15">SUM(G29:H29)</f>
        <v>-30000</v>
      </c>
      <c r="J29" s="70">
        <v>0</v>
      </c>
      <c r="K29" s="70">
        <f>ROUND(SUM(G29:J29),5)</f>
        <v>-60000</v>
      </c>
    </row>
    <row r="30" spans="1:11" ht="15.75" thickBot="1" x14ac:dyDescent="0.3">
      <c r="A30" s="64"/>
      <c r="B30" s="64"/>
      <c r="C30" s="64"/>
      <c r="D30" s="64" t="s">
        <v>144</v>
      </c>
      <c r="E30" s="64"/>
      <c r="F30" s="64"/>
      <c r="G30" s="36">
        <v>30000</v>
      </c>
      <c r="H30" s="36">
        <f t="shared" si="14"/>
        <v>0</v>
      </c>
      <c r="I30" s="36">
        <f t="shared" si="15"/>
        <v>30000</v>
      </c>
      <c r="J30" s="70">
        <v>0</v>
      </c>
      <c r="K30" s="70">
        <f>ROUND(SUM(G30:J30),5)</f>
        <v>60000</v>
      </c>
    </row>
    <row r="31" spans="1:11" ht="15.75" thickBot="1" x14ac:dyDescent="0.3">
      <c r="A31" s="64"/>
      <c r="B31" s="64"/>
      <c r="C31" s="64" t="s">
        <v>145</v>
      </c>
      <c r="D31" s="64"/>
      <c r="E31" s="64"/>
      <c r="F31" s="64"/>
      <c r="G31" s="39">
        <f>ROUND(SUM(G28:G30),5)</f>
        <v>0</v>
      </c>
      <c r="H31" s="39">
        <f t="shared" ref="H31:I31" si="16">ROUND(SUM(H28:H30),5)</f>
        <v>0</v>
      </c>
      <c r="I31" s="39">
        <f t="shared" si="16"/>
        <v>0</v>
      </c>
      <c r="J31" s="4">
        <f>ROUND(SUM(J28:J30),5)</f>
        <v>0</v>
      </c>
      <c r="K31" s="4">
        <f>ROUND(SUM(G31:J31),5)</f>
        <v>0</v>
      </c>
    </row>
    <row r="32" spans="1:11" x14ac:dyDescent="0.25">
      <c r="A32" s="64"/>
      <c r="B32" s="64" t="s">
        <v>146</v>
      </c>
      <c r="C32" s="64"/>
      <c r="D32" s="64"/>
      <c r="E32" s="64"/>
      <c r="F32" s="64"/>
      <c r="G32" s="36">
        <f>ROUND(G23+G27+G31,5)</f>
        <v>0</v>
      </c>
      <c r="H32" s="36">
        <f t="shared" ref="H32:I32" si="17">ROUND(H23+H27+H31,5)</f>
        <v>0</v>
      </c>
      <c r="I32" s="36">
        <f t="shared" si="17"/>
        <v>0</v>
      </c>
      <c r="J32" s="70">
        <f>ROUND(J23+J27+J31,5)</f>
        <v>0</v>
      </c>
      <c r="K32" s="70">
        <f>ROUND(SUM(G32:J32),5)</f>
        <v>0</v>
      </c>
    </row>
    <row r="33" spans="1:11" x14ac:dyDescent="0.25">
      <c r="A33" s="64"/>
      <c r="B33" s="64" t="s">
        <v>112</v>
      </c>
      <c r="C33" s="64"/>
      <c r="D33" s="64"/>
      <c r="E33" s="64"/>
      <c r="F33" s="64"/>
      <c r="G33" s="36"/>
      <c r="H33" s="36"/>
      <c r="I33" s="36"/>
      <c r="J33" s="70"/>
      <c r="K33" s="70"/>
    </row>
    <row r="34" spans="1:11" x14ac:dyDescent="0.25">
      <c r="A34" s="64"/>
      <c r="B34" s="64"/>
      <c r="C34" s="64" t="s">
        <v>147</v>
      </c>
      <c r="D34" s="64"/>
      <c r="E34" s="64"/>
      <c r="F34" s="64"/>
      <c r="G34" s="36">
        <v>41305.839999999997</v>
      </c>
      <c r="H34" s="36">
        <f>J34*$M$1</f>
        <v>0</v>
      </c>
      <c r="I34" s="36">
        <f>SUM(G34:H34)</f>
        <v>41305.839999999997</v>
      </c>
      <c r="J34" s="70">
        <v>0</v>
      </c>
      <c r="K34" s="70">
        <f>ROUND(SUM(G34:J34),5)</f>
        <v>82611.679999999993</v>
      </c>
    </row>
    <row r="35" spans="1:11" x14ac:dyDescent="0.25">
      <c r="A35" s="64"/>
      <c r="B35" s="64"/>
      <c r="C35" s="64" t="s">
        <v>148</v>
      </c>
      <c r="D35" s="64"/>
      <c r="E35" s="64"/>
      <c r="F35" s="64"/>
      <c r="G35" s="36"/>
      <c r="H35" s="36"/>
      <c r="I35" s="36"/>
      <c r="J35" s="70"/>
      <c r="K35" s="70"/>
    </row>
    <row r="36" spans="1:11" x14ac:dyDescent="0.25">
      <c r="A36" s="64"/>
      <c r="B36" s="64"/>
      <c r="C36" s="64"/>
      <c r="D36" s="64" t="s">
        <v>3230</v>
      </c>
      <c r="E36" s="64"/>
      <c r="F36" s="64"/>
      <c r="G36" s="36">
        <v>6534.38</v>
      </c>
      <c r="H36" s="36">
        <f t="shared" ref="H36:H39" si="18">J36*$M$1</f>
        <v>0</v>
      </c>
      <c r="I36" s="36">
        <f t="shared" ref="I36:I39" si="19">SUM(G36:H36)</f>
        <v>6534.38</v>
      </c>
      <c r="J36" s="70">
        <v>0</v>
      </c>
      <c r="K36" s="70">
        <f t="shared" ref="K36:K42" si="20">ROUND(SUM(G36:J36),5)</f>
        <v>13068.76</v>
      </c>
    </row>
    <row r="37" spans="1:11" x14ac:dyDescent="0.25">
      <c r="A37" s="64"/>
      <c r="B37" s="64"/>
      <c r="C37" s="64"/>
      <c r="D37" s="64" t="s">
        <v>149</v>
      </c>
      <c r="E37" s="64"/>
      <c r="F37" s="64"/>
      <c r="G37" s="36">
        <v>595.09</v>
      </c>
      <c r="H37" s="36">
        <f t="shared" si="18"/>
        <v>0</v>
      </c>
      <c r="I37" s="36">
        <f t="shared" si="19"/>
        <v>595.09</v>
      </c>
      <c r="J37" s="70">
        <v>0</v>
      </c>
      <c r="K37" s="70">
        <f t="shared" si="20"/>
        <v>1190.18</v>
      </c>
    </row>
    <row r="38" spans="1:11" x14ac:dyDescent="0.25">
      <c r="A38" s="64"/>
      <c r="B38" s="64"/>
      <c r="C38" s="64"/>
      <c r="D38" s="64" t="s">
        <v>151</v>
      </c>
      <c r="E38" s="64"/>
      <c r="F38" s="64"/>
      <c r="G38" s="36">
        <v>25440.78</v>
      </c>
      <c r="H38" s="36">
        <f t="shared" si="18"/>
        <v>0</v>
      </c>
      <c r="I38" s="36">
        <f t="shared" si="19"/>
        <v>25440.78</v>
      </c>
      <c r="J38" s="70">
        <v>0</v>
      </c>
      <c r="K38" s="70">
        <f t="shared" si="20"/>
        <v>50881.56</v>
      </c>
    </row>
    <row r="39" spans="1:11" ht="15.75" thickBot="1" x14ac:dyDescent="0.3">
      <c r="A39" s="64"/>
      <c r="B39" s="64"/>
      <c r="C39" s="64"/>
      <c r="D39" s="64" t="s">
        <v>152</v>
      </c>
      <c r="E39" s="64"/>
      <c r="F39" s="64"/>
      <c r="G39" s="36">
        <v>18762.77</v>
      </c>
      <c r="H39" s="36">
        <f t="shared" si="18"/>
        <v>0</v>
      </c>
      <c r="I39" s="36">
        <f t="shared" si="19"/>
        <v>18762.77</v>
      </c>
      <c r="J39" s="70">
        <v>0</v>
      </c>
      <c r="K39" s="70">
        <f t="shared" si="20"/>
        <v>37525.54</v>
      </c>
    </row>
    <row r="40" spans="1:11" ht="15.75" thickBot="1" x14ac:dyDescent="0.3">
      <c r="A40" s="64"/>
      <c r="B40" s="64"/>
      <c r="C40" s="64" t="s">
        <v>153</v>
      </c>
      <c r="D40" s="64"/>
      <c r="E40" s="64"/>
      <c r="F40" s="64"/>
      <c r="G40" s="40">
        <f>ROUND(SUM(G35:G39),5)</f>
        <v>51333.02</v>
      </c>
      <c r="H40" s="40">
        <f t="shared" ref="H40:I40" si="21">ROUND(SUM(H35:H39),5)</f>
        <v>0</v>
      </c>
      <c r="I40" s="40">
        <f t="shared" si="21"/>
        <v>51333.02</v>
      </c>
      <c r="J40" s="72">
        <f>ROUND(SUM(J35:J39),5)</f>
        <v>0</v>
      </c>
      <c r="K40" s="72">
        <f t="shared" si="20"/>
        <v>102666.04</v>
      </c>
    </row>
    <row r="41" spans="1:11" ht="15.75" thickBot="1" x14ac:dyDescent="0.3">
      <c r="A41" s="64"/>
      <c r="B41" s="64" t="s">
        <v>154</v>
      </c>
      <c r="C41" s="64"/>
      <c r="D41" s="64"/>
      <c r="E41" s="64"/>
      <c r="F41" s="64"/>
      <c r="G41" s="40">
        <f>ROUND(SUM(G33:G34)+G40,5)</f>
        <v>92638.86</v>
      </c>
      <c r="H41" s="40">
        <f t="shared" ref="H41:I41" si="22">ROUND(SUM(H33:H34)+H40,5)</f>
        <v>0</v>
      </c>
      <c r="I41" s="40">
        <f t="shared" si="22"/>
        <v>92638.86</v>
      </c>
      <c r="J41" s="72">
        <f>ROUND(SUM(J33:J34)+J40,5)</f>
        <v>0</v>
      </c>
      <c r="K41" s="72">
        <f t="shared" si="20"/>
        <v>185277.72</v>
      </c>
    </row>
    <row r="42" spans="1:11" s="74" customFormat="1" ht="12" thickBot="1" x14ac:dyDescent="0.25">
      <c r="A42" s="64" t="s">
        <v>113</v>
      </c>
      <c r="B42" s="64"/>
      <c r="C42" s="64"/>
      <c r="D42" s="64"/>
      <c r="E42" s="64"/>
      <c r="F42" s="64"/>
      <c r="G42" s="38">
        <f>ROUND(G2+G22+G32+G41,5)</f>
        <v>1823475.42</v>
      </c>
      <c r="H42" s="38">
        <f t="shared" ref="H42:I42" si="23">ROUND(H2+H22+H32+H41,5)</f>
        <v>60003.591439999997</v>
      </c>
      <c r="I42" s="38">
        <f t="shared" si="23"/>
        <v>1883479.01144</v>
      </c>
      <c r="J42" s="73">
        <f>ROUND(J2+J22+J32+J41,5)</f>
        <v>54449.72</v>
      </c>
      <c r="K42" s="73">
        <f t="shared" si="20"/>
        <v>3821407.7428799998</v>
      </c>
    </row>
    <row r="43" spans="1:11" ht="15.75" thickTop="1" x14ac:dyDescent="0.25">
      <c r="A43" s="64" t="s">
        <v>114</v>
      </c>
      <c r="B43" s="64"/>
      <c r="C43" s="64"/>
      <c r="D43" s="64"/>
      <c r="E43" s="64"/>
      <c r="F43" s="64"/>
      <c r="G43" s="36"/>
      <c r="H43" s="36"/>
      <c r="I43" s="36"/>
      <c r="J43" s="70"/>
      <c r="K43" s="70"/>
    </row>
    <row r="44" spans="1:11" x14ac:dyDescent="0.25">
      <c r="A44" s="64"/>
      <c r="B44" s="64" t="s">
        <v>115</v>
      </c>
      <c r="C44" s="64"/>
      <c r="D44" s="64"/>
      <c r="E44" s="64"/>
      <c r="F44" s="64"/>
      <c r="G44" s="36"/>
      <c r="H44" s="36"/>
      <c r="I44" s="36"/>
      <c r="J44" s="70"/>
      <c r="K44" s="70"/>
    </row>
    <row r="45" spans="1:11" x14ac:dyDescent="0.25">
      <c r="A45" s="64"/>
      <c r="B45" s="64"/>
      <c r="C45" s="64" t="s">
        <v>116</v>
      </c>
      <c r="D45" s="64"/>
      <c r="E45" s="64"/>
      <c r="F45" s="64"/>
      <c r="G45" s="36"/>
      <c r="H45" s="36"/>
      <c r="I45" s="36"/>
      <c r="J45" s="70"/>
      <c r="K45" s="70"/>
    </row>
    <row r="46" spans="1:11" x14ac:dyDescent="0.25">
      <c r="A46" s="64"/>
      <c r="B46" s="64"/>
      <c r="C46" s="64"/>
      <c r="D46" s="64" t="s">
        <v>117</v>
      </c>
      <c r="E46" s="64"/>
      <c r="F46" s="64"/>
      <c r="G46" s="36"/>
      <c r="H46" s="36"/>
      <c r="I46" s="36"/>
      <c r="J46" s="70"/>
      <c r="K46" s="70"/>
    </row>
    <row r="47" spans="1:11" x14ac:dyDescent="0.25">
      <c r="A47" s="64"/>
      <c r="B47" s="64"/>
      <c r="C47" s="64"/>
      <c r="D47" s="64"/>
      <c r="E47" s="64" t="s">
        <v>117</v>
      </c>
      <c r="F47" s="64"/>
      <c r="G47" s="36">
        <v>131613.56</v>
      </c>
      <c r="H47" s="36">
        <f t="shared" ref="H47:H48" si="24">J47*$M$1</f>
        <v>0</v>
      </c>
      <c r="I47" s="36">
        <f t="shared" ref="I47:I48" si="25">SUM(G47:H47)</f>
        <v>131613.56</v>
      </c>
      <c r="J47" s="70">
        <v>0</v>
      </c>
      <c r="K47" s="70">
        <f>ROUND(SUM(G47:J47),5)</f>
        <v>263227.12</v>
      </c>
    </row>
    <row r="48" spans="1:11" ht="15.75" thickBot="1" x14ac:dyDescent="0.3">
      <c r="A48" s="64"/>
      <c r="B48" s="64"/>
      <c r="C48" s="64"/>
      <c r="D48" s="64"/>
      <c r="E48" s="64" t="s">
        <v>155</v>
      </c>
      <c r="F48" s="64"/>
      <c r="G48" s="37">
        <v>0</v>
      </c>
      <c r="H48" s="37">
        <f t="shared" si="24"/>
        <v>8452.1747000000014</v>
      </c>
      <c r="I48" s="37">
        <f t="shared" si="25"/>
        <v>8452.1747000000014</v>
      </c>
      <c r="J48" s="69">
        <v>7669.85</v>
      </c>
      <c r="K48" s="69">
        <f>ROUND(SUM(G48:J48),5)</f>
        <v>24574.199400000001</v>
      </c>
    </row>
    <row r="49" spans="1:11" x14ac:dyDescent="0.25">
      <c r="A49" s="64"/>
      <c r="B49" s="64"/>
      <c r="C49" s="64"/>
      <c r="D49" s="64" t="s">
        <v>156</v>
      </c>
      <c r="E49" s="64"/>
      <c r="F49" s="64"/>
      <c r="G49" s="36">
        <f>ROUND(SUM(G46:G48),5)</f>
        <v>131613.56</v>
      </c>
      <c r="H49" s="36">
        <f t="shared" ref="H49:I49" si="26">ROUND(SUM(H46:H48),5)</f>
        <v>8452.1746999999996</v>
      </c>
      <c r="I49" s="36">
        <f t="shared" si="26"/>
        <v>140065.7347</v>
      </c>
      <c r="J49" s="70">
        <f>ROUND(SUM(J46:J48),5)</f>
        <v>7669.85</v>
      </c>
      <c r="K49" s="70">
        <f>ROUND(SUM(G49:J49),5)</f>
        <v>287801.31939999998</v>
      </c>
    </row>
    <row r="50" spans="1:11" x14ac:dyDescent="0.25">
      <c r="A50" s="64"/>
      <c r="B50" s="64"/>
      <c r="C50" s="64"/>
      <c r="D50" s="64" t="s">
        <v>118</v>
      </c>
      <c r="E50" s="64"/>
      <c r="F50" s="64"/>
      <c r="G50" s="36"/>
      <c r="H50" s="36"/>
      <c r="I50" s="36"/>
      <c r="J50" s="70"/>
      <c r="K50" s="70"/>
    </row>
    <row r="51" spans="1:11" x14ac:dyDescent="0.25">
      <c r="A51" s="64"/>
      <c r="B51" s="64"/>
      <c r="C51" s="64"/>
      <c r="D51" s="64"/>
      <c r="E51" s="64" t="s">
        <v>6758</v>
      </c>
      <c r="F51" s="64"/>
      <c r="G51" s="36">
        <v>30270.27</v>
      </c>
      <c r="H51" s="36">
        <f>J51*$M$1</f>
        <v>0</v>
      </c>
      <c r="I51" s="36">
        <f>SUM(G51:H51)</f>
        <v>30270.27</v>
      </c>
      <c r="J51" s="70">
        <v>0</v>
      </c>
      <c r="K51" s="70">
        <f>ROUND(SUM(G51:J51),5)</f>
        <v>60540.54</v>
      </c>
    </row>
    <row r="52" spans="1:11" x14ac:dyDescent="0.25">
      <c r="A52" s="64"/>
      <c r="B52" s="64"/>
      <c r="C52" s="64"/>
      <c r="D52" s="64"/>
      <c r="E52" s="64" t="s">
        <v>157</v>
      </c>
      <c r="F52" s="64"/>
      <c r="G52" s="36"/>
      <c r="H52" s="36"/>
      <c r="I52" s="36"/>
      <c r="J52" s="70"/>
      <c r="K52" s="70"/>
    </row>
    <row r="53" spans="1:11" x14ac:dyDescent="0.25">
      <c r="A53" s="64"/>
      <c r="B53" s="64"/>
      <c r="C53" s="64"/>
      <c r="D53" s="64"/>
      <c r="E53" s="64"/>
      <c r="F53" s="64" t="s">
        <v>158</v>
      </c>
      <c r="G53" s="36">
        <v>232500</v>
      </c>
      <c r="H53" s="36">
        <f t="shared" ref="H53:H60" si="27">J53*$M$1</f>
        <v>0</v>
      </c>
      <c r="I53" s="36">
        <f t="shared" ref="I53:I60" si="28">SUM(G53:H53)</f>
        <v>232500</v>
      </c>
      <c r="J53" s="70">
        <v>0</v>
      </c>
      <c r="K53" s="70">
        <f t="shared" ref="K53:K61" si="29">ROUND(SUM(G53:J53),5)</f>
        <v>465000</v>
      </c>
    </row>
    <row r="54" spans="1:11" x14ac:dyDescent="0.25">
      <c r="A54" s="64"/>
      <c r="B54" s="64"/>
      <c r="C54" s="64"/>
      <c r="D54" s="64"/>
      <c r="E54" s="64"/>
      <c r="F54" s="64" t="s">
        <v>6759</v>
      </c>
      <c r="G54" s="36">
        <v>2800</v>
      </c>
      <c r="H54" s="36">
        <f t="shared" si="27"/>
        <v>0</v>
      </c>
      <c r="I54" s="36">
        <f t="shared" si="28"/>
        <v>2800</v>
      </c>
      <c r="J54" s="70">
        <v>0</v>
      </c>
      <c r="K54" s="70">
        <f t="shared" si="29"/>
        <v>5600</v>
      </c>
    </row>
    <row r="55" spans="1:11" x14ac:dyDescent="0.25">
      <c r="A55" s="64"/>
      <c r="B55" s="64"/>
      <c r="C55" s="64"/>
      <c r="D55" s="64"/>
      <c r="E55" s="64"/>
      <c r="F55" s="64" t="s">
        <v>6760</v>
      </c>
      <c r="G55" s="36">
        <v>1000</v>
      </c>
      <c r="H55" s="36">
        <f t="shared" si="27"/>
        <v>0</v>
      </c>
      <c r="I55" s="36">
        <f t="shared" si="28"/>
        <v>1000</v>
      </c>
      <c r="J55" s="70">
        <v>0</v>
      </c>
      <c r="K55" s="70">
        <f t="shared" si="29"/>
        <v>2000</v>
      </c>
    </row>
    <row r="56" spans="1:11" x14ac:dyDescent="0.25">
      <c r="A56" s="64"/>
      <c r="B56" s="64"/>
      <c r="C56" s="64"/>
      <c r="D56" s="64"/>
      <c r="E56" s="64"/>
      <c r="F56" s="64" t="s">
        <v>159</v>
      </c>
      <c r="G56" s="36">
        <v>0</v>
      </c>
      <c r="H56" s="36">
        <f t="shared" si="27"/>
        <v>306.35600000000005</v>
      </c>
      <c r="I56" s="36">
        <f t="shared" si="28"/>
        <v>306.35600000000005</v>
      </c>
      <c r="J56" s="70">
        <v>278</v>
      </c>
      <c r="K56" s="70">
        <f t="shared" si="29"/>
        <v>890.71199999999999</v>
      </c>
    </row>
    <row r="57" spans="1:11" x14ac:dyDescent="0.25">
      <c r="A57" s="64"/>
      <c r="B57" s="64"/>
      <c r="C57" s="64"/>
      <c r="D57" s="64"/>
      <c r="E57" s="64"/>
      <c r="F57" s="64" t="s">
        <v>150</v>
      </c>
      <c r="G57" s="36">
        <v>17129.95</v>
      </c>
      <c r="H57" s="36">
        <f t="shared" si="27"/>
        <v>0</v>
      </c>
      <c r="I57" s="36">
        <f t="shared" si="28"/>
        <v>17129.95</v>
      </c>
      <c r="J57" s="70">
        <v>0</v>
      </c>
      <c r="K57" s="70">
        <f t="shared" si="29"/>
        <v>34259.9</v>
      </c>
    </row>
    <row r="58" spans="1:11" x14ac:dyDescent="0.25">
      <c r="A58" s="64"/>
      <c r="B58" s="64"/>
      <c r="C58" s="64"/>
      <c r="D58" s="64"/>
      <c r="E58" s="64"/>
      <c r="F58" s="64" t="s">
        <v>149</v>
      </c>
      <c r="G58" s="36">
        <v>407.94</v>
      </c>
      <c r="H58" s="36">
        <f t="shared" si="27"/>
        <v>0</v>
      </c>
      <c r="I58" s="36">
        <f t="shared" si="28"/>
        <v>407.94</v>
      </c>
      <c r="J58" s="70">
        <v>0</v>
      </c>
      <c r="K58" s="70">
        <f t="shared" si="29"/>
        <v>815.88</v>
      </c>
    </row>
    <row r="59" spans="1:11" x14ac:dyDescent="0.25">
      <c r="A59" s="64"/>
      <c r="B59" s="64"/>
      <c r="C59" s="64"/>
      <c r="D59" s="64"/>
      <c r="E59" s="64"/>
      <c r="F59" s="64" t="s">
        <v>160</v>
      </c>
      <c r="G59" s="36">
        <v>21386.11</v>
      </c>
      <c r="H59" s="36">
        <f t="shared" si="27"/>
        <v>0</v>
      </c>
      <c r="I59" s="36">
        <f t="shared" si="28"/>
        <v>21386.11</v>
      </c>
      <c r="J59" s="70">
        <v>0</v>
      </c>
      <c r="K59" s="70">
        <f t="shared" si="29"/>
        <v>42772.22</v>
      </c>
    </row>
    <row r="60" spans="1:11" ht="15.75" thickBot="1" x14ac:dyDescent="0.3">
      <c r="A60" s="64"/>
      <c r="B60" s="64"/>
      <c r="C60" s="64"/>
      <c r="D60" s="64"/>
      <c r="E60" s="64"/>
      <c r="F60" s="64" t="s">
        <v>161</v>
      </c>
      <c r="G60" s="37">
        <v>215595.94</v>
      </c>
      <c r="H60" s="37">
        <f t="shared" si="27"/>
        <v>0</v>
      </c>
      <c r="I60" s="37">
        <f t="shared" si="28"/>
        <v>215595.94</v>
      </c>
      <c r="J60" s="69">
        <v>0</v>
      </c>
      <c r="K60" s="69">
        <f t="shared" si="29"/>
        <v>431191.88</v>
      </c>
    </row>
    <row r="61" spans="1:11" x14ac:dyDescent="0.25">
      <c r="A61" s="64"/>
      <c r="B61" s="64"/>
      <c r="C61" s="64"/>
      <c r="D61" s="64"/>
      <c r="E61" s="64" t="s">
        <v>162</v>
      </c>
      <c r="F61" s="64"/>
      <c r="G61" s="36">
        <f>ROUND(SUM(G52:G60),5)</f>
        <v>490819.94</v>
      </c>
      <c r="H61" s="36">
        <f t="shared" ref="H61:I61" si="30">ROUND(SUM(H52:H60),5)</f>
        <v>306.35599999999999</v>
      </c>
      <c r="I61" s="36">
        <f t="shared" si="30"/>
        <v>491126.29599999997</v>
      </c>
      <c r="J61" s="70">
        <f>ROUND(SUM(J52:J60),5)</f>
        <v>278</v>
      </c>
      <c r="K61" s="70">
        <f t="shared" si="29"/>
        <v>982530.59199999995</v>
      </c>
    </row>
    <row r="62" spans="1:11" x14ac:dyDescent="0.25">
      <c r="A62" s="64"/>
      <c r="B62" s="64"/>
      <c r="C62" s="64"/>
      <c r="D62" s="64"/>
      <c r="E62" s="64" t="s">
        <v>163</v>
      </c>
      <c r="F62" s="64"/>
      <c r="G62" s="36"/>
      <c r="H62" s="36"/>
      <c r="I62" s="36"/>
      <c r="J62" s="70"/>
      <c r="K62" s="70"/>
    </row>
    <row r="63" spans="1:11" ht="15.75" thickBot="1" x14ac:dyDescent="0.3">
      <c r="A63" s="64"/>
      <c r="B63" s="64"/>
      <c r="C63" s="64"/>
      <c r="D63" s="64"/>
      <c r="E63" s="64"/>
      <c r="F63" s="64" t="s">
        <v>6761</v>
      </c>
      <c r="G63" s="37">
        <v>43418.71</v>
      </c>
      <c r="H63" s="37">
        <f>J63*$M$1</f>
        <v>0</v>
      </c>
      <c r="I63" s="37">
        <f>SUM(G63:H63)</f>
        <v>43418.71</v>
      </c>
      <c r="J63" s="69">
        <v>0</v>
      </c>
      <c r="K63" s="69">
        <f>ROUND(SUM(G63:J63),5)</f>
        <v>86837.42</v>
      </c>
    </row>
    <row r="64" spans="1:11" x14ac:dyDescent="0.25">
      <c r="A64" s="64"/>
      <c r="B64" s="64"/>
      <c r="C64" s="64"/>
      <c r="D64" s="64"/>
      <c r="E64" s="64" t="s">
        <v>164</v>
      </c>
      <c r="F64" s="64"/>
      <c r="G64" s="36">
        <f>ROUND(SUM(G62:G63),5)</f>
        <v>43418.71</v>
      </c>
      <c r="H64" s="36">
        <f t="shared" ref="H64:I64" si="31">ROUND(SUM(H62:H63),5)</f>
        <v>0</v>
      </c>
      <c r="I64" s="36">
        <f t="shared" si="31"/>
        <v>43418.71</v>
      </c>
      <c r="J64" s="70">
        <f>ROUND(SUM(J62:J63),5)</f>
        <v>0</v>
      </c>
      <c r="K64" s="70">
        <f>ROUND(SUM(G64:J64),5)</f>
        <v>86837.42</v>
      </c>
    </row>
    <row r="65" spans="1:11" x14ac:dyDescent="0.25">
      <c r="A65" s="64"/>
      <c r="B65" s="64"/>
      <c r="C65" s="64"/>
      <c r="D65" s="64"/>
      <c r="E65" s="64" t="s">
        <v>165</v>
      </c>
      <c r="F65" s="64"/>
      <c r="G65" s="36">
        <v>5000</v>
      </c>
      <c r="H65" s="36">
        <f t="shared" ref="H65:H66" si="32">J65*$M$1</f>
        <v>0</v>
      </c>
      <c r="I65" s="36">
        <f t="shared" ref="I65:I66" si="33">SUM(G65:H65)</f>
        <v>5000</v>
      </c>
      <c r="J65" s="70">
        <v>0</v>
      </c>
      <c r="K65" s="70">
        <f>ROUND(SUM(G65:J65),5)</f>
        <v>10000</v>
      </c>
    </row>
    <row r="66" spans="1:11" x14ac:dyDescent="0.25">
      <c r="A66" s="64"/>
      <c r="B66" s="64"/>
      <c r="C66" s="64"/>
      <c r="D66" s="64"/>
      <c r="E66" s="64" t="s">
        <v>166</v>
      </c>
      <c r="F66" s="64"/>
      <c r="G66" s="36">
        <v>0</v>
      </c>
      <c r="H66" s="36">
        <f t="shared" si="32"/>
        <v>57270.94</v>
      </c>
      <c r="I66" s="36">
        <f t="shared" si="33"/>
        <v>57270.94</v>
      </c>
      <c r="J66" s="70">
        <v>51970</v>
      </c>
      <c r="K66" s="70">
        <f>ROUND(SUM(G66:J66),5)</f>
        <v>166511.88</v>
      </c>
    </row>
    <row r="67" spans="1:11" x14ac:dyDescent="0.25">
      <c r="A67" s="64"/>
      <c r="B67" s="64"/>
      <c r="C67" s="64"/>
      <c r="D67" s="64"/>
      <c r="E67" s="64" t="s">
        <v>167</v>
      </c>
      <c r="F67" s="64"/>
      <c r="G67" s="36"/>
      <c r="H67" s="36"/>
      <c r="I67" s="36"/>
      <c r="J67" s="70"/>
      <c r="K67" s="70"/>
    </row>
    <row r="68" spans="1:11" ht="15.75" thickBot="1" x14ac:dyDescent="0.3">
      <c r="A68" s="64"/>
      <c r="B68" s="64"/>
      <c r="C68" s="64"/>
      <c r="D68" s="64"/>
      <c r="E68" s="64"/>
      <c r="F68" s="64" t="s">
        <v>168</v>
      </c>
      <c r="G68" s="36">
        <v>0</v>
      </c>
      <c r="H68" s="36">
        <f>J68*$M$1</f>
        <v>7890.3310200000005</v>
      </c>
      <c r="I68" s="36">
        <f>SUM(G68:H68)</f>
        <v>7890.3310200000005</v>
      </c>
      <c r="J68" s="70">
        <v>7160.01</v>
      </c>
      <c r="K68" s="70">
        <f>ROUND(SUM(G68:J68),5)</f>
        <v>22940.672040000001</v>
      </c>
    </row>
    <row r="69" spans="1:11" ht="15.75" thickBot="1" x14ac:dyDescent="0.3">
      <c r="A69" s="64"/>
      <c r="B69" s="64"/>
      <c r="C69" s="64"/>
      <c r="D69" s="64"/>
      <c r="E69" s="64" t="s">
        <v>169</v>
      </c>
      <c r="F69" s="64"/>
      <c r="G69" s="40">
        <f>ROUND(SUM(G67:G68),5)</f>
        <v>0</v>
      </c>
      <c r="H69" s="40">
        <f t="shared" ref="H69:I69" si="34">ROUND(SUM(H67:H68),5)</f>
        <v>7890.3310199999996</v>
      </c>
      <c r="I69" s="40">
        <f t="shared" si="34"/>
        <v>7890.3310199999996</v>
      </c>
      <c r="J69" s="72">
        <f>ROUND(SUM(J67:J68),5)</f>
        <v>7160.01</v>
      </c>
      <c r="K69" s="72">
        <f>ROUND(SUM(G69:J69),5)</f>
        <v>22940.672040000001</v>
      </c>
    </row>
    <row r="70" spans="1:11" ht="15.75" thickBot="1" x14ac:dyDescent="0.3">
      <c r="A70" s="64"/>
      <c r="B70" s="64"/>
      <c r="C70" s="64"/>
      <c r="D70" s="64" t="s">
        <v>170</v>
      </c>
      <c r="E70" s="64"/>
      <c r="F70" s="64"/>
      <c r="G70" s="40">
        <f>ROUND(SUM(G50:G51)+G61+SUM(G64:G66)+G69,5)</f>
        <v>569508.92000000004</v>
      </c>
      <c r="H70" s="40">
        <f t="shared" ref="H70:I70" si="35">ROUND(SUM(H50:H51)+H61+SUM(H64:H66)+H69,5)</f>
        <v>65467.62702</v>
      </c>
      <c r="I70" s="40">
        <f t="shared" si="35"/>
        <v>634976.54702000006</v>
      </c>
      <c r="J70" s="72">
        <f>ROUND(SUM(J50:J51)+J61+SUM(J64:J66)+J69,5)</f>
        <v>59408.01</v>
      </c>
      <c r="K70" s="72">
        <f>ROUND(SUM(G70:J70),5)</f>
        <v>1329361.1040399999</v>
      </c>
    </row>
    <row r="71" spans="1:11" ht="15.75" thickBot="1" x14ac:dyDescent="0.3">
      <c r="A71" s="64"/>
      <c r="B71" s="64"/>
      <c r="C71" s="64" t="s">
        <v>119</v>
      </c>
      <c r="D71" s="64"/>
      <c r="E71" s="64"/>
      <c r="F71" s="64"/>
      <c r="G71" s="39">
        <f>ROUND(G45+G49+G70,5)</f>
        <v>701122.48</v>
      </c>
      <c r="H71" s="39">
        <f t="shared" ref="H71:I71" si="36">ROUND(H45+H49+H70,5)</f>
        <v>73919.801720000003</v>
      </c>
      <c r="I71" s="39">
        <f t="shared" si="36"/>
        <v>775042.28171999997</v>
      </c>
      <c r="J71" s="4">
        <f>ROUND(J45+J49+J70,5)</f>
        <v>67077.86</v>
      </c>
      <c r="K71" s="4">
        <f>ROUND(SUM(G71:J71),5)</f>
        <v>1617162.42344</v>
      </c>
    </row>
    <row r="72" spans="1:11" x14ac:dyDescent="0.25">
      <c r="A72" s="64"/>
      <c r="B72" s="64" t="s">
        <v>120</v>
      </c>
      <c r="C72" s="64"/>
      <c r="D72" s="64"/>
      <c r="E72" s="64"/>
      <c r="F72" s="64"/>
      <c r="G72" s="36">
        <f>ROUND(G44+G71,5)</f>
        <v>701122.48</v>
      </c>
      <c r="H72" s="36">
        <f t="shared" ref="H72:I72" si="37">ROUND(H44+H71,5)</f>
        <v>73919.801720000003</v>
      </c>
      <c r="I72" s="36">
        <f t="shared" si="37"/>
        <v>775042.28171999997</v>
      </c>
      <c r="J72" s="70">
        <f>ROUND(J44+J71,5)</f>
        <v>67077.86</v>
      </c>
      <c r="K72" s="70">
        <f>ROUND(SUM(G72:J72),5)</f>
        <v>1617162.42344</v>
      </c>
    </row>
    <row r="73" spans="1:11" x14ac:dyDescent="0.25">
      <c r="A73" s="64"/>
      <c r="B73" s="64" t="s">
        <v>121</v>
      </c>
      <c r="C73" s="64"/>
      <c r="D73" s="64"/>
      <c r="E73" s="64"/>
      <c r="F73" s="64"/>
      <c r="G73" s="36"/>
      <c r="H73" s="36"/>
      <c r="I73" s="36"/>
      <c r="J73" s="70"/>
      <c r="K73" s="70"/>
    </row>
    <row r="74" spans="1:11" x14ac:dyDescent="0.25">
      <c r="A74" s="64"/>
      <c r="B74" s="64"/>
      <c r="C74" s="64" t="s">
        <v>171</v>
      </c>
      <c r="D74" s="64"/>
      <c r="E74" s="64"/>
      <c r="F74" s="64"/>
      <c r="G74" s="36">
        <v>1070898.23</v>
      </c>
      <c r="H74" s="36">
        <f t="shared" ref="H74:H76" si="38">J74*$M$1</f>
        <v>0</v>
      </c>
      <c r="I74" s="36">
        <f t="shared" ref="I74:I76" si="39">SUM(G74:H74)</f>
        <v>1070898.23</v>
      </c>
      <c r="J74" s="70">
        <v>0</v>
      </c>
      <c r="K74" s="70">
        <f>ROUND(SUM(G74:J74),5)</f>
        <v>2141796.46</v>
      </c>
    </row>
    <row r="75" spans="1:11" x14ac:dyDescent="0.25">
      <c r="A75" s="64"/>
      <c r="B75" s="64"/>
      <c r="C75" s="64" t="s">
        <v>105</v>
      </c>
      <c r="D75" s="64"/>
      <c r="E75" s="64"/>
      <c r="F75" s="64"/>
      <c r="G75" s="36">
        <v>51454.71</v>
      </c>
      <c r="H75" s="36">
        <f t="shared" si="38"/>
        <v>22890.975420000002</v>
      </c>
      <c r="I75" s="36">
        <f t="shared" si="39"/>
        <v>74345.685419999994</v>
      </c>
      <c r="J75" s="70">
        <v>20772.21</v>
      </c>
      <c r="K75" s="70">
        <f>ROUND(SUM(G75:J75),5)</f>
        <v>169463.58084000001</v>
      </c>
    </row>
    <row r="76" spans="1:11" ht="15.75" thickBot="1" x14ac:dyDescent="0.3">
      <c r="A76" s="64"/>
      <c r="B76" s="64"/>
      <c r="C76" s="64" t="s">
        <v>172</v>
      </c>
      <c r="D76" s="64"/>
      <c r="E76" s="64"/>
      <c r="F76" s="64"/>
      <c r="G76" s="36">
        <v>0</v>
      </c>
      <c r="H76" s="36">
        <f t="shared" si="38"/>
        <v>-36807.185700000002</v>
      </c>
      <c r="I76" s="36">
        <f t="shared" si="39"/>
        <v>-36807.185700000002</v>
      </c>
      <c r="J76" s="70">
        <v>-33400.35</v>
      </c>
      <c r="K76" s="70">
        <f>ROUND(SUM(G76:J76),5)</f>
        <v>-107014.72139999999</v>
      </c>
    </row>
    <row r="77" spans="1:11" ht="15.75" thickBot="1" x14ac:dyDescent="0.3">
      <c r="A77" s="64"/>
      <c r="B77" s="64" t="s">
        <v>173</v>
      </c>
      <c r="C77" s="64"/>
      <c r="D77" s="64"/>
      <c r="E77" s="64"/>
      <c r="F77" s="64"/>
      <c r="G77" s="40">
        <f>ROUND(SUM(G73:G76),5)</f>
        <v>1122352.94</v>
      </c>
      <c r="H77" s="40">
        <f t="shared" ref="H77:I77" si="40">ROUND(SUM(H73:H76),5)</f>
        <v>-13916.210279999999</v>
      </c>
      <c r="I77" s="40">
        <f t="shared" si="40"/>
        <v>1108436.7297199999</v>
      </c>
      <c r="J77" s="72">
        <f>ROUND(SUM(J73:J76),5)</f>
        <v>-12628.14</v>
      </c>
      <c r="K77" s="72">
        <f>ROUND(SUM(G77:J77),5)</f>
        <v>2204245.3194400002</v>
      </c>
    </row>
    <row r="78" spans="1:11" s="74" customFormat="1" ht="12" thickBot="1" x14ac:dyDescent="0.25">
      <c r="A78" s="64" t="s">
        <v>122</v>
      </c>
      <c r="B78" s="64"/>
      <c r="C78" s="64"/>
      <c r="D78" s="64"/>
      <c r="E78" s="64"/>
      <c r="F78" s="64"/>
      <c r="G78" s="38">
        <f>ROUND(G43+G72+G77,5)</f>
        <v>1823475.42</v>
      </c>
      <c r="H78" s="38">
        <f t="shared" ref="H78:I78" si="41">ROUND(H43+H72+H77,5)</f>
        <v>60003.591439999997</v>
      </c>
      <c r="I78" s="38">
        <f t="shared" si="41"/>
        <v>1883479.01144</v>
      </c>
      <c r="J78" s="73">
        <f>ROUND(J43+J72+J77,5)</f>
        <v>54449.72</v>
      </c>
      <c r="K78" s="73">
        <f>ROUND(SUM(G78:J78),5)</f>
        <v>3821407.7428799998</v>
      </c>
    </row>
    <row r="79" spans="1:11" ht="15.75" thickTop="1" x14ac:dyDescent="0.25"/>
  </sheetData>
  <hyperlinks>
    <hyperlink ref="N1" location="Contents!A1" display="Contents" xr:uid="{8B9E7927-CDDB-45DC-8A86-0823B63FE373}"/>
  </hyperlinks>
  <pageMargins left="0.7" right="0.7" top="0.75" bottom="0.75" header="0.1" footer="0.3"/>
  <pageSetup orientation="portrait" r:id="rId1"/>
  <headerFooter>
    <oddHeader>&amp;L&amp;"Arial,Bold"&amp;8 7:31 PM
&amp;"Arial,Bold"&amp;8 11/14/19
&amp;"Arial,Bold"&amp;8 Accrual Basis&amp;C&amp;"Arial,Bold"&amp;12 OWASP Foundation
&amp;"Arial,Bold"&amp;14 Combined Balance Sheet
&amp;"Arial,Bold"&amp;10 As of October 31, 2019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19EE-ED58-457B-AE4D-076EEE4E5F45}">
  <dimension ref="A1:J20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J1" sqref="J1"/>
    </sheetView>
  </sheetViews>
  <sheetFormatPr defaultRowHeight="15" x14ac:dyDescent="0.25"/>
  <cols>
    <col min="1" max="3" width="3" style="74" customWidth="1"/>
    <col min="4" max="4" width="20.28515625" style="74" customWidth="1"/>
    <col min="5" max="5" width="16" style="62" bestFit="1" customWidth="1"/>
    <col min="6" max="6" width="16.85546875" style="62" bestFit="1" customWidth="1"/>
    <col min="7" max="7" width="10" style="62" bestFit="1" customWidth="1"/>
    <col min="8" max="16384" width="9.140625" style="62"/>
  </cols>
  <sheetData>
    <row r="1" spans="1:10" s="77" customFormat="1" ht="15.75" thickBot="1" x14ac:dyDescent="0.3">
      <c r="A1" s="7"/>
      <c r="B1" s="7"/>
      <c r="C1" s="7"/>
      <c r="D1" s="7"/>
      <c r="E1" s="76" t="s">
        <v>0</v>
      </c>
      <c r="F1" s="76" t="s">
        <v>1</v>
      </c>
      <c r="G1" s="76" t="s">
        <v>2</v>
      </c>
      <c r="I1" s="77">
        <v>1.1020000000000001</v>
      </c>
      <c r="J1" s="18" t="s">
        <v>189</v>
      </c>
    </row>
    <row r="2" spans="1:10" ht="15.75" thickTop="1" x14ac:dyDescent="0.25">
      <c r="A2" s="64" t="s">
        <v>106</v>
      </c>
      <c r="B2" s="64"/>
      <c r="C2" s="64"/>
      <c r="D2" s="64"/>
      <c r="E2" s="70"/>
      <c r="F2" s="70"/>
      <c r="G2" s="70"/>
    </row>
    <row r="3" spans="1:10" x14ac:dyDescent="0.25">
      <c r="A3" s="64"/>
      <c r="B3" s="64" t="s">
        <v>107</v>
      </c>
      <c r="C3" s="64"/>
      <c r="D3" s="64"/>
      <c r="E3" s="70"/>
      <c r="F3" s="70"/>
      <c r="G3" s="70"/>
    </row>
    <row r="4" spans="1:10" x14ac:dyDescent="0.25">
      <c r="A4" s="64"/>
      <c r="B4" s="64"/>
      <c r="C4" s="64" t="s">
        <v>108</v>
      </c>
      <c r="D4" s="64"/>
      <c r="E4" s="36">
        <v>1284702.04</v>
      </c>
      <c r="F4" s="36">
        <v>57468.991439999998</v>
      </c>
      <c r="G4" s="36">
        <v>1342171.03144</v>
      </c>
    </row>
    <row r="5" spans="1:10" x14ac:dyDescent="0.25">
      <c r="A5" s="64"/>
      <c r="B5" s="64"/>
      <c r="C5" s="64" t="s">
        <v>109</v>
      </c>
      <c r="D5" s="64"/>
      <c r="E5" s="36">
        <v>332843.65000000002</v>
      </c>
      <c r="F5" s="36">
        <v>-220.4</v>
      </c>
      <c r="G5" s="36">
        <v>332623.25</v>
      </c>
    </row>
    <row r="6" spans="1:10" ht="15.75" thickBot="1" x14ac:dyDescent="0.3">
      <c r="A6" s="64"/>
      <c r="B6" s="64"/>
      <c r="C6" s="64" t="s">
        <v>110</v>
      </c>
      <c r="D6" s="64"/>
      <c r="E6" s="37">
        <v>113290.87</v>
      </c>
      <c r="F6" s="37">
        <v>2755</v>
      </c>
      <c r="G6" s="37">
        <v>116045.87</v>
      </c>
    </row>
    <row r="7" spans="1:10" x14ac:dyDescent="0.25">
      <c r="A7" s="64"/>
      <c r="B7" s="64" t="s">
        <v>111</v>
      </c>
      <c r="C7" s="64"/>
      <c r="D7" s="64"/>
      <c r="E7" s="36">
        <v>1730836.56</v>
      </c>
      <c r="F7" s="36">
        <v>60003.591439999997</v>
      </c>
      <c r="G7" s="36">
        <v>1790840.1514399999</v>
      </c>
    </row>
    <row r="8" spans="1:10" ht="15.75" thickBot="1" x14ac:dyDescent="0.3">
      <c r="A8" s="64"/>
      <c r="B8" s="64" t="s">
        <v>112</v>
      </c>
      <c r="C8" s="64"/>
      <c r="D8" s="64"/>
      <c r="E8" s="36">
        <v>92638.86</v>
      </c>
      <c r="F8" s="36">
        <v>0</v>
      </c>
      <c r="G8" s="36">
        <v>92638.86</v>
      </c>
    </row>
    <row r="9" spans="1:10" s="74" customFormat="1" ht="12" thickBot="1" x14ac:dyDescent="0.25">
      <c r="A9" s="64" t="s">
        <v>113</v>
      </c>
      <c r="B9" s="64"/>
      <c r="C9" s="64"/>
      <c r="D9" s="64"/>
      <c r="E9" s="38">
        <f>ROUND(E2+SUM(E7:E8),5)</f>
        <v>1823475.42</v>
      </c>
      <c r="F9" s="38">
        <f>ROUND(F2+SUM(F7:F8),5)</f>
        <v>60003.591439999997</v>
      </c>
      <c r="G9" s="38">
        <f>ROUND(SUM(E9:F9),5)</f>
        <v>1883479.01144</v>
      </c>
    </row>
    <row r="10" spans="1:10" ht="15.75" thickTop="1" x14ac:dyDescent="0.25">
      <c r="A10" s="64" t="s">
        <v>114</v>
      </c>
      <c r="B10" s="64"/>
      <c r="C10" s="64"/>
      <c r="D10" s="64"/>
      <c r="E10" s="36"/>
      <c r="F10" s="36"/>
      <c r="G10" s="36"/>
    </row>
    <row r="11" spans="1:10" x14ac:dyDescent="0.25">
      <c r="A11" s="64"/>
      <c r="B11" s="64" t="s">
        <v>115</v>
      </c>
      <c r="C11" s="64"/>
      <c r="D11" s="64"/>
      <c r="E11" s="36"/>
      <c r="F11" s="36"/>
      <c r="G11" s="36"/>
    </row>
    <row r="12" spans="1:10" x14ac:dyDescent="0.25">
      <c r="A12" s="64"/>
      <c r="B12" s="64"/>
      <c r="C12" s="64" t="s">
        <v>116</v>
      </c>
      <c r="D12" s="64"/>
      <c r="E12" s="36"/>
      <c r="F12" s="36"/>
      <c r="G12" s="36"/>
    </row>
    <row r="13" spans="1:10" x14ac:dyDescent="0.25">
      <c r="A13" s="64"/>
      <c r="B13" s="64"/>
      <c r="C13" s="64"/>
      <c r="D13" s="64" t="s">
        <v>117</v>
      </c>
      <c r="E13" s="36">
        <v>131613.56</v>
      </c>
      <c r="F13" s="36">
        <v>8452.1746999999996</v>
      </c>
      <c r="G13" s="36">
        <v>140065.7347</v>
      </c>
    </row>
    <row r="14" spans="1:10" ht="15.75" thickBot="1" x14ac:dyDescent="0.3">
      <c r="A14" s="64"/>
      <c r="B14" s="64"/>
      <c r="C14" s="64"/>
      <c r="D14" s="64" t="s">
        <v>118</v>
      </c>
      <c r="E14" s="36">
        <v>569508.92000000004</v>
      </c>
      <c r="F14" s="36">
        <v>65467.62702</v>
      </c>
      <c r="G14" s="36">
        <v>634976.54702000006</v>
      </c>
    </row>
    <row r="15" spans="1:10" ht="15.75" thickBot="1" x14ac:dyDescent="0.3">
      <c r="A15" s="64"/>
      <c r="B15" s="64"/>
      <c r="C15" s="64" t="s">
        <v>119</v>
      </c>
      <c r="D15" s="64"/>
      <c r="E15" s="39">
        <v>701122.48</v>
      </c>
      <c r="F15" s="39">
        <v>73919.801720000003</v>
      </c>
      <c r="G15" s="39">
        <v>775042.28171999997</v>
      </c>
    </row>
    <row r="16" spans="1:10" x14ac:dyDescent="0.25">
      <c r="A16" s="64"/>
      <c r="B16" s="64" t="s">
        <v>120</v>
      </c>
      <c r="C16" s="64"/>
      <c r="D16" s="64"/>
      <c r="E16" s="36">
        <v>701122.48</v>
      </c>
      <c r="F16" s="36">
        <v>73919.801720000003</v>
      </c>
      <c r="G16" s="36">
        <v>775042.28171999997</v>
      </c>
    </row>
    <row r="17" spans="1:7" ht="15.75" thickBot="1" x14ac:dyDescent="0.3">
      <c r="A17" s="64"/>
      <c r="B17" s="64" t="s">
        <v>121</v>
      </c>
      <c r="C17" s="64"/>
      <c r="D17" s="64"/>
      <c r="E17" s="36">
        <v>1122352.94</v>
      </c>
      <c r="F17" s="36">
        <v>-13916.210279999999</v>
      </c>
      <c r="G17" s="36">
        <v>1108436.7297199999</v>
      </c>
    </row>
    <row r="18" spans="1:7" s="74" customFormat="1" ht="12" thickBot="1" x14ac:dyDescent="0.25">
      <c r="A18" s="64" t="s">
        <v>122</v>
      </c>
      <c r="B18" s="64"/>
      <c r="C18" s="64"/>
      <c r="D18" s="64"/>
      <c r="E18" s="38">
        <v>1823475.42</v>
      </c>
      <c r="F18" s="38">
        <v>60003.591439999997</v>
      </c>
      <c r="G18" s="38">
        <v>1883479.01144</v>
      </c>
    </row>
    <row r="19" spans="1:7" ht="15.75" thickTop="1" x14ac:dyDescent="0.25">
      <c r="E19" s="23"/>
      <c r="F19" s="23"/>
      <c r="G19" s="23"/>
    </row>
    <row r="20" spans="1:7" x14ac:dyDescent="0.25">
      <c r="E20" s="23"/>
      <c r="F20" s="23"/>
      <c r="G20" s="23"/>
    </row>
  </sheetData>
  <hyperlinks>
    <hyperlink ref="J1" location="Contents!A1" display="Contents" xr:uid="{A0449489-814C-41A9-A459-1C903A714CD1}"/>
  </hyperlinks>
  <pageMargins left="0.7" right="0.7" top="0.75" bottom="0.75" header="0.1" footer="0.3"/>
  <pageSetup orientation="portrait" r:id="rId1"/>
  <headerFooter>
    <oddHeader>&amp;L&amp;"Arial,Bold"&amp;8 7:31 PM
&amp;"Arial,Bold"&amp;8 11/14/19
&amp;"Arial,Bold"&amp;8 Accrual Basis&amp;C&amp;"Arial,Bold"&amp;12 OWASP Foundation
&amp;"Arial,Bold"&amp;14 Combined Summary Balance Sheet
&amp;"Arial,Bold"&amp;10 As of October 31, 2019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8584-BA8F-44CE-A57A-CC1D5462A134}">
  <dimension ref="A1:R107"/>
  <sheetViews>
    <sheetView workbookViewId="0">
      <pane xSplit="8" ySplit="1" topLeftCell="I74" activePane="bottomRight" state="frozenSplit"/>
      <selection pane="topRight" activeCell="I1" sqref="I1"/>
      <selection pane="bottomLeft" activeCell="A2" sqref="A2"/>
      <selection pane="bottomRight" activeCell="P1" sqref="P1"/>
    </sheetView>
  </sheetViews>
  <sheetFormatPr defaultRowHeight="15" x14ac:dyDescent="0.25"/>
  <cols>
    <col min="1" max="7" width="3" style="74" customWidth="1"/>
    <col min="8" max="8" width="27.5703125" style="74" customWidth="1"/>
    <col min="9" max="9" width="16" style="62" bestFit="1" customWidth="1"/>
    <col min="10" max="11" width="16" style="62" customWidth="1"/>
    <col min="12" max="12" width="16.85546875" style="62" hidden="1" customWidth="1"/>
    <col min="13" max="13" width="10" style="62" hidden="1" customWidth="1"/>
    <col min="15" max="15" width="12.5703125" bestFit="1" customWidth="1"/>
  </cols>
  <sheetData>
    <row r="1" spans="1:16" s="9" customFormat="1" ht="15.75" thickBot="1" x14ac:dyDescent="0.3">
      <c r="A1" s="7"/>
      <c r="B1" s="7"/>
      <c r="C1" s="7"/>
      <c r="D1" s="7"/>
      <c r="E1" s="7"/>
      <c r="F1" s="7"/>
      <c r="G1" s="7"/>
      <c r="H1" s="7"/>
      <c r="I1" s="76" t="s">
        <v>0</v>
      </c>
      <c r="J1" s="76" t="s">
        <v>1</v>
      </c>
      <c r="K1" s="76" t="s">
        <v>2</v>
      </c>
      <c r="L1" s="76" t="s">
        <v>1</v>
      </c>
      <c r="M1" s="76" t="s">
        <v>2</v>
      </c>
      <c r="O1" s="9">
        <v>1.1020000000000001</v>
      </c>
      <c r="P1" s="18" t="s">
        <v>189</v>
      </c>
    </row>
    <row r="2" spans="1:16" ht="15.75" thickTop="1" x14ac:dyDescent="0.25">
      <c r="A2" s="64"/>
      <c r="B2" s="64" t="s">
        <v>3</v>
      </c>
      <c r="C2" s="64"/>
      <c r="D2" s="64"/>
      <c r="E2" s="64"/>
      <c r="F2" s="64"/>
      <c r="G2" s="64"/>
      <c r="H2" s="64"/>
      <c r="I2" s="70"/>
      <c r="J2" s="70"/>
      <c r="K2" s="70"/>
      <c r="L2" s="70"/>
      <c r="M2" s="70"/>
    </row>
    <row r="3" spans="1:16" x14ac:dyDescent="0.25">
      <c r="A3" s="64"/>
      <c r="B3" s="64"/>
      <c r="C3" s="64"/>
      <c r="D3" s="64" t="s">
        <v>4</v>
      </c>
      <c r="E3" s="64"/>
      <c r="F3" s="64"/>
      <c r="G3" s="64"/>
      <c r="H3" s="64"/>
      <c r="I3" s="70"/>
      <c r="J3" s="70"/>
      <c r="K3" s="70"/>
      <c r="L3" s="70"/>
      <c r="M3" s="70"/>
    </row>
    <row r="4" spans="1:16" x14ac:dyDescent="0.25">
      <c r="A4" s="64"/>
      <c r="B4" s="64"/>
      <c r="C4" s="64"/>
      <c r="D4" s="64"/>
      <c r="E4" s="64" t="s">
        <v>5</v>
      </c>
      <c r="F4" s="64"/>
      <c r="G4" s="64"/>
      <c r="H4" s="64"/>
      <c r="I4" s="36"/>
      <c r="J4" s="36"/>
      <c r="K4" s="36"/>
      <c r="L4" s="70"/>
      <c r="M4" s="70"/>
    </row>
    <row r="5" spans="1:16" x14ac:dyDescent="0.25">
      <c r="A5" s="64"/>
      <c r="B5" s="64"/>
      <c r="C5" s="64"/>
      <c r="D5" s="64"/>
      <c r="E5" s="64"/>
      <c r="F5" s="64" t="s">
        <v>6</v>
      </c>
      <c r="G5" s="64"/>
      <c r="H5" s="64"/>
      <c r="I5" s="36">
        <v>265186</v>
      </c>
      <c r="J5" s="36">
        <f>L5*$O$1</f>
        <v>0</v>
      </c>
      <c r="K5" s="36">
        <f>SUM(I5:J5)</f>
        <v>265186</v>
      </c>
      <c r="L5" s="70">
        <v>0</v>
      </c>
      <c r="M5" s="70">
        <f t="shared" ref="M5:M11" si="0">ROUND(SUM(I5:L5),5)</f>
        <v>530372</v>
      </c>
    </row>
    <row r="6" spans="1:16" x14ac:dyDescent="0.25">
      <c r="A6" s="64"/>
      <c r="B6" s="64"/>
      <c r="C6" s="64"/>
      <c r="D6" s="64"/>
      <c r="E6" s="64"/>
      <c r="F6" s="64" t="s">
        <v>8</v>
      </c>
      <c r="G6" s="64"/>
      <c r="H6" s="64"/>
      <c r="I6" s="36">
        <v>1615739.92</v>
      </c>
      <c r="J6" s="36">
        <f t="shared" ref="J6:J10" si="1">L6*$O$1</f>
        <v>0</v>
      </c>
      <c r="K6" s="36">
        <f t="shared" ref="K6:K10" si="2">SUM(I6:J6)</f>
        <v>1615739.92</v>
      </c>
      <c r="L6" s="70">
        <v>0</v>
      </c>
      <c r="M6" s="70">
        <f t="shared" si="0"/>
        <v>3231479.84</v>
      </c>
    </row>
    <row r="7" spans="1:16" x14ac:dyDescent="0.25">
      <c r="A7" s="64"/>
      <c r="B7" s="64"/>
      <c r="C7" s="64"/>
      <c r="D7" s="64"/>
      <c r="E7" s="64"/>
      <c r="F7" s="64" t="s">
        <v>9</v>
      </c>
      <c r="G7" s="64"/>
      <c r="H7" s="64"/>
      <c r="I7" s="36">
        <v>130784.14</v>
      </c>
      <c r="J7" s="36">
        <f t="shared" si="1"/>
        <v>3520.9010200000007</v>
      </c>
      <c r="K7" s="36">
        <f t="shared" si="2"/>
        <v>134305.04102</v>
      </c>
      <c r="L7" s="70">
        <v>3195.01</v>
      </c>
      <c r="M7" s="70">
        <f t="shared" si="0"/>
        <v>271805.09204000002</v>
      </c>
    </row>
    <row r="8" spans="1:16" x14ac:dyDescent="0.25">
      <c r="A8" s="64"/>
      <c r="B8" s="64"/>
      <c r="C8" s="64"/>
      <c r="D8" s="64"/>
      <c r="E8" s="64"/>
      <c r="F8" s="64" t="s">
        <v>10</v>
      </c>
      <c r="G8" s="64"/>
      <c r="H8" s="64"/>
      <c r="I8" s="36">
        <v>735115.7</v>
      </c>
      <c r="J8" s="36">
        <f t="shared" si="1"/>
        <v>0</v>
      </c>
      <c r="K8" s="36">
        <f t="shared" si="2"/>
        <v>735115.7</v>
      </c>
      <c r="L8" s="70">
        <v>0</v>
      </c>
      <c r="M8" s="70">
        <f t="shared" si="0"/>
        <v>1470231.4</v>
      </c>
    </row>
    <row r="9" spans="1:16" x14ac:dyDescent="0.25">
      <c r="A9" s="64"/>
      <c r="B9" s="64"/>
      <c r="C9" s="64"/>
      <c r="D9" s="64"/>
      <c r="E9" s="64"/>
      <c r="F9" s="64" t="s">
        <v>11</v>
      </c>
      <c r="G9" s="64"/>
      <c r="H9" s="64"/>
      <c r="I9" s="36">
        <v>0</v>
      </c>
      <c r="J9" s="36">
        <f t="shared" si="1"/>
        <v>20361.103000000003</v>
      </c>
      <c r="K9" s="36">
        <f t="shared" si="2"/>
        <v>20361.103000000003</v>
      </c>
      <c r="L9" s="70">
        <v>18476.5</v>
      </c>
      <c r="M9" s="70">
        <f t="shared" si="0"/>
        <v>59198.705999999998</v>
      </c>
    </row>
    <row r="10" spans="1:16" ht="15.75" thickBot="1" x14ac:dyDescent="0.3">
      <c r="A10" s="64"/>
      <c r="B10" s="64"/>
      <c r="C10" s="64"/>
      <c r="D10" s="64"/>
      <c r="E10" s="64"/>
      <c r="F10" s="64" t="s">
        <v>12</v>
      </c>
      <c r="G10" s="64"/>
      <c r="H10" s="64"/>
      <c r="I10" s="37">
        <v>44983.51</v>
      </c>
      <c r="J10" s="37">
        <f t="shared" si="1"/>
        <v>9696.4980000000014</v>
      </c>
      <c r="K10" s="37">
        <f t="shared" si="2"/>
        <v>54680.008000000002</v>
      </c>
      <c r="L10" s="69">
        <v>8799</v>
      </c>
      <c r="M10" s="69">
        <f t="shared" si="0"/>
        <v>118159.016</v>
      </c>
    </row>
    <row r="11" spans="1:16" x14ac:dyDescent="0.25">
      <c r="A11" s="64"/>
      <c r="B11" s="64"/>
      <c r="C11" s="64"/>
      <c r="D11" s="64"/>
      <c r="E11" s="64" t="s">
        <v>13</v>
      </c>
      <c r="F11" s="64"/>
      <c r="G11" s="64"/>
      <c r="H11" s="64"/>
      <c r="I11" s="36">
        <f>ROUND(SUM(I4:I10),5)</f>
        <v>2791809.27</v>
      </c>
      <c r="J11" s="36">
        <f t="shared" ref="J11:K11" si="3">ROUND(SUM(J4:J10),5)</f>
        <v>33578.50202</v>
      </c>
      <c r="K11" s="36">
        <f t="shared" si="3"/>
        <v>2825387.77202</v>
      </c>
      <c r="L11" s="70">
        <f>ROUND(SUM(L4:L10),5)</f>
        <v>30470.51</v>
      </c>
      <c r="M11" s="70">
        <f t="shared" si="0"/>
        <v>5681246.0540399998</v>
      </c>
    </row>
    <row r="12" spans="1:16" x14ac:dyDescent="0.25">
      <c r="A12" s="64"/>
      <c r="B12" s="64"/>
      <c r="C12" s="64"/>
      <c r="D12" s="64"/>
      <c r="E12" s="64" t="s">
        <v>14</v>
      </c>
      <c r="F12" s="64"/>
      <c r="G12" s="64"/>
      <c r="H12" s="64"/>
      <c r="I12" s="36"/>
      <c r="J12" s="36"/>
      <c r="K12" s="36"/>
      <c r="L12" s="70"/>
      <c r="M12" s="70"/>
    </row>
    <row r="13" spans="1:16" x14ac:dyDescent="0.25">
      <c r="A13" s="64"/>
      <c r="B13" s="64"/>
      <c r="C13" s="64"/>
      <c r="D13" s="64"/>
      <c r="E13" s="64"/>
      <c r="F13" s="64" t="s">
        <v>15</v>
      </c>
      <c r="G13" s="64"/>
      <c r="H13" s="64"/>
      <c r="I13" s="36">
        <v>199000</v>
      </c>
      <c r="J13" s="36">
        <f t="shared" ref="J13:J18" si="4">L13*$O$1</f>
        <v>0</v>
      </c>
      <c r="K13" s="36">
        <f t="shared" ref="K13:K18" si="5">SUM(I13:J13)</f>
        <v>199000</v>
      </c>
      <c r="L13" s="70">
        <v>0</v>
      </c>
      <c r="M13" s="70">
        <f t="shared" ref="M13:M19" si="6">ROUND(SUM(I13:L13),5)</f>
        <v>398000</v>
      </c>
    </row>
    <row r="14" spans="1:16" x14ac:dyDescent="0.25">
      <c r="A14" s="64"/>
      <c r="B14" s="64"/>
      <c r="C14" s="64"/>
      <c r="D14" s="64"/>
      <c r="E14" s="64"/>
      <c r="F14" s="64" t="s">
        <v>16</v>
      </c>
      <c r="G14" s="64"/>
      <c r="H14" s="64"/>
      <c r="I14" s="36">
        <v>35727.5</v>
      </c>
      <c r="J14" s="36">
        <f t="shared" si="4"/>
        <v>0</v>
      </c>
      <c r="K14" s="36">
        <f t="shared" si="5"/>
        <v>35727.5</v>
      </c>
      <c r="L14" s="70">
        <v>0</v>
      </c>
      <c r="M14" s="70">
        <f t="shared" si="6"/>
        <v>71455</v>
      </c>
    </row>
    <row r="15" spans="1:16" x14ac:dyDescent="0.25">
      <c r="A15" s="64"/>
      <c r="B15" s="64"/>
      <c r="C15" s="64"/>
      <c r="D15" s="64"/>
      <c r="E15" s="64"/>
      <c r="F15" s="64" t="s">
        <v>17</v>
      </c>
      <c r="G15" s="64"/>
      <c r="H15" s="64"/>
      <c r="I15" s="36">
        <v>-5500</v>
      </c>
      <c r="J15" s="36">
        <f t="shared" si="4"/>
        <v>0</v>
      </c>
      <c r="K15" s="36">
        <f t="shared" si="5"/>
        <v>-5500</v>
      </c>
      <c r="L15" s="70">
        <v>0</v>
      </c>
      <c r="M15" s="70">
        <f t="shared" si="6"/>
        <v>-11000</v>
      </c>
    </row>
    <row r="16" spans="1:16" x14ac:dyDescent="0.25">
      <c r="A16" s="64"/>
      <c r="B16" s="64"/>
      <c r="C16" s="64"/>
      <c r="D16" s="64"/>
      <c r="E16" s="64"/>
      <c r="F16" s="64" t="s">
        <v>18</v>
      </c>
      <c r="G16" s="64"/>
      <c r="H16" s="64"/>
      <c r="I16" s="36">
        <v>5500</v>
      </c>
      <c r="J16" s="36">
        <f t="shared" si="4"/>
        <v>0</v>
      </c>
      <c r="K16" s="36">
        <f t="shared" si="5"/>
        <v>5500</v>
      </c>
      <c r="L16" s="70">
        <v>0</v>
      </c>
      <c r="M16" s="70">
        <f t="shared" si="6"/>
        <v>11000</v>
      </c>
    </row>
    <row r="17" spans="1:13" x14ac:dyDescent="0.25">
      <c r="A17" s="64"/>
      <c r="B17" s="64"/>
      <c r="C17" s="64"/>
      <c r="D17" s="64"/>
      <c r="E17" s="64"/>
      <c r="F17" s="64" t="s">
        <v>19</v>
      </c>
      <c r="G17" s="64"/>
      <c r="H17" s="64"/>
      <c r="I17" s="36">
        <v>0</v>
      </c>
      <c r="J17" s="36">
        <f t="shared" si="4"/>
        <v>-447.26874000000004</v>
      </c>
      <c r="K17" s="36">
        <f t="shared" si="5"/>
        <v>-447.26874000000004</v>
      </c>
      <c r="L17" s="70">
        <v>-405.87</v>
      </c>
      <c r="M17" s="70">
        <f t="shared" si="6"/>
        <v>-1300.4074800000001</v>
      </c>
    </row>
    <row r="18" spans="1:13" ht="15.75" thickBot="1" x14ac:dyDescent="0.3">
      <c r="A18" s="64"/>
      <c r="B18" s="64"/>
      <c r="C18" s="64"/>
      <c r="D18" s="64"/>
      <c r="E18" s="64"/>
      <c r="F18" s="64" t="s">
        <v>20</v>
      </c>
      <c r="G18" s="64"/>
      <c r="H18" s="64"/>
      <c r="I18" s="37">
        <v>95716.92</v>
      </c>
      <c r="J18" s="37">
        <f t="shared" si="4"/>
        <v>0</v>
      </c>
      <c r="K18" s="37">
        <f t="shared" si="5"/>
        <v>95716.92</v>
      </c>
      <c r="L18" s="69">
        <v>0</v>
      </c>
      <c r="M18" s="69">
        <f t="shared" si="6"/>
        <v>191433.84</v>
      </c>
    </row>
    <row r="19" spans="1:13" x14ac:dyDescent="0.25">
      <c r="A19" s="64"/>
      <c r="B19" s="64"/>
      <c r="C19" s="64"/>
      <c r="D19" s="64"/>
      <c r="E19" s="64" t="s">
        <v>21</v>
      </c>
      <c r="F19" s="64"/>
      <c r="G19" s="64"/>
      <c r="H19" s="64"/>
      <c r="I19" s="36">
        <f>ROUND(SUM(I12:I18),5)</f>
        <v>330444.42</v>
      </c>
      <c r="J19" s="36">
        <f t="shared" ref="J19:K19" si="7">ROUND(SUM(J12:J18),5)</f>
        <v>-447.26873999999998</v>
      </c>
      <c r="K19" s="36">
        <f t="shared" si="7"/>
        <v>329997.15126000001</v>
      </c>
      <c r="L19" s="70">
        <f>ROUND(SUM(L12:L18),5)</f>
        <v>-405.87</v>
      </c>
      <c r="M19" s="70">
        <f t="shared" si="6"/>
        <v>659588.43252000003</v>
      </c>
    </row>
    <row r="20" spans="1:13" x14ac:dyDescent="0.25">
      <c r="A20" s="64"/>
      <c r="B20" s="64"/>
      <c r="C20" s="64"/>
      <c r="D20" s="64"/>
      <c r="E20" s="64" t="s">
        <v>22</v>
      </c>
      <c r="F20" s="64"/>
      <c r="G20" s="64"/>
      <c r="H20" s="64"/>
      <c r="I20" s="36"/>
      <c r="J20" s="36"/>
      <c r="K20" s="36"/>
      <c r="L20" s="70"/>
      <c r="M20" s="70"/>
    </row>
    <row r="21" spans="1:13" x14ac:dyDescent="0.25">
      <c r="A21" s="64"/>
      <c r="B21" s="64"/>
      <c r="C21" s="64"/>
      <c r="D21" s="64"/>
      <c r="E21" s="64"/>
      <c r="F21" s="64" t="s">
        <v>23</v>
      </c>
      <c r="G21" s="64"/>
      <c r="H21" s="64"/>
      <c r="I21" s="36"/>
      <c r="J21" s="36"/>
      <c r="K21" s="36"/>
      <c r="L21" s="70"/>
      <c r="M21" s="70"/>
    </row>
    <row r="22" spans="1:13" x14ac:dyDescent="0.25">
      <c r="A22" s="64"/>
      <c r="B22" s="64"/>
      <c r="C22" s="64"/>
      <c r="D22" s="64"/>
      <c r="E22" s="64"/>
      <c r="F22" s="64"/>
      <c r="G22" s="64" t="s">
        <v>24</v>
      </c>
      <c r="H22" s="64"/>
      <c r="I22" s="36"/>
      <c r="J22" s="36"/>
      <c r="K22" s="36"/>
      <c r="L22" s="70"/>
      <c r="M22" s="70"/>
    </row>
    <row r="23" spans="1:13" ht="15.75" thickBot="1" x14ac:dyDescent="0.3">
      <c r="A23" s="64"/>
      <c r="B23" s="64"/>
      <c r="C23" s="64"/>
      <c r="D23" s="64"/>
      <c r="E23" s="64"/>
      <c r="F23" s="64"/>
      <c r="G23" s="64"/>
      <c r="H23" s="64" t="s">
        <v>8</v>
      </c>
      <c r="I23" s="36">
        <v>10000</v>
      </c>
      <c r="J23" s="36">
        <f>L23*$O$1</f>
        <v>0</v>
      </c>
      <c r="K23" s="36">
        <f>SUM(I23:J23)</f>
        <v>10000</v>
      </c>
      <c r="L23" s="70">
        <v>0</v>
      </c>
      <c r="M23" s="70">
        <f>ROUND(SUM(I23:L23),5)</f>
        <v>20000</v>
      </c>
    </row>
    <row r="24" spans="1:13" ht="15.75" thickBot="1" x14ac:dyDescent="0.3">
      <c r="A24" s="64"/>
      <c r="B24" s="64"/>
      <c r="C24" s="64"/>
      <c r="D24" s="64"/>
      <c r="E24" s="64"/>
      <c r="F24" s="64"/>
      <c r="G24" s="64" t="s">
        <v>25</v>
      </c>
      <c r="H24" s="64"/>
      <c r="I24" s="40">
        <f>ROUND(SUM(I22:I23),5)</f>
        <v>10000</v>
      </c>
      <c r="J24" s="40">
        <f t="shared" ref="J24:K24" si="8">ROUND(SUM(J22:J23),5)</f>
        <v>0</v>
      </c>
      <c r="K24" s="40">
        <f t="shared" si="8"/>
        <v>10000</v>
      </c>
      <c r="L24" s="72">
        <f>ROUND(SUM(L22:L23),5)</f>
        <v>0</v>
      </c>
      <c r="M24" s="72">
        <f>ROUND(SUM(I24:L24),5)</f>
        <v>20000</v>
      </c>
    </row>
    <row r="25" spans="1:13" ht="15.75" thickBot="1" x14ac:dyDescent="0.3">
      <c r="A25" s="64"/>
      <c r="B25" s="64"/>
      <c r="C25" s="64"/>
      <c r="D25" s="64"/>
      <c r="E25" s="64"/>
      <c r="F25" s="64" t="s">
        <v>26</v>
      </c>
      <c r="G25" s="64"/>
      <c r="H25" s="64"/>
      <c r="I25" s="39">
        <f>ROUND(I21+I24,5)</f>
        <v>10000</v>
      </c>
      <c r="J25" s="39">
        <f t="shared" ref="J25:K25" si="9">ROUND(J21+J24,5)</f>
        <v>0</v>
      </c>
      <c r="K25" s="39">
        <f t="shared" si="9"/>
        <v>10000</v>
      </c>
      <c r="L25" s="4">
        <f>ROUND(L21+L24,5)</f>
        <v>0</v>
      </c>
      <c r="M25" s="4">
        <f>ROUND(SUM(I25:L25),5)</f>
        <v>20000</v>
      </c>
    </row>
    <row r="26" spans="1:13" x14ac:dyDescent="0.25">
      <c r="A26" s="64"/>
      <c r="B26" s="64"/>
      <c r="C26" s="64"/>
      <c r="D26" s="64"/>
      <c r="E26" s="64" t="s">
        <v>27</v>
      </c>
      <c r="F26" s="64"/>
      <c r="G26" s="64"/>
      <c r="H26" s="64"/>
      <c r="I26" s="36">
        <f>ROUND(I20+I25,5)</f>
        <v>10000</v>
      </c>
      <c r="J26" s="36">
        <f t="shared" ref="J26:K26" si="10">ROUND(J20+J25,5)</f>
        <v>0</v>
      </c>
      <c r="K26" s="36">
        <f t="shared" si="10"/>
        <v>10000</v>
      </c>
      <c r="L26" s="70">
        <f>ROUND(L20+L25,5)</f>
        <v>0</v>
      </c>
      <c r="M26" s="70">
        <f>ROUND(SUM(I26:L26),5)</f>
        <v>20000</v>
      </c>
    </row>
    <row r="27" spans="1:13" x14ac:dyDescent="0.25">
      <c r="A27" s="64"/>
      <c r="B27" s="64"/>
      <c r="C27" s="64"/>
      <c r="D27" s="64"/>
      <c r="E27" s="64" t="s">
        <v>28</v>
      </c>
      <c r="F27" s="64"/>
      <c r="G27" s="64"/>
      <c r="H27" s="64"/>
      <c r="I27" s="36"/>
      <c r="J27" s="36"/>
      <c r="K27" s="36"/>
      <c r="L27" s="70"/>
      <c r="M27" s="70"/>
    </row>
    <row r="28" spans="1:13" ht="15.75" thickBot="1" x14ac:dyDescent="0.3">
      <c r="A28" s="64"/>
      <c r="B28" s="64"/>
      <c r="C28" s="64"/>
      <c r="D28" s="64"/>
      <c r="E28" s="64"/>
      <c r="F28" s="64" t="s">
        <v>29</v>
      </c>
      <c r="G28" s="64"/>
      <c r="H28" s="64"/>
      <c r="I28" s="37">
        <v>1137.0999999999999</v>
      </c>
      <c r="J28" s="37">
        <f>L28*$O$1</f>
        <v>0</v>
      </c>
      <c r="K28" s="37">
        <f>SUM(I28:J28)</f>
        <v>1137.0999999999999</v>
      </c>
      <c r="L28" s="69">
        <v>0</v>
      </c>
      <c r="M28" s="69">
        <f>ROUND(SUM(I28:L28),5)</f>
        <v>2274.1999999999998</v>
      </c>
    </row>
    <row r="29" spans="1:13" x14ac:dyDescent="0.25">
      <c r="A29" s="64"/>
      <c r="B29" s="64"/>
      <c r="C29" s="64"/>
      <c r="D29" s="64"/>
      <c r="E29" s="64" t="s">
        <v>30</v>
      </c>
      <c r="F29" s="64"/>
      <c r="G29" s="64"/>
      <c r="H29" s="64"/>
      <c r="I29" s="36">
        <f>ROUND(SUM(I27:I28),5)</f>
        <v>1137.0999999999999</v>
      </c>
      <c r="J29" s="36">
        <f t="shared" ref="J29:K29" si="11">ROUND(SUM(J27:J28),5)</f>
        <v>0</v>
      </c>
      <c r="K29" s="36">
        <f t="shared" si="11"/>
        <v>1137.0999999999999</v>
      </c>
      <c r="L29" s="70">
        <f>ROUND(SUM(L27:L28),5)</f>
        <v>0</v>
      </c>
      <c r="M29" s="70">
        <f>ROUND(SUM(I29:L29),5)</f>
        <v>2274.1999999999998</v>
      </c>
    </row>
    <row r="30" spans="1:13" x14ac:dyDescent="0.25">
      <c r="A30" s="64"/>
      <c r="B30" s="64"/>
      <c r="C30" s="64"/>
      <c r="D30" s="64"/>
      <c r="E30" s="64" t="s">
        <v>31</v>
      </c>
      <c r="F30" s="64"/>
      <c r="G30" s="64"/>
      <c r="H30" s="64"/>
      <c r="I30" s="36"/>
      <c r="J30" s="36"/>
      <c r="K30" s="36"/>
      <c r="L30" s="70"/>
      <c r="M30" s="70"/>
    </row>
    <row r="31" spans="1:13" x14ac:dyDescent="0.25">
      <c r="A31" s="64"/>
      <c r="B31" s="64"/>
      <c r="C31" s="64"/>
      <c r="D31" s="64"/>
      <c r="E31" s="64"/>
      <c r="F31" s="64" t="s">
        <v>32</v>
      </c>
      <c r="G31" s="64"/>
      <c r="H31" s="64"/>
      <c r="I31" s="36">
        <v>851.54</v>
      </c>
      <c r="J31" s="36">
        <f t="shared" ref="J31:J32" si="12">L31*$O$1</f>
        <v>0</v>
      </c>
      <c r="K31" s="36">
        <f t="shared" ref="K31:K32" si="13">SUM(I31:J31)</f>
        <v>851.54</v>
      </c>
      <c r="L31" s="70">
        <v>0</v>
      </c>
      <c r="M31" s="70">
        <f>ROUND(SUM(I31:L31),5)</f>
        <v>1703.08</v>
      </c>
    </row>
    <row r="32" spans="1:13" ht="15.75" thickBot="1" x14ac:dyDescent="0.3">
      <c r="A32" s="64"/>
      <c r="B32" s="64"/>
      <c r="C32" s="64"/>
      <c r="D32" s="64"/>
      <c r="E32" s="64"/>
      <c r="F32" s="64" t="s">
        <v>33</v>
      </c>
      <c r="G32" s="64"/>
      <c r="H32" s="64"/>
      <c r="I32" s="37">
        <v>7287.69</v>
      </c>
      <c r="J32" s="37">
        <f t="shared" si="12"/>
        <v>0</v>
      </c>
      <c r="K32" s="37">
        <f t="shared" si="13"/>
        <v>7287.69</v>
      </c>
      <c r="L32" s="69">
        <v>0</v>
      </c>
      <c r="M32" s="69">
        <f>ROUND(SUM(I32:L32),5)</f>
        <v>14575.38</v>
      </c>
    </row>
    <row r="33" spans="1:13" x14ac:dyDescent="0.25">
      <c r="A33" s="64"/>
      <c r="B33" s="64"/>
      <c r="C33" s="64"/>
      <c r="D33" s="64"/>
      <c r="E33" s="64" t="s">
        <v>34</v>
      </c>
      <c r="F33" s="64"/>
      <c r="G33" s="64"/>
      <c r="H33" s="64"/>
      <c r="I33" s="36">
        <f>ROUND(SUM(I30:I32),5)</f>
        <v>8139.23</v>
      </c>
      <c r="J33" s="36">
        <f t="shared" ref="J33:K33" si="14">ROUND(SUM(J30:J32),5)</f>
        <v>0</v>
      </c>
      <c r="K33" s="36">
        <f t="shared" si="14"/>
        <v>8139.23</v>
      </c>
      <c r="L33" s="70">
        <f>ROUND(SUM(L30:L32),5)</f>
        <v>0</v>
      </c>
      <c r="M33" s="70">
        <f>ROUND(SUM(I33:L33),5)</f>
        <v>16278.46</v>
      </c>
    </row>
    <row r="34" spans="1:13" x14ac:dyDescent="0.25">
      <c r="A34" s="64"/>
      <c r="B34" s="64"/>
      <c r="C34" s="64"/>
      <c r="D34" s="64"/>
      <c r="E34" s="64" t="s">
        <v>35</v>
      </c>
      <c r="F34" s="64"/>
      <c r="G34" s="64"/>
      <c r="H34" s="64"/>
      <c r="I34" s="36"/>
      <c r="J34" s="36"/>
      <c r="K34" s="36"/>
      <c r="L34" s="70"/>
      <c r="M34" s="70"/>
    </row>
    <row r="35" spans="1:13" x14ac:dyDescent="0.25">
      <c r="A35" s="64"/>
      <c r="B35" s="64"/>
      <c r="C35" s="64"/>
      <c r="D35" s="64"/>
      <c r="E35" s="64"/>
      <c r="F35" s="64" t="s">
        <v>31</v>
      </c>
      <c r="G35" s="64"/>
      <c r="H35" s="64"/>
      <c r="I35" s="36">
        <v>12975.1</v>
      </c>
      <c r="J35" s="36">
        <f t="shared" ref="J35:J36" si="15">L35*$O$1</f>
        <v>0</v>
      </c>
      <c r="K35" s="36">
        <f t="shared" ref="K35:K36" si="16">SUM(I35:J35)</f>
        <v>12975.1</v>
      </c>
      <c r="L35" s="70">
        <v>0</v>
      </c>
      <c r="M35" s="70">
        <f>ROUND(SUM(I35:L35),5)</f>
        <v>25950.2</v>
      </c>
    </row>
    <row r="36" spans="1:13" ht="15.75" thickBot="1" x14ac:dyDescent="0.3">
      <c r="A36" s="64"/>
      <c r="B36" s="64"/>
      <c r="C36" s="64"/>
      <c r="D36" s="64"/>
      <c r="E36" s="64"/>
      <c r="F36" s="64" t="s">
        <v>36</v>
      </c>
      <c r="G36" s="64"/>
      <c r="H36" s="64"/>
      <c r="I36" s="37">
        <v>48140.28</v>
      </c>
      <c r="J36" s="37">
        <f t="shared" si="15"/>
        <v>0</v>
      </c>
      <c r="K36" s="37">
        <f t="shared" si="16"/>
        <v>48140.28</v>
      </c>
      <c r="L36" s="69">
        <v>0</v>
      </c>
      <c r="M36" s="69">
        <f>ROUND(SUM(I36:L36),5)</f>
        <v>96280.56</v>
      </c>
    </row>
    <row r="37" spans="1:13" x14ac:dyDescent="0.25">
      <c r="A37" s="64"/>
      <c r="B37" s="64"/>
      <c r="C37" s="64"/>
      <c r="D37" s="64"/>
      <c r="E37" s="64" t="s">
        <v>37</v>
      </c>
      <c r="F37" s="64"/>
      <c r="G37" s="64"/>
      <c r="H37" s="64"/>
      <c r="I37" s="36">
        <f>ROUND(SUM(I34:I36),5)</f>
        <v>61115.38</v>
      </c>
      <c r="J37" s="36">
        <f t="shared" ref="J37:K37" si="17">ROUND(SUM(J34:J36),5)</f>
        <v>0</v>
      </c>
      <c r="K37" s="36">
        <f t="shared" si="17"/>
        <v>61115.38</v>
      </c>
      <c r="L37" s="70">
        <f>ROUND(SUM(L34:L36),5)</f>
        <v>0</v>
      </c>
      <c r="M37" s="70">
        <f>ROUND(SUM(I37:L37),5)</f>
        <v>122230.76</v>
      </c>
    </row>
    <row r="38" spans="1:13" x14ac:dyDescent="0.25">
      <c r="A38" s="64"/>
      <c r="B38" s="64"/>
      <c r="C38" s="64"/>
      <c r="D38" s="64"/>
      <c r="E38" s="64" t="s">
        <v>38</v>
      </c>
      <c r="F38" s="64"/>
      <c r="G38" s="64"/>
      <c r="H38" s="64"/>
      <c r="I38" s="36"/>
      <c r="J38" s="36"/>
      <c r="K38" s="36"/>
      <c r="L38" s="70"/>
      <c r="M38" s="70"/>
    </row>
    <row r="39" spans="1:13" x14ac:dyDescent="0.25">
      <c r="A39" s="64"/>
      <c r="B39" s="64"/>
      <c r="C39" s="64"/>
      <c r="D39" s="64"/>
      <c r="E39" s="64"/>
      <c r="F39" s="64" t="s">
        <v>31</v>
      </c>
      <c r="G39" s="64"/>
      <c r="H39" s="64"/>
      <c r="I39" s="36">
        <v>28456.06</v>
      </c>
      <c r="J39" s="36">
        <f t="shared" ref="J39:J40" si="18">L39*$O$1</f>
        <v>0</v>
      </c>
      <c r="K39" s="36">
        <f t="shared" ref="K39:K40" si="19">SUM(I39:J39)</f>
        <v>28456.06</v>
      </c>
      <c r="L39" s="70">
        <v>0</v>
      </c>
      <c r="M39" s="70">
        <f t="shared" ref="M39:M44" si="20">ROUND(SUM(I39:L39),5)</f>
        <v>56912.12</v>
      </c>
    </row>
    <row r="40" spans="1:13" ht="15.75" thickBot="1" x14ac:dyDescent="0.3">
      <c r="A40" s="64"/>
      <c r="B40" s="64"/>
      <c r="C40" s="64"/>
      <c r="D40" s="64"/>
      <c r="E40" s="64"/>
      <c r="F40" s="64" t="s">
        <v>39</v>
      </c>
      <c r="G40" s="64"/>
      <c r="H40" s="64"/>
      <c r="I40" s="37">
        <v>9200</v>
      </c>
      <c r="J40" s="37">
        <f t="shared" si="18"/>
        <v>0</v>
      </c>
      <c r="K40" s="37">
        <f t="shared" si="19"/>
        <v>9200</v>
      </c>
      <c r="L40" s="69">
        <v>0</v>
      </c>
      <c r="M40" s="69">
        <f t="shared" si="20"/>
        <v>18400</v>
      </c>
    </row>
    <row r="41" spans="1:13" x14ac:dyDescent="0.25">
      <c r="A41" s="64"/>
      <c r="B41" s="64"/>
      <c r="C41" s="64"/>
      <c r="D41" s="64"/>
      <c r="E41" s="64" t="s">
        <v>40</v>
      </c>
      <c r="F41" s="64"/>
      <c r="G41" s="64"/>
      <c r="H41" s="64"/>
      <c r="I41" s="36">
        <f>ROUND(SUM(I38:I40),5)</f>
        <v>37656.06</v>
      </c>
      <c r="J41" s="36">
        <f t="shared" ref="J41:K41" si="21">ROUND(SUM(J38:J40),5)</f>
        <v>0</v>
      </c>
      <c r="K41" s="36">
        <f t="shared" si="21"/>
        <v>37656.06</v>
      </c>
      <c r="L41" s="70">
        <f>ROUND(SUM(L38:L40),5)</f>
        <v>0</v>
      </c>
      <c r="M41" s="70">
        <f t="shared" si="20"/>
        <v>75312.12</v>
      </c>
    </row>
    <row r="42" spans="1:13" ht="15.75" thickBot="1" x14ac:dyDescent="0.3">
      <c r="A42" s="64"/>
      <c r="B42" s="64"/>
      <c r="C42" s="64"/>
      <c r="D42" s="64"/>
      <c r="E42" s="64" t="s">
        <v>41</v>
      </c>
      <c r="F42" s="64"/>
      <c r="G42" s="64"/>
      <c r="H42" s="64"/>
      <c r="I42" s="36">
        <v>0</v>
      </c>
      <c r="J42" s="36">
        <f>L42*$O$1</f>
        <v>20621.340300000003</v>
      </c>
      <c r="K42" s="36">
        <f>SUM(I42:J42)</f>
        <v>20621.340300000003</v>
      </c>
      <c r="L42" s="70">
        <v>18712.650000000001</v>
      </c>
      <c r="M42" s="70">
        <f t="shared" si="20"/>
        <v>59955.330600000001</v>
      </c>
    </row>
    <row r="43" spans="1:13" ht="15.75" thickBot="1" x14ac:dyDescent="0.3">
      <c r="A43" s="64"/>
      <c r="B43" s="64"/>
      <c r="C43" s="64"/>
      <c r="D43" s="64" t="s">
        <v>42</v>
      </c>
      <c r="E43" s="64"/>
      <c r="F43" s="64"/>
      <c r="G43" s="64"/>
      <c r="H43" s="64"/>
      <c r="I43" s="39">
        <f>ROUND(SUM(I3:I3)+I11+I19+I26+I29+I33+I37+SUM(I41:I42),5)</f>
        <v>3240301.46</v>
      </c>
      <c r="J43" s="39">
        <f t="shared" ref="J43:K43" si="22">ROUND(SUM(J3:J3)+J11+J19+J26+J29+J33+J37+SUM(J41:J42),5)</f>
        <v>53752.573579999997</v>
      </c>
      <c r="K43" s="39">
        <f t="shared" si="22"/>
        <v>3294054.03358</v>
      </c>
      <c r="L43" s="4">
        <f>ROUND(SUM(L3:L3)+L11+L19+L26+L29+L33+L37+SUM(L41:L42),5)</f>
        <v>48777.29</v>
      </c>
      <c r="M43" s="4">
        <f t="shared" si="20"/>
        <v>6636885.3571600001</v>
      </c>
    </row>
    <row r="44" spans="1:13" x14ac:dyDescent="0.25">
      <c r="A44" s="64"/>
      <c r="B44" s="64"/>
      <c r="C44" s="64" t="s">
        <v>43</v>
      </c>
      <c r="D44" s="64"/>
      <c r="E44" s="64"/>
      <c r="F44" s="64"/>
      <c r="G44" s="64"/>
      <c r="H44" s="64"/>
      <c r="I44" s="36">
        <f>I43</f>
        <v>3240301.46</v>
      </c>
      <c r="J44" s="36">
        <f t="shared" ref="J44:K44" si="23">J43</f>
        <v>53752.573579999997</v>
      </c>
      <c r="K44" s="36">
        <f t="shared" si="23"/>
        <v>3294054.03358</v>
      </c>
      <c r="L44" s="70">
        <f>L43</f>
        <v>48777.29</v>
      </c>
      <c r="M44" s="70">
        <f t="shared" si="20"/>
        <v>6636885.3571600001</v>
      </c>
    </row>
    <row r="45" spans="1:13" x14ac:dyDescent="0.25">
      <c r="A45" s="64"/>
      <c r="B45" s="64"/>
      <c r="C45" s="64"/>
      <c r="D45" s="64" t="s">
        <v>44</v>
      </c>
      <c r="E45" s="64"/>
      <c r="F45" s="64"/>
      <c r="G45" s="64"/>
      <c r="H45" s="64"/>
      <c r="I45" s="36"/>
      <c r="J45" s="36"/>
      <c r="K45" s="36"/>
      <c r="L45" s="70"/>
      <c r="M45" s="70"/>
    </row>
    <row r="46" spans="1:13" x14ac:dyDescent="0.25">
      <c r="A46" s="64"/>
      <c r="B46" s="64"/>
      <c r="C46" s="64"/>
      <c r="D46" s="64"/>
      <c r="E46" s="64" t="s">
        <v>45</v>
      </c>
      <c r="F46" s="64"/>
      <c r="G46" s="64"/>
      <c r="H46" s="64"/>
      <c r="I46" s="36"/>
      <c r="J46" s="36"/>
      <c r="K46" s="36"/>
      <c r="L46" s="70"/>
      <c r="M46" s="70"/>
    </row>
    <row r="47" spans="1:13" x14ac:dyDescent="0.25">
      <c r="A47" s="64"/>
      <c r="B47" s="64"/>
      <c r="C47" s="64"/>
      <c r="D47" s="64"/>
      <c r="E47" s="64"/>
      <c r="F47" s="64" t="s">
        <v>46</v>
      </c>
      <c r="G47" s="64"/>
      <c r="H47" s="64"/>
      <c r="I47" s="36"/>
      <c r="J47" s="36"/>
      <c r="K47" s="36"/>
      <c r="L47" s="70"/>
      <c r="M47" s="70"/>
    </row>
    <row r="48" spans="1:13" x14ac:dyDescent="0.25">
      <c r="A48" s="64"/>
      <c r="B48" s="64"/>
      <c r="C48" s="64"/>
      <c r="D48" s="64"/>
      <c r="E48" s="64"/>
      <c r="F48" s="64"/>
      <c r="G48" s="64" t="s">
        <v>47</v>
      </c>
      <c r="H48" s="64"/>
      <c r="I48" s="36">
        <v>9180</v>
      </c>
      <c r="J48" s="36">
        <f t="shared" ref="J48:J49" si="24">L48*$O$1</f>
        <v>0</v>
      </c>
      <c r="K48" s="36">
        <f t="shared" ref="K48:K49" si="25">SUM(I48:J48)</f>
        <v>9180</v>
      </c>
      <c r="L48" s="70">
        <v>0</v>
      </c>
      <c r="M48" s="70">
        <f>ROUND(SUM(I48:L48),5)</f>
        <v>18360</v>
      </c>
    </row>
    <row r="49" spans="1:15" ht="15.75" thickBot="1" x14ac:dyDescent="0.3">
      <c r="A49" s="64"/>
      <c r="B49" s="64"/>
      <c r="C49" s="64"/>
      <c r="D49" s="64"/>
      <c r="E49" s="64"/>
      <c r="F49" s="64"/>
      <c r="G49" s="64" t="s">
        <v>48</v>
      </c>
      <c r="H49" s="64"/>
      <c r="I49" s="37">
        <v>3380.41</v>
      </c>
      <c r="J49" s="37">
        <f t="shared" si="24"/>
        <v>0</v>
      </c>
      <c r="K49" s="37">
        <f t="shared" si="25"/>
        <v>3380.41</v>
      </c>
      <c r="L49" s="69">
        <v>0</v>
      </c>
      <c r="M49" s="69">
        <f>ROUND(SUM(I49:L49),5)</f>
        <v>6760.82</v>
      </c>
    </row>
    <row r="50" spans="1:15" x14ac:dyDescent="0.25">
      <c r="A50" s="64"/>
      <c r="B50" s="64"/>
      <c r="C50" s="64"/>
      <c r="D50" s="64"/>
      <c r="E50" s="64"/>
      <c r="F50" s="64" t="s">
        <v>49</v>
      </c>
      <c r="G50" s="64"/>
      <c r="H50" s="64"/>
      <c r="I50" s="36">
        <f>ROUND(SUM(I47:I49),5)</f>
        <v>12560.41</v>
      </c>
      <c r="J50" s="36">
        <f t="shared" ref="J50:K50" si="26">ROUND(SUM(J47:J49),5)</f>
        <v>0</v>
      </c>
      <c r="K50" s="36">
        <f t="shared" si="26"/>
        <v>12560.41</v>
      </c>
      <c r="L50" s="70">
        <f>ROUND(SUM(L47:L49),5)</f>
        <v>0</v>
      </c>
      <c r="M50" s="70">
        <f>ROUND(SUM(I50:L50),5)</f>
        <v>25120.82</v>
      </c>
    </row>
    <row r="51" spans="1:15" ht="15.75" thickBot="1" x14ac:dyDescent="0.3">
      <c r="A51" s="64"/>
      <c r="B51" s="64"/>
      <c r="C51" s="64"/>
      <c r="D51" s="64"/>
      <c r="E51" s="64"/>
      <c r="F51" s="64" t="s">
        <v>50</v>
      </c>
      <c r="G51" s="64"/>
      <c r="H51" s="64"/>
      <c r="I51" s="37">
        <v>6220</v>
      </c>
      <c r="J51" s="37">
        <f>L51*$O$1</f>
        <v>0</v>
      </c>
      <c r="K51" s="37">
        <f>SUM(I51:J51)</f>
        <v>6220</v>
      </c>
      <c r="L51" s="69">
        <v>0</v>
      </c>
      <c r="M51" s="69">
        <f>ROUND(SUM(I51:L51),5)</f>
        <v>12440</v>
      </c>
    </row>
    <row r="52" spans="1:15" x14ac:dyDescent="0.25">
      <c r="A52" s="64"/>
      <c r="B52" s="64"/>
      <c r="C52" s="64"/>
      <c r="D52" s="64"/>
      <c r="E52" s="64" t="s">
        <v>51</v>
      </c>
      <c r="F52" s="64"/>
      <c r="G52" s="64"/>
      <c r="H52" s="64"/>
      <c r="I52" s="36">
        <f>ROUND(I46+SUM(I50:I51),5)</f>
        <v>18780.41</v>
      </c>
      <c r="J52" s="36">
        <f t="shared" ref="J52:K52" si="27">ROUND(J46+SUM(J50:J51),5)</f>
        <v>0</v>
      </c>
      <c r="K52" s="36">
        <f t="shared" si="27"/>
        <v>18780.41</v>
      </c>
      <c r="L52" s="70">
        <f>ROUND(L46+SUM(L50:L51),5)</f>
        <v>0</v>
      </c>
      <c r="M52" s="70">
        <f>ROUND(SUM(I52:L52),5)</f>
        <v>37560.82</v>
      </c>
    </row>
    <row r="53" spans="1:15" x14ac:dyDescent="0.25">
      <c r="A53" s="64"/>
      <c r="B53" s="64"/>
      <c r="C53" s="64"/>
      <c r="D53" s="64"/>
      <c r="E53" s="64" t="s">
        <v>52</v>
      </c>
      <c r="F53" s="64"/>
      <c r="G53" s="64"/>
      <c r="H53" s="64"/>
      <c r="I53" s="36"/>
      <c r="J53" s="36"/>
      <c r="K53" s="36"/>
      <c r="L53" s="70"/>
      <c r="M53" s="70"/>
    </row>
    <row r="54" spans="1:15" x14ac:dyDescent="0.25">
      <c r="A54" s="64"/>
      <c r="B54" s="64"/>
      <c r="C54" s="64"/>
      <c r="D54" s="64"/>
      <c r="E54" s="64"/>
      <c r="F54" s="64" t="s">
        <v>53</v>
      </c>
      <c r="G54" s="64"/>
      <c r="H54" s="64"/>
      <c r="I54" s="36">
        <v>1905.29</v>
      </c>
      <c r="J54" s="36">
        <f t="shared" ref="J54:J56" si="28">L54*$O$1</f>
        <v>0</v>
      </c>
      <c r="K54" s="36">
        <f t="shared" ref="K54:K56" si="29">SUM(I54:J54)</f>
        <v>1905.29</v>
      </c>
      <c r="L54" s="70">
        <v>0</v>
      </c>
      <c r="M54" s="70">
        <f>ROUND(SUM(I54:L54),5)</f>
        <v>3810.58</v>
      </c>
    </row>
    <row r="55" spans="1:15" x14ac:dyDescent="0.25">
      <c r="A55" s="64"/>
      <c r="B55" s="64"/>
      <c r="C55" s="64"/>
      <c r="D55" s="64"/>
      <c r="E55" s="64"/>
      <c r="F55" s="64" t="s">
        <v>54</v>
      </c>
      <c r="G55" s="64"/>
      <c r="H55" s="64"/>
      <c r="I55" s="36">
        <v>4450</v>
      </c>
      <c r="J55" s="36">
        <f t="shared" si="28"/>
        <v>0</v>
      </c>
      <c r="K55" s="36">
        <f t="shared" si="29"/>
        <v>4450</v>
      </c>
      <c r="L55" s="70">
        <v>0</v>
      </c>
      <c r="M55" s="70">
        <f>ROUND(SUM(I55:L55),5)</f>
        <v>8900</v>
      </c>
      <c r="O55" s="10"/>
    </row>
    <row r="56" spans="1:15" ht="15.75" thickBot="1" x14ac:dyDescent="0.3">
      <c r="A56" s="64"/>
      <c r="B56" s="64"/>
      <c r="C56" s="64"/>
      <c r="D56" s="64"/>
      <c r="E56" s="64"/>
      <c r="F56" s="64" t="s">
        <v>55</v>
      </c>
      <c r="G56" s="64"/>
      <c r="H56" s="64"/>
      <c r="I56" s="37">
        <v>24039.54</v>
      </c>
      <c r="J56" s="37">
        <f t="shared" si="28"/>
        <v>0</v>
      </c>
      <c r="K56" s="37">
        <f t="shared" si="29"/>
        <v>24039.54</v>
      </c>
      <c r="L56" s="69">
        <v>0</v>
      </c>
      <c r="M56" s="69">
        <f>ROUND(SUM(I56:L56),5)</f>
        <v>48079.08</v>
      </c>
    </row>
    <row r="57" spans="1:15" x14ac:dyDescent="0.25">
      <c r="A57" s="64"/>
      <c r="B57" s="64"/>
      <c r="C57" s="64"/>
      <c r="D57" s="64"/>
      <c r="E57" s="64" t="s">
        <v>56</v>
      </c>
      <c r="F57" s="64"/>
      <c r="G57" s="64"/>
      <c r="H57" s="64"/>
      <c r="I57" s="36">
        <f>ROUND(SUM(I53:I56),5)</f>
        <v>30394.83</v>
      </c>
      <c r="J57" s="36">
        <f t="shared" ref="J57:K57" si="30">ROUND(SUM(J53:J56),5)</f>
        <v>0</v>
      </c>
      <c r="K57" s="36">
        <f t="shared" si="30"/>
        <v>30394.83</v>
      </c>
      <c r="L57" s="70">
        <f>ROUND(SUM(L53:L56),5)</f>
        <v>0</v>
      </c>
      <c r="M57" s="70">
        <f>ROUND(SUM(I57:L57),5)</f>
        <v>60789.66</v>
      </c>
    </row>
    <row r="58" spans="1:15" x14ac:dyDescent="0.25">
      <c r="A58" s="64"/>
      <c r="B58" s="64"/>
      <c r="C58" s="64"/>
      <c r="D58" s="64"/>
      <c r="E58" s="64" t="s">
        <v>57</v>
      </c>
      <c r="F58" s="64"/>
      <c r="G58" s="64"/>
      <c r="H58" s="64"/>
      <c r="I58" s="36"/>
      <c r="J58" s="36"/>
      <c r="K58" s="36"/>
      <c r="L58" s="70"/>
      <c r="M58" s="70"/>
    </row>
    <row r="59" spans="1:15" x14ac:dyDescent="0.25">
      <c r="A59" s="64"/>
      <c r="B59" s="64"/>
      <c r="C59" s="64"/>
      <c r="D59" s="64"/>
      <c r="E59" s="64"/>
      <c r="F59" s="64" t="s">
        <v>58</v>
      </c>
      <c r="G59" s="64"/>
      <c r="H59" s="64"/>
      <c r="I59" s="36">
        <v>101047.86</v>
      </c>
      <c r="J59" s="36">
        <f t="shared" ref="J59:J65" si="31">L59*$O$1</f>
        <v>0</v>
      </c>
      <c r="K59" s="36">
        <f t="shared" ref="K59:K65" si="32">SUM(I59:J59)</f>
        <v>101047.86</v>
      </c>
      <c r="L59" s="70">
        <v>0</v>
      </c>
      <c r="M59" s="70">
        <f t="shared" ref="M59:M65" si="33">ROUND(SUM(I59:L59),5)</f>
        <v>202095.72</v>
      </c>
    </row>
    <row r="60" spans="1:15" x14ac:dyDescent="0.25">
      <c r="A60" s="64"/>
      <c r="B60" s="64"/>
      <c r="C60" s="64"/>
      <c r="D60" s="64"/>
      <c r="E60" s="64"/>
      <c r="F60" s="64" t="s">
        <v>59</v>
      </c>
      <c r="G60" s="64"/>
      <c r="H60" s="64"/>
      <c r="I60" s="36">
        <v>4055.73</v>
      </c>
      <c r="J60" s="36">
        <f t="shared" si="31"/>
        <v>0</v>
      </c>
      <c r="K60" s="36">
        <f t="shared" si="32"/>
        <v>4055.73</v>
      </c>
      <c r="L60" s="70">
        <v>0</v>
      </c>
      <c r="M60" s="70">
        <f t="shared" si="33"/>
        <v>8111.46</v>
      </c>
    </row>
    <row r="61" spans="1:15" x14ac:dyDescent="0.25">
      <c r="A61" s="64"/>
      <c r="B61" s="64"/>
      <c r="C61" s="64"/>
      <c r="D61" s="64"/>
      <c r="E61" s="64"/>
      <c r="F61" s="64" t="s">
        <v>60</v>
      </c>
      <c r="G61" s="64"/>
      <c r="H61" s="64"/>
      <c r="I61" s="36">
        <v>5524.57</v>
      </c>
      <c r="J61" s="36">
        <f t="shared" si="31"/>
        <v>612.7120000000001</v>
      </c>
      <c r="K61" s="36">
        <f t="shared" si="32"/>
        <v>6137.2820000000002</v>
      </c>
      <c r="L61" s="70">
        <v>556</v>
      </c>
      <c r="M61" s="70">
        <f t="shared" si="33"/>
        <v>12830.564</v>
      </c>
    </row>
    <row r="62" spans="1:15" x14ac:dyDescent="0.25">
      <c r="A62" s="64"/>
      <c r="B62" s="64"/>
      <c r="C62" s="64"/>
      <c r="D62" s="64"/>
      <c r="E62" s="64"/>
      <c r="F62" s="64" t="s">
        <v>61</v>
      </c>
      <c r="G62" s="64"/>
      <c r="H62" s="64"/>
      <c r="I62" s="36">
        <v>39949.089999999997</v>
      </c>
      <c r="J62" s="36">
        <f t="shared" si="31"/>
        <v>0</v>
      </c>
      <c r="K62" s="36">
        <f t="shared" si="32"/>
        <v>39949.089999999997</v>
      </c>
      <c r="L62" s="70">
        <v>0</v>
      </c>
      <c r="M62" s="70">
        <f t="shared" si="33"/>
        <v>79898.179999999993</v>
      </c>
    </row>
    <row r="63" spans="1:15" x14ac:dyDescent="0.25">
      <c r="A63" s="64"/>
      <c r="B63" s="64"/>
      <c r="C63" s="64"/>
      <c r="D63" s="64"/>
      <c r="E63" s="64"/>
      <c r="F63" s="64" t="s">
        <v>62</v>
      </c>
      <c r="G63" s="64"/>
      <c r="H63" s="64"/>
      <c r="I63" s="36">
        <v>-399.9</v>
      </c>
      <c r="J63" s="36">
        <f t="shared" si="31"/>
        <v>0</v>
      </c>
      <c r="K63" s="36">
        <f t="shared" si="32"/>
        <v>-399.9</v>
      </c>
      <c r="L63" s="70">
        <v>0</v>
      </c>
      <c r="M63" s="70">
        <f t="shared" si="33"/>
        <v>-799.8</v>
      </c>
    </row>
    <row r="64" spans="1:15" x14ac:dyDescent="0.25">
      <c r="A64" s="64"/>
      <c r="B64" s="64"/>
      <c r="C64" s="64"/>
      <c r="D64" s="64"/>
      <c r="E64" s="64"/>
      <c r="F64" s="64" t="s">
        <v>63</v>
      </c>
      <c r="G64" s="64"/>
      <c r="H64" s="64"/>
      <c r="I64" s="36">
        <v>20423.52</v>
      </c>
      <c r="J64" s="36">
        <f t="shared" si="31"/>
        <v>0</v>
      </c>
      <c r="K64" s="36">
        <f t="shared" si="32"/>
        <v>20423.52</v>
      </c>
      <c r="L64" s="70">
        <v>0</v>
      </c>
      <c r="M64" s="70">
        <f t="shared" si="33"/>
        <v>40847.040000000001</v>
      </c>
    </row>
    <row r="65" spans="1:13" x14ac:dyDescent="0.25">
      <c r="A65" s="64"/>
      <c r="B65" s="64"/>
      <c r="C65" s="64"/>
      <c r="D65" s="64"/>
      <c r="E65" s="64"/>
      <c r="F65" s="64" t="s">
        <v>64</v>
      </c>
      <c r="G65" s="64"/>
      <c r="H65" s="64"/>
      <c r="I65" s="36">
        <v>2618.8000000000002</v>
      </c>
      <c r="J65" s="36">
        <f t="shared" si="31"/>
        <v>0</v>
      </c>
      <c r="K65" s="36">
        <f t="shared" si="32"/>
        <v>2618.8000000000002</v>
      </c>
      <c r="L65" s="70">
        <v>0</v>
      </c>
      <c r="M65" s="70">
        <f t="shared" si="33"/>
        <v>5237.6000000000004</v>
      </c>
    </row>
    <row r="66" spans="1:13" x14ac:dyDescent="0.25">
      <c r="A66" s="64"/>
      <c r="B66" s="64"/>
      <c r="C66" s="64"/>
      <c r="D66" s="64"/>
      <c r="E66" s="64"/>
      <c r="F66" s="64" t="s">
        <v>65</v>
      </c>
      <c r="G66" s="64"/>
      <c r="H66" s="64"/>
      <c r="I66" s="36"/>
      <c r="J66" s="36"/>
      <c r="K66" s="36"/>
      <c r="L66" s="70"/>
      <c r="M66" s="70"/>
    </row>
    <row r="67" spans="1:13" x14ac:dyDescent="0.25">
      <c r="A67" s="64"/>
      <c r="B67" s="64"/>
      <c r="C67" s="64"/>
      <c r="D67" s="64"/>
      <c r="E67" s="64"/>
      <c r="F67" s="64"/>
      <c r="G67" s="64" t="s">
        <v>66</v>
      </c>
      <c r="H67" s="64"/>
      <c r="I67" s="36">
        <v>2442.65</v>
      </c>
      <c r="J67" s="36">
        <f t="shared" ref="J67:J69" si="34">L67*$O$1</f>
        <v>0</v>
      </c>
      <c r="K67" s="36">
        <f t="shared" ref="K67:K69" si="35">SUM(I67:J67)</f>
        <v>2442.65</v>
      </c>
      <c r="L67" s="70">
        <v>0</v>
      </c>
      <c r="M67" s="70">
        <f t="shared" ref="M67:M76" si="36">ROUND(SUM(I67:L67),5)</f>
        <v>4885.3</v>
      </c>
    </row>
    <row r="68" spans="1:13" x14ac:dyDescent="0.25">
      <c r="A68" s="64"/>
      <c r="B68" s="64"/>
      <c r="C68" s="64"/>
      <c r="D68" s="64"/>
      <c r="E68" s="64"/>
      <c r="F68" s="64"/>
      <c r="G68" s="64" t="s">
        <v>67</v>
      </c>
      <c r="H68" s="64"/>
      <c r="I68" s="36">
        <v>1466.5</v>
      </c>
      <c r="J68" s="36">
        <f t="shared" si="34"/>
        <v>0</v>
      </c>
      <c r="K68" s="36">
        <f t="shared" si="35"/>
        <v>1466.5</v>
      </c>
      <c r="L68" s="70">
        <v>0</v>
      </c>
      <c r="M68" s="70">
        <f t="shared" si="36"/>
        <v>2933</v>
      </c>
    </row>
    <row r="69" spans="1:13" ht="15.75" thickBot="1" x14ac:dyDescent="0.3">
      <c r="A69" s="64"/>
      <c r="B69" s="64"/>
      <c r="C69" s="64"/>
      <c r="D69" s="64"/>
      <c r="E69" s="64"/>
      <c r="F69" s="64"/>
      <c r="G69" s="64" t="s">
        <v>68</v>
      </c>
      <c r="H69" s="64"/>
      <c r="I69" s="37">
        <v>222</v>
      </c>
      <c r="J69" s="37">
        <f t="shared" si="34"/>
        <v>0</v>
      </c>
      <c r="K69" s="37">
        <f t="shared" si="35"/>
        <v>222</v>
      </c>
      <c r="L69" s="69">
        <v>0</v>
      </c>
      <c r="M69" s="69">
        <f t="shared" si="36"/>
        <v>444</v>
      </c>
    </row>
    <row r="70" spans="1:13" x14ac:dyDescent="0.25">
      <c r="A70" s="64"/>
      <c r="B70" s="64"/>
      <c r="C70" s="64"/>
      <c r="D70" s="64"/>
      <c r="E70" s="64"/>
      <c r="F70" s="64" t="s">
        <v>69</v>
      </c>
      <c r="G70" s="64"/>
      <c r="H70" s="64"/>
      <c r="I70" s="36">
        <f>ROUND(SUM(I66:I69),5)</f>
        <v>4131.1499999999996</v>
      </c>
      <c r="J70" s="36">
        <f t="shared" ref="J70:K70" si="37">ROUND(SUM(J66:J69),5)</f>
        <v>0</v>
      </c>
      <c r="K70" s="36">
        <f t="shared" si="37"/>
        <v>4131.1499999999996</v>
      </c>
      <c r="L70" s="70">
        <f>ROUND(SUM(L66:L69),5)</f>
        <v>0</v>
      </c>
      <c r="M70" s="70">
        <f t="shared" si="36"/>
        <v>8262.2999999999993</v>
      </c>
    </row>
    <row r="71" spans="1:13" x14ac:dyDescent="0.25">
      <c r="A71" s="64"/>
      <c r="B71" s="64"/>
      <c r="C71" s="64"/>
      <c r="D71" s="64"/>
      <c r="E71" s="64"/>
      <c r="F71" s="64" t="s">
        <v>70</v>
      </c>
      <c r="G71" s="64"/>
      <c r="H71" s="64"/>
      <c r="I71" s="36">
        <v>12163.22</v>
      </c>
      <c r="J71" s="36">
        <f t="shared" ref="J71:J76" si="38">L71*$O$1</f>
        <v>0</v>
      </c>
      <c r="K71" s="36">
        <f t="shared" ref="K71:K76" si="39">SUM(I71:J71)</f>
        <v>12163.22</v>
      </c>
      <c r="L71" s="70">
        <v>0</v>
      </c>
      <c r="M71" s="70">
        <f t="shared" si="36"/>
        <v>24326.44</v>
      </c>
    </row>
    <row r="72" spans="1:13" x14ac:dyDescent="0.25">
      <c r="A72" s="64"/>
      <c r="B72" s="64"/>
      <c r="C72" s="64"/>
      <c r="D72" s="64"/>
      <c r="E72" s="64"/>
      <c r="F72" s="64" t="s">
        <v>71</v>
      </c>
      <c r="G72" s="64"/>
      <c r="H72" s="64"/>
      <c r="I72" s="36">
        <v>8190.92</v>
      </c>
      <c r="J72" s="36">
        <f t="shared" si="38"/>
        <v>0</v>
      </c>
      <c r="K72" s="36">
        <f t="shared" si="39"/>
        <v>8190.92</v>
      </c>
      <c r="L72" s="70">
        <v>0</v>
      </c>
      <c r="M72" s="70">
        <f t="shared" si="36"/>
        <v>16381.84</v>
      </c>
    </row>
    <row r="73" spans="1:13" x14ac:dyDescent="0.25">
      <c r="A73" s="64"/>
      <c r="B73" s="64"/>
      <c r="C73" s="64"/>
      <c r="D73" s="64"/>
      <c r="E73" s="64"/>
      <c r="F73" s="64" t="s">
        <v>72</v>
      </c>
      <c r="G73" s="64"/>
      <c r="H73" s="64"/>
      <c r="I73" s="36">
        <v>34620.71</v>
      </c>
      <c r="J73" s="36">
        <f t="shared" si="38"/>
        <v>0</v>
      </c>
      <c r="K73" s="36">
        <f t="shared" si="39"/>
        <v>34620.71</v>
      </c>
      <c r="L73" s="70">
        <v>0</v>
      </c>
      <c r="M73" s="70">
        <f t="shared" si="36"/>
        <v>69241.42</v>
      </c>
    </row>
    <row r="74" spans="1:13" x14ac:dyDescent="0.25">
      <c r="A74" s="64"/>
      <c r="B74" s="64"/>
      <c r="C74" s="64"/>
      <c r="D74" s="64"/>
      <c r="E74" s="64"/>
      <c r="F74" s="64" t="s">
        <v>73</v>
      </c>
      <c r="G74" s="64"/>
      <c r="H74" s="64"/>
      <c r="I74" s="36">
        <v>5211.78</v>
      </c>
      <c r="J74" s="36">
        <f t="shared" si="38"/>
        <v>0</v>
      </c>
      <c r="K74" s="36">
        <f t="shared" si="39"/>
        <v>5211.78</v>
      </c>
      <c r="L74" s="70">
        <v>0</v>
      </c>
      <c r="M74" s="70">
        <f t="shared" si="36"/>
        <v>10423.56</v>
      </c>
    </row>
    <row r="75" spans="1:13" x14ac:dyDescent="0.25">
      <c r="A75" s="64"/>
      <c r="B75" s="64"/>
      <c r="C75" s="64"/>
      <c r="D75" s="64"/>
      <c r="E75" s="64"/>
      <c r="F75" s="64" t="s">
        <v>74</v>
      </c>
      <c r="G75" s="64"/>
      <c r="H75" s="64"/>
      <c r="I75" s="36">
        <v>13666.33</v>
      </c>
      <c r="J75" s="36">
        <f t="shared" si="38"/>
        <v>5378.7628199999999</v>
      </c>
      <c r="K75" s="36">
        <f t="shared" si="39"/>
        <v>19045.092819999998</v>
      </c>
      <c r="L75" s="70">
        <v>4880.91</v>
      </c>
      <c r="M75" s="70">
        <f t="shared" si="36"/>
        <v>42971.09564</v>
      </c>
    </row>
    <row r="76" spans="1:13" x14ac:dyDescent="0.25">
      <c r="A76" s="64"/>
      <c r="B76" s="64"/>
      <c r="C76" s="64"/>
      <c r="D76" s="64"/>
      <c r="E76" s="64"/>
      <c r="F76" s="64" t="s">
        <v>75</v>
      </c>
      <c r="G76" s="64"/>
      <c r="H76" s="64"/>
      <c r="I76" s="36">
        <v>9915.92</v>
      </c>
      <c r="J76" s="36">
        <f t="shared" si="38"/>
        <v>0</v>
      </c>
      <c r="K76" s="36">
        <f t="shared" si="39"/>
        <v>9915.92</v>
      </c>
      <c r="L76" s="70">
        <v>0</v>
      </c>
      <c r="M76" s="70">
        <f t="shared" si="36"/>
        <v>19831.84</v>
      </c>
    </row>
    <row r="77" spans="1:13" x14ac:dyDescent="0.25">
      <c r="A77" s="64"/>
      <c r="B77" s="64"/>
      <c r="C77" s="64"/>
      <c r="D77" s="64"/>
      <c r="E77" s="64"/>
      <c r="F77" s="64" t="s">
        <v>76</v>
      </c>
      <c r="G77" s="64"/>
      <c r="H77" s="64"/>
      <c r="I77" s="36"/>
      <c r="J77" s="36"/>
      <c r="K77" s="36"/>
      <c r="L77" s="70"/>
      <c r="M77" s="70"/>
    </row>
    <row r="78" spans="1:13" x14ac:dyDescent="0.25">
      <c r="A78" s="64"/>
      <c r="B78" s="64"/>
      <c r="C78" s="64"/>
      <c r="D78" s="64"/>
      <c r="E78" s="64"/>
      <c r="F78" s="64"/>
      <c r="G78" s="64" t="s">
        <v>77</v>
      </c>
      <c r="H78" s="64"/>
      <c r="I78" s="36">
        <v>4.29</v>
      </c>
      <c r="J78" s="36">
        <f t="shared" ref="J78:J82" si="40">L78*$O$1</f>
        <v>0</v>
      </c>
      <c r="K78" s="36">
        <f t="shared" ref="K78:K82" si="41">SUM(I78:J78)</f>
        <v>4.29</v>
      </c>
      <c r="L78" s="70">
        <v>0</v>
      </c>
      <c r="M78" s="70">
        <f t="shared" ref="M78:M84" si="42">ROUND(SUM(I78:L78),5)</f>
        <v>8.58</v>
      </c>
    </row>
    <row r="79" spans="1:13" x14ac:dyDescent="0.25">
      <c r="A79" s="64"/>
      <c r="B79" s="64"/>
      <c r="C79" s="64"/>
      <c r="D79" s="64"/>
      <c r="E79" s="64"/>
      <c r="F79" s="64"/>
      <c r="G79" s="64" t="s">
        <v>78</v>
      </c>
      <c r="H79" s="64"/>
      <c r="I79" s="36">
        <v>18400.28</v>
      </c>
      <c r="J79" s="36">
        <f t="shared" si="40"/>
        <v>0</v>
      </c>
      <c r="K79" s="36">
        <f t="shared" si="41"/>
        <v>18400.28</v>
      </c>
      <c r="L79" s="70">
        <v>0</v>
      </c>
      <c r="M79" s="70">
        <f t="shared" si="42"/>
        <v>36800.559999999998</v>
      </c>
    </row>
    <row r="80" spans="1:13" x14ac:dyDescent="0.25">
      <c r="A80" s="64"/>
      <c r="B80" s="64"/>
      <c r="C80" s="64"/>
      <c r="D80" s="64"/>
      <c r="E80" s="64"/>
      <c r="F80" s="64"/>
      <c r="G80" s="64" t="s">
        <v>79</v>
      </c>
      <c r="H80" s="64"/>
      <c r="I80" s="36">
        <v>5708.46</v>
      </c>
      <c r="J80" s="36">
        <f t="shared" si="40"/>
        <v>0</v>
      </c>
      <c r="K80" s="36">
        <f t="shared" si="41"/>
        <v>5708.46</v>
      </c>
      <c r="L80" s="70">
        <v>0</v>
      </c>
      <c r="M80" s="70">
        <f t="shared" si="42"/>
        <v>11416.92</v>
      </c>
    </row>
    <row r="81" spans="1:18" x14ac:dyDescent="0.25">
      <c r="A81" s="64"/>
      <c r="B81" s="64"/>
      <c r="C81" s="64"/>
      <c r="D81" s="64"/>
      <c r="E81" s="64"/>
      <c r="F81" s="64"/>
      <c r="G81" s="64" t="s">
        <v>80</v>
      </c>
      <c r="H81" s="64"/>
      <c r="I81" s="36">
        <v>1490.25</v>
      </c>
      <c r="J81" s="36">
        <f t="shared" si="40"/>
        <v>0</v>
      </c>
      <c r="K81" s="36">
        <f t="shared" si="41"/>
        <v>1490.25</v>
      </c>
      <c r="L81" s="70">
        <v>0</v>
      </c>
      <c r="M81" s="70">
        <f t="shared" si="42"/>
        <v>2980.5</v>
      </c>
    </row>
    <row r="82" spans="1:18" ht="15.75" thickBot="1" x14ac:dyDescent="0.3">
      <c r="A82" s="64"/>
      <c r="B82" s="64"/>
      <c r="C82" s="64"/>
      <c r="D82" s="64"/>
      <c r="E82" s="64"/>
      <c r="F82" s="64"/>
      <c r="G82" s="64" t="s">
        <v>81</v>
      </c>
      <c r="H82" s="64"/>
      <c r="I82" s="36">
        <v>24.93</v>
      </c>
      <c r="J82" s="36">
        <f t="shared" si="40"/>
        <v>656.79200000000003</v>
      </c>
      <c r="K82" s="36">
        <f t="shared" si="41"/>
        <v>681.72199999999998</v>
      </c>
      <c r="L82" s="70">
        <v>596</v>
      </c>
      <c r="M82" s="70">
        <f t="shared" si="42"/>
        <v>1959.444</v>
      </c>
    </row>
    <row r="83" spans="1:18" ht="15.75" thickBot="1" x14ac:dyDescent="0.3">
      <c r="A83" s="64"/>
      <c r="B83" s="64"/>
      <c r="C83" s="64"/>
      <c r="D83" s="64"/>
      <c r="E83" s="64"/>
      <c r="F83" s="64" t="s">
        <v>82</v>
      </c>
      <c r="G83" s="64"/>
      <c r="H83" s="64"/>
      <c r="I83" s="39">
        <f>ROUND(SUM(I77:I82),5)</f>
        <v>25628.21</v>
      </c>
      <c r="J83" s="39">
        <f t="shared" ref="J83:K83" si="43">ROUND(SUM(J77:J82),5)</f>
        <v>656.79200000000003</v>
      </c>
      <c r="K83" s="39">
        <f t="shared" si="43"/>
        <v>26285.002</v>
      </c>
      <c r="L83" s="4">
        <f>ROUND(SUM(L77:L82),5)</f>
        <v>596</v>
      </c>
      <c r="M83" s="4">
        <f t="shared" si="42"/>
        <v>53166.004000000001</v>
      </c>
    </row>
    <row r="84" spans="1:18" x14ac:dyDescent="0.25">
      <c r="A84" s="64"/>
      <c r="B84" s="64"/>
      <c r="C84" s="64"/>
      <c r="D84" s="64"/>
      <c r="E84" s="64" t="s">
        <v>83</v>
      </c>
      <c r="F84" s="64"/>
      <c r="G84" s="64"/>
      <c r="H84" s="64"/>
      <c r="I84" s="36">
        <f>ROUND(SUM(I58:I65)+SUM(I70:I76)+I83,5)</f>
        <v>286747.90999999997</v>
      </c>
      <c r="J84" s="36">
        <f t="shared" ref="J84:K84" si="44">ROUND(SUM(J58:J65)+SUM(J70:J76)+J83,5)</f>
        <v>6648.2668199999998</v>
      </c>
      <c r="K84" s="36">
        <f t="shared" si="44"/>
        <v>293396.17681999999</v>
      </c>
      <c r="L84" s="70">
        <f>ROUND(SUM(L58:L65)+SUM(L70:L76)+L83,5)</f>
        <v>6032.91</v>
      </c>
      <c r="M84" s="70">
        <f t="shared" si="42"/>
        <v>592825.26364000002</v>
      </c>
    </row>
    <row r="85" spans="1:18" x14ac:dyDescent="0.25">
      <c r="A85" s="64"/>
      <c r="B85" s="64"/>
      <c r="C85" s="64"/>
      <c r="D85" s="64"/>
      <c r="E85" s="64" t="s">
        <v>84</v>
      </c>
      <c r="F85" s="64"/>
      <c r="G85" s="64"/>
      <c r="H85" s="64"/>
      <c r="I85" s="36"/>
      <c r="J85" s="36"/>
      <c r="K85" s="36"/>
      <c r="L85" s="70"/>
      <c r="M85" s="70"/>
    </row>
    <row r="86" spans="1:18" ht="15.75" thickBot="1" x14ac:dyDescent="0.3">
      <c r="A86" s="64"/>
      <c r="B86" s="64"/>
      <c r="C86" s="64"/>
      <c r="D86" s="64"/>
      <c r="E86" s="64"/>
      <c r="F86" s="64" t="s">
        <v>85</v>
      </c>
      <c r="G86" s="64"/>
      <c r="H86" s="64"/>
      <c r="I86" s="37">
        <v>1695006.58</v>
      </c>
      <c r="J86" s="37">
        <f>L86*$O$1</f>
        <v>8351.8816800000004</v>
      </c>
      <c r="K86" s="37">
        <f>SUM(I86:J86)</f>
        <v>1703358.4616800002</v>
      </c>
      <c r="L86" s="69">
        <v>7578.84</v>
      </c>
      <c r="M86" s="69">
        <f>ROUND(SUM(I86:L86),5)</f>
        <v>3414295.7633600002</v>
      </c>
      <c r="O86" s="60">
        <f>$K$97*P86</f>
        <v>170788.7312849162</v>
      </c>
      <c r="P86" s="31">
        <v>0.25139664804469275</v>
      </c>
      <c r="Q86" s="17" t="s">
        <v>225</v>
      </c>
      <c r="R86" s="17"/>
    </row>
    <row r="87" spans="1:18" x14ac:dyDescent="0.25">
      <c r="A87" s="64"/>
      <c r="B87" s="64"/>
      <c r="C87" s="64"/>
      <c r="D87" s="64"/>
      <c r="E87" s="64" t="s">
        <v>86</v>
      </c>
      <c r="F87" s="64"/>
      <c r="G87" s="64"/>
      <c r="H87" s="64"/>
      <c r="I87" s="36">
        <f>ROUND(SUM(I85:I86),5)</f>
        <v>1695006.58</v>
      </c>
      <c r="J87" s="36">
        <f t="shared" ref="J87:K87" si="45">ROUND(SUM(J85:J86),5)</f>
        <v>8351.8816800000004</v>
      </c>
      <c r="K87" s="36">
        <f t="shared" si="45"/>
        <v>1703358.4616799999</v>
      </c>
      <c r="L87" s="70">
        <f>ROUND(SUM(L85:L86),5)</f>
        <v>7578.84</v>
      </c>
      <c r="M87" s="70">
        <f>ROUND(SUM(I87:L87),5)</f>
        <v>3414295.7633600002</v>
      </c>
      <c r="O87" s="60">
        <f t="shared" ref="O87:O92" si="46">$K$97*P87</f>
        <v>94882.628491620111</v>
      </c>
      <c r="P87" s="31">
        <v>0.13966480446927373</v>
      </c>
      <c r="Q87" s="17" t="s">
        <v>226</v>
      </c>
      <c r="R87" s="17"/>
    </row>
    <row r="88" spans="1:18" x14ac:dyDescent="0.25">
      <c r="A88" s="64"/>
      <c r="B88" s="64"/>
      <c r="C88" s="64"/>
      <c r="D88" s="64"/>
      <c r="E88" s="64" t="s">
        <v>87</v>
      </c>
      <c r="F88" s="64"/>
      <c r="G88" s="64"/>
      <c r="H88" s="64"/>
      <c r="I88" s="36">
        <v>174584.99</v>
      </c>
      <c r="J88" s="36">
        <f>L88*$O$1</f>
        <v>0</v>
      </c>
      <c r="K88" s="36">
        <f>SUM(I88:J88)</f>
        <v>174584.99</v>
      </c>
      <c r="L88" s="70">
        <v>0</v>
      </c>
      <c r="M88" s="70">
        <f>ROUND(SUM(I88:L88),5)</f>
        <v>349169.98</v>
      </c>
      <c r="O88" s="60">
        <f t="shared" si="46"/>
        <v>64520.187374301677</v>
      </c>
      <c r="P88" s="31">
        <v>9.4972067039106142E-2</v>
      </c>
      <c r="Q88" s="17" t="s">
        <v>32</v>
      </c>
      <c r="R88" s="17"/>
    </row>
    <row r="89" spans="1:18" x14ac:dyDescent="0.25">
      <c r="A89" s="64"/>
      <c r="B89" s="64"/>
      <c r="C89" s="64"/>
      <c r="D89" s="64"/>
      <c r="E89" s="64" t="s">
        <v>88</v>
      </c>
      <c r="F89" s="64"/>
      <c r="G89" s="64"/>
      <c r="H89" s="64"/>
      <c r="I89" s="36"/>
      <c r="J89" s="36"/>
      <c r="K89" s="36"/>
      <c r="L89" s="70"/>
      <c r="M89" s="70"/>
      <c r="O89" s="60">
        <f t="shared" si="46"/>
        <v>64520.187374301677</v>
      </c>
      <c r="P89" s="31">
        <v>9.4972067039106142E-2</v>
      </c>
      <c r="Q89" s="17" t="s">
        <v>212</v>
      </c>
      <c r="R89" s="17"/>
    </row>
    <row r="90" spans="1:18" ht="15.75" thickBot="1" x14ac:dyDescent="0.3">
      <c r="A90" s="64"/>
      <c r="B90" s="64"/>
      <c r="C90" s="64"/>
      <c r="D90" s="64"/>
      <c r="E90" s="64"/>
      <c r="F90" s="64" t="s">
        <v>89</v>
      </c>
      <c r="G90" s="64"/>
      <c r="H90" s="64"/>
      <c r="I90" s="37">
        <v>160202.89000000001</v>
      </c>
      <c r="J90" s="37">
        <f>L90*$O$1</f>
        <v>1874.6122</v>
      </c>
      <c r="K90" s="37">
        <f>SUM(I90:J90)</f>
        <v>162077.50220000002</v>
      </c>
      <c r="L90" s="69">
        <v>1701.1</v>
      </c>
      <c r="M90" s="69">
        <f>ROUND(SUM(I90:L90),5)</f>
        <v>325856.10440000001</v>
      </c>
      <c r="O90" s="60">
        <f t="shared" si="46"/>
        <v>94882.628491620111</v>
      </c>
      <c r="P90" s="31">
        <v>0.13966480446927373</v>
      </c>
      <c r="Q90" s="17" t="s">
        <v>227</v>
      </c>
      <c r="R90" s="17"/>
    </row>
    <row r="91" spans="1:18" x14ac:dyDescent="0.25">
      <c r="A91" s="64"/>
      <c r="B91" s="64"/>
      <c r="C91" s="64"/>
      <c r="D91" s="64"/>
      <c r="E91" s="64" t="s">
        <v>90</v>
      </c>
      <c r="F91" s="64"/>
      <c r="G91" s="64"/>
      <c r="H91" s="64"/>
      <c r="I91" s="36">
        <f>ROUND(SUM(I89:I90),5)</f>
        <v>160202.89000000001</v>
      </c>
      <c r="J91" s="36">
        <f t="shared" ref="J91:K91" si="47">ROUND(SUM(J89:J90),5)</f>
        <v>1874.6122</v>
      </c>
      <c r="K91" s="36">
        <f t="shared" si="47"/>
        <v>162077.50219999999</v>
      </c>
      <c r="L91" s="70">
        <f>ROUND(SUM(L89:L90),5)</f>
        <v>1701.1</v>
      </c>
      <c r="M91" s="70">
        <f>ROUND(SUM(I91:L91),5)</f>
        <v>325856.10440000001</v>
      </c>
      <c r="O91" s="60">
        <f t="shared" si="46"/>
        <v>75906.102793296086</v>
      </c>
      <c r="P91" s="31">
        <v>0.11173184357541899</v>
      </c>
      <c r="Q91" s="17" t="s">
        <v>228</v>
      </c>
      <c r="R91" s="17"/>
    </row>
    <row r="92" spans="1:18" x14ac:dyDescent="0.25">
      <c r="A92" s="64"/>
      <c r="B92" s="64"/>
      <c r="C92" s="64"/>
      <c r="D92" s="64"/>
      <c r="E92" s="64" t="s">
        <v>91</v>
      </c>
      <c r="F92" s="64"/>
      <c r="G92" s="64"/>
      <c r="H92" s="64"/>
      <c r="I92" s="36"/>
      <c r="J92" s="36"/>
      <c r="K92" s="36"/>
      <c r="L92" s="70"/>
      <c r="M92" s="70"/>
      <c r="O92" s="60">
        <f t="shared" si="46"/>
        <v>113859.15418994412</v>
      </c>
      <c r="P92" s="31">
        <v>0.16759776536312848</v>
      </c>
      <c r="Q92" s="17" t="s">
        <v>229</v>
      </c>
      <c r="R92" s="17"/>
    </row>
    <row r="93" spans="1:18" x14ac:dyDescent="0.25">
      <c r="A93" s="64"/>
      <c r="B93" s="64"/>
      <c r="C93" s="64"/>
      <c r="D93" s="64"/>
      <c r="E93" s="64"/>
      <c r="F93" s="64" t="s">
        <v>92</v>
      </c>
      <c r="G93" s="64"/>
      <c r="H93" s="64"/>
      <c r="I93" s="36">
        <v>13806.09</v>
      </c>
      <c r="J93" s="36">
        <f t="shared" ref="J93:J96" si="48">L93*$O$1</f>
        <v>0</v>
      </c>
      <c r="K93" s="36">
        <f t="shared" ref="K93:K96" si="49">SUM(I93:J93)</f>
        <v>13806.09</v>
      </c>
      <c r="L93" s="70">
        <v>0</v>
      </c>
      <c r="M93" s="70">
        <f>ROUND(SUM(I93:L93),5)</f>
        <v>27612.18</v>
      </c>
      <c r="O93" s="60">
        <f>SUM(O86:O92)</f>
        <v>679359.62</v>
      </c>
    </row>
    <row r="94" spans="1:18" x14ac:dyDescent="0.25">
      <c r="A94" s="64"/>
      <c r="B94" s="64"/>
      <c r="C94" s="64"/>
      <c r="D94" s="64"/>
      <c r="E94" s="64"/>
      <c r="F94" s="64" t="s">
        <v>6762</v>
      </c>
      <c r="G94" s="64"/>
      <c r="H94" s="64"/>
      <c r="I94" s="36">
        <v>-17488.560000000001</v>
      </c>
      <c r="J94" s="36">
        <f t="shared" si="48"/>
        <v>0</v>
      </c>
      <c r="K94" s="36">
        <f t="shared" si="49"/>
        <v>-17488.560000000001</v>
      </c>
      <c r="L94" s="70">
        <v>0</v>
      </c>
      <c r="M94" s="70">
        <f>ROUND(SUM(I94:L94),5)</f>
        <v>-34977.120000000003</v>
      </c>
    </row>
    <row r="95" spans="1:18" x14ac:dyDescent="0.25">
      <c r="A95" s="64"/>
      <c r="B95" s="64"/>
      <c r="C95" s="64"/>
      <c r="D95" s="64"/>
      <c r="E95" s="64"/>
      <c r="F95" s="64" t="s">
        <v>93</v>
      </c>
      <c r="G95" s="64"/>
      <c r="H95" s="64"/>
      <c r="I95" s="36">
        <v>566581</v>
      </c>
      <c r="J95" s="36">
        <f t="shared" si="48"/>
        <v>0</v>
      </c>
      <c r="K95" s="36">
        <f t="shared" si="49"/>
        <v>566581</v>
      </c>
      <c r="L95" s="70">
        <v>0</v>
      </c>
      <c r="M95" s="70">
        <f>ROUND(SUM(I95:L95),5)</f>
        <v>1133162</v>
      </c>
    </row>
    <row r="96" spans="1:18" ht="15.75" thickBot="1" x14ac:dyDescent="0.3">
      <c r="A96" s="64"/>
      <c r="B96" s="64"/>
      <c r="C96" s="64"/>
      <c r="D96" s="64"/>
      <c r="E96" s="64"/>
      <c r="F96" s="64" t="s">
        <v>94</v>
      </c>
      <c r="G96" s="64"/>
      <c r="H96" s="64"/>
      <c r="I96" s="37">
        <v>116461.09</v>
      </c>
      <c r="J96" s="37">
        <f t="shared" si="48"/>
        <v>0</v>
      </c>
      <c r="K96" s="37">
        <f t="shared" si="49"/>
        <v>116461.09</v>
      </c>
      <c r="L96" s="69">
        <v>0</v>
      </c>
      <c r="M96" s="69">
        <f>ROUND(SUM(I96:L96),5)</f>
        <v>232922.18</v>
      </c>
    </row>
    <row r="97" spans="1:13" x14ac:dyDescent="0.25">
      <c r="A97" s="64"/>
      <c r="B97" s="64"/>
      <c r="C97" s="64"/>
      <c r="D97" s="64"/>
      <c r="E97" s="64" t="s">
        <v>95</v>
      </c>
      <c r="F97" s="64"/>
      <c r="G97" s="64"/>
      <c r="H97" s="64"/>
      <c r="I97" s="36">
        <f>ROUND(SUM(I92:I96),5)</f>
        <v>679359.62</v>
      </c>
      <c r="J97" s="36">
        <f t="shared" ref="J97:K97" si="50">ROUND(SUM(J92:J96),5)</f>
        <v>0</v>
      </c>
      <c r="K97" s="36">
        <f t="shared" si="50"/>
        <v>679359.62</v>
      </c>
      <c r="L97" s="70">
        <f>ROUND(SUM(L92:L96),5)</f>
        <v>0</v>
      </c>
      <c r="M97" s="70">
        <f>ROUND(SUM(I97:L97),5)</f>
        <v>1358719.24</v>
      </c>
    </row>
    <row r="98" spans="1:13" x14ac:dyDescent="0.25">
      <c r="A98" s="64"/>
      <c r="B98" s="64"/>
      <c r="C98" s="64"/>
      <c r="D98" s="64"/>
      <c r="E98" s="64" t="s">
        <v>96</v>
      </c>
      <c r="F98" s="64"/>
      <c r="G98" s="64"/>
      <c r="H98" s="64"/>
      <c r="I98" s="36"/>
      <c r="J98" s="36"/>
      <c r="K98" s="36"/>
      <c r="L98" s="70"/>
      <c r="M98" s="70"/>
    </row>
    <row r="99" spans="1:13" x14ac:dyDescent="0.25">
      <c r="A99" s="64"/>
      <c r="B99" s="64"/>
      <c r="C99" s="64"/>
      <c r="D99" s="64"/>
      <c r="E99" s="64"/>
      <c r="F99" s="64" t="s">
        <v>174</v>
      </c>
      <c r="G99" s="64"/>
      <c r="H99" s="64"/>
      <c r="I99" s="36">
        <v>2615</v>
      </c>
      <c r="J99" s="36">
        <f t="shared" ref="J99:J102" si="51">L99*$O$1</f>
        <v>0</v>
      </c>
      <c r="K99" s="36">
        <f t="shared" ref="K99:K102" si="52">SUM(I99:J99)</f>
        <v>2615</v>
      </c>
      <c r="L99" s="70">
        <v>0</v>
      </c>
      <c r="M99" s="70">
        <f t="shared" ref="M99:M107" si="53">ROUND(SUM(I99:L99),5)</f>
        <v>5230</v>
      </c>
    </row>
    <row r="100" spans="1:13" x14ac:dyDescent="0.25">
      <c r="A100" s="64"/>
      <c r="B100" s="64"/>
      <c r="C100" s="64"/>
      <c r="D100" s="64"/>
      <c r="E100" s="64"/>
      <c r="F100" s="64" t="s">
        <v>97</v>
      </c>
      <c r="G100" s="64"/>
      <c r="H100" s="64"/>
      <c r="I100" s="36">
        <v>0</v>
      </c>
      <c r="J100" s="36">
        <f t="shared" si="51"/>
        <v>2126.6726600000002</v>
      </c>
      <c r="K100" s="36">
        <f t="shared" si="52"/>
        <v>2126.6726600000002</v>
      </c>
      <c r="L100" s="70">
        <v>1929.83</v>
      </c>
      <c r="M100" s="70">
        <f t="shared" si="53"/>
        <v>6183.1753200000003</v>
      </c>
    </row>
    <row r="101" spans="1:13" x14ac:dyDescent="0.25">
      <c r="A101" s="64"/>
      <c r="B101" s="64"/>
      <c r="C101" s="64"/>
      <c r="D101" s="64"/>
      <c r="E101" s="64"/>
      <c r="F101" s="64" t="s">
        <v>98</v>
      </c>
      <c r="G101" s="64"/>
      <c r="H101" s="64"/>
      <c r="I101" s="36">
        <v>14354.62</v>
      </c>
      <c r="J101" s="36">
        <f t="shared" si="51"/>
        <v>0</v>
      </c>
      <c r="K101" s="36">
        <f t="shared" si="52"/>
        <v>14354.62</v>
      </c>
      <c r="L101" s="70">
        <v>0</v>
      </c>
      <c r="M101" s="70">
        <f t="shared" si="53"/>
        <v>28709.24</v>
      </c>
    </row>
    <row r="102" spans="1:13" ht="15.75" thickBot="1" x14ac:dyDescent="0.3">
      <c r="A102" s="64"/>
      <c r="B102" s="64"/>
      <c r="C102" s="64"/>
      <c r="D102" s="64"/>
      <c r="E102" s="64"/>
      <c r="F102" s="64" t="s">
        <v>99</v>
      </c>
      <c r="G102" s="64"/>
      <c r="H102" s="64"/>
      <c r="I102" s="37">
        <v>99000</v>
      </c>
      <c r="J102" s="37">
        <f t="shared" si="51"/>
        <v>0</v>
      </c>
      <c r="K102" s="37">
        <f t="shared" si="52"/>
        <v>99000</v>
      </c>
      <c r="L102" s="69">
        <v>0</v>
      </c>
      <c r="M102" s="69">
        <f t="shared" si="53"/>
        <v>198000</v>
      </c>
    </row>
    <row r="103" spans="1:13" x14ac:dyDescent="0.25">
      <c r="A103" s="64"/>
      <c r="B103" s="64"/>
      <c r="C103" s="64"/>
      <c r="D103" s="64"/>
      <c r="E103" s="64" t="s">
        <v>100</v>
      </c>
      <c r="F103" s="64"/>
      <c r="G103" s="64"/>
      <c r="H103" s="64"/>
      <c r="I103" s="36">
        <f>ROUND(SUM(I98:I102),5)</f>
        <v>115969.62</v>
      </c>
      <c r="J103" s="36">
        <f t="shared" ref="J103:K103" si="54">ROUND(SUM(J98:J102),5)</f>
        <v>2126.6726600000002</v>
      </c>
      <c r="K103" s="36">
        <f t="shared" si="54"/>
        <v>118096.29266000001</v>
      </c>
      <c r="L103" s="70">
        <f>ROUND(SUM(L98:L102),5)</f>
        <v>1929.83</v>
      </c>
      <c r="M103" s="70">
        <f t="shared" si="53"/>
        <v>238122.41532</v>
      </c>
    </row>
    <row r="104" spans="1:13" x14ac:dyDescent="0.25">
      <c r="A104" s="64"/>
      <c r="B104" s="64"/>
      <c r="C104" s="64"/>
      <c r="D104" s="64"/>
      <c r="E104" s="64" t="s">
        <v>101</v>
      </c>
      <c r="F104" s="64"/>
      <c r="G104" s="64"/>
      <c r="H104" s="64"/>
      <c r="I104" s="36">
        <v>27799.9</v>
      </c>
      <c r="J104" s="36">
        <f t="shared" ref="J104:J105" si="55">L104*$O$1</f>
        <v>10262.286840000001</v>
      </c>
      <c r="K104" s="36">
        <f t="shared" ref="K104:K105" si="56">SUM(I104:J104)</f>
        <v>38062.186840000002</v>
      </c>
      <c r="L104" s="70">
        <v>9312.42</v>
      </c>
      <c r="M104" s="70">
        <f t="shared" si="53"/>
        <v>85436.793680000002</v>
      </c>
    </row>
    <row r="105" spans="1:13" ht="15.75" thickBot="1" x14ac:dyDescent="0.3">
      <c r="A105" s="64"/>
      <c r="B105" s="64"/>
      <c r="C105" s="64"/>
      <c r="D105" s="64"/>
      <c r="E105" s="64" t="s">
        <v>102</v>
      </c>
      <c r="F105" s="64"/>
      <c r="G105" s="64"/>
      <c r="H105" s="64"/>
      <c r="I105" s="36">
        <v>0</v>
      </c>
      <c r="J105" s="36">
        <f t="shared" si="55"/>
        <v>1597.9</v>
      </c>
      <c r="K105" s="36">
        <f t="shared" si="56"/>
        <v>1597.9</v>
      </c>
      <c r="L105" s="70">
        <v>1450</v>
      </c>
      <c r="M105" s="70">
        <f t="shared" si="53"/>
        <v>4645.8</v>
      </c>
    </row>
    <row r="106" spans="1:13" ht="15.75" thickBot="1" x14ac:dyDescent="0.3">
      <c r="A106" s="64"/>
      <c r="B106" s="64"/>
      <c r="C106" s="64"/>
      <c r="D106" s="64" t="s">
        <v>103</v>
      </c>
      <c r="E106" s="64"/>
      <c r="F106" s="64"/>
      <c r="G106" s="64"/>
      <c r="H106" s="64"/>
      <c r="I106" s="39">
        <f>ROUND(I45+I52+I57+I84+SUM(I87:I88)+I91+I97+SUM(I103:I105),5)</f>
        <v>3188846.75</v>
      </c>
      <c r="J106" s="39">
        <f t="shared" ref="J106:K106" si="57">ROUND(J45+J52+J57+J84+SUM(J87:J88)+J91+J97+SUM(J103:J105),5)</f>
        <v>30861.620200000001</v>
      </c>
      <c r="K106" s="39">
        <f t="shared" si="57"/>
        <v>3219708.3701999998</v>
      </c>
      <c r="L106" s="4">
        <f>ROUND(L45+L52+L57+L84+SUM(L87:L88)+L91+L97+SUM(L103:L105),5)</f>
        <v>28005.1</v>
      </c>
      <c r="M106" s="4">
        <f t="shared" si="53"/>
        <v>6467421.8404000001</v>
      </c>
    </row>
    <row r="107" spans="1:13" x14ac:dyDescent="0.25">
      <c r="A107" s="64"/>
      <c r="B107" s="64" t="s">
        <v>104</v>
      </c>
      <c r="C107" s="64"/>
      <c r="D107" s="64"/>
      <c r="E107" s="64"/>
      <c r="F107" s="64"/>
      <c r="G107" s="64"/>
      <c r="H107" s="64"/>
      <c r="I107" s="36">
        <f>ROUND(I2+I44-I106,5)</f>
        <v>51454.71</v>
      </c>
      <c r="J107" s="36">
        <f t="shared" ref="J107:K107" si="58">ROUND(J2+J44-J106,5)</f>
        <v>22890.953379999999</v>
      </c>
      <c r="K107" s="36">
        <f t="shared" si="58"/>
        <v>74345.663379999998</v>
      </c>
      <c r="L107" s="70">
        <f>ROUND(L2+L44-L106,5)</f>
        <v>20772.189999999999</v>
      </c>
      <c r="M107" s="70">
        <f t="shared" si="53"/>
        <v>169463.51676</v>
      </c>
    </row>
  </sheetData>
  <hyperlinks>
    <hyperlink ref="P1" location="Contents!A1" display="Contents" xr:uid="{B96E0F35-9E90-485D-9D82-61F2B0A73C14}"/>
  </hyperlinks>
  <pageMargins left="0.7" right="0.7" top="0.75" bottom="0.75" header="0.1" footer="0.3"/>
  <pageSetup orientation="portrait" r:id="rId1"/>
  <headerFooter>
    <oddHeader>&amp;L&amp;"Arial,Bold"&amp;8 7:30 PM
&amp;"Arial,Bold"&amp;8 11/14/19
&amp;"Arial,Bold"&amp;8 Accrual Basis&amp;C&amp;"Arial,Bold"&amp;12 OWASP Foundation
&amp;"Arial,Bold"&amp;14 Combined Profit And Loss
&amp;"Arial,Bold"&amp;10 January through October 2019</oddHeader>
    <oddFooter>&amp;R&amp;"Arial,Bold"&amp;8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4F77-D397-4754-95B6-9C108CBFB593}">
  <dimension ref="A1:S80"/>
  <sheetViews>
    <sheetView workbookViewId="0">
      <selection activeCell="Q1" sqref="Q1"/>
    </sheetView>
  </sheetViews>
  <sheetFormatPr defaultRowHeight="15" x14ac:dyDescent="0.25"/>
  <cols>
    <col min="1" max="6" width="3" style="74" customWidth="1"/>
    <col min="7" max="7" width="29.7109375" style="74" customWidth="1"/>
    <col min="8" max="8" width="16" style="62" bestFit="1" customWidth="1"/>
    <col min="9" max="10" width="16" style="62" customWidth="1"/>
    <col min="11" max="11" width="16.85546875" style="62" hidden="1" customWidth="1"/>
    <col min="12" max="12" width="9.28515625" style="62" hidden="1" customWidth="1"/>
    <col min="13" max="13" width="16.28515625" hidden="1" customWidth="1"/>
    <col min="14" max="14" width="9" hidden="1" customWidth="1"/>
  </cols>
  <sheetData>
    <row r="1" spans="1:17" s="9" customFormat="1" ht="15.75" thickBot="1" x14ac:dyDescent="0.3">
      <c r="A1" s="7"/>
      <c r="B1" s="7"/>
      <c r="C1" s="7"/>
      <c r="D1" s="7"/>
      <c r="E1" s="7"/>
      <c r="F1" s="7"/>
      <c r="G1" s="7"/>
      <c r="H1" s="76" t="s">
        <v>0</v>
      </c>
      <c r="I1" s="76" t="s">
        <v>1</v>
      </c>
      <c r="J1" s="76" t="s">
        <v>2</v>
      </c>
      <c r="K1" s="76" t="s">
        <v>1</v>
      </c>
      <c r="L1" s="76" t="s">
        <v>2</v>
      </c>
      <c r="M1" s="8" t="s">
        <v>1</v>
      </c>
      <c r="N1" s="8" t="s">
        <v>2</v>
      </c>
      <c r="P1" s="9">
        <v>1.1020000000000001</v>
      </c>
      <c r="Q1" s="18" t="s">
        <v>189</v>
      </c>
    </row>
    <row r="2" spans="1:17" ht="15.75" thickTop="1" x14ac:dyDescent="0.25">
      <c r="A2" s="64"/>
      <c r="B2" s="64" t="s">
        <v>3</v>
      </c>
      <c r="C2" s="64"/>
      <c r="D2" s="64"/>
      <c r="E2" s="64"/>
      <c r="F2" s="64"/>
      <c r="G2" s="64"/>
      <c r="H2" s="70"/>
      <c r="I2" s="70"/>
      <c r="J2" s="70"/>
      <c r="K2" s="70"/>
      <c r="L2" s="70"/>
      <c r="M2" s="1"/>
      <c r="N2" s="1"/>
    </row>
    <row r="3" spans="1:17" x14ac:dyDescent="0.25">
      <c r="A3" s="64"/>
      <c r="B3" s="64"/>
      <c r="C3" s="64"/>
      <c r="D3" s="64" t="s">
        <v>4</v>
      </c>
      <c r="E3" s="64"/>
      <c r="F3" s="64"/>
      <c r="G3" s="64"/>
      <c r="H3" s="70"/>
      <c r="I3" s="70"/>
      <c r="J3" s="70"/>
      <c r="K3" s="70"/>
      <c r="L3" s="70"/>
      <c r="M3" s="1"/>
      <c r="N3" s="1"/>
    </row>
    <row r="4" spans="1:17" x14ac:dyDescent="0.25">
      <c r="A4" s="64"/>
      <c r="B4" s="64"/>
      <c r="C4" s="64"/>
      <c r="D4" s="64"/>
      <c r="E4" s="64" t="s">
        <v>5</v>
      </c>
      <c r="F4" s="64"/>
      <c r="G4" s="64"/>
      <c r="H4" s="70"/>
      <c r="I4" s="70"/>
      <c r="J4" s="70"/>
      <c r="K4" s="70"/>
      <c r="L4" s="70"/>
      <c r="M4" s="1"/>
      <c r="N4" s="1"/>
    </row>
    <row r="5" spans="1:17" x14ac:dyDescent="0.25">
      <c r="A5" s="64"/>
      <c r="B5" s="64"/>
      <c r="C5" s="64"/>
      <c r="D5" s="64"/>
      <c r="E5" s="64"/>
      <c r="F5" s="64" t="s">
        <v>6</v>
      </c>
      <c r="G5" s="64"/>
      <c r="H5" s="36">
        <v>-108600</v>
      </c>
      <c r="I5" s="36">
        <f>K5*$P$1</f>
        <v>0</v>
      </c>
      <c r="J5" s="36">
        <f>SUM(H5:I5)</f>
        <v>-108600</v>
      </c>
      <c r="K5" s="70">
        <v>0</v>
      </c>
      <c r="L5" s="70">
        <f t="shared" ref="L5:L10" si="0">ROUND(SUM(H5:K5),5)</f>
        <v>-217200</v>
      </c>
      <c r="M5" s="1">
        <v>0</v>
      </c>
      <c r="N5" s="1">
        <f t="shared" ref="N5:N10" si="1">ROUND(SUM(H5:M5),5)</f>
        <v>-434400</v>
      </c>
    </row>
    <row r="6" spans="1:17" x14ac:dyDescent="0.25">
      <c r="A6" s="64"/>
      <c r="B6" s="64"/>
      <c r="C6" s="64"/>
      <c r="D6" s="64"/>
      <c r="E6" s="64"/>
      <c r="F6" s="64" t="s">
        <v>8</v>
      </c>
      <c r="G6" s="64"/>
      <c r="H6" s="36">
        <v>115439</v>
      </c>
      <c r="I6" s="36">
        <f t="shared" ref="I6:I9" si="2">K6*$P$1</f>
        <v>0</v>
      </c>
      <c r="J6" s="36">
        <f t="shared" ref="J6:J9" si="3">SUM(H6:I6)</f>
        <v>115439</v>
      </c>
      <c r="K6" s="70">
        <v>0</v>
      </c>
      <c r="L6" s="70">
        <f t="shared" si="0"/>
        <v>230878</v>
      </c>
      <c r="M6" s="1">
        <v>0</v>
      </c>
      <c r="N6" s="1">
        <f t="shared" si="1"/>
        <v>461756</v>
      </c>
    </row>
    <row r="7" spans="1:17" x14ac:dyDescent="0.25">
      <c r="A7" s="64"/>
      <c r="B7" s="64"/>
      <c r="C7" s="64"/>
      <c r="D7" s="64"/>
      <c r="E7" s="64"/>
      <c r="F7" s="64" t="s">
        <v>9</v>
      </c>
      <c r="G7" s="64"/>
      <c r="H7" s="36">
        <v>-557.95000000000005</v>
      </c>
      <c r="I7" s="36">
        <f t="shared" si="2"/>
        <v>0</v>
      </c>
      <c r="J7" s="36">
        <f t="shared" si="3"/>
        <v>-557.95000000000005</v>
      </c>
      <c r="K7" s="70">
        <v>0</v>
      </c>
      <c r="L7" s="70">
        <f t="shared" si="0"/>
        <v>-1115.9000000000001</v>
      </c>
      <c r="M7" s="1">
        <v>3195.01</v>
      </c>
      <c r="N7" s="1">
        <f t="shared" si="1"/>
        <v>963.21</v>
      </c>
    </row>
    <row r="8" spans="1:17" x14ac:dyDescent="0.25">
      <c r="A8" s="64"/>
      <c r="B8" s="64"/>
      <c r="C8" s="64"/>
      <c r="D8" s="64"/>
      <c r="E8" s="64"/>
      <c r="F8" s="64" t="s">
        <v>10</v>
      </c>
      <c r="G8" s="64"/>
      <c r="H8" s="36">
        <v>141677.56</v>
      </c>
      <c r="I8" s="36">
        <f t="shared" si="2"/>
        <v>0</v>
      </c>
      <c r="J8" s="36">
        <f t="shared" si="3"/>
        <v>141677.56</v>
      </c>
      <c r="K8" s="70">
        <v>0</v>
      </c>
      <c r="L8" s="70">
        <f t="shared" si="0"/>
        <v>283355.12</v>
      </c>
      <c r="M8" s="1">
        <v>0</v>
      </c>
      <c r="N8" s="1">
        <f t="shared" si="1"/>
        <v>566710.24</v>
      </c>
    </row>
    <row r="9" spans="1:17" ht="15.75" thickBot="1" x14ac:dyDescent="0.3">
      <c r="A9" s="64"/>
      <c r="B9" s="64"/>
      <c r="C9" s="64"/>
      <c r="D9" s="64"/>
      <c r="E9" s="64"/>
      <c r="F9" s="64" t="s">
        <v>12</v>
      </c>
      <c r="G9" s="64"/>
      <c r="H9" s="37">
        <v>3373.19</v>
      </c>
      <c r="I9" s="37">
        <f t="shared" si="2"/>
        <v>0</v>
      </c>
      <c r="J9" s="37">
        <f t="shared" si="3"/>
        <v>3373.19</v>
      </c>
      <c r="K9" s="69">
        <v>0</v>
      </c>
      <c r="L9" s="69">
        <f t="shared" si="0"/>
        <v>6746.38</v>
      </c>
      <c r="M9" s="2">
        <v>3650</v>
      </c>
      <c r="N9" s="2">
        <f t="shared" si="1"/>
        <v>17142.759999999998</v>
      </c>
    </row>
    <row r="10" spans="1:17" x14ac:dyDescent="0.25">
      <c r="A10" s="64"/>
      <c r="B10" s="64"/>
      <c r="C10" s="64"/>
      <c r="D10" s="64"/>
      <c r="E10" s="64" t="s">
        <v>13</v>
      </c>
      <c r="F10" s="64"/>
      <c r="G10" s="64"/>
      <c r="H10" s="36">
        <f>ROUND(SUM(H4:H9),5)</f>
        <v>151331.79999999999</v>
      </c>
      <c r="I10" s="36">
        <f t="shared" ref="I10:J10" si="4">ROUND(SUM(I4:I9),5)</f>
        <v>0</v>
      </c>
      <c r="J10" s="36">
        <f t="shared" si="4"/>
        <v>151331.79999999999</v>
      </c>
      <c r="K10" s="70">
        <f>ROUND(SUM(K4:K9),5)</f>
        <v>0</v>
      </c>
      <c r="L10" s="70">
        <f t="shared" si="0"/>
        <v>302663.59999999998</v>
      </c>
      <c r="M10" s="1">
        <f>ROUND(SUM(M4:M9),5)</f>
        <v>6845.01</v>
      </c>
      <c r="N10" s="1">
        <f t="shared" si="1"/>
        <v>612172.21</v>
      </c>
    </row>
    <row r="11" spans="1:17" x14ac:dyDescent="0.25">
      <c r="A11" s="64"/>
      <c r="B11" s="64"/>
      <c r="C11" s="64"/>
      <c r="D11" s="64"/>
      <c r="E11" s="64" t="s">
        <v>14</v>
      </c>
      <c r="F11" s="64"/>
      <c r="G11" s="64"/>
      <c r="H11" s="36"/>
      <c r="I11" s="36"/>
      <c r="J11" s="36"/>
      <c r="K11" s="70"/>
      <c r="L11" s="70"/>
      <c r="M11" s="1"/>
      <c r="N11" s="1"/>
    </row>
    <row r="12" spans="1:17" x14ac:dyDescent="0.25">
      <c r="A12" s="64"/>
      <c r="B12" s="64"/>
      <c r="C12" s="64"/>
      <c r="D12" s="64"/>
      <c r="E12" s="64"/>
      <c r="F12" s="64" t="s">
        <v>15</v>
      </c>
      <c r="G12" s="64"/>
      <c r="H12" s="36">
        <v>10000</v>
      </c>
      <c r="I12" s="36">
        <f t="shared" ref="I12:I13" si="5">K12*$P$1</f>
        <v>0</v>
      </c>
      <c r="J12" s="36">
        <f t="shared" ref="J12:J13" si="6">SUM(H12:I12)</f>
        <v>10000</v>
      </c>
      <c r="K12" s="70">
        <v>0</v>
      </c>
      <c r="L12" s="70">
        <f>ROUND(SUM(H12:K12),5)</f>
        <v>20000</v>
      </c>
      <c r="M12" s="1">
        <v>0</v>
      </c>
      <c r="N12" s="1">
        <f>ROUND(SUM(H12:M12),5)</f>
        <v>40000</v>
      </c>
    </row>
    <row r="13" spans="1:17" ht="15.75" thickBot="1" x14ac:dyDescent="0.3">
      <c r="A13" s="64"/>
      <c r="B13" s="64"/>
      <c r="C13" s="64"/>
      <c r="D13" s="64"/>
      <c r="E13" s="64"/>
      <c r="F13" s="64" t="s">
        <v>16</v>
      </c>
      <c r="G13" s="64"/>
      <c r="H13" s="37">
        <v>7760</v>
      </c>
      <c r="I13" s="37">
        <f t="shared" si="5"/>
        <v>0</v>
      </c>
      <c r="J13" s="37">
        <f t="shared" si="6"/>
        <v>7760</v>
      </c>
      <c r="K13" s="69">
        <v>0</v>
      </c>
      <c r="L13" s="69">
        <f>ROUND(SUM(H13:K13),5)</f>
        <v>15520</v>
      </c>
      <c r="M13" s="2">
        <v>0</v>
      </c>
      <c r="N13" s="2">
        <f>ROUND(SUM(H13:M13),5)</f>
        <v>31040</v>
      </c>
    </row>
    <row r="14" spans="1:17" x14ac:dyDescent="0.25">
      <c r="A14" s="64"/>
      <c r="B14" s="64"/>
      <c r="C14" s="64"/>
      <c r="D14" s="64"/>
      <c r="E14" s="64" t="s">
        <v>21</v>
      </c>
      <c r="F14" s="64"/>
      <c r="G14" s="64"/>
      <c r="H14" s="36">
        <f>ROUND(SUM(H11:H13),5)</f>
        <v>17760</v>
      </c>
      <c r="I14" s="36">
        <f t="shared" ref="I14:J14" si="7">ROUND(SUM(I11:I13),5)</f>
        <v>0</v>
      </c>
      <c r="J14" s="36">
        <f t="shared" si="7"/>
        <v>17760</v>
      </c>
      <c r="K14" s="70">
        <f>ROUND(SUM(K11:K13),5)</f>
        <v>0</v>
      </c>
      <c r="L14" s="70">
        <f>ROUND(SUM(H14:K14),5)</f>
        <v>35520</v>
      </c>
      <c r="M14" s="1">
        <f>ROUND(SUM(M11:M13),5)</f>
        <v>0</v>
      </c>
      <c r="N14" s="1">
        <f>ROUND(SUM(H14:M14),5)</f>
        <v>71040</v>
      </c>
    </row>
    <row r="15" spans="1:17" x14ac:dyDescent="0.25">
      <c r="A15" s="64"/>
      <c r="B15" s="64"/>
      <c r="C15" s="64"/>
      <c r="D15" s="64"/>
      <c r="E15" s="64" t="s">
        <v>28</v>
      </c>
      <c r="F15" s="64"/>
      <c r="G15" s="64"/>
      <c r="H15" s="36"/>
      <c r="I15" s="36"/>
      <c r="J15" s="36"/>
      <c r="K15" s="70"/>
      <c r="L15" s="70"/>
      <c r="M15" s="1"/>
      <c r="N15" s="1"/>
    </row>
    <row r="16" spans="1:17" ht="15.75" thickBot="1" x14ac:dyDescent="0.3">
      <c r="A16" s="64"/>
      <c r="B16" s="64"/>
      <c r="C16" s="64"/>
      <c r="D16" s="64"/>
      <c r="E16" s="64"/>
      <c r="F16" s="64" t="s">
        <v>29</v>
      </c>
      <c r="G16" s="64"/>
      <c r="H16" s="37">
        <v>107.52</v>
      </c>
      <c r="I16" s="37">
        <f>K16*$P$1</f>
        <v>0</v>
      </c>
      <c r="J16" s="37">
        <f>SUM(H16:I16)</f>
        <v>107.52</v>
      </c>
      <c r="K16" s="69">
        <v>0</v>
      </c>
      <c r="L16" s="69">
        <f>ROUND(SUM(H16:K16),5)</f>
        <v>215.04</v>
      </c>
      <c r="M16" s="2">
        <v>0</v>
      </c>
      <c r="N16" s="2">
        <f>ROUND(SUM(H16:M16),5)</f>
        <v>430.08</v>
      </c>
    </row>
    <row r="17" spans="1:14" x14ac:dyDescent="0.25">
      <c r="A17" s="64"/>
      <c r="B17" s="64"/>
      <c r="C17" s="64"/>
      <c r="D17" s="64"/>
      <c r="E17" s="64" t="s">
        <v>30</v>
      </c>
      <c r="F17" s="64"/>
      <c r="G17" s="64"/>
      <c r="H17" s="36">
        <f>ROUND(SUM(H15:H16),5)</f>
        <v>107.52</v>
      </c>
      <c r="I17" s="36">
        <f t="shared" ref="I17:J17" si="8">ROUND(SUM(I15:I16),5)</f>
        <v>0</v>
      </c>
      <c r="J17" s="36">
        <f t="shared" si="8"/>
        <v>107.52</v>
      </c>
      <c r="K17" s="70">
        <f>ROUND(SUM(K15:K16),5)</f>
        <v>0</v>
      </c>
      <c r="L17" s="70">
        <f>ROUND(SUM(H17:K17),5)</f>
        <v>215.04</v>
      </c>
      <c r="M17" s="1">
        <f>ROUND(SUM(M15:M16),5)</f>
        <v>0</v>
      </c>
      <c r="N17" s="1">
        <f>ROUND(SUM(H17:M17),5)</f>
        <v>430.08</v>
      </c>
    </row>
    <row r="18" spans="1:14" x14ac:dyDescent="0.25">
      <c r="A18" s="64"/>
      <c r="B18" s="64"/>
      <c r="C18" s="64"/>
      <c r="D18" s="64"/>
      <c r="E18" s="64" t="s">
        <v>31</v>
      </c>
      <c r="F18" s="64"/>
      <c r="G18" s="64"/>
      <c r="H18" s="36"/>
      <c r="I18" s="36"/>
      <c r="J18" s="36"/>
      <c r="K18" s="70"/>
      <c r="L18" s="70"/>
      <c r="M18" s="1"/>
      <c r="N18" s="1"/>
    </row>
    <row r="19" spans="1:14" ht="15.75" thickBot="1" x14ac:dyDescent="0.3">
      <c r="A19" s="64"/>
      <c r="B19" s="64"/>
      <c r="C19" s="64"/>
      <c r="D19" s="64"/>
      <c r="E19" s="64"/>
      <c r="F19" s="64" t="s">
        <v>33</v>
      </c>
      <c r="G19" s="64"/>
      <c r="H19" s="37">
        <v>675.13</v>
      </c>
      <c r="I19" s="37">
        <f>K19*$P$1</f>
        <v>0</v>
      </c>
      <c r="J19" s="37">
        <f>SUM(H19:I19)</f>
        <v>675.13</v>
      </c>
      <c r="K19" s="69">
        <v>0</v>
      </c>
      <c r="L19" s="69">
        <f>ROUND(SUM(H19:K19),5)</f>
        <v>1350.26</v>
      </c>
      <c r="M19" s="2">
        <v>0</v>
      </c>
      <c r="N19" s="2">
        <f>ROUND(SUM(H19:M19),5)</f>
        <v>2700.52</v>
      </c>
    </row>
    <row r="20" spans="1:14" x14ac:dyDescent="0.25">
      <c r="A20" s="64"/>
      <c r="B20" s="64"/>
      <c r="C20" s="64"/>
      <c r="D20" s="64"/>
      <c r="E20" s="64" t="s">
        <v>34</v>
      </c>
      <c r="F20" s="64"/>
      <c r="G20" s="64"/>
      <c r="H20" s="36">
        <f>ROUND(SUM(H18:H19),5)</f>
        <v>675.13</v>
      </c>
      <c r="I20" s="36">
        <f t="shared" ref="I20:J20" si="9">ROUND(SUM(I18:I19),5)</f>
        <v>0</v>
      </c>
      <c r="J20" s="36">
        <f t="shared" si="9"/>
        <v>675.13</v>
      </c>
      <c r="K20" s="70">
        <f>ROUND(SUM(K18:K19),5)</f>
        <v>0</v>
      </c>
      <c r="L20" s="70">
        <f>ROUND(SUM(H20:K20),5)</f>
        <v>1350.26</v>
      </c>
      <c r="M20" s="1">
        <f>ROUND(SUM(M18:M19),5)</f>
        <v>0</v>
      </c>
      <c r="N20" s="1">
        <f>ROUND(SUM(H20:M20),5)</f>
        <v>2700.52</v>
      </c>
    </row>
    <row r="21" spans="1:14" x14ac:dyDescent="0.25">
      <c r="A21" s="64"/>
      <c r="B21" s="64"/>
      <c r="C21" s="64"/>
      <c r="D21" s="64"/>
      <c r="E21" s="64" t="s">
        <v>35</v>
      </c>
      <c r="F21" s="64"/>
      <c r="G21" s="64"/>
      <c r="H21" s="36"/>
      <c r="I21" s="36"/>
      <c r="J21" s="36"/>
      <c r="K21" s="70"/>
      <c r="L21" s="70"/>
      <c r="M21" s="1"/>
      <c r="N21" s="1"/>
    </row>
    <row r="22" spans="1:14" ht="15.75" thickBot="1" x14ac:dyDescent="0.3">
      <c r="A22" s="64"/>
      <c r="B22" s="64"/>
      <c r="C22" s="64"/>
      <c r="D22" s="64"/>
      <c r="E22" s="64"/>
      <c r="F22" s="64" t="s">
        <v>31</v>
      </c>
      <c r="G22" s="64"/>
      <c r="H22" s="37">
        <v>500</v>
      </c>
      <c r="I22" s="37">
        <f>K22*$P$1</f>
        <v>0</v>
      </c>
      <c r="J22" s="37">
        <f>SUM(H22:I22)</f>
        <v>500</v>
      </c>
      <c r="K22" s="69">
        <v>0</v>
      </c>
      <c r="L22" s="69">
        <f>ROUND(SUM(H22:K22),5)</f>
        <v>1000</v>
      </c>
      <c r="M22" s="2">
        <v>0</v>
      </c>
      <c r="N22" s="2">
        <f>ROUND(SUM(H22:M22),5)</f>
        <v>2000</v>
      </c>
    </row>
    <row r="23" spans="1:14" x14ac:dyDescent="0.25">
      <c r="A23" s="64"/>
      <c r="B23" s="64"/>
      <c r="C23" s="64"/>
      <c r="D23" s="64"/>
      <c r="E23" s="64" t="s">
        <v>37</v>
      </c>
      <c r="F23" s="64"/>
      <c r="G23" s="64"/>
      <c r="H23" s="36">
        <f>ROUND(SUM(H21:H22),5)</f>
        <v>500</v>
      </c>
      <c r="I23" s="36">
        <f t="shared" ref="I23:J23" si="10">ROUND(SUM(I21:I22),5)</f>
        <v>0</v>
      </c>
      <c r="J23" s="36">
        <f t="shared" si="10"/>
        <v>500</v>
      </c>
      <c r="K23" s="70">
        <f>ROUND(SUM(K21:K22),5)</f>
        <v>0</v>
      </c>
      <c r="L23" s="70">
        <f>ROUND(SUM(H23:K23),5)</f>
        <v>1000</v>
      </c>
      <c r="M23" s="1">
        <f>ROUND(SUM(M21:M22),5)</f>
        <v>0</v>
      </c>
      <c r="N23" s="1">
        <f>ROUND(SUM(H23:M23),5)</f>
        <v>2000</v>
      </c>
    </row>
    <row r="24" spans="1:14" x14ac:dyDescent="0.25">
      <c r="A24" s="64"/>
      <c r="B24" s="64"/>
      <c r="C24" s="64"/>
      <c r="D24" s="64"/>
      <c r="E24" s="64" t="s">
        <v>38</v>
      </c>
      <c r="F24" s="64"/>
      <c r="G24" s="64"/>
      <c r="H24" s="36"/>
      <c r="I24" s="36"/>
      <c r="J24" s="36"/>
      <c r="K24" s="70"/>
      <c r="L24" s="70"/>
      <c r="M24" s="1"/>
      <c r="N24" s="1"/>
    </row>
    <row r="25" spans="1:14" ht="15.75" thickBot="1" x14ac:dyDescent="0.3">
      <c r="A25" s="64"/>
      <c r="B25" s="64"/>
      <c r="C25" s="64"/>
      <c r="D25" s="64"/>
      <c r="E25" s="64"/>
      <c r="F25" s="64" t="s">
        <v>31</v>
      </c>
      <c r="G25" s="64"/>
      <c r="H25" s="36">
        <v>25</v>
      </c>
      <c r="I25" s="36">
        <f>K25*$P$1</f>
        <v>0</v>
      </c>
      <c r="J25" s="36">
        <f>SUM(H25:I25)</f>
        <v>25</v>
      </c>
      <c r="K25" s="70">
        <v>0</v>
      </c>
      <c r="L25" s="70">
        <f>ROUND(SUM(H25:K25),5)</f>
        <v>50</v>
      </c>
      <c r="M25" s="1">
        <v>0</v>
      </c>
      <c r="N25" s="1">
        <f>ROUND(SUM(H25:M25),5)</f>
        <v>100</v>
      </c>
    </row>
    <row r="26" spans="1:14" ht="15.75" thickBot="1" x14ac:dyDescent="0.3">
      <c r="A26" s="64"/>
      <c r="B26" s="64"/>
      <c r="C26" s="64"/>
      <c r="D26" s="64"/>
      <c r="E26" s="64" t="s">
        <v>40</v>
      </c>
      <c r="F26" s="64"/>
      <c r="G26" s="64"/>
      <c r="H26" s="40">
        <f>ROUND(SUM(H24:H25),5)</f>
        <v>25</v>
      </c>
      <c r="I26" s="40">
        <f t="shared" ref="I26:J26" si="11">ROUND(SUM(I24:I25),5)</f>
        <v>0</v>
      </c>
      <c r="J26" s="40">
        <f t="shared" si="11"/>
        <v>25</v>
      </c>
      <c r="K26" s="72">
        <f>ROUND(SUM(K24:K25),5)</f>
        <v>0</v>
      </c>
      <c r="L26" s="72">
        <f>ROUND(SUM(H26:K26),5)</f>
        <v>50</v>
      </c>
      <c r="M26" s="3">
        <f>ROUND(SUM(M24:M25),5)</f>
        <v>0</v>
      </c>
      <c r="N26" s="3">
        <f>ROUND(SUM(H26:M26),5)</f>
        <v>100</v>
      </c>
    </row>
    <row r="27" spans="1:14" ht="15.75" thickBot="1" x14ac:dyDescent="0.3">
      <c r="A27" s="64"/>
      <c r="B27" s="64"/>
      <c r="C27" s="64"/>
      <c r="D27" s="64" t="s">
        <v>42</v>
      </c>
      <c r="E27" s="64"/>
      <c r="F27" s="64"/>
      <c r="G27" s="64"/>
      <c r="H27" s="39">
        <f>ROUND(H3+H10+H14+H17+H20+H23+H26,5)</f>
        <v>170399.45</v>
      </c>
      <c r="I27" s="39">
        <f t="shared" ref="I27:J27" si="12">ROUND(I3+I10+I14+I17+I20+I23+I26,5)</f>
        <v>0</v>
      </c>
      <c r="J27" s="39">
        <f t="shared" si="12"/>
        <v>170399.45</v>
      </c>
      <c r="K27" s="4">
        <f>ROUND(K3+K10+K14+K17+K20+K23+K26,5)</f>
        <v>0</v>
      </c>
      <c r="L27" s="4">
        <f>ROUND(SUM(H27:K27),5)</f>
        <v>340798.9</v>
      </c>
      <c r="M27" s="4">
        <f>ROUND(SUM(M3:M3)+M10+M14+M17+M20+M23+M26,5)</f>
        <v>6845.01</v>
      </c>
      <c r="N27" s="4">
        <f>ROUND(SUM(H27:M27),5)</f>
        <v>688442.81</v>
      </c>
    </row>
    <row r="28" spans="1:14" x14ac:dyDescent="0.25">
      <c r="A28" s="64"/>
      <c r="B28" s="64"/>
      <c r="C28" s="64" t="s">
        <v>43</v>
      </c>
      <c r="D28" s="64"/>
      <c r="E28" s="64"/>
      <c r="F28" s="64"/>
      <c r="G28" s="64"/>
      <c r="H28" s="36">
        <f>H27</f>
        <v>170399.45</v>
      </c>
      <c r="I28" s="36">
        <f t="shared" ref="I28:N28" si="13">I27</f>
        <v>0</v>
      </c>
      <c r="J28" s="36">
        <f t="shared" si="13"/>
        <v>170399.45</v>
      </c>
      <c r="K28" s="70">
        <f t="shared" si="13"/>
        <v>0</v>
      </c>
      <c r="L28" s="70">
        <f t="shared" si="13"/>
        <v>340798.9</v>
      </c>
      <c r="M28" s="70">
        <f t="shared" si="13"/>
        <v>6845.01</v>
      </c>
      <c r="N28" s="70">
        <f t="shared" si="13"/>
        <v>688442.81</v>
      </c>
    </row>
    <row r="29" spans="1:14" x14ac:dyDescent="0.25">
      <c r="A29" s="64"/>
      <c r="B29" s="64"/>
      <c r="C29" s="64"/>
      <c r="D29" s="64" t="s">
        <v>44</v>
      </c>
      <c r="E29" s="64"/>
      <c r="F29" s="64"/>
      <c r="G29" s="64"/>
      <c r="H29" s="36"/>
      <c r="I29" s="36"/>
      <c r="J29" s="36"/>
      <c r="K29" s="70"/>
      <c r="L29" s="70"/>
      <c r="M29" s="1"/>
      <c r="N29" s="1"/>
    </row>
    <row r="30" spans="1:14" x14ac:dyDescent="0.25">
      <c r="A30" s="64"/>
      <c r="B30" s="64"/>
      <c r="C30" s="64"/>
      <c r="D30" s="64"/>
      <c r="E30" s="64" t="s">
        <v>52</v>
      </c>
      <c r="F30" s="64"/>
      <c r="G30" s="64"/>
      <c r="H30" s="36"/>
      <c r="I30" s="36"/>
      <c r="J30" s="36"/>
      <c r="K30" s="70"/>
      <c r="L30" s="70"/>
      <c r="M30" s="1"/>
      <c r="N30" s="1"/>
    </row>
    <row r="31" spans="1:14" ht="15.75" thickBot="1" x14ac:dyDescent="0.3">
      <c r="A31" s="64"/>
      <c r="B31" s="64"/>
      <c r="C31" s="64"/>
      <c r="D31" s="64"/>
      <c r="E31" s="64"/>
      <c r="F31" s="64" t="s">
        <v>55</v>
      </c>
      <c r="G31" s="64"/>
      <c r="H31" s="37">
        <v>2445</v>
      </c>
      <c r="I31" s="37">
        <f>K31*$P$1</f>
        <v>0</v>
      </c>
      <c r="J31" s="37">
        <f>SUM(H31:I31)</f>
        <v>2445</v>
      </c>
      <c r="K31" s="69">
        <v>0</v>
      </c>
      <c r="L31" s="69">
        <f>ROUND(SUM(H31:K31),5)</f>
        <v>4890</v>
      </c>
      <c r="M31" s="1"/>
      <c r="N31" s="1"/>
    </row>
    <row r="32" spans="1:14" x14ac:dyDescent="0.25">
      <c r="A32" s="64"/>
      <c r="B32" s="64"/>
      <c r="C32" s="64"/>
      <c r="D32" s="64"/>
      <c r="E32" s="64" t="s">
        <v>56</v>
      </c>
      <c r="F32" s="64"/>
      <c r="G32" s="64"/>
      <c r="H32" s="36">
        <f>ROUND(SUM(H30:H31),5)</f>
        <v>2445</v>
      </c>
      <c r="I32" s="36">
        <f t="shared" ref="I32:J32" si="14">ROUND(SUM(I30:I31),5)</f>
        <v>0</v>
      </c>
      <c r="J32" s="36">
        <f t="shared" si="14"/>
        <v>2445</v>
      </c>
      <c r="K32" s="70">
        <f>ROUND(SUM(K30:K31),5)</f>
        <v>0</v>
      </c>
      <c r="L32" s="70">
        <f>ROUND(SUM(H32:K32),5)</f>
        <v>4890</v>
      </c>
      <c r="M32" s="1">
        <v>0</v>
      </c>
      <c r="N32" s="1">
        <f>ROUND(SUM(H32:M32),5)</f>
        <v>9780</v>
      </c>
    </row>
    <row r="33" spans="1:14" ht="15.75" thickBot="1" x14ac:dyDescent="0.3">
      <c r="A33" s="64"/>
      <c r="B33" s="64"/>
      <c r="C33" s="64"/>
      <c r="D33" s="64"/>
      <c r="E33" s="64" t="s">
        <v>57</v>
      </c>
      <c r="F33" s="64"/>
      <c r="G33" s="64"/>
      <c r="H33" s="36"/>
      <c r="I33" s="36"/>
      <c r="J33" s="36"/>
      <c r="K33" s="70"/>
      <c r="L33" s="70"/>
      <c r="M33" s="1">
        <v>0</v>
      </c>
      <c r="N33" s="1">
        <f>ROUND(SUM(H33:M33),5)</f>
        <v>0</v>
      </c>
    </row>
    <row r="34" spans="1:14" ht="15.75" thickBot="1" x14ac:dyDescent="0.3">
      <c r="A34" s="64"/>
      <c r="B34" s="64"/>
      <c r="C34" s="64"/>
      <c r="D34" s="64"/>
      <c r="E34" s="64"/>
      <c r="F34" s="64" t="s">
        <v>58</v>
      </c>
      <c r="G34" s="64"/>
      <c r="H34" s="36">
        <v>311.51</v>
      </c>
      <c r="I34" s="36">
        <f t="shared" ref="I34:I38" si="15">K34*$P$1</f>
        <v>0</v>
      </c>
      <c r="J34" s="36">
        <f t="shared" ref="J34:J38" si="16">SUM(H34:I34)</f>
        <v>311.51</v>
      </c>
      <c r="K34" s="70">
        <v>0</v>
      </c>
      <c r="L34" s="70">
        <f>ROUND(SUM(H34:K34),5)</f>
        <v>623.02</v>
      </c>
      <c r="M34" s="4">
        <f>ROUND(SUM(M31:M33),5)</f>
        <v>0</v>
      </c>
      <c r="N34" s="4">
        <f>ROUND(SUM(H34:M34),5)</f>
        <v>1246.04</v>
      </c>
    </row>
    <row r="35" spans="1:14" x14ac:dyDescent="0.25">
      <c r="A35" s="64"/>
      <c r="B35" s="64"/>
      <c r="C35" s="64"/>
      <c r="D35" s="64"/>
      <c r="E35" s="64"/>
      <c r="F35" s="64" t="s">
        <v>60</v>
      </c>
      <c r="G35" s="64"/>
      <c r="H35" s="36">
        <v>1423.09</v>
      </c>
      <c r="I35" s="36">
        <f t="shared" si="15"/>
        <v>0</v>
      </c>
      <c r="J35" s="36">
        <f t="shared" si="16"/>
        <v>1423.09</v>
      </c>
      <c r="K35" s="70">
        <v>0</v>
      </c>
      <c r="L35" s="70">
        <f>ROUND(SUM(H35:K35),5)</f>
        <v>2846.18</v>
      </c>
      <c r="M35" s="1">
        <f>ROUND(M30+M34,5)</f>
        <v>0</v>
      </c>
      <c r="N35" s="1">
        <f>ROUND(SUM(H35:M35),5)</f>
        <v>5692.36</v>
      </c>
    </row>
    <row r="36" spans="1:14" x14ac:dyDescent="0.25">
      <c r="A36" s="64"/>
      <c r="B36" s="64"/>
      <c r="C36" s="64"/>
      <c r="D36" s="64"/>
      <c r="E36" s="64"/>
      <c r="F36" s="64" t="s">
        <v>61</v>
      </c>
      <c r="G36" s="64"/>
      <c r="H36" s="36">
        <v>2879.45</v>
      </c>
      <c r="I36" s="36">
        <f t="shared" si="15"/>
        <v>0</v>
      </c>
      <c r="J36" s="36">
        <f t="shared" si="16"/>
        <v>2879.45</v>
      </c>
      <c r="K36" s="70">
        <v>0</v>
      </c>
      <c r="L36" s="70">
        <f>ROUND(SUM(H36:K36),5)</f>
        <v>5758.9</v>
      </c>
      <c r="M36" s="1"/>
      <c r="N36" s="1"/>
    </row>
    <row r="37" spans="1:14" ht="15.75" thickBot="1" x14ac:dyDescent="0.3">
      <c r="A37" s="64"/>
      <c r="B37" s="64"/>
      <c r="C37" s="64"/>
      <c r="D37" s="64"/>
      <c r="E37" s="64"/>
      <c r="F37" s="64" t="s">
        <v>63</v>
      </c>
      <c r="G37" s="64"/>
      <c r="H37" s="36">
        <v>227.03</v>
      </c>
      <c r="I37" s="36">
        <f t="shared" si="15"/>
        <v>0</v>
      </c>
      <c r="J37" s="36">
        <f t="shared" si="16"/>
        <v>227.03</v>
      </c>
      <c r="K37" s="70">
        <v>0</v>
      </c>
      <c r="L37" s="70">
        <f>ROUND(SUM(H37:K37),5)</f>
        <v>454.06</v>
      </c>
      <c r="M37" s="2">
        <v>0</v>
      </c>
      <c r="N37" s="2">
        <f>ROUND(SUM(H37:M37),5)</f>
        <v>908.12</v>
      </c>
    </row>
    <row r="38" spans="1:14" x14ac:dyDescent="0.25">
      <c r="A38" s="64"/>
      <c r="B38" s="64"/>
      <c r="C38" s="64"/>
      <c r="D38" s="64"/>
      <c r="E38" s="64"/>
      <c r="F38" s="64" t="s">
        <v>64</v>
      </c>
      <c r="G38" s="64"/>
      <c r="H38" s="36">
        <v>146.03</v>
      </c>
      <c r="I38" s="36">
        <f t="shared" si="15"/>
        <v>0</v>
      </c>
      <c r="J38" s="36">
        <f t="shared" si="16"/>
        <v>146.03</v>
      </c>
      <c r="K38" s="70">
        <v>0</v>
      </c>
      <c r="L38" s="70">
        <f>ROUND(SUM(H38:K38),5)</f>
        <v>292.06</v>
      </c>
      <c r="M38" s="1">
        <f>ROUND(SUM(M36:M37),5)</f>
        <v>0</v>
      </c>
      <c r="N38" s="1">
        <f>ROUND(SUM(H38:M38),5)</f>
        <v>584.12</v>
      </c>
    </row>
    <row r="39" spans="1:14" x14ac:dyDescent="0.25">
      <c r="A39" s="64"/>
      <c r="B39" s="64"/>
      <c r="C39" s="64"/>
      <c r="D39" s="64"/>
      <c r="E39" s="64"/>
      <c r="F39" s="64" t="s">
        <v>65</v>
      </c>
      <c r="G39" s="64"/>
      <c r="H39" s="36"/>
      <c r="I39" s="36"/>
      <c r="J39" s="36"/>
      <c r="K39" s="70"/>
      <c r="L39" s="70"/>
      <c r="M39" s="1"/>
      <c r="N39" s="1"/>
    </row>
    <row r="40" spans="1:14" ht="15.75" thickBot="1" x14ac:dyDescent="0.3">
      <c r="A40" s="64"/>
      <c r="B40" s="64"/>
      <c r="C40" s="64"/>
      <c r="D40" s="64"/>
      <c r="E40" s="64"/>
      <c r="F40" s="64"/>
      <c r="G40" s="64" t="s">
        <v>66</v>
      </c>
      <c r="H40" s="37">
        <v>488.33</v>
      </c>
      <c r="I40" s="37">
        <f>K40*$P$1</f>
        <v>0</v>
      </c>
      <c r="J40" s="37">
        <f>SUM(H40:I40)</f>
        <v>488.33</v>
      </c>
      <c r="K40" s="69">
        <v>0</v>
      </c>
      <c r="L40" s="69">
        <f>ROUND(SUM(H40:K40),5)</f>
        <v>976.66</v>
      </c>
      <c r="M40" s="1">
        <v>0</v>
      </c>
      <c r="N40" s="1">
        <f t="shared" ref="N40:N45" si="17">ROUND(SUM(H40:M40),5)</f>
        <v>1953.32</v>
      </c>
    </row>
    <row r="41" spans="1:14" x14ac:dyDescent="0.25">
      <c r="A41" s="64"/>
      <c r="B41" s="64"/>
      <c r="C41" s="64"/>
      <c r="D41" s="64"/>
      <c r="E41" s="64"/>
      <c r="F41" s="64" t="s">
        <v>69</v>
      </c>
      <c r="G41" s="64"/>
      <c r="H41" s="36">
        <f>ROUND(SUM(H39:H40),5)</f>
        <v>488.33</v>
      </c>
      <c r="I41" s="36">
        <f t="shared" ref="I41:J41" si="18">ROUND(SUM(I39:I40),5)</f>
        <v>0</v>
      </c>
      <c r="J41" s="36">
        <f t="shared" si="18"/>
        <v>488.33</v>
      </c>
      <c r="K41" s="70">
        <f>ROUND(SUM(K39:K40),5)</f>
        <v>0</v>
      </c>
      <c r="L41" s="70">
        <f>ROUND(SUM(H41:K41),5)</f>
        <v>976.66</v>
      </c>
      <c r="M41" s="1">
        <v>0</v>
      </c>
      <c r="N41" s="1">
        <f t="shared" si="17"/>
        <v>1953.32</v>
      </c>
    </row>
    <row r="42" spans="1:14" x14ac:dyDescent="0.25">
      <c r="A42" s="64"/>
      <c r="B42" s="64"/>
      <c r="C42" s="64"/>
      <c r="D42" s="64"/>
      <c r="E42" s="64"/>
      <c r="F42" s="64" t="s">
        <v>70</v>
      </c>
      <c r="G42" s="64"/>
      <c r="H42" s="36">
        <v>1738.12</v>
      </c>
      <c r="I42" s="36">
        <f t="shared" ref="I42:I44" si="19">K42*$P$1</f>
        <v>0</v>
      </c>
      <c r="J42" s="36">
        <f t="shared" ref="J42:J44" si="20">SUM(H42:I42)</f>
        <v>1738.12</v>
      </c>
      <c r="K42" s="70">
        <v>0</v>
      </c>
      <c r="L42" s="70">
        <f>ROUND(SUM(H42:K42),5)</f>
        <v>3476.24</v>
      </c>
      <c r="M42" s="1">
        <v>0</v>
      </c>
      <c r="N42" s="1">
        <f t="shared" si="17"/>
        <v>6952.48</v>
      </c>
    </row>
    <row r="43" spans="1:14" x14ac:dyDescent="0.25">
      <c r="A43" s="64"/>
      <c r="B43" s="64"/>
      <c r="C43" s="64"/>
      <c r="D43" s="64"/>
      <c r="E43" s="64"/>
      <c r="F43" s="64" t="s">
        <v>71</v>
      </c>
      <c r="G43" s="64"/>
      <c r="H43" s="36">
        <v>1218.6500000000001</v>
      </c>
      <c r="I43" s="36">
        <f t="shared" si="19"/>
        <v>0</v>
      </c>
      <c r="J43" s="36">
        <f t="shared" si="20"/>
        <v>1218.6500000000001</v>
      </c>
      <c r="K43" s="70">
        <v>0</v>
      </c>
      <c r="L43" s="70">
        <f>ROUND(SUM(H43:K43),5)</f>
        <v>2437.3000000000002</v>
      </c>
      <c r="M43" s="1">
        <v>0</v>
      </c>
      <c r="N43" s="1">
        <f t="shared" si="17"/>
        <v>4874.6000000000004</v>
      </c>
    </row>
    <row r="44" spans="1:14" x14ac:dyDescent="0.25">
      <c r="A44" s="64"/>
      <c r="B44" s="64"/>
      <c r="C44" s="64"/>
      <c r="D44" s="64"/>
      <c r="E44" s="64"/>
      <c r="F44" s="64" t="s">
        <v>72</v>
      </c>
      <c r="G44" s="64"/>
      <c r="H44" s="36">
        <v>5232.5</v>
      </c>
      <c r="I44" s="36">
        <f t="shared" si="19"/>
        <v>0</v>
      </c>
      <c r="J44" s="36">
        <f t="shared" si="20"/>
        <v>5232.5</v>
      </c>
      <c r="K44" s="70">
        <v>0</v>
      </c>
      <c r="L44" s="70">
        <f>ROUND(SUM(H44:K44),5)</f>
        <v>10465</v>
      </c>
      <c r="M44" s="1">
        <v>0</v>
      </c>
      <c r="N44" s="1">
        <f t="shared" si="17"/>
        <v>20930</v>
      </c>
    </row>
    <row r="45" spans="1:14" x14ac:dyDescent="0.25">
      <c r="A45" s="64"/>
      <c r="B45" s="64"/>
      <c r="C45" s="64"/>
      <c r="D45" s="64"/>
      <c r="E45" s="64"/>
      <c r="F45" s="64" t="s">
        <v>76</v>
      </c>
      <c r="G45" s="64"/>
      <c r="H45" s="36"/>
      <c r="I45" s="36"/>
      <c r="J45" s="36"/>
      <c r="K45" s="70"/>
      <c r="L45" s="70"/>
      <c r="M45" s="1">
        <v>0</v>
      </c>
      <c r="N45" s="1">
        <f t="shared" si="17"/>
        <v>0</v>
      </c>
    </row>
    <row r="46" spans="1:14" ht="15.75" thickBot="1" x14ac:dyDescent="0.3">
      <c r="A46" s="64"/>
      <c r="B46" s="64"/>
      <c r="C46" s="64"/>
      <c r="D46" s="64"/>
      <c r="E46" s="64"/>
      <c r="F46" s="64"/>
      <c r="G46" s="64" t="s">
        <v>78</v>
      </c>
      <c r="H46" s="36">
        <v>894.5</v>
      </c>
      <c r="I46" s="36">
        <f>K46*$P$1</f>
        <v>0</v>
      </c>
      <c r="J46" s="36">
        <f>SUM(H46:I46)</f>
        <v>894.5</v>
      </c>
      <c r="K46" s="70">
        <v>0</v>
      </c>
      <c r="L46" s="70">
        <f>ROUND(SUM(H46:K46),5)</f>
        <v>1789</v>
      </c>
      <c r="M46" s="1"/>
      <c r="N46" s="1"/>
    </row>
    <row r="47" spans="1:14" ht="15.75" thickBot="1" x14ac:dyDescent="0.3">
      <c r="A47" s="64"/>
      <c r="B47" s="64"/>
      <c r="C47" s="64"/>
      <c r="D47" s="64"/>
      <c r="E47" s="64"/>
      <c r="F47" s="64" t="s">
        <v>82</v>
      </c>
      <c r="G47" s="64"/>
      <c r="H47" s="39">
        <f>ROUND(SUM(H45:H46),5)</f>
        <v>894.5</v>
      </c>
      <c r="I47" s="39">
        <f t="shared" ref="I47:J47" si="21">ROUND(SUM(I45:I46),5)</f>
        <v>0</v>
      </c>
      <c r="J47" s="39">
        <f t="shared" si="21"/>
        <v>894.5</v>
      </c>
      <c r="K47" s="4">
        <f>ROUND(SUM(K45:K46),5)</f>
        <v>0</v>
      </c>
      <c r="L47" s="4">
        <f>ROUND(SUM(H47:K47),5)</f>
        <v>1789</v>
      </c>
      <c r="M47" s="2">
        <v>0</v>
      </c>
      <c r="N47" s="2">
        <f t="shared" ref="N47:N52" si="22">ROUND(SUM(H47:M47),5)</f>
        <v>3578</v>
      </c>
    </row>
    <row r="48" spans="1:14" x14ac:dyDescent="0.25">
      <c r="A48" s="64"/>
      <c r="B48" s="64"/>
      <c r="C48" s="64"/>
      <c r="D48" s="64"/>
      <c r="E48" s="64" t="s">
        <v>83</v>
      </c>
      <c r="F48" s="64"/>
      <c r="G48" s="64"/>
      <c r="H48" s="36">
        <f>ROUND(SUM(H33:H38)+SUM(H41:H44)+H47,5)</f>
        <v>14559.21</v>
      </c>
      <c r="I48" s="36">
        <f t="shared" ref="I48:J48" si="23">ROUND(SUM(I33:I38)+SUM(I41:I44)+I47,5)</f>
        <v>0</v>
      </c>
      <c r="J48" s="36">
        <f t="shared" si="23"/>
        <v>14559.21</v>
      </c>
      <c r="K48" s="70">
        <f>ROUND(SUM(K33:K38)+SUM(K41:K44)+K47,5)</f>
        <v>0</v>
      </c>
      <c r="L48" s="70">
        <f>ROUND(SUM(H48:K48),5)</f>
        <v>29118.42</v>
      </c>
      <c r="M48" s="1">
        <f>ROUND(SUM(M46:M47),5)</f>
        <v>0</v>
      </c>
      <c r="N48" s="1">
        <f t="shared" si="22"/>
        <v>58236.84</v>
      </c>
    </row>
    <row r="49" spans="1:14" x14ac:dyDescent="0.25">
      <c r="A49" s="64"/>
      <c r="B49" s="64"/>
      <c r="C49" s="64"/>
      <c r="D49" s="64"/>
      <c r="E49" s="64" t="s">
        <v>84</v>
      </c>
      <c r="F49" s="64"/>
      <c r="G49" s="64"/>
      <c r="H49" s="36"/>
      <c r="I49" s="36"/>
      <c r="J49" s="36"/>
      <c r="K49" s="70"/>
      <c r="L49" s="70"/>
      <c r="M49" s="1">
        <v>0</v>
      </c>
      <c r="N49" s="1">
        <f t="shared" si="22"/>
        <v>0</v>
      </c>
    </row>
    <row r="50" spans="1:14" ht="15.75" thickBot="1" x14ac:dyDescent="0.3">
      <c r="A50" s="64"/>
      <c r="B50" s="64"/>
      <c r="C50" s="64"/>
      <c r="D50" s="64"/>
      <c r="E50" s="64"/>
      <c r="F50" s="64" t="s">
        <v>85</v>
      </c>
      <c r="G50" s="64"/>
      <c r="H50" s="37">
        <v>226528.61</v>
      </c>
      <c r="I50" s="37">
        <f>K50*$P$1</f>
        <v>24503.223460000001</v>
      </c>
      <c r="J50" s="37">
        <f>SUM(H50:I50)</f>
        <v>251031.83345999999</v>
      </c>
      <c r="K50" s="69">
        <v>22235.23</v>
      </c>
      <c r="L50" s="69">
        <f>ROUND(SUM(H50:K50),5)</f>
        <v>524298.89691999997</v>
      </c>
      <c r="M50" s="1">
        <v>0</v>
      </c>
      <c r="N50" s="1">
        <f t="shared" si="22"/>
        <v>1048597.7938399999</v>
      </c>
    </row>
    <row r="51" spans="1:14" x14ac:dyDescent="0.25">
      <c r="A51" s="64"/>
      <c r="B51" s="64"/>
      <c r="C51" s="64"/>
      <c r="D51" s="64"/>
      <c r="E51" s="64" t="s">
        <v>86</v>
      </c>
      <c r="F51" s="64"/>
      <c r="G51" s="64"/>
      <c r="H51" s="36">
        <f>ROUND(SUM(H49:H50),5)</f>
        <v>226528.61</v>
      </c>
      <c r="I51" s="36">
        <f t="shared" ref="I51:J51" si="24">ROUND(SUM(I49:I50),5)</f>
        <v>24503.223460000001</v>
      </c>
      <c r="J51" s="36">
        <f t="shared" si="24"/>
        <v>251031.83345999999</v>
      </c>
      <c r="K51" s="70">
        <f>ROUND(SUM(K49:K50),5)</f>
        <v>22235.23</v>
      </c>
      <c r="L51" s="70">
        <f>ROUND(SUM(H51:K51),5)</f>
        <v>524298.89691999997</v>
      </c>
      <c r="M51" s="1">
        <v>0</v>
      </c>
      <c r="N51" s="1">
        <f t="shared" si="22"/>
        <v>1048597.7938399999</v>
      </c>
    </row>
    <row r="52" spans="1:14" x14ac:dyDescent="0.25">
      <c r="A52" s="64"/>
      <c r="B52" s="64"/>
      <c r="C52" s="64"/>
      <c r="D52" s="64"/>
      <c r="E52" s="64" t="s">
        <v>87</v>
      </c>
      <c r="F52" s="64"/>
      <c r="G52" s="64"/>
      <c r="H52" s="36">
        <v>66907.11</v>
      </c>
      <c r="I52" s="36">
        <f>K52*$P$1</f>
        <v>0</v>
      </c>
      <c r="J52" s="36">
        <f>SUM(H52:I52)</f>
        <v>66907.11</v>
      </c>
      <c r="K52" s="70">
        <v>0</v>
      </c>
      <c r="L52" s="70">
        <f>ROUND(SUM(H52:K52),5)</f>
        <v>133814.22</v>
      </c>
      <c r="M52" s="1">
        <v>0</v>
      </c>
      <c r="N52" s="1">
        <f t="shared" si="22"/>
        <v>267628.44</v>
      </c>
    </row>
    <row r="53" spans="1:14" x14ac:dyDescent="0.25">
      <c r="A53" s="64"/>
      <c r="B53" s="64"/>
      <c r="C53" s="64"/>
      <c r="D53" s="64"/>
      <c r="E53" s="64" t="s">
        <v>88</v>
      </c>
      <c r="F53" s="64"/>
      <c r="G53" s="64"/>
      <c r="H53" s="36"/>
      <c r="I53" s="36"/>
      <c r="J53" s="36"/>
      <c r="K53" s="70"/>
      <c r="L53" s="70"/>
      <c r="M53" s="1"/>
      <c r="N53" s="1"/>
    </row>
    <row r="54" spans="1:14" ht="15.75" thickBot="1" x14ac:dyDescent="0.3">
      <c r="A54" s="64"/>
      <c r="B54" s="64"/>
      <c r="C54" s="64"/>
      <c r="D54" s="64"/>
      <c r="E54" s="64"/>
      <c r="F54" s="64" t="s">
        <v>89</v>
      </c>
      <c r="G54" s="64"/>
      <c r="H54" s="37">
        <v>15860.08</v>
      </c>
      <c r="I54" s="37">
        <f>K54*$P$1</f>
        <v>0</v>
      </c>
      <c r="J54" s="37">
        <f>SUM(H54:I54)</f>
        <v>15860.08</v>
      </c>
      <c r="K54" s="69">
        <v>0</v>
      </c>
      <c r="L54" s="69">
        <f>ROUND(SUM(H54:K54),5)</f>
        <v>31720.16</v>
      </c>
      <c r="M54" s="1">
        <v>0</v>
      </c>
      <c r="N54" s="1">
        <f>ROUND(SUM(H54:M54),5)</f>
        <v>63440.32</v>
      </c>
    </row>
    <row r="55" spans="1:14" x14ac:dyDescent="0.25">
      <c r="A55" s="64"/>
      <c r="B55" s="64"/>
      <c r="C55" s="64"/>
      <c r="D55" s="64"/>
      <c r="E55" s="64" t="s">
        <v>90</v>
      </c>
      <c r="F55" s="64"/>
      <c r="G55" s="64"/>
      <c r="H55" s="36">
        <f>ROUND(SUM(H53:H54),5)</f>
        <v>15860.08</v>
      </c>
      <c r="I55" s="36">
        <f t="shared" ref="I55:J55" si="25">ROUND(SUM(I53:I54),5)</f>
        <v>0</v>
      </c>
      <c r="J55" s="36">
        <f t="shared" si="25"/>
        <v>15860.08</v>
      </c>
      <c r="K55" s="70">
        <f>ROUND(SUM(K53:K54),5)</f>
        <v>0</v>
      </c>
      <c r="L55" s="70">
        <f>ROUND(SUM(H55:K55),5)</f>
        <v>31720.16</v>
      </c>
      <c r="M55" s="1">
        <v>0</v>
      </c>
      <c r="N55" s="1">
        <f>ROUND(SUM(H55:M55),5)</f>
        <v>63440.32</v>
      </c>
    </row>
    <row r="56" spans="1:14" ht="15.75" thickBot="1" x14ac:dyDescent="0.3">
      <c r="A56" s="64"/>
      <c r="B56" s="64"/>
      <c r="C56" s="64"/>
      <c r="D56" s="64"/>
      <c r="E56" s="64" t="s">
        <v>91</v>
      </c>
      <c r="F56" s="64"/>
      <c r="G56" s="64"/>
      <c r="H56" s="36"/>
      <c r="I56" s="36"/>
      <c r="J56" s="36"/>
      <c r="K56" s="70"/>
      <c r="L56" s="70"/>
      <c r="M56" s="1">
        <v>12.2</v>
      </c>
      <c r="N56" s="1">
        <f>ROUND(SUM(H56:M56),5)</f>
        <v>12.2</v>
      </c>
    </row>
    <row r="57" spans="1:14" ht="15.75" thickBot="1" x14ac:dyDescent="0.3">
      <c r="A57" s="64"/>
      <c r="B57" s="64"/>
      <c r="C57" s="64"/>
      <c r="D57" s="64"/>
      <c r="E57" s="64"/>
      <c r="F57" s="64" t="s">
        <v>6762</v>
      </c>
      <c r="G57" s="64"/>
      <c r="H57" s="36">
        <v>-17488.560000000001</v>
      </c>
      <c r="I57" s="36">
        <f t="shared" ref="I57:I59" si="26">K57*$P$1</f>
        <v>0</v>
      </c>
      <c r="J57" s="36">
        <f t="shared" ref="J57:J59" si="27">SUM(H57:I57)</f>
        <v>-17488.560000000001</v>
      </c>
      <c r="K57" s="70">
        <v>0</v>
      </c>
      <c r="L57" s="70">
        <f>ROUND(SUM(H57:K57),5)</f>
        <v>-34977.120000000003</v>
      </c>
      <c r="M57" s="4">
        <f>ROUND(SUM(M53:M56),5)</f>
        <v>12.2</v>
      </c>
      <c r="N57" s="4">
        <f>ROUND(SUM(H57:M57),5)</f>
        <v>-69942.039999999994</v>
      </c>
    </row>
    <row r="58" spans="1:14" x14ac:dyDescent="0.25">
      <c r="A58" s="64"/>
      <c r="B58" s="64"/>
      <c r="C58" s="64"/>
      <c r="D58" s="64"/>
      <c r="E58" s="64"/>
      <c r="F58" s="64" t="s">
        <v>93</v>
      </c>
      <c r="G58" s="64"/>
      <c r="H58" s="36">
        <v>49785</v>
      </c>
      <c r="I58" s="36">
        <f t="shared" si="26"/>
        <v>0</v>
      </c>
      <c r="J58" s="36">
        <f t="shared" si="27"/>
        <v>49785</v>
      </c>
      <c r="K58" s="70">
        <v>0</v>
      </c>
      <c r="L58" s="70">
        <f>ROUND(SUM(H58:K58),5)</f>
        <v>99570</v>
      </c>
      <c r="M58" s="1">
        <f>ROUND(SUM(M39:M45)+SUM(M48:M52)+M57,5)</f>
        <v>12.2</v>
      </c>
      <c r="N58" s="1">
        <f>ROUND(SUM(H58:M58),5)</f>
        <v>199152.2</v>
      </c>
    </row>
    <row r="59" spans="1:14" ht="15.75" thickBot="1" x14ac:dyDescent="0.3">
      <c r="A59" s="64"/>
      <c r="B59" s="64"/>
      <c r="C59" s="64"/>
      <c r="D59" s="64"/>
      <c r="E59" s="64"/>
      <c r="F59" s="64" t="s">
        <v>94</v>
      </c>
      <c r="G59" s="64"/>
      <c r="H59" s="37">
        <v>9633.7099999999991</v>
      </c>
      <c r="I59" s="37">
        <f t="shared" si="26"/>
        <v>0</v>
      </c>
      <c r="J59" s="37">
        <f t="shared" si="27"/>
        <v>9633.7099999999991</v>
      </c>
      <c r="K59" s="69">
        <v>0</v>
      </c>
      <c r="L59" s="69">
        <f>ROUND(SUM(H59:K59),5)</f>
        <v>19267.419999999998</v>
      </c>
      <c r="M59" s="1"/>
      <c r="N59" s="1"/>
    </row>
    <row r="60" spans="1:14" ht="15.75" thickBot="1" x14ac:dyDescent="0.3">
      <c r="A60" s="64"/>
      <c r="B60" s="64"/>
      <c r="C60" s="64"/>
      <c r="D60" s="64"/>
      <c r="E60" s="64" t="s">
        <v>95</v>
      </c>
      <c r="F60" s="64"/>
      <c r="G60" s="64"/>
      <c r="H60" s="36">
        <f>ROUND(SUM(H56:H59),5)</f>
        <v>41930.15</v>
      </c>
      <c r="I60" s="36">
        <f t="shared" ref="I60:J60" si="28">ROUND(SUM(I56:I59),5)</f>
        <v>0</v>
      </c>
      <c r="J60" s="36">
        <f t="shared" si="28"/>
        <v>41930.15</v>
      </c>
      <c r="K60" s="70">
        <f>ROUND(SUM(K56:K59),5)</f>
        <v>0</v>
      </c>
      <c r="L60" s="70">
        <f>ROUND(SUM(H60:K60),5)</f>
        <v>83860.3</v>
      </c>
      <c r="M60" s="2">
        <v>9475.8799999999992</v>
      </c>
      <c r="N60" s="2">
        <f>ROUND(SUM(H60:M60),5)</f>
        <v>177196.48</v>
      </c>
    </row>
    <row r="61" spans="1:14" x14ac:dyDescent="0.25">
      <c r="A61" s="64"/>
      <c r="B61" s="64"/>
      <c r="C61" s="64"/>
      <c r="D61" s="64"/>
      <c r="E61" s="64" t="s">
        <v>96</v>
      </c>
      <c r="F61" s="64"/>
      <c r="G61" s="64"/>
      <c r="H61" s="36"/>
      <c r="I61" s="36"/>
      <c r="J61" s="36"/>
      <c r="K61" s="70"/>
      <c r="L61" s="70"/>
      <c r="M61" s="1">
        <f>ROUND(SUM(M59:M60),5)</f>
        <v>9475.8799999999992</v>
      </c>
      <c r="N61" s="1">
        <f>ROUND(SUM(H61:M61),5)</f>
        <v>9475.8799999999992</v>
      </c>
    </row>
    <row r="62" spans="1:14" x14ac:dyDescent="0.25">
      <c r="A62" s="64"/>
      <c r="B62" s="64"/>
      <c r="C62" s="64"/>
      <c r="D62" s="64"/>
      <c r="E62" s="64"/>
      <c r="F62" s="64" t="s">
        <v>98</v>
      </c>
      <c r="G62" s="64"/>
      <c r="H62" s="36">
        <v>547.5</v>
      </c>
      <c r="I62" s="36">
        <f t="shared" ref="I62:I63" si="29">K62*$P$1</f>
        <v>0</v>
      </c>
      <c r="J62" s="36">
        <f t="shared" ref="J62:J63" si="30">SUM(H62:I62)</f>
        <v>547.5</v>
      </c>
      <c r="K62" s="70">
        <v>0</v>
      </c>
      <c r="L62" s="70">
        <f t="shared" ref="L62:L68" si="31">ROUND(SUM(H62:K62),5)</f>
        <v>1095</v>
      </c>
      <c r="M62" s="1">
        <v>0</v>
      </c>
      <c r="N62" s="1">
        <f>ROUND(SUM(H62:M62),5)</f>
        <v>2190</v>
      </c>
    </row>
    <row r="63" spans="1:14" ht="15.75" thickBot="1" x14ac:dyDescent="0.3">
      <c r="A63" s="64"/>
      <c r="B63" s="64"/>
      <c r="C63" s="64"/>
      <c r="D63" s="64"/>
      <c r="E63" s="64"/>
      <c r="F63" s="64" t="s">
        <v>99</v>
      </c>
      <c r="G63" s="64"/>
      <c r="H63" s="37">
        <v>9000</v>
      </c>
      <c r="I63" s="37">
        <f t="shared" si="29"/>
        <v>0</v>
      </c>
      <c r="J63" s="37">
        <f t="shared" si="30"/>
        <v>9000</v>
      </c>
      <c r="K63" s="69">
        <v>0</v>
      </c>
      <c r="L63" s="69">
        <f t="shared" si="31"/>
        <v>18000</v>
      </c>
      <c r="M63" s="1"/>
      <c r="N63" s="1"/>
    </row>
    <row r="64" spans="1:14" ht="15.75" thickBot="1" x14ac:dyDescent="0.3">
      <c r="A64" s="64"/>
      <c r="B64" s="64"/>
      <c r="C64" s="64"/>
      <c r="D64" s="64"/>
      <c r="E64" s="64" t="s">
        <v>100</v>
      </c>
      <c r="F64" s="64"/>
      <c r="G64" s="64"/>
      <c r="H64" s="36">
        <f>ROUND(SUM(H61:H63),5)</f>
        <v>9547.5</v>
      </c>
      <c r="I64" s="36">
        <f t="shared" ref="I64:J64" si="32">ROUND(SUM(I61:I63),5)</f>
        <v>0</v>
      </c>
      <c r="J64" s="36">
        <f t="shared" si="32"/>
        <v>9547.5</v>
      </c>
      <c r="K64" s="70">
        <f>ROUND(SUM(K61:K63),5)</f>
        <v>0</v>
      </c>
      <c r="L64" s="70">
        <f t="shared" si="31"/>
        <v>19095</v>
      </c>
      <c r="M64" s="2">
        <v>719.21</v>
      </c>
      <c r="N64" s="2">
        <f>ROUND(SUM(H64:M64),5)</f>
        <v>38909.21</v>
      </c>
    </row>
    <row r="65" spans="1:19" ht="15.75" thickBot="1" x14ac:dyDescent="0.3">
      <c r="A65" s="64"/>
      <c r="B65" s="64"/>
      <c r="C65" s="64"/>
      <c r="D65" s="64"/>
      <c r="E65" s="64" t="s">
        <v>101</v>
      </c>
      <c r="F65" s="64"/>
      <c r="G65" s="64"/>
      <c r="H65" s="36">
        <v>5657.84</v>
      </c>
      <c r="I65" s="36">
        <f>K65*$P$1</f>
        <v>3736.3750800000003</v>
      </c>
      <c r="J65" s="36">
        <f>SUM(H65:I65)</f>
        <v>9394.2150799999999</v>
      </c>
      <c r="K65" s="70">
        <v>3390.54</v>
      </c>
      <c r="L65" s="70">
        <f t="shared" si="31"/>
        <v>22178.970160000001</v>
      </c>
      <c r="M65" s="1">
        <f>ROUND(SUM(M63:M64),5)</f>
        <v>719.21</v>
      </c>
      <c r="N65" s="1">
        <f>ROUND(SUM(H65:M65),5)</f>
        <v>45077.150320000001</v>
      </c>
    </row>
    <row r="66" spans="1:19" ht="15.75" thickBot="1" x14ac:dyDescent="0.3">
      <c r="A66" s="64"/>
      <c r="B66" s="64"/>
      <c r="C66" s="64"/>
      <c r="D66" s="64" t="s">
        <v>103</v>
      </c>
      <c r="E66" s="64"/>
      <c r="F66" s="64"/>
      <c r="G66" s="64"/>
      <c r="H66" s="40">
        <f>ROUND(H29+H32+H48+SUM(H51:H52)+H55+H60+SUM(H64:H65),5)</f>
        <v>383435.5</v>
      </c>
      <c r="I66" s="40">
        <f t="shared" ref="I66:J66" si="33">ROUND(I29+I32+I48+SUM(I51:I52)+I55+I60+SUM(I64:I65),5)</f>
        <v>28239.598539999999</v>
      </c>
      <c r="J66" s="40">
        <f t="shared" si="33"/>
        <v>411675.09853999998</v>
      </c>
      <c r="K66" s="72">
        <f>ROUND(K29+K32+K48+SUM(K51:K52)+K55+K60+SUM(K64:K65),5)</f>
        <v>25625.77</v>
      </c>
      <c r="L66" s="72">
        <f t="shared" si="31"/>
        <v>848975.96707999997</v>
      </c>
      <c r="M66" s="1"/>
      <c r="N66" s="1"/>
    </row>
    <row r="67" spans="1:19" ht="15.75" thickBot="1" x14ac:dyDescent="0.3">
      <c r="A67" s="64"/>
      <c r="B67" s="64" t="s">
        <v>104</v>
      </c>
      <c r="C67" s="64"/>
      <c r="D67" s="64"/>
      <c r="E67" s="64"/>
      <c r="F67" s="64"/>
      <c r="G67" s="64"/>
      <c r="H67" s="40">
        <f>ROUND(H2+H28-H66,5)</f>
        <v>-213036.05</v>
      </c>
      <c r="I67" s="40">
        <f t="shared" ref="I67:J67" si="34">ROUND(I2+I28-I66,5)</f>
        <v>-28239.598539999999</v>
      </c>
      <c r="J67" s="40">
        <f t="shared" si="34"/>
        <v>-241275.64853999999</v>
      </c>
      <c r="K67" s="72">
        <f>ROUND(K2+K28-K66,5)</f>
        <v>-25625.77</v>
      </c>
      <c r="L67" s="72">
        <f t="shared" si="31"/>
        <v>-508177.06708000001</v>
      </c>
      <c r="M67" s="1">
        <v>0</v>
      </c>
      <c r="N67" s="1">
        <f>ROUND(SUM(H67:M67),5)</f>
        <v>-1016354.13416</v>
      </c>
      <c r="P67" s="23">
        <f>$J$60*Q67</f>
        <v>10541.099162011174</v>
      </c>
      <c r="Q67" s="31">
        <v>0.25139664804469275</v>
      </c>
      <c r="R67" s="17" t="s">
        <v>225</v>
      </c>
      <c r="S67" s="17"/>
    </row>
    <row r="68" spans="1:19" ht="15.75" thickBot="1" x14ac:dyDescent="0.3">
      <c r="A68" s="64" t="s">
        <v>105</v>
      </c>
      <c r="B68" s="64"/>
      <c r="C68" s="64"/>
      <c r="D68" s="64"/>
      <c r="E68" s="64"/>
      <c r="F68" s="64"/>
      <c r="G68" s="64"/>
      <c r="H68" s="38">
        <f>H67</f>
        <v>-213036.05</v>
      </c>
      <c r="I68" s="38">
        <f t="shared" ref="I68:J68" si="35">I67</f>
        <v>-28239.598539999999</v>
      </c>
      <c r="J68" s="38">
        <f t="shared" si="35"/>
        <v>-241275.64853999999</v>
      </c>
      <c r="K68" s="73">
        <f>K67</f>
        <v>-25625.77</v>
      </c>
      <c r="L68" s="73">
        <f t="shared" si="31"/>
        <v>-508177.06708000001</v>
      </c>
      <c r="M68" s="1">
        <v>0</v>
      </c>
      <c r="N68" s="1">
        <f>ROUND(SUM(H68:M68),5)</f>
        <v>-1016354.13416</v>
      </c>
      <c r="P68" s="23">
        <f t="shared" ref="P68:P73" si="36">$J$60*Q68</f>
        <v>5856.1662011173185</v>
      </c>
      <c r="Q68" s="31">
        <v>0.13966480446927373</v>
      </c>
      <c r="R68" s="17" t="s">
        <v>226</v>
      </c>
      <c r="S68" s="17"/>
    </row>
    <row r="69" spans="1:19" ht="16.5" thickTop="1" thickBot="1" x14ac:dyDescent="0.3">
      <c r="M69" s="2">
        <v>0</v>
      </c>
      <c r="N69" s="2">
        <f>ROUND(SUM(H69:M69),5)</f>
        <v>0</v>
      </c>
      <c r="P69" s="23">
        <f t="shared" si="36"/>
        <v>3982.1930167597766</v>
      </c>
      <c r="Q69" s="31">
        <v>9.4972067039106142E-2</v>
      </c>
      <c r="R69" s="17" t="s">
        <v>32</v>
      </c>
      <c r="S69" s="17"/>
    </row>
    <row r="70" spans="1:19" x14ac:dyDescent="0.25">
      <c r="M70" s="1">
        <f>ROUND(SUM(M66:M69),5)</f>
        <v>0</v>
      </c>
      <c r="N70" s="1">
        <f>ROUND(SUM(H70:M70),5)</f>
        <v>0</v>
      </c>
      <c r="P70" s="23">
        <f t="shared" si="36"/>
        <v>3982.1930167597766</v>
      </c>
      <c r="Q70" s="31">
        <v>9.4972067039106142E-2</v>
      </c>
      <c r="R70" s="17" t="s">
        <v>212</v>
      </c>
      <c r="S70" s="17"/>
    </row>
    <row r="71" spans="1:19" x14ac:dyDescent="0.25">
      <c r="M71" s="1"/>
      <c r="N71" s="1"/>
      <c r="P71" s="23">
        <f t="shared" si="36"/>
        <v>5856.1662011173185</v>
      </c>
      <c r="Q71" s="31">
        <v>0.13966480446927373</v>
      </c>
      <c r="R71" s="17" t="s">
        <v>227</v>
      </c>
      <c r="S71" s="17"/>
    </row>
    <row r="72" spans="1:19" ht="15.75" thickBot="1" x14ac:dyDescent="0.3">
      <c r="M72" s="1">
        <v>0</v>
      </c>
      <c r="N72" s="2">
        <f t="shared" ref="N72:N79" si="37">ROUND(SUM(H72:M72),5)</f>
        <v>0</v>
      </c>
      <c r="P72" s="23">
        <f t="shared" si="36"/>
        <v>4684.9329608938542</v>
      </c>
      <c r="Q72" s="31">
        <v>0.11173184357541899</v>
      </c>
      <c r="R72" s="17" t="s">
        <v>228</v>
      </c>
      <c r="S72" s="17"/>
    </row>
    <row r="73" spans="1:19" ht="15.75" thickBot="1" x14ac:dyDescent="0.3">
      <c r="M73" s="1"/>
      <c r="N73" s="2"/>
      <c r="P73" s="23">
        <f t="shared" si="36"/>
        <v>7027.3994413407818</v>
      </c>
      <c r="Q73" s="31">
        <v>0.16759776536312848</v>
      </c>
      <c r="R73" s="17" t="s">
        <v>229</v>
      </c>
      <c r="S73" s="17"/>
    </row>
    <row r="74" spans="1:19" ht="15.75" thickBot="1" x14ac:dyDescent="0.3">
      <c r="M74" s="2">
        <v>0</v>
      </c>
      <c r="N74" s="2">
        <f t="shared" si="37"/>
        <v>0</v>
      </c>
      <c r="P74" s="23">
        <f>SUM(P67:P73)</f>
        <v>41930.149999999994</v>
      </c>
    </row>
    <row r="75" spans="1:19" x14ac:dyDescent="0.25">
      <c r="M75" s="1">
        <f>ROUND(SUM(M71:M74),5)</f>
        <v>0</v>
      </c>
      <c r="N75" s="1">
        <f t="shared" si="37"/>
        <v>0</v>
      </c>
    </row>
    <row r="76" spans="1:19" ht="15.75" thickBot="1" x14ac:dyDescent="0.3">
      <c r="M76" s="1">
        <v>2736.46</v>
      </c>
      <c r="N76" s="1">
        <f t="shared" si="37"/>
        <v>2736.46</v>
      </c>
    </row>
    <row r="77" spans="1:19" ht="15.75" thickBot="1" x14ac:dyDescent="0.3">
      <c r="M77" s="3">
        <f>ROUND(M29+M35+M38+M58+SUM(M61:M62)+M65+M70+SUM(M75:M76),5)</f>
        <v>12943.75</v>
      </c>
      <c r="N77" s="3">
        <f t="shared" si="37"/>
        <v>12943.75</v>
      </c>
    </row>
    <row r="78" spans="1:19" ht="15.75" thickBot="1" x14ac:dyDescent="0.3">
      <c r="M78" s="3">
        <f>ROUND(M2+M28-M77,5)</f>
        <v>-6098.74</v>
      </c>
      <c r="N78" s="3">
        <f t="shared" si="37"/>
        <v>-6098.74</v>
      </c>
    </row>
    <row r="79" spans="1:19" s="6" customFormat="1" ht="15.75" thickBot="1" x14ac:dyDescent="0.3">
      <c r="A79" s="74"/>
      <c r="B79" s="74"/>
      <c r="C79" s="74"/>
      <c r="D79" s="74"/>
      <c r="E79" s="74"/>
      <c r="F79" s="74"/>
      <c r="G79" s="74"/>
      <c r="H79" s="62"/>
      <c r="I79" s="62"/>
      <c r="J79" s="62"/>
      <c r="K79" s="62"/>
      <c r="L79" s="62"/>
      <c r="M79" s="5">
        <f>M78</f>
        <v>-6098.74</v>
      </c>
      <c r="N79" s="5">
        <f t="shared" si="37"/>
        <v>-6098.74</v>
      </c>
    </row>
    <row r="80" spans="1:19" ht="15.75" thickTop="1" x14ac:dyDescent="0.25"/>
  </sheetData>
  <hyperlinks>
    <hyperlink ref="Q1" location="Contents!A1" display="Contents" xr:uid="{442F8BD3-F423-4969-8706-5080379619F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283F-6073-498F-AD44-07CD24C1DE51}">
  <sheetPr>
    <pageSetUpPr fitToPage="1"/>
  </sheetPr>
  <dimension ref="A1:P32"/>
  <sheetViews>
    <sheetView workbookViewId="0">
      <selection activeCell="J23" sqref="J23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16.7109375" customWidth="1"/>
    <col min="10" max="10" width="18.140625" customWidth="1"/>
    <col min="11" max="12" width="16.7109375" customWidth="1"/>
  </cols>
  <sheetData>
    <row r="1" spans="1:15" ht="17.25" thickTop="1" thickBot="1" x14ac:dyDescent="0.3">
      <c r="A1" s="41"/>
      <c r="B1" s="6"/>
      <c r="C1" s="41" t="s">
        <v>6765</v>
      </c>
      <c r="D1" s="42" t="s">
        <v>241</v>
      </c>
      <c r="E1" s="43" t="s">
        <v>6763</v>
      </c>
      <c r="F1" s="43" t="s">
        <v>6764</v>
      </c>
      <c r="G1" s="44"/>
      <c r="H1" s="44"/>
      <c r="I1" s="44"/>
      <c r="J1" s="44"/>
      <c r="K1" s="18" t="s">
        <v>189</v>
      </c>
      <c r="O1" s="18"/>
    </row>
    <row r="2" spans="1:15" ht="22.5" thickTop="1" thickBot="1" x14ac:dyDescent="0.4">
      <c r="A2" s="42"/>
      <c r="B2" s="42"/>
      <c r="C2" s="45" t="s">
        <v>242</v>
      </c>
      <c r="D2" s="42" t="s">
        <v>243</v>
      </c>
      <c r="E2" s="43" t="s">
        <v>244</v>
      </c>
      <c r="F2" s="43" t="s">
        <v>245</v>
      </c>
      <c r="G2" s="43" t="s">
        <v>246</v>
      </c>
      <c r="H2" s="43" t="s">
        <v>247</v>
      </c>
      <c r="I2" s="43" t="s">
        <v>248</v>
      </c>
      <c r="J2" s="43" t="s">
        <v>249</v>
      </c>
      <c r="K2" s="9"/>
    </row>
    <row r="3" spans="1:15" ht="16.5" thickTop="1" x14ac:dyDescent="0.25">
      <c r="A3" s="41"/>
      <c r="B3" s="41" t="s">
        <v>3</v>
      </c>
      <c r="C3" s="41"/>
      <c r="D3" s="18"/>
      <c r="E3" s="46"/>
      <c r="F3" s="46"/>
      <c r="G3" s="46"/>
      <c r="H3" s="46"/>
      <c r="I3" s="46"/>
      <c r="J3" s="46"/>
    </row>
    <row r="4" spans="1:15" ht="15.75" x14ac:dyDescent="0.25">
      <c r="A4" s="41"/>
      <c r="B4" s="41"/>
      <c r="C4" s="41" t="s">
        <v>4</v>
      </c>
      <c r="D4" s="41"/>
      <c r="E4" s="46"/>
      <c r="F4" s="46"/>
      <c r="G4" s="46"/>
      <c r="H4" s="46"/>
      <c r="I4" s="46"/>
      <c r="J4" s="46"/>
    </row>
    <row r="5" spans="1:15" ht="15.75" x14ac:dyDescent="0.25">
      <c r="A5" s="41"/>
      <c r="B5" s="41"/>
      <c r="C5" s="41"/>
      <c r="D5" s="41" t="s">
        <v>250</v>
      </c>
      <c r="E5" s="47">
        <f>'11.19 P&amp;L'!J10</f>
        <v>151331.79999999999</v>
      </c>
      <c r="F5" s="47">
        <f>'Approved Budget'!P5+'Approved Budget'!P6+'Approved Budget'!I7</f>
        <v>129999.99999999999</v>
      </c>
      <c r="G5" s="47">
        <f>E5-F5</f>
        <v>21331.800000000003</v>
      </c>
      <c r="H5" s="47">
        <f>'YTD P&amp;L'!K11+'YTD P&amp;L'!K26+'YTD P&amp;L'!K42</f>
        <v>2856009.1123199998</v>
      </c>
      <c r="I5" s="47">
        <f>3800000+F5</f>
        <v>3930000</v>
      </c>
      <c r="J5" s="47">
        <f>H5-I5</f>
        <v>-1073990.8876800002</v>
      </c>
      <c r="K5" s="48"/>
      <c r="L5" s="23"/>
    </row>
    <row r="6" spans="1:15" ht="15.75" x14ac:dyDescent="0.25">
      <c r="A6" s="41"/>
      <c r="B6" s="41"/>
      <c r="C6" s="41"/>
      <c r="D6" s="41" t="s">
        <v>251</v>
      </c>
      <c r="E6" s="47">
        <f>'11.19 P&amp;L'!J14</f>
        <v>17760</v>
      </c>
      <c r="F6" s="47">
        <f>'Approved Budget'!I9+'Approved Budget'!I10</f>
        <v>46666.666666666664</v>
      </c>
      <c r="G6" s="47">
        <f t="shared" ref="G6:G9" si="0">E6-F6</f>
        <v>-28906.666666666664</v>
      </c>
      <c r="H6" s="47">
        <f>'YTD P&amp;L'!K19</f>
        <v>329997.15126000001</v>
      </c>
      <c r="I6" s="47">
        <f>466666.666666668+F6</f>
        <v>513333.33333333471</v>
      </c>
      <c r="J6" s="47">
        <f t="shared" ref="J6:J9" si="1">H6-I6</f>
        <v>-183336.1820733347</v>
      </c>
      <c r="K6" s="48"/>
    </row>
    <row r="7" spans="1:15" ht="15.75" x14ac:dyDescent="0.25">
      <c r="A7" s="41"/>
      <c r="B7" s="41"/>
      <c r="C7" s="41"/>
      <c r="D7" s="41" t="s">
        <v>28</v>
      </c>
      <c r="E7" s="47">
        <f>'11.19 P&amp;L'!J17</f>
        <v>107.52</v>
      </c>
      <c r="F7" s="47">
        <f>'Approved Budget'!I11</f>
        <v>416.66666666666669</v>
      </c>
      <c r="G7" s="47">
        <f t="shared" si="0"/>
        <v>-309.1466666666667</v>
      </c>
      <c r="H7" s="47">
        <f>'YTD P&amp;L'!K29</f>
        <v>1137.0999999999999</v>
      </c>
      <c r="I7" s="49">
        <f>6250.00000000002+F7</f>
        <v>6666.666666666687</v>
      </c>
      <c r="J7" s="47">
        <f t="shared" si="1"/>
        <v>-5529.5666666666875</v>
      </c>
      <c r="K7" s="48"/>
    </row>
    <row r="8" spans="1:15" ht="15.75" x14ac:dyDescent="0.25">
      <c r="A8" s="41"/>
      <c r="B8" s="41"/>
      <c r="C8" s="41"/>
      <c r="D8" s="41" t="s">
        <v>31</v>
      </c>
      <c r="E8" s="47">
        <f>'11.19 P&amp;L'!J20+'11.19 P&amp;L'!J23+'11.19 P&amp;L'!J26</f>
        <v>1200.1300000000001</v>
      </c>
      <c r="F8" s="47">
        <f>'Approved Budget'!I12</f>
        <v>12500</v>
      </c>
      <c r="G8" s="47">
        <f t="shared" si="0"/>
        <v>-11299.869999999999</v>
      </c>
      <c r="H8" s="47">
        <f>'YTD P&amp;L'!K32+'YTD P&amp;L'!K35+'YTD P&amp;L'!K39</f>
        <v>48718.850000000006</v>
      </c>
      <c r="I8" s="47">
        <f>125000+F8</f>
        <v>137500</v>
      </c>
      <c r="J8" s="47">
        <f t="shared" si="1"/>
        <v>-88781.15</v>
      </c>
      <c r="K8" s="48"/>
    </row>
    <row r="9" spans="1:15" ht="16.5" thickBot="1" x14ac:dyDescent="0.3">
      <c r="A9" s="41"/>
      <c r="B9" s="41"/>
      <c r="C9" s="41"/>
      <c r="D9" s="41" t="s">
        <v>252</v>
      </c>
      <c r="E9" s="50"/>
      <c r="F9" s="50">
        <f>'Approved Budget'!I13</f>
        <v>416.66666666666669</v>
      </c>
      <c r="G9" s="50">
        <f t="shared" si="0"/>
        <v>-416.66666666666669</v>
      </c>
      <c r="H9" s="50">
        <f>'YTD P&amp;L'!K40+'YTD P&amp;L'!K36+'YTD P&amp;L'!K31</f>
        <v>58191.82</v>
      </c>
      <c r="I9" s="50">
        <f>2083.33333333334+F9</f>
        <v>2500.0000000000064</v>
      </c>
      <c r="J9" s="50">
        <f t="shared" si="1"/>
        <v>55691.819999999992</v>
      </c>
      <c r="K9" s="48"/>
      <c r="N9" s="23"/>
    </row>
    <row r="10" spans="1:15" ht="15.75" x14ac:dyDescent="0.25">
      <c r="A10" s="41"/>
      <c r="B10" s="41"/>
      <c r="C10" s="41" t="s">
        <v>42</v>
      </c>
      <c r="D10" s="41"/>
      <c r="E10" s="51">
        <f t="shared" ref="E10:J10" si="2">SUM(E5:E9)</f>
        <v>170399.44999999998</v>
      </c>
      <c r="F10" s="51">
        <f t="shared" si="2"/>
        <v>189999.99999999997</v>
      </c>
      <c r="G10" s="51">
        <f t="shared" si="2"/>
        <v>-19600.549999999996</v>
      </c>
      <c r="H10" s="51">
        <f t="shared" si="2"/>
        <v>3294054.03358</v>
      </c>
      <c r="I10" s="51">
        <f t="shared" si="2"/>
        <v>4590000.0000000019</v>
      </c>
      <c r="J10" s="51">
        <f t="shared" si="2"/>
        <v>-1295945.9664200014</v>
      </c>
      <c r="K10" s="48"/>
      <c r="L10" s="23"/>
    </row>
    <row r="11" spans="1:15" ht="15.75" x14ac:dyDescent="0.25">
      <c r="A11" s="41"/>
      <c r="B11" s="41"/>
      <c r="C11" s="41" t="s">
        <v>44</v>
      </c>
      <c r="D11" s="41"/>
      <c r="E11" s="47"/>
      <c r="F11" s="47"/>
      <c r="G11" s="47"/>
      <c r="H11" s="47"/>
      <c r="I11" s="47"/>
      <c r="J11" s="47"/>
      <c r="K11" s="48"/>
    </row>
    <row r="12" spans="1:15" ht="15.75" x14ac:dyDescent="0.25">
      <c r="A12" s="41"/>
      <c r="B12" s="41"/>
      <c r="C12" s="41"/>
      <c r="D12" s="41" t="s">
        <v>253</v>
      </c>
      <c r="E12" s="47">
        <f>'11.19 P&amp;L'!P68+'11.19 P&amp;L'!J32</f>
        <v>8301.1662011173175</v>
      </c>
      <c r="F12" s="49">
        <f>'Approved Budget'!I22+'Approved Budget'!I36</f>
        <v>12500</v>
      </c>
      <c r="G12" s="47">
        <f>E12-F12</f>
        <v>-4198.8337988826825</v>
      </c>
      <c r="H12" s="49">
        <f>'YTD P&amp;L'!O87+'YTD P&amp;L'!K57</f>
        <v>125277.45849162011</v>
      </c>
      <c r="I12" s="49">
        <f>106250+F12</f>
        <v>118750</v>
      </c>
      <c r="J12" s="47">
        <f t="shared" ref="J12:J20" si="3">H12-I12</f>
        <v>6527.4584916201129</v>
      </c>
      <c r="K12" s="48"/>
    </row>
    <row r="13" spans="1:15" ht="15.75" x14ac:dyDescent="0.25">
      <c r="A13" s="41"/>
      <c r="B13" s="41"/>
      <c r="C13" s="41"/>
      <c r="D13" s="41" t="s">
        <v>57</v>
      </c>
      <c r="E13" s="49">
        <f>'11.19 P&amp;L'!J48+'11.19 P&amp;L'!P67-'11.19 P&amp;L'!J44</f>
        <v>19867.809162011174</v>
      </c>
      <c r="F13" s="49">
        <f>'Approved Budget'!I30+'Approved Budget'!I31+'Approved Budget'!I35+'Approved Budget'!I43+'Approved Budget'!I44+'Approved Budget'!I42</f>
        <v>49166.666666666672</v>
      </c>
      <c r="G13" s="47">
        <f t="shared" ref="G13:G20" si="4">E13-F13</f>
        <v>-29298.857504655498</v>
      </c>
      <c r="H13" s="49">
        <f>'YTD P&amp;L'!O86+'YTD P&amp;L'!K84-'YTD P&amp;L'!K73</f>
        <v>429564.1981049162</v>
      </c>
      <c r="I13" s="49">
        <f>536666.666666667+F13</f>
        <v>585833.3333333336</v>
      </c>
      <c r="J13" s="47">
        <f t="shared" si="3"/>
        <v>-156269.13522841741</v>
      </c>
      <c r="K13" s="48"/>
    </row>
    <row r="14" spans="1:15" ht="15.75" x14ac:dyDescent="0.25">
      <c r="A14" s="41"/>
      <c r="B14" s="41"/>
      <c r="C14" s="41"/>
      <c r="D14" s="41" t="s">
        <v>84</v>
      </c>
      <c r="E14" s="49">
        <f>'11.19 P&amp;L'!P71+'11.19 P&amp;L'!J52+'11.19 P&amp;L'!J51</f>
        <v>323795.10966111731</v>
      </c>
      <c r="F14" s="49">
        <f>'Approved Budget'!P17+'Approved Budget'!I39</f>
        <v>106250</v>
      </c>
      <c r="G14" s="47">
        <f t="shared" si="4"/>
        <v>217545.10966111731</v>
      </c>
      <c r="H14" s="49">
        <f>'YTD P&amp;L'!O90+'YTD P&amp;L'!K87+'YTD P&amp;L'!K88+'YTD P&amp;L'!K105</f>
        <v>1974423.9801716199</v>
      </c>
      <c r="I14" s="47">
        <f>2662500+F14</f>
        <v>2768750</v>
      </c>
      <c r="J14" s="47">
        <f t="shared" si="3"/>
        <v>-794326.01982838009</v>
      </c>
      <c r="K14" s="48"/>
      <c r="L14" s="23"/>
    </row>
    <row r="15" spans="1:15" ht="15.75" x14ac:dyDescent="0.25">
      <c r="A15" s="41"/>
      <c r="B15" s="41"/>
      <c r="C15" s="41"/>
      <c r="D15" s="41" t="s">
        <v>254</v>
      </c>
      <c r="E15" s="49">
        <f>'11.19 P&amp;L'!P70+'11.19 P&amp;L'!J44</f>
        <v>9214.6930167597766</v>
      </c>
      <c r="F15" s="49">
        <f>'Approved Budget'!I38+'Approved Budget'!I24+'Approved Budget'!I25+'Approved Budget'!I26+'Approved Budget'!I27</f>
        <v>20416.666666666664</v>
      </c>
      <c r="G15" s="47">
        <f t="shared" si="4"/>
        <v>-11201.973649906888</v>
      </c>
      <c r="H15" s="49">
        <f>'YTD P&amp;L'!O89+'YTD P&amp;L'!K73</f>
        <v>99140.897374301683</v>
      </c>
      <c r="I15" s="49">
        <f>204166.666666667+F15</f>
        <v>224583.33333333366</v>
      </c>
      <c r="J15" s="47">
        <f t="shared" si="3"/>
        <v>-125442.43595903198</v>
      </c>
      <c r="K15" s="48"/>
      <c r="L15" s="23"/>
    </row>
    <row r="16" spans="1:15" ht="15.75" x14ac:dyDescent="0.25">
      <c r="A16" s="41"/>
      <c r="B16" s="41"/>
      <c r="C16" s="41"/>
      <c r="D16" s="41" t="s">
        <v>255</v>
      </c>
      <c r="E16" s="47">
        <v>0</v>
      </c>
      <c r="F16" s="47">
        <f>'Approved Budget'!I32</f>
        <v>1666.6666666666667</v>
      </c>
      <c r="G16" s="47">
        <f t="shared" si="4"/>
        <v>-1666.6666666666667</v>
      </c>
      <c r="H16" s="47">
        <v>0</v>
      </c>
      <c r="I16" s="49">
        <f>16666.6666666667+F16</f>
        <v>18333.333333333369</v>
      </c>
      <c r="J16" s="47">
        <f t="shared" si="3"/>
        <v>-18333.333333333369</v>
      </c>
      <c r="K16" s="48"/>
    </row>
    <row r="17" spans="1:16" ht="15.75" x14ac:dyDescent="0.25">
      <c r="A17" s="41"/>
      <c r="B17" s="41"/>
      <c r="C17" s="41"/>
      <c r="D17" s="41" t="s">
        <v>256</v>
      </c>
      <c r="E17" s="49">
        <f>'11.19 P&amp;L'!P72</f>
        <v>4684.9329608938542</v>
      </c>
      <c r="F17" s="49">
        <f>'Approved Budget'!I40</f>
        <v>8333.3333333333339</v>
      </c>
      <c r="G17" s="47">
        <f t="shared" si="4"/>
        <v>-3648.4003724394797</v>
      </c>
      <c r="H17" s="49">
        <f>'YTD P&amp;L'!O91</f>
        <v>75906.102793296086</v>
      </c>
      <c r="I17" s="49">
        <f>83333.3333333333+F17</f>
        <v>91666.666666666628</v>
      </c>
      <c r="J17" s="47">
        <f t="shared" si="3"/>
        <v>-15760.563873370542</v>
      </c>
      <c r="K17" s="48"/>
    </row>
    <row r="18" spans="1:16" ht="15.75" x14ac:dyDescent="0.25">
      <c r="A18" s="41"/>
      <c r="B18" s="41"/>
      <c r="C18" s="41"/>
      <c r="D18" s="41" t="s">
        <v>88</v>
      </c>
      <c r="E18" s="47">
        <f>'11.19 P&amp;L'!J55</f>
        <v>15860.08</v>
      </c>
      <c r="F18" s="47">
        <f>'Approved Budget'!I21</f>
        <v>20833.333333333332</v>
      </c>
      <c r="G18" s="47">
        <f t="shared" si="4"/>
        <v>-4973.2533333333322</v>
      </c>
      <c r="H18" s="47">
        <f>'YTD P&amp;L'!K91</f>
        <v>162077.50219999999</v>
      </c>
      <c r="I18" s="49">
        <f>227083.333333333+F18</f>
        <v>247916.66666666634</v>
      </c>
      <c r="J18" s="47">
        <f t="shared" si="3"/>
        <v>-85839.164466666349</v>
      </c>
      <c r="K18" s="48"/>
    </row>
    <row r="19" spans="1:16" ht="15.75" x14ac:dyDescent="0.25">
      <c r="A19" s="41"/>
      <c r="B19" s="41"/>
      <c r="C19" s="41"/>
      <c r="D19" s="41" t="s">
        <v>96</v>
      </c>
      <c r="E19" s="49">
        <f>'11.19 P&amp;L'!J64+'11.19 P&amp;L'!P73</f>
        <v>16574.899441340782</v>
      </c>
      <c r="F19" s="49">
        <f>'Approved Budget'!I41+'Approved Budget'!I33</f>
        <v>14166.666666666666</v>
      </c>
      <c r="G19" s="47">
        <f t="shared" si="4"/>
        <v>2408.2327746741157</v>
      </c>
      <c r="H19" s="49">
        <f>'YTD P&amp;L'!O92+'YTD P&amp;L'!K103</f>
        <v>231955.44684994413</v>
      </c>
      <c r="I19" s="49">
        <f>141666.666666667+F19</f>
        <v>155833.33333333366</v>
      </c>
      <c r="J19" s="47">
        <f t="shared" si="3"/>
        <v>76122.113516610465</v>
      </c>
      <c r="L19" s="23"/>
    </row>
    <row r="20" spans="1:16" ht="16.5" thickBot="1" x14ac:dyDescent="0.3">
      <c r="A20" s="41"/>
      <c r="B20" s="41"/>
      <c r="C20" s="41"/>
      <c r="D20" s="41" t="s">
        <v>101</v>
      </c>
      <c r="E20" s="49">
        <f>'11.19 P&amp;L'!P69+'11.19 P&amp;L'!J65</f>
        <v>13376.408096759777</v>
      </c>
      <c r="F20" s="49">
        <f>'Approved Budget'!I19+'Approved Budget'!I37</f>
        <v>23750</v>
      </c>
      <c r="G20" s="47">
        <f t="shared" si="4"/>
        <v>-10373.591903240223</v>
      </c>
      <c r="H20" s="49">
        <f>'YTD P&amp;L'!O88+'YTD P&amp;L'!K104+'YTD P&amp;L'!K52</f>
        <v>121362.78421430168</v>
      </c>
      <c r="I20" s="47">
        <f>237500+F20</f>
        <v>261250</v>
      </c>
      <c r="J20" s="47">
        <f t="shared" si="3"/>
        <v>-139887.21578569832</v>
      </c>
      <c r="O20" s="23"/>
      <c r="P20" s="23"/>
    </row>
    <row r="21" spans="1:16" ht="16.5" thickBot="1" x14ac:dyDescent="0.3">
      <c r="A21" s="41"/>
      <c r="B21" s="41"/>
      <c r="C21" s="41" t="s">
        <v>103</v>
      </c>
      <c r="D21" s="41"/>
      <c r="E21" s="52">
        <f t="shared" ref="E21:J21" si="5">SUM(E12:E20)</f>
        <v>411675.09853999992</v>
      </c>
      <c r="F21" s="52">
        <f t="shared" si="5"/>
        <v>257083.33333333334</v>
      </c>
      <c r="G21" s="52">
        <f t="shared" si="5"/>
        <v>154591.76520666666</v>
      </c>
      <c r="H21" s="52">
        <f t="shared" si="5"/>
        <v>3219708.3701999993</v>
      </c>
      <c r="I21" s="52">
        <f t="shared" si="5"/>
        <v>4472916.666666667</v>
      </c>
      <c r="J21" s="53">
        <f t="shared" si="5"/>
        <v>-1253208.2964666674</v>
      </c>
      <c r="L21" s="23"/>
      <c r="O21" s="23"/>
      <c r="P21" s="23"/>
    </row>
    <row r="22" spans="1:16" ht="16.5" thickBot="1" x14ac:dyDescent="0.3">
      <c r="A22" s="41"/>
      <c r="B22" s="41" t="s">
        <v>104</v>
      </c>
      <c r="C22" s="41"/>
      <c r="D22" s="41"/>
      <c r="E22" s="52">
        <f t="shared" ref="E22:J22" si="6">E10-E21</f>
        <v>-241275.64853999994</v>
      </c>
      <c r="F22" s="52">
        <f t="shared" si="6"/>
        <v>-67083.333333333372</v>
      </c>
      <c r="G22" s="52">
        <f t="shared" si="6"/>
        <v>-174192.31520666665</v>
      </c>
      <c r="H22" s="52">
        <f t="shared" si="6"/>
        <v>74345.66338000074</v>
      </c>
      <c r="I22" s="52">
        <f t="shared" si="6"/>
        <v>117083.33333333489</v>
      </c>
      <c r="J22" s="54">
        <f t="shared" si="6"/>
        <v>-42737.669953333912</v>
      </c>
      <c r="P22" s="23"/>
    </row>
    <row r="23" spans="1:16" ht="16.5" thickBot="1" x14ac:dyDescent="0.3">
      <c r="A23" s="41" t="s">
        <v>105</v>
      </c>
      <c r="B23" s="41"/>
      <c r="C23" s="41"/>
      <c r="D23" s="41"/>
      <c r="E23" s="55">
        <f>E22</f>
        <v>-241275.64853999994</v>
      </c>
      <c r="F23" s="55">
        <f>F22</f>
        <v>-67083.333333333372</v>
      </c>
      <c r="G23" s="55">
        <f>E23-F23</f>
        <v>-174192.31520666656</v>
      </c>
      <c r="H23" s="55">
        <f>H22</f>
        <v>74345.66338000074</v>
      </c>
      <c r="I23" s="55">
        <f>I22</f>
        <v>117083.33333333489</v>
      </c>
      <c r="J23" s="56">
        <f>H23-I23</f>
        <v>-42737.669953334145</v>
      </c>
      <c r="K23" s="6"/>
      <c r="L23" s="57"/>
      <c r="P23" s="23"/>
    </row>
    <row r="24" spans="1:16" ht="16.5" thickTop="1" x14ac:dyDescent="0.25">
      <c r="A24" s="58"/>
      <c r="B24" s="58"/>
      <c r="C24" s="58"/>
      <c r="D24" s="58"/>
      <c r="E24" s="59"/>
      <c r="F24" s="59"/>
      <c r="G24" s="59"/>
      <c r="H24" s="59"/>
      <c r="I24" s="59"/>
      <c r="J24" s="59"/>
      <c r="L24" s="23"/>
    </row>
    <row r="26" spans="1:16" x14ac:dyDescent="0.25">
      <c r="E26" s="23"/>
      <c r="F26" s="23"/>
      <c r="H26" s="23"/>
      <c r="I26" s="23"/>
    </row>
    <row r="27" spans="1:16" x14ac:dyDescent="0.25">
      <c r="E27" s="23"/>
      <c r="F27" s="23"/>
      <c r="H27" s="23"/>
      <c r="I27" s="23"/>
    </row>
    <row r="28" spans="1:16" x14ac:dyDescent="0.25">
      <c r="F28" s="23"/>
      <c r="H28" s="23"/>
      <c r="J28" s="23"/>
    </row>
    <row r="29" spans="1:16" x14ac:dyDescent="0.25">
      <c r="H29" s="23"/>
      <c r="I29" s="23"/>
    </row>
    <row r="30" spans="1:16" x14ac:dyDescent="0.25">
      <c r="F30" s="23"/>
      <c r="H30" s="23"/>
    </row>
    <row r="31" spans="1:16" x14ac:dyDescent="0.25">
      <c r="F31" s="23"/>
      <c r="H31" s="23"/>
      <c r="J31" s="23"/>
    </row>
    <row r="32" spans="1:16" x14ac:dyDescent="0.25">
      <c r="F32" s="23"/>
    </row>
  </sheetData>
  <hyperlinks>
    <hyperlink ref="K2" location="'Contents '!A1" display="'Contents" xr:uid="{B3CF9DE2-2A6A-425E-957E-089BF481DFFA}"/>
    <hyperlink ref="K1" location="Contents!A1" display="Contents" xr:uid="{93D8E294-CCF2-4A05-989A-DA6A2E205CFE}"/>
  </hyperlinks>
  <pageMargins left="0.7" right="0.7" top="0.75" bottom="0.75" header="0.3" footer="0.3"/>
  <pageSetup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FB65-3BA7-4B80-BFDF-6F6115825FA3}">
  <dimension ref="A1:W98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" sqref="E1"/>
    </sheetView>
  </sheetViews>
  <sheetFormatPr defaultRowHeight="15" x14ac:dyDescent="0.25"/>
  <cols>
    <col min="4" max="4" width="18.28515625" customWidth="1"/>
    <col min="5" max="5" width="13" customWidth="1"/>
    <col min="6" max="6" width="12.28515625" customWidth="1"/>
    <col min="9" max="10" width="13.28515625" customWidth="1"/>
    <col min="11" max="11" width="12.28515625" customWidth="1"/>
    <col min="12" max="12" width="11.42578125" customWidth="1"/>
    <col min="14" max="14" width="13.42578125" customWidth="1"/>
    <col min="17" max="17" width="12.7109375" customWidth="1"/>
    <col min="18" max="18" width="13.7109375" customWidth="1"/>
    <col min="20" max="20" width="13.42578125" customWidth="1"/>
  </cols>
  <sheetData>
    <row r="1" spans="1:23" x14ac:dyDescent="0.25">
      <c r="A1" s="16"/>
      <c r="B1" s="17"/>
      <c r="C1" s="17"/>
      <c r="D1" s="17" t="s">
        <v>188</v>
      </c>
      <c r="E1" s="18" t="s">
        <v>189</v>
      </c>
      <c r="F1" s="19"/>
      <c r="G1" s="17"/>
      <c r="H1" s="17"/>
      <c r="I1" s="17"/>
      <c r="J1" s="17"/>
      <c r="K1" s="17"/>
      <c r="L1" s="17"/>
      <c r="M1" s="17"/>
      <c r="N1" s="17"/>
      <c r="O1" s="17"/>
    </row>
    <row r="2" spans="1:23" x14ac:dyDescent="0.25">
      <c r="A2" s="16"/>
      <c r="B2" s="17"/>
      <c r="C2" s="17"/>
      <c r="D2" s="17"/>
      <c r="E2" s="20" t="s">
        <v>190</v>
      </c>
      <c r="F2" s="20" t="s">
        <v>191</v>
      </c>
      <c r="G2" s="17"/>
      <c r="H2" s="17"/>
      <c r="I2" s="17"/>
      <c r="J2" s="17"/>
      <c r="K2" s="17"/>
      <c r="L2" s="17"/>
      <c r="M2" s="17"/>
      <c r="N2" s="17"/>
      <c r="O2" s="17"/>
    </row>
    <row r="3" spans="1:23" x14ac:dyDescent="0.25">
      <c r="A3" s="16" t="s">
        <v>4</v>
      </c>
      <c r="B3" s="17"/>
      <c r="C3" s="17"/>
      <c r="D3" s="17"/>
      <c r="E3" s="19"/>
      <c r="F3" s="19"/>
      <c r="G3" s="17"/>
      <c r="H3" s="17"/>
      <c r="I3" s="17"/>
      <c r="J3" s="17"/>
      <c r="K3" s="17"/>
      <c r="L3" s="17"/>
      <c r="M3" s="17"/>
      <c r="N3" s="17"/>
      <c r="O3" s="17"/>
    </row>
    <row r="4" spans="1:23" x14ac:dyDescent="0.25">
      <c r="A4" s="16"/>
      <c r="B4" s="17" t="s">
        <v>192</v>
      </c>
      <c r="C4" s="17"/>
      <c r="D4" s="17"/>
      <c r="E4" s="19"/>
      <c r="F4" s="19"/>
      <c r="G4" s="17"/>
      <c r="H4" s="17"/>
      <c r="I4" s="17" t="s">
        <v>193</v>
      </c>
      <c r="J4" s="17"/>
      <c r="K4" s="17" t="s">
        <v>194</v>
      </c>
      <c r="L4" s="17" t="s">
        <v>195</v>
      </c>
      <c r="M4" s="17"/>
      <c r="N4" s="17" t="s">
        <v>196</v>
      </c>
      <c r="O4" s="17"/>
      <c r="P4" s="17" t="s">
        <v>193</v>
      </c>
    </row>
    <row r="5" spans="1:23" x14ac:dyDescent="0.25">
      <c r="A5" s="16"/>
      <c r="B5" s="17"/>
      <c r="C5" s="17" t="s">
        <v>197</v>
      </c>
      <c r="D5" s="17"/>
      <c r="E5" s="21">
        <v>2125000</v>
      </c>
      <c r="F5" s="21">
        <v>1846530</v>
      </c>
      <c r="G5" s="22"/>
      <c r="H5" s="22"/>
      <c r="I5" s="22"/>
      <c r="J5" s="22"/>
      <c r="K5" s="22">
        <v>200000</v>
      </c>
      <c r="L5" s="22">
        <v>500000</v>
      </c>
      <c r="M5" s="22"/>
      <c r="N5" s="22">
        <v>700000</v>
      </c>
      <c r="O5" s="22"/>
      <c r="P5" s="23">
        <v>60416.666666666664</v>
      </c>
      <c r="Q5" s="23">
        <v>725000</v>
      </c>
      <c r="R5" s="23">
        <v>0</v>
      </c>
    </row>
    <row r="6" spans="1:23" x14ac:dyDescent="0.25">
      <c r="A6" s="16"/>
      <c r="B6" s="17"/>
      <c r="C6" s="17" t="s">
        <v>8</v>
      </c>
      <c r="D6" s="17"/>
      <c r="E6" s="21">
        <v>1850000</v>
      </c>
      <c r="F6" s="21">
        <v>1475532</v>
      </c>
      <c r="G6" s="22"/>
      <c r="H6" s="22"/>
      <c r="I6" s="22"/>
      <c r="J6" s="22"/>
      <c r="K6" s="22">
        <v>200000</v>
      </c>
      <c r="L6" s="22">
        <v>300000</v>
      </c>
      <c r="M6" s="22"/>
      <c r="N6" s="22">
        <v>600000</v>
      </c>
      <c r="O6" s="22"/>
      <c r="P6" s="23">
        <v>62500</v>
      </c>
      <c r="Q6" s="23">
        <v>750000</v>
      </c>
      <c r="R6" s="23">
        <v>0</v>
      </c>
    </row>
    <row r="7" spans="1:23" x14ac:dyDescent="0.25">
      <c r="A7" s="16"/>
      <c r="B7" s="17" t="s">
        <v>198</v>
      </c>
      <c r="D7" s="17"/>
      <c r="E7" s="21">
        <v>85000</v>
      </c>
      <c r="F7" s="21">
        <v>76781</v>
      </c>
      <c r="G7" s="22"/>
      <c r="H7" s="22"/>
      <c r="I7" s="22">
        <v>7083.333333333333</v>
      </c>
      <c r="J7" s="22"/>
      <c r="K7" s="22"/>
      <c r="L7" s="22"/>
      <c r="M7" s="22"/>
      <c r="N7" s="22"/>
      <c r="O7" s="22"/>
      <c r="P7" s="23"/>
      <c r="Q7" s="23"/>
      <c r="R7" s="23"/>
    </row>
    <row r="8" spans="1:23" x14ac:dyDescent="0.25">
      <c r="A8" s="16"/>
      <c r="B8" s="17" t="s">
        <v>199</v>
      </c>
      <c r="C8" s="17"/>
      <c r="D8" s="17"/>
      <c r="E8" s="21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  <c r="Q8" s="23"/>
      <c r="R8" s="23"/>
    </row>
    <row r="9" spans="1:23" x14ac:dyDescent="0.25">
      <c r="A9" s="16"/>
      <c r="B9" s="17"/>
      <c r="C9" s="17" t="s">
        <v>16</v>
      </c>
      <c r="D9" s="17"/>
      <c r="E9" s="21">
        <v>185000</v>
      </c>
      <c r="F9" s="21">
        <v>153302</v>
      </c>
      <c r="G9" s="22"/>
      <c r="H9" s="22"/>
      <c r="I9" s="22">
        <v>15416.666666666666</v>
      </c>
      <c r="J9" s="22"/>
      <c r="K9" s="22"/>
      <c r="L9" s="22"/>
      <c r="M9" s="22"/>
      <c r="N9" s="22"/>
      <c r="O9" s="22"/>
      <c r="P9" s="23"/>
      <c r="Q9" s="23"/>
      <c r="R9" s="23"/>
    </row>
    <row r="10" spans="1:23" x14ac:dyDescent="0.25">
      <c r="A10" s="16"/>
      <c r="B10" s="17" t="s">
        <v>200</v>
      </c>
      <c r="C10" s="17"/>
      <c r="D10" s="17"/>
      <c r="E10" s="21">
        <v>375000</v>
      </c>
      <c r="F10" s="21">
        <v>306837</v>
      </c>
      <c r="G10" s="22"/>
      <c r="H10" s="22"/>
      <c r="I10" s="22">
        <v>31250</v>
      </c>
      <c r="J10" s="22"/>
      <c r="K10" s="22"/>
      <c r="L10" s="22"/>
      <c r="M10" s="22"/>
      <c r="N10" s="22"/>
      <c r="O10" s="22"/>
      <c r="P10" s="23"/>
      <c r="Q10" s="23"/>
      <c r="R10" s="23"/>
    </row>
    <row r="11" spans="1:23" x14ac:dyDescent="0.25">
      <c r="A11" s="16"/>
      <c r="B11" s="17" t="s">
        <v>73</v>
      </c>
      <c r="C11" s="17"/>
      <c r="D11" s="17"/>
      <c r="E11" s="21">
        <v>5000</v>
      </c>
      <c r="F11" s="21">
        <v>848</v>
      </c>
      <c r="G11" s="22"/>
      <c r="H11" s="22"/>
      <c r="I11" s="22">
        <v>416.66666666666669</v>
      </c>
      <c r="J11" s="22"/>
      <c r="K11" s="22"/>
      <c r="L11" s="22"/>
      <c r="M11" s="22"/>
      <c r="N11" s="22"/>
      <c r="O11" s="22"/>
      <c r="P11" s="23"/>
      <c r="Q11" s="23"/>
      <c r="R11" s="23"/>
    </row>
    <row r="12" spans="1:23" x14ac:dyDescent="0.25">
      <c r="A12" s="16"/>
      <c r="B12" s="17" t="s">
        <v>31</v>
      </c>
      <c r="C12" s="17"/>
      <c r="D12" s="17"/>
      <c r="E12" s="21">
        <v>150000</v>
      </c>
      <c r="F12" s="21">
        <v>147194</v>
      </c>
      <c r="G12" s="22"/>
      <c r="H12" s="22"/>
      <c r="I12" s="22">
        <v>12500</v>
      </c>
      <c r="J12" s="22"/>
      <c r="K12" s="22"/>
      <c r="L12" s="22"/>
      <c r="M12" s="22"/>
      <c r="N12" s="22"/>
      <c r="O12" s="22"/>
      <c r="P12" s="23"/>
      <c r="Q12" s="23"/>
      <c r="R12" s="23"/>
    </row>
    <row r="13" spans="1:23" x14ac:dyDescent="0.25">
      <c r="A13" s="16"/>
      <c r="B13" s="17" t="s">
        <v>201</v>
      </c>
      <c r="C13" s="17"/>
      <c r="D13" s="17"/>
      <c r="E13" s="21">
        <v>5000</v>
      </c>
      <c r="F13" s="21"/>
      <c r="G13" s="22"/>
      <c r="H13" s="22"/>
      <c r="I13" s="22">
        <v>416.66666666666669</v>
      </c>
      <c r="J13" s="22"/>
      <c r="K13" s="22"/>
      <c r="L13" s="22"/>
      <c r="M13" s="22"/>
      <c r="N13" s="22"/>
      <c r="O13" s="22"/>
      <c r="P13" s="23"/>
      <c r="Q13" s="23"/>
      <c r="R13" s="23"/>
    </row>
    <row r="14" spans="1:23" x14ac:dyDescent="0.25">
      <c r="A14" s="16"/>
      <c r="B14" s="17"/>
      <c r="C14" s="17"/>
      <c r="D14" s="24" t="s">
        <v>42</v>
      </c>
      <c r="E14" s="25">
        <v>4780000</v>
      </c>
      <c r="F14" s="26">
        <v>4007024</v>
      </c>
      <c r="G14" s="22"/>
      <c r="H14" s="22"/>
      <c r="I14" s="22">
        <v>67083.333333333328</v>
      </c>
      <c r="J14" s="22">
        <v>805000</v>
      </c>
      <c r="K14" s="22">
        <v>400000</v>
      </c>
      <c r="L14" s="22">
        <v>800000</v>
      </c>
      <c r="M14" s="22">
        <v>0</v>
      </c>
      <c r="N14" s="22">
        <v>1300000</v>
      </c>
      <c r="O14" s="22">
        <v>0</v>
      </c>
      <c r="P14" s="22"/>
      <c r="Q14" s="22">
        <v>1475000</v>
      </c>
      <c r="R14" s="27">
        <v>4780000</v>
      </c>
      <c r="T14" s="28">
        <f>(P5+P6+I7+I9+I10+I11+I12+I13)</f>
        <v>189999.99999999997</v>
      </c>
      <c r="U14" s="29" t="s">
        <v>202</v>
      </c>
      <c r="V14" s="29"/>
      <c r="W14" s="29"/>
    </row>
    <row r="15" spans="1:23" x14ac:dyDescent="0.25">
      <c r="A15" s="16"/>
      <c r="B15" s="17"/>
      <c r="C15" s="17"/>
      <c r="D15" s="17"/>
      <c r="E15" s="21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3"/>
      <c r="Q15" s="23"/>
      <c r="R15" s="23"/>
      <c r="T15" s="23">
        <f>N5+N6+L5+L6+T14</f>
        <v>2290000</v>
      </c>
      <c r="U15" t="s">
        <v>203</v>
      </c>
    </row>
    <row r="16" spans="1:23" x14ac:dyDescent="0.25">
      <c r="A16" s="16" t="s">
        <v>204</v>
      </c>
      <c r="B16" s="17"/>
      <c r="C16" s="17"/>
      <c r="D16" s="17"/>
      <c r="E16" s="21"/>
      <c r="F16" s="21"/>
      <c r="G16" s="22"/>
      <c r="H16" s="22"/>
      <c r="I16" s="22"/>
      <c r="J16" s="22"/>
      <c r="K16" s="22"/>
      <c r="L16" s="22"/>
      <c r="M16" s="22"/>
      <c r="N16" s="22"/>
      <c r="O16" s="22"/>
      <c r="P16" s="23"/>
      <c r="Q16" s="23"/>
      <c r="R16" s="23"/>
    </row>
    <row r="17" spans="1:21" x14ac:dyDescent="0.25">
      <c r="A17" s="16"/>
      <c r="B17" s="17" t="s">
        <v>192</v>
      </c>
      <c r="C17" s="17"/>
      <c r="D17" s="17"/>
      <c r="E17" s="21">
        <v>2750000</v>
      </c>
      <c r="F17" s="21">
        <v>2466659</v>
      </c>
      <c r="G17" s="22"/>
      <c r="H17" s="22"/>
      <c r="I17" s="22"/>
      <c r="J17" s="22"/>
      <c r="K17" s="22">
        <v>300000</v>
      </c>
      <c r="L17" s="22">
        <v>600000</v>
      </c>
      <c r="M17" s="22"/>
      <c r="N17" s="22">
        <v>700000</v>
      </c>
      <c r="O17" s="22"/>
      <c r="P17" s="23">
        <v>95833.333333333328</v>
      </c>
      <c r="Q17" s="23">
        <v>1150000</v>
      </c>
      <c r="R17" s="23"/>
      <c r="T17" s="23">
        <f>(T14*9)+K5+L5+N5+K6+L6+N6</f>
        <v>4210000</v>
      </c>
      <c r="U17" t="s">
        <v>205</v>
      </c>
    </row>
    <row r="18" spans="1:21" x14ac:dyDescent="0.25">
      <c r="A18" s="16"/>
      <c r="B18" s="17" t="s">
        <v>198</v>
      </c>
      <c r="D18" s="17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3"/>
      <c r="Q18" s="23"/>
      <c r="R18" s="23"/>
    </row>
    <row r="19" spans="1:21" x14ac:dyDescent="0.25">
      <c r="A19" s="16"/>
      <c r="B19" s="17" t="s">
        <v>32</v>
      </c>
      <c r="C19" s="17"/>
      <c r="D19" s="17"/>
      <c r="E19" s="21">
        <v>200000</v>
      </c>
      <c r="F19" s="21">
        <v>34086</v>
      </c>
      <c r="G19" s="22"/>
      <c r="H19" s="22"/>
      <c r="I19" s="22">
        <v>16666.666666666668</v>
      </c>
      <c r="J19" s="22"/>
      <c r="K19" s="22"/>
      <c r="L19" s="22"/>
      <c r="M19" s="22"/>
      <c r="N19" s="22"/>
      <c r="O19" s="22"/>
      <c r="P19" s="23"/>
      <c r="Q19" s="23"/>
      <c r="R19" s="23"/>
    </row>
    <row r="20" spans="1:21" x14ac:dyDescent="0.25">
      <c r="A20" s="16"/>
      <c r="B20" s="17" t="s">
        <v>206</v>
      </c>
      <c r="C20" s="17"/>
      <c r="D20" s="17"/>
      <c r="E20" s="21"/>
      <c r="F20" s="21"/>
      <c r="G20" s="22"/>
      <c r="H20" s="22"/>
      <c r="I20" s="22"/>
      <c r="J20" s="22"/>
      <c r="K20" s="22"/>
      <c r="L20" s="22"/>
      <c r="M20" s="22"/>
      <c r="N20" s="22"/>
      <c r="O20" s="22"/>
      <c r="P20" s="23"/>
      <c r="Q20" s="23"/>
      <c r="R20" s="23"/>
      <c r="T20" s="23">
        <f>L14+N14</f>
        <v>2100000</v>
      </c>
      <c r="U20" s="30" t="s">
        <v>207</v>
      </c>
    </row>
    <row r="21" spans="1:21" x14ac:dyDescent="0.25">
      <c r="A21" s="16"/>
      <c r="B21" s="17"/>
      <c r="C21" s="17" t="s">
        <v>208</v>
      </c>
      <c r="D21" s="17"/>
      <c r="E21" s="21">
        <v>250000</v>
      </c>
      <c r="F21" s="21">
        <v>202288</v>
      </c>
      <c r="G21" s="22"/>
      <c r="H21" s="22"/>
      <c r="I21" s="22">
        <v>20833.333333333332</v>
      </c>
      <c r="J21" s="22"/>
      <c r="K21" s="22"/>
      <c r="L21" s="22"/>
      <c r="M21" s="22"/>
      <c r="N21" s="22"/>
      <c r="O21" s="22"/>
      <c r="P21" s="23"/>
      <c r="Q21" s="23"/>
      <c r="R21" s="23"/>
      <c r="T21" s="23">
        <f>L17+N17</f>
        <v>1300000</v>
      </c>
      <c r="U21" s="30" t="s">
        <v>209</v>
      </c>
    </row>
    <row r="22" spans="1:21" x14ac:dyDescent="0.25">
      <c r="A22" s="16"/>
      <c r="B22" s="17"/>
      <c r="C22" s="17" t="s">
        <v>210</v>
      </c>
      <c r="D22" s="17"/>
      <c r="E22" s="21">
        <v>25000</v>
      </c>
      <c r="F22" s="21">
        <v>17924</v>
      </c>
      <c r="G22" s="22"/>
      <c r="H22" s="22"/>
      <c r="I22" s="22">
        <v>2083.3333333333335</v>
      </c>
      <c r="J22" s="22"/>
      <c r="K22" s="22"/>
      <c r="L22" s="22"/>
      <c r="M22" s="22"/>
      <c r="N22" s="22"/>
      <c r="O22" s="22"/>
      <c r="P22" s="23"/>
      <c r="Q22" s="23"/>
      <c r="R22" s="23"/>
      <c r="T22" s="23">
        <f>T20-T21</f>
        <v>800000</v>
      </c>
      <c r="U22" s="30" t="s">
        <v>211</v>
      </c>
    </row>
    <row r="23" spans="1:21" x14ac:dyDescent="0.25">
      <c r="A23" s="16"/>
      <c r="B23" s="17" t="s">
        <v>212</v>
      </c>
      <c r="C23" s="17"/>
      <c r="D23" s="17"/>
      <c r="E23" s="21"/>
      <c r="F23" s="21">
        <v>40012</v>
      </c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3"/>
      <c r="R23" s="23"/>
    </row>
    <row r="24" spans="1:21" x14ac:dyDescent="0.25">
      <c r="A24" s="16"/>
      <c r="B24" s="17"/>
      <c r="C24" s="17" t="s">
        <v>213</v>
      </c>
      <c r="D24" s="17"/>
      <c r="E24" s="21">
        <v>40000</v>
      </c>
      <c r="F24" s="21"/>
      <c r="G24" s="22"/>
      <c r="H24" s="22"/>
      <c r="I24" s="22">
        <v>3333.3333333333335</v>
      </c>
      <c r="J24" s="22"/>
      <c r="K24" s="22"/>
      <c r="L24" s="22"/>
      <c r="M24" s="22"/>
      <c r="N24" s="22"/>
      <c r="O24" s="22"/>
      <c r="P24" s="23"/>
      <c r="Q24" s="23"/>
      <c r="R24" s="23"/>
    </row>
    <row r="25" spans="1:21" x14ac:dyDescent="0.25">
      <c r="A25" s="16"/>
      <c r="B25" s="17"/>
      <c r="C25" s="17" t="s">
        <v>214</v>
      </c>
      <c r="D25" s="17"/>
      <c r="E25" s="21">
        <v>75000</v>
      </c>
      <c r="F25" s="21"/>
      <c r="G25" s="22"/>
      <c r="H25" s="22"/>
      <c r="I25" s="22">
        <v>6250</v>
      </c>
      <c r="J25" s="22"/>
      <c r="K25" s="22"/>
      <c r="L25" s="22"/>
      <c r="M25" s="22"/>
      <c r="N25" s="22"/>
      <c r="O25" s="22"/>
      <c r="P25" s="23"/>
      <c r="Q25" s="23"/>
      <c r="R25" s="23"/>
    </row>
    <row r="26" spans="1:21" x14ac:dyDescent="0.25">
      <c r="A26" s="16"/>
      <c r="B26" s="17"/>
      <c r="C26" s="17" t="s">
        <v>215</v>
      </c>
      <c r="D26" s="17"/>
      <c r="E26" s="21">
        <v>30000</v>
      </c>
      <c r="F26" s="21"/>
      <c r="G26" s="22"/>
      <c r="H26" s="22"/>
      <c r="I26" s="22">
        <v>2500</v>
      </c>
      <c r="J26" s="22"/>
      <c r="K26" s="22"/>
      <c r="L26" s="22"/>
      <c r="M26" s="22"/>
      <c r="N26" s="22"/>
      <c r="O26" s="22"/>
      <c r="P26" s="23"/>
      <c r="Q26" s="23"/>
      <c r="R26" s="23"/>
    </row>
    <row r="27" spans="1:21" x14ac:dyDescent="0.25">
      <c r="A27" s="16"/>
      <c r="B27" s="17"/>
      <c r="C27" s="17" t="s">
        <v>216</v>
      </c>
      <c r="D27" s="17"/>
      <c r="E27" s="21">
        <v>15000</v>
      </c>
      <c r="F27" s="21"/>
      <c r="G27" s="22"/>
      <c r="H27" s="22"/>
      <c r="I27" s="22">
        <v>1250</v>
      </c>
      <c r="J27" s="22"/>
      <c r="K27" s="22"/>
      <c r="L27" s="22"/>
      <c r="M27" s="22"/>
      <c r="N27" s="22"/>
      <c r="O27" s="22"/>
      <c r="P27" s="23"/>
      <c r="Q27" s="23"/>
      <c r="R27" s="23"/>
    </row>
    <row r="28" spans="1:21" x14ac:dyDescent="0.25">
      <c r="A28" s="16"/>
      <c r="B28" s="17" t="s">
        <v>217</v>
      </c>
      <c r="C28" s="17"/>
      <c r="D28" s="17"/>
      <c r="E28" s="21"/>
      <c r="F28" s="21"/>
      <c r="G28" s="22"/>
      <c r="H28" s="22"/>
      <c r="I28" s="22"/>
      <c r="J28" s="22"/>
      <c r="K28" s="22"/>
      <c r="L28" s="22"/>
      <c r="M28" s="22"/>
      <c r="N28" s="22"/>
      <c r="O28" s="22"/>
      <c r="P28" s="23"/>
      <c r="Q28" s="23"/>
      <c r="R28" s="23"/>
    </row>
    <row r="29" spans="1:21" x14ac:dyDescent="0.25">
      <c r="A29" s="16"/>
      <c r="B29" s="17"/>
      <c r="C29" s="17" t="s">
        <v>218</v>
      </c>
      <c r="D29" s="17"/>
      <c r="E29" s="21">
        <v>45000</v>
      </c>
      <c r="F29" s="21">
        <v>14667</v>
      </c>
      <c r="G29" s="22"/>
      <c r="H29" s="22"/>
      <c r="I29" s="22"/>
      <c r="J29" s="22"/>
      <c r="K29" s="22">
        <v>20000</v>
      </c>
      <c r="L29" s="22">
        <v>25000</v>
      </c>
      <c r="M29" s="22"/>
      <c r="N29" s="22"/>
      <c r="O29" s="22"/>
      <c r="P29" s="23"/>
      <c r="Q29" s="23"/>
      <c r="R29" s="23"/>
    </row>
    <row r="30" spans="1:21" x14ac:dyDescent="0.25">
      <c r="A30" s="16"/>
      <c r="B30" s="17"/>
      <c r="C30" s="17" t="s">
        <v>219</v>
      </c>
      <c r="D30" s="17"/>
      <c r="E30" s="21">
        <v>50000</v>
      </c>
      <c r="F30" s="21">
        <v>0</v>
      </c>
      <c r="G30" s="22"/>
      <c r="H30" s="22"/>
      <c r="I30" s="22">
        <v>4166.666666666667</v>
      </c>
      <c r="J30" s="22"/>
      <c r="K30" s="22"/>
      <c r="L30" s="22"/>
      <c r="M30" s="22"/>
      <c r="N30" s="22"/>
      <c r="O30" s="22"/>
      <c r="P30" s="23"/>
      <c r="Q30" s="23"/>
      <c r="R30" s="23"/>
    </row>
    <row r="31" spans="1:21" x14ac:dyDescent="0.25">
      <c r="A31" s="16"/>
      <c r="B31" s="17"/>
      <c r="C31" s="17" t="s">
        <v>220</v>
      </c>
      <c r="D31" s="17"/>
      <c r="E31" s="21">
        <v>40000</v>
      </c>
      <c r="F31" s="21">
        <v>51984</v>
      </c>
      <c r="G31" s="22"/>
      <c r="H31" s="22"/>
      <c r="I31" s="22">
        <v>3333.3333333333335</v>
      </c>
      <c r="J31" s="22"/>
      <c r="K31" s="22"/>
      <c r="L31" s="22"/>
      <c r="M31" s="22"/>
      <c r="N31" s="22"/>
      <c r="O31" s="22"/>
      <c r="P31" s="23"/>
      <c r="Q31" s="23"/>
      <c r="R31" s="23"/>
    </row>
    <row r="32" spans="1:21" x14ac:dyDescent="0.25">
      <c r="A32" s="16"/>
      <c r="B32" s="17" t="s">
        <v>221</v>
      </c>
      <c r="C32" s="17"/>
      <c r="D32" s="17"/>
      <c r="E32" s="21">
        <v>20000</v>
      </c>
      <c r="F32" s="21">
        <v>10608</v>
      </c>
      <c r="G32" s="22"/>
      <c r="H32" s="22"/>
      <c r="I32" s="22">
        <v>1666.6666666666667</v>
      </c>
      <c r="J32" s="22"/>
      <c r="K32" s="22"/>
      <c r="L32" s="22"/>
      <c r="M32" s="22"/>
      <c r="N32" s="22"/>
      <c r="O32" s="22"/>
      <c r="P32" s="23"/>
      <c r="Q32" s="23"/>
      <c r="R32" s="23"/>
    </row>
    <row r="33" spans="1:23" x14ac:dyDescent="0.25">
      <c r="A33" s="16"/>
      <c r="B33" s="17" t="s">
        <v>222</v>
      </c>
      <c r="C33" s="17"/>
      <c r="D33" s="17"/>
      <c r="E33" s="21">
        <v>20000</v>
      </c>
      <c r="F33" s="21"/>
      <c r="G33" s="22"/>
      <c r="H33" s="22"/>
      <c r="I33" s="22">
        <v>1666.6666666666667</v>
      </c>
      <c r="J33" s="22"/>
      <c r="K33" s="22"/>
      <c r="L33" s="22"/>
      <c r="M33" s="22"/>
      <c r="N33" s="22"/>
      <c r="O33" s="22"/>
      <c r="P33" s="23"/>
      <c r="Q33" s="23"/>
      <c r="R33" s="23"/>
    </row>
    <row r="34" spans="1:23" x14ac:dyDescent="0.25">
      <c r="A34" s="16"/>
      <c r="B34" s="17" t="s">
        <v>223</v>
      </c>
      <c r="C34" s="17"/>
      <c r="D34" s="17"/>
      <c r="E34" s="21"/>
      <c r="F34" s="21">
        <v>676991</v>
      </c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23"/>
      <c r="R34" s="23"/>
      <c r="S34" s="30" t="s">
        <v>224</v>
      </c>
      <c r="T34" s="23">
        <v>895000</v>
      </c>
    </row>
    <row r="35" spans="1:23" x14ac:dyDescent="0.25">
      <c r="A35" s="16"/>
      <c r="B35" s="17"/>
      <c r="C35" s="17" t="s">
        <v>225</v>
      </c>
      <c r="D35" s="17"/>
      <c r="E35" s="21">
        <v>225000</v>
      </c>
      <c r="F35" s="21"/>
      <c r="G35" s="22"/>
      <c r="H35" s="22"/>
      <c r="I35" s="22">
        <v>18750</v>
      </c>
      <c r="J35" s="22"/>
      <c r="K35" s="22"/>
      <c r="L35" s="22"/>
      <c r="M35" s="22"/>
      <c r="N35" s="22"/>
      <c r="O35" s="22"/>
      <c r="P35" s="23"/>
      <c r="Q35" s="23"/>
      <c r="R35" s="23"/>
      <c r="T35" s="31">
        <v>0.25139664804469275</v>
      </c>
      <c r="U35" s="17" t="s">
        <v>225</v>
      </c>
      <c r="V35" s="17"/>
    </row>
    <row r="36" spans="1:23" x14ac:dyDescent="0.25">
      <c r="A36" s="16"/>
      <c r="B36" s="17"/>
      <c r="C36" s="17" t="s">
        <v>226</v>
      </c>
      <c r="D36" s="17"/>
      <c r="E36" s="21">
        <v>125000</v>
      </c>
      <c r="F36" s="21"/>
      <c r="G36" s="22"/>
      <c r="H36" s="22"/>
      <c r="I36" s="22">
        <v>10416.666666666666</v>
      </c>
      <c r="J36" s="22"/>
      <c r="K36" s="22"/>
      <c r="L36" s="22"/>
      <c r="M36" s="22"/>
      <c r="N36" s="22"/>
      <c r="O36" s="22"/>
      <c r="P36" s="23"/>
      <c r="Q36" s="23"/>
      <c r="R36" s="23"/>
      <c r="T36" s="31">
        <v>0.13966480446927373</v>
      </c>
      <c r="U36" s="17" t="s">
        <v>226</v>
      </c>
      <c r="V36" s="17"/>
    </row>
    <row r="37" spans="1:23" x14ac:dyDescent="0.25">
      <c r="A37" s="16"/>
      <c r="B37" s="17"/>
      <c r="C37" s="17" t="s">
        <v>32</v>
      </c>
      <c r="D37" s="17"/>
      <c r="E37" s="21">
        <v>85000</v>
      </c>
      <c r="F37" s="21"/>
      <c r="G37" s="22"/>
      <c r="H37" s="22"/>
      <c r="I37" s="22">
        <v>7083.333333333333</v>
      </c>
      <c r="J37" s="22"/>
      <c r="K37" s="22"/>
      <c r="L37" s="22"/>
      <c r="M37" s="22"/>
      <c r="N37" s="22"/>
      <c r="O37" s="22"/>
      <c r="P37" s="23"/>
      <c r="Q37" s="23"/>
      <c r="R37" s="23"/>
      <c r="T37" s="31">
        <v>9.4972067039106142E-2</v>
      </c>
      <c r="U37" s="17" t="s">
        <v>32</v>
      </c>
      <c r="V37" s="17"/>
    </row>
    <row r="38" spans="1:23" x14ac:dyDescent="0.25">
      <c r="A38" s="16"/>
      <c r="B38" s="17"/>
      <c r="C38" s="17" t="s">
        <v>212</v>
      </c>
      <c r="D38" s="17"/>
      <c r="E38" s="21">
        <v>85000</v>
      </c>
      <c r="F38" s="21"/>
      <c r="G38" s="22"/>
      <c r="H38" s="22"/>
      <c r="I38" s="22">
        <v>7083.333333333333</v>
      </c>
      <c r="J38" s="22"/>
      <c r="K38" s="22"/>
      <c r="L38" s="22"/>
      <c r="M38" s="22"/>
      <c r="N38" s="22"/>
      <c r="O38" s="22"/>
      <c r="P38" s="23"/>
      <c r="Q38" s="23"/>
      <c r="R38" s="23"/>
      <c r="T38" s="31">
        <v>9.4972067039106142E-2</v>
      </c>
      <c r="U38" s="17" t="s">
        <v>212</v>
      </c>
      <c r="V38" s="17"/>
    </row>
    <row r="39" spans="1:23" x14ac:dyDescent="0.25">
      <c r="A39" s="16"/>
      <c r="B39" s="17"/>
      <c r="C39" s="17" t="s">
        <v>227</v>
      </c>
      <c r="D39" s="17"/>
      <c r="E39" s="21">
        <v>125000</v>
      </c>
      <c r="F39" s="21"/>
      <c r="G39" s="22"/>
      <c r="H39" s="22"/>
      <c r="I39" s="22">
        <v>10416.666666666666</v>
      </c>
      <c r="J39" s="22"/>
      <c r="K39" s="22"/>
      <c r="L39" s="22"/>
      <c r="M39" s="22"/>
      <c r="N39" s="22"/>
      <c r="O39" s="22"/>
      <c r="P39" s="23"/>
      <c r="Q39" s="23"/>
      <c r="R39" s="23"/>
      <c r="T39" s="31">
        <v>0.13966480446927373</v>
      </c>
      <c r="U39" s="17" t="s">
        <v>227</v>
      </c>
      <c r="V39" s="17"/>
    </row>
    <row r="40" spans="1:23" x14ac:dyDescent="0.25">
      <c r="A40" s="16"/>
      <c r="B40" s="17"/>
      <c r="C40" s="17" t="s">
        <v>228</v>
      </c>
      <c r="D40" s="17"/>
      <c r="E40" s="21">
        <v>100000</v>
      </c>
      <c r="F40" s="21"/>
      <c r="G40" s="22"/>
      <c r="H40" s="22"/>
      <c r="I40" s="22">
        <v>8333.3333333333339</v>
      </c>
      <c r="J40" s="22"/>
      <c r="K40" s="22"/>
      <c r="L40" s="22"/>
      <c r="M40" s="22"/>
      <c r="N40" s="22"/>
      <c r="O40" s="22"/>
      <c r="P40" s="23"/>
      <c r="Q40" s="23"/>
      <c r="R40" s="23"/>
      <c r="T40" s="31">
        <v>0.11173184357541899</v>
      </c>
      <c r="U40" s="17" t="s">
        <v>228</v>
      </c>
      <c r="V40" s="17"/>
    </row>
    <row r="41" spans="1:23" x14ac:dyDescent="0.25">
      <c r="A41" s="16"/>
      <c r="B41" s="17"/>
      <c r="C41" s="17" t="s">
        <v>229</v>
      </c>
      <c r="D41" s="17"/>
      <c r="E41" s="21">
        <v>150000</v>
      </c>
      <c r="F41" s="21">
        <v>123744</v>
      </c>
      <c r="G41" s="22"/>
      <c r="H41" s="22"/>
      <c r="I41" s="22">
        <v>12500</v>
      </c>
      <c r="J41" s="22"/>
      <c r="K41" s="22"/>
      <c r="L41" s="22"/>
      <c r="M41" s="22"/>
      <c r="N41" s="22"/>
      <c r="O41" s="22"/>
      <c r="P41" s="23"/>
      <c r="Q41" s="23"/>
      <c r="R41" s="23"/>
      <c r="T41" s="31">
        <v>0.16759776536312848</v>
      </c>
      <c r="U41" s="17" t="s">
        <v>229</v>
      </c>
      <c r="V41" s="17"/>
    </row>
    <row r="42" spans="1:23" x14ac:dyDescent="0.25">
      <c r="A42" s="16"/>
      <c r="B42" s="17" t="s">
        <v>76</v>
      </c>
      <c r="C42" s="17"/>
      <c r="D42" s="32"/>
      <c r="E42" s="21">
        <v>75000</v>
      </c>
      <c r="F42" s="21">
        <v>66356</v>
      </c>
      <c r="G42" s="22"/>
      <c r="H42" s="22"/>
      <c r="I42" s="22">
        <v>6250</v>
      </c>
      <c r="J42" s="22"/>
      <c r="K42" s="22"/>
      <c r="L42" s="22"/>
      <c r="M42" s="22"/>
      <c r="N42" s="22"/>
      <c r="O42" s="22"/>
      <c r="P42" s="23"/>
      <c r="Q42" s="23"/>
      <c r="R42" s="23"/>
      <c r="T42" s="31"/>
    </row>
    <row r="43" spans="1:23" x14ac:dyDescent="0.25">
      <c r="A43" s="16"/>
      <c r="B43" s="17" t="s">
        <v>230</v>
      </c>
      <c r="C43" s="17"/>
      <c r="D43" s="32"/>
      <c r="E43" s="21">
        <v>175000</v>
      </c>
      <c r="F43" s="21">
        <v>140046</v>
      </c>
      <c r="G43" s="22"/>
      <c r="H43" s="22"/>
      <c r="I43" s="22">
        <v>14583.333333333334</v>
      </c>
      <c r="J43" s="22"/>
      <c r="K43" s="22"/>
      <c r="L43" s="22"/>
      <c r="M43" s="22"/>
      <c r="N43" s="22"/>
      <c r="O43" s="22"/>
      <c r="P43" s="23"/>
      <c r="Q43" s="23"/>
      <c r="R43" s="23"/>
    </row>
    <row r="44" spans="1:23" x14ac:dyDescent="0.25">
      <c r="A44" s="16"/>
      <c r="B44" s="17" t="s">
        <v>231</v>
      </c>
      <c r="C44" s="17"/>
      <c r="D44" s="32"/>
      <c r="E44" s="21">
        <v>25000</v>
      </c>
      <c r="F44" s="21">
        <v>73684</v>
      </c>
      <c r="G44" s="22"/>
      <c r="H44" s="22"/>
      <c r="I44" s="22">
        <v>2083.3333333333335</v>
      </c>
      <c r="J44" s="22"/>
      <c r="K44" s="22"/>
      <c r="L44" s="22"/>
      <c r="M44" s="22"/>
      <c r="N44" s="22"/>
      <c r="O44" s="22"/>
      <c r="P44" s="23"/>
      <c r="Q44" s="23"/>
      <c r="R44" s="23"/>
    </row>
    <row r="45" spans="1:23" x14ac:dyDescent="0.25">
      <c r="A45" s="16"/>
      <c r="B45" s="17"/>
      <c r="C45" s="17"/>
      <c r="D45" s="33" t="s">
        <v>232</v>
      </c>
      <c r="E45" s="25">
        <v>4730000</v>
      </c>
      <c r="F45" s="26">
        <v>3919049</v>
      </c>
      <c r="G45" s="22"/>
      <c r="H45" s="22"/>
      <c r="I45" s="22">
        <v>161250</v>
      </c>
      <c r="J45" s="22"/>
      <c r="K45" s="22"/>
      <c r="L45" s="22"/>
      <c r="M45" s="22"/>
      <c r="N45" s="22"/>
      <c r="O45" s="22"/>
      <c r="P45" s="23"/>
      <c r="Q45" s="23"/>
      <c r="R45" s="23"/>
    </row>
    <row r="46" spans="1:23" ht="15.75" thickBot="1" x14ac:dyDescent="0.3">
      <c r="A46" s="16"/>
      <c r="B46" s="17"/>
      <c r="C46" s="17"/>
      <c r="D46" s="34" t="s">
        <v>233</v>
      </c>
      <c r="E46" s="35">
        <v>50000</v>
      </c>
      <c r="F46" s="35">
        <v>87975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3"/>
      <c r="R46" s="23"/>
      <c r="T46" s="28">
        <f>I45+P17</f>
        <v>257083.33333333331</v>
      </c>
      <c r="U46" s="29" t="s">
        <v>234</v>
      </c>
      <c r="V46" s="29"/>
      <c r="W46" s="29"/>
    </row>
    <row r="47" spans="1:23" ht="15.75" thickTop="1" x14ac:dyDescent="0.25">
      <c r="A47" s="16"/>
      <c r="B47" s="17"/>
      <c r="C47" s="17"/>
      <c r="D47" s="17"/>
      <c r="E47" s="21"/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23"/>
      <c r="R47" s="23"/>
    </row>
    <row r="48" spans="1:23" x14ac:dyDescent="0.25">
      <c r="A48" s="16"/>
      <c r="B48" s="17"/>
      <c r="C48" s="17"/>
      <c r="D48" s="17"/>
      <c r="E48" s="21"/>
      <c r="F48" s="21"/>
      <c r="G48" s="22"/>
      <c r="H48" s="22"/>
      <c r="I48" s="22">
        <v>1935000</v>
      </c>
      <c r="J48" s="22">
        <v>0</v>
      </c>
      <c r="K48" s="22">
        <v>320000</v>
      </c>
      <c r="L48" s="22">
        <v>625000</v>
      </c>
      <c r="M48" s="22">
        <v>0</v>
      </c>
      <c r="N48" s="22">
        <v>700000</v>
      </c>
      <c r="O48" s="22">
        <v>0</v>
      </c>
      <c r="P48" s="22"/>
      <c r="Q48" s="22">
        <v>1150000</v>
      </c>
      <c r="R48" s="27">
        <v>4730000</v>
      </c>
      <c r="T48" s="23">
        <f>N17+L17+T46</f>
        <v>1557083.3333333333</v>
      </c>
      <c r="U48" t="s">
        <v>235</v>
      </c>
    </row>
    <row r="49" spans="1:21" x14ac:dyDescent="0.25">
      <c r="A49" s="16"/>
      <c r="B49" s="17"/>
      <c r="C49" s="17"/>
      <c r="D49" s="17"/>
      <c r="E49" s="21"/>
      <c r="F49" s="21"/>
      <c r="G49" s="22"/>
      <c r="H49" s="22"/>
      <c r="I49" s="22"/>
      <c r="J49" s="22"/>
      <c r="K49" s="22"/>
      <c r="L49" s="22"/>
      <c r="M49" s="22"/>
      <c r="N49" s="22"/>
      <c r="O49" s="22"/>
      <c r="P49" s="23"/>
      <c r="Q49" s="23"/>
      <c r="R49" s="23"/>
      <c r="T49" s="23">
        <f>T15-T48</f>
        <v>732916.66666666674</v>
      </c>
      <c r="U49" t="s">
        <v>236</v>
      </c>
    </row>
    <row r="50" spans="1:21" x14ac:dyDescent="0.25">
      <c r="A50" s="16"/>
      <c r="B50" s="17"/>
      <c r="C50" s="17"/>
      <c r="D50" s="17"/>
      <c r="E50" s="21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3"/>
      <c r="Q50" s="23"/>
      <c r="R50" s="23"/>
    </row>
    <row r="51" spans="1:21" x14ac:dyDescent="0.25">
      <c r="A51" s="16"/>
      <c r="B51" s="17"/>
      <c r="C51" s="17"/>
      <c r="D51" s="17"/>
      <c r="E51" s="21"/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3"/>
      <c r="Q51" s="23"/>
      <c r="R51" s="23"/>
    </row>
    <row r="52" spans="1:21" x14ac:dyDescent="0.25">
      <c r="A52" s="16"/>
      <c r="B52" s="17"/>
      <c r="C52" s="17"/>
      <c r="D52" s="17"/>
      <c r="E52" s="21"/>
      <c r="F52" s="21"/>
      <c r="G52" s="22"/>
      <c r="H52" s="22"/>
      <c r="I52" s="22"/>
      <c r="J52" s="22"/>
      <c r="K52" s="22"/>
      <c r="L52" s="22"/>
      <c r="M52" s="22"/>
      <c r="N52" s="22"/>
      <c r="O52" s="22"/>
      <c r="P52" s="23"/>
      <c r="Q52" s="23"/>
      <c r="R52" s="23"/>
      <c r="T52" s="23">
        <f>(T46*9)+K29+L29+K17+L17+N17</f>
        <v>3958750</v>
      </c>
      <c r="U52" t="s">
        <v>237</v>
      </c>
    </row>
    <row r="53" spans="1:21" x14ac:dyDescent="0.25">
      <c r="A53" s="16"/>
      <c r="B53" s="17"/>
      <c r="C53" s="17"/>
      <c r="D53" s="17"/>
      <c r="E53" s="21"/>
      <c r="F53" s="21" t="s">
        <v>238</v>
      </c>
      <c r="G53" s="22"/>
      <c r="H53" s="22"/>
      <c r="I53" s="22">
        <v>1350000</v>
      </c>
      <c r="J53" s="22"/>
      <c r="K53" s="22"/>
      <c r="L53" s="22"/>
      <c r="M53" s="22"/>
      <c r="N53" s="22"/>
      <c r="O53" s="22"/>
      <c r="P53" s="23"/>
      <c r="Q53" s="23"/>
      <c r="R53" s="23"/>
    </row>
    <row r="54" spans="1:21" x14ac:dyDescent="0.25">
      <c r="A54" s="16"/>
      <c r="B54" s="17"/>
      <c r="C54" s="17"/>
      <c r="D54" s="17"/>
      <c r="E54" s="21"/>
      <c r="F54" s="21" t="s">
        <v>239</v>
      </c>
      <c r="G54" s="22"/>
      <c r="H54" s="22"/>
      <c r="I54" s="22">
        <v>1605416.6666666665</v>
      </c>
      <c r="J54" s="22">
        <v>1605416.6666699999</v>
      </c>
      <c r="K54" s="22">
        <v>-3.3334363251924515E-6</v>
      </c>
      <c r="L54" s="22"/>
      <c r="M54" s="22"/>
      <c r="N54" s="22"/>
      <c r="O54" s="22"/>
      <c r="P54" s="23"/>
      <c r="Q54" s="23"/>
      <c r="R54" s="23"/>
      <c r="T54" s="23">
        <f>T17-T52</f>
        <v>251250</v>
      </c>
      <c r="U54" t="s">
        <v>240</v>
      </c>
    </row>
    <row r="55" spans="1:21" x14ac:dyDescent="0.25">
      <c r="A55" s="16"/>
      <c r="B55" s="17"/>
      <c r="C55" s="17"/>
      <c r="D55" s="17"/>
      <c r="E55" s="21"/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3"/>
      <c r="Q55" s="23"/>
      <c r="R55" s="23"/>
    </row>
    <row r="56" spans="1:21" x14ac:dyDescent="0.25">
      <c r="A56" s="16"/>
      <c r="B56" s="17"/>
      <c r="C56" s="17"/>
      <c r="D56" s="17"/>
      <c r="E56" s="21"/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3"/>
      <c r="Q56" s="23"/>
      <c r="R56" s="23"/>
    </row>
    <row r="57" spans="1:21" x14ac:dyDescent="0.25">
      <c r="A57" s="16"/>
      <c r="B57" s="17"/>
      <c r="C57" s="17"/>
      <c r="D57" s="17"/>
      <c r="E57" s="21"/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3"/>
      <c r="R57" s="23"/>
    </row>
    <row r="58" spans="1:21" x14ac:dyDescent="0.25">
      <c r="A58" s="16"/>
      <c r="B58" s="17"/>
      <c r="C58" s="17"/>
      <c r="D58" s="17"/>
      <c r="E58" s="21"/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3"/>
      <c r="R58" s="23"/>
    </row>
    <row r="59" spans="1:21" x14ac:dyDescent="0.25">
      <c r="A59" s="16"/>
      <c r="B59" s="17"/>
      <c r="C59" s="17"/>
      <c r="D59" s="17"/>
      <c r="E59" s="21"/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3"/>
      <c r="Q59" s="23"/>
      <c r="R59" s="23"/>
    </row>
    <row r="60" spans="1:21" x14ac:dyDescent="0.25">
      <c r="A60" s="16"/>
      <c r="B60" s="17"/>
      <c r="C60" s="17"/>
      <c r="D60" s="17"/>
      <c r="E60" s="21"/>
      <c r="F60" s="21"/>
      <c r="G60" s="22"/>
      <c r="H60" s="22"/>
      <c r="I60" s="22"/>
      <c r="J60" s="22"/>
      <c r="K60" s="22"/>
      <c r="L60" s="22"/>
      <c r="M60" s="22"/>
      <c r="N60" s="22"/>
      <c r="O60" s="22"/>
      <c r="P60" s="23"/>
      <c r="Q60" s="23"/>
      <c r="R60" s="23"/>
    </row>
    <row r="61" spans="1:21" x14ac:dyDescent="0.25">
      <c r="A61" s="16"/>
      <c r="B61" s="17"/>
      <c r="C61" s="17"/>
      <c r="D61" s="17"/>
      <c r="E61" s="21"/>
      <c r="F61" s="21"/>
      <c r="G61" s="22"/>
      <c r="H61" s="22"/>
      <c r="I61" s="22"/>
      <c r="J61" s="22"/>
      <c r="K61" s="22"/>
      <c r="L61" s="22"/>
      <c r="M61" s="22"/>
      <c r="N61" s="22"/>
      <c r="O61" s="22"/>
      <c r="P61" s="23"/>
      <c r="Q61" s="23"/>
      <c r="R61" s="23"/>
    </row>
    <row r="62" spans="1:21" x14ac:dyDescent="0.25">
      <c r="A62" s="16"/>
      <c r="B62" s="17"/>
      <c r="C62" s="17"/>
      <c r="D62" s="17"/>
      <c r="E62" s="21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3"/>
      <c r="Q62" s="23"/>
      <c r="R62" s="23"/>
    </row>
    <row r="63" spans="1:21" x14ac:dyDescent="0.25">
      <c r="A63" s="16"/>
      <c r="B63" s="17"/>
      <c r="C63" s="17"/>
      <c r="D63" s="17"/>
      <c r="E63" s="21"/>
      <c r="F63" s="21"/>
      <c r="G63" s="22"/>
      <c r="H63" s="22"/>
      <c r="I63" s="22"/>
      <c r="J63" s="22"/>
      <c r="K63" s="22"/>
      <c r="L63" s="22"/>
      <c r="M63" s="22"/>
      <c r="N63" s="22"/>
      <c r="O63" s="22"/>
      <c r="P63" s="23"/>
      <c r="Q63" s="23"/>
      <c r="R63" s="23"/>
    </row>
    <row r="64" spans="1:21" x14ac:dyDescent="0.25">
      <c r="A64" s="16"/>
      <c r="B64" s="17"/>
      <c r="C64" s="17"/>
      <c r="D64" s="17"/>
      <c r="E64" s="21"/>
      <c r="F64" s="21"/>
      <c r="G64" s="22"/>
      <c r="H64" s="22"/>
      <c r="I64" s="22"/>
      <c r="J64" s="22"/>
      <c r="K64" s="22"/>
      <c r="L64" s="22"/>
      <c r="M64" s="22"/>
      <c r="N64" s="22"/>
      <c r="O64" s="22"/>
      <c r="P64" s="23"/>
      <c r="Q64" s="23"/>
      <c r="R64" s="23"/>
    </row>
    <row r="65" spans="1:18" x14ac:dyDescent="0.25">
      <c r="A65" s="16"/>
      <c r="B65" s="17"/>
      <c r="C65" s="17"/>
      <c r="D65" s="17"/>
      <c r="E65" s="21"/>
      <c r="F65" s="21"/>
      <c r="G65" s="22"/>
      <c r="H65" s="22"/>
      <c r="I65" s="22"/>
      <c r="J65" s="22"/>
      <c r="K65" s="22"/>
      <c r="L65" s="22"/>
      <c r="M65" s="22"/>
      <c r="N65" s="22"/>
      <c r="O65" s="22"/>
      <c r="P65" s="23"/>
      <c r="Q65" s="23"/>
      <c r="R65" s="23"/>
    </row>
    <row r="66" spans="1:18" x14ac:dyDescent="0.25">
      <c r="A66" s="16"/>
      <c r="B66" s="17"/>
      <c r="C66" s="17"/>
      <c r="D66" s="17"/>
      <c r="E66" s="21"/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3"/>
      <c r="Q66" s="23"/>
      <c r="R66" s="23"/>
    </row>
    <row r="67" spans="1:18" x14ac:dyDescent="0.25">
      <c r="A67" s="16"/>
      <c r="B67" s="17"/>
      <c r="C67" s="17"/>
      <c r="D67" s="17"/>
      <c r="E67" s="21"/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3"/>
      <c r="Q67" s="23"/>
      <c r="R67" s="23"/>
    </row>
    <row r="68" spans="1:18" x14ac:dyDescent="0.25">
      <c r="A68" s="16"/>
      <c r="B68" s="17"/>
      <c r="C68" s="17"/>
      <c r="D68" s="17"/>
      <c r="E68" s="21"/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3"/>
      <c r="Q68" s="23"/>
      <c r="R68" s="23"/>
    </row>
    <row r="69" spans="1:18" x14ac:dyDescent="0.25">
      <c r="A69" s="16"/>
      <c r="B69" s="17"/>
      <c r="C69" s="17"/>
      <c r="D69" s="17"/>
      <c r="E69" s="21"/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3"/>
      <c r="Q69" s="23"/>
      <c r="R69" s="23"/>
    </row>
    <row r="70" spans="1:18" x14ac:dyDescent="0.25">
      <c r="A70" s="16"/>
      <c r="B70" s="17"/>
      <c r="C70" s="17"/>
      <c r="D70" s="17"/>
      <c r="E70" s="21"/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3"/>
      <c r="Q70" s="23"/>
      <c r="R70" s="23"/>
    </row>
    <row r="71" spans="1:18" x14ac:dyDescent="0.25">
      <c r="A71" s="16"/>
      <c r="B71" s="17"/>
      <c r="C71" s="17"/>
      <c r="D71" s="17"/>
      <c r="E71" s="21"/>
      <c r="F71" s="21"/>
      <c r="G71" s="22"/>
      <c r="H71" s="22"/>
      <c r="I71" s="22"/>
      <c r="J71" s="22"/>
      <c r="K71" s="22"/>
      <c r="L71" s="22"/>
      <c r="M71" s="22"/>
      <c r="N71" s="22"/>
      <c r="O71" s="22"/>
      <c r="P71" s="23"/>
      <c r="Q71" s="23"/>
      <c r="R71" s="23"/>
    </row>
    <row r="72" spans="1:18" x14ac:dyDescent="0.25">
      <c r="A72" s="16"/>
      <c r="B72" s="17"/>
      <c r="C72" s="17"/>
      <c r="D72" s="17"/>
      <c r="E72" s="21"/>
      <c r="F72" s="21"/>
      <c r="G72" s="22"/>
      <c r="H72" s="22"/>
      <c r="I72" s="22"/>
      <c r="J72" s="22"/>
      <c r="K72" s="22"/>
      <c r="L72" s="22"/>
      <c r="M72" s="22"/>
      <c r="N72" s="22"/>
      <c r="O72" s="22"/>
      <c r="P72" s="23"/>
      <c r="Q72" s="23"/>
      <c r="R72" s="23"/>
    </row>
    <row r="73" spans="1:18" x14ac:dyDescent="0.25">
      <c r="A73" s="16"/>
      <c r="B73" s="17"/>
      <c r="C73" s="17"/>
      <c r="D73" s="17"/>
      <c r="E73" s="21"/>
      <c r="F73" s="21"/>
      <c r="G73" s="22"/>
      <c r="H73" s="22"/>
      <c r="I73" s="22"/>
      <c r="J73" s="22"/>
      <c r="K73" s="22"/>
      <c r="L73" s="22"/>
      <c r="M73" s="22"/>
      <c r="N73" s="22"/>
      <c r="O73" s="22"/>
      <c r="P73" s="23"/>
      <c r="Q73" s="23"/>
      <c r="R73" s="23"/>
    </row>
    <row r="74" spans="1:18" x14ac:dyDescent="0.25">
      <c r="A74" s="16"/>
      <c r="B74" s="17"/>
      <c r="C74" s="17"/>
      <c r="D74" s="17"/>
      <c r="E74" s="21"/>
      <c r="F74" s="21"/>
      <c r="G74" s="22"/>
      <c r="H74" s="22"/>
      <c r="I74" s="22"/>
      <c r="J74" s="22"/>
      <c r="K74" s="22"/>
      <c r="L74" s="22"/>
      <c r="M74" s="22"/>
      <c r="N74" s="22"/>
      <c r="O74" s="22"/>
      <c r="P74" s="23"/>
      <c r="Q74" s="23"/>
      <c r="R74" s="23"/>
    </row>
    <row r="75" spans="1:18" x14ac:dyDescent="0.25">
      <c r="A75" s="16"/>
      <c r="B75" s="17"/>
      <c r="C75" s="17"/>
      <c r="D75" s="17"/>
      <c r="E75" s="21"/>
      <c r="F75" s="21"/>
      <c r="G75" s="22"/>
      <c r="H75" s="22"/>
      <c r="I75" s="22"/>
      <c r="J75" s="22"/>
      <c r="K75" s="22"/>
      <c r="L75" s="22"/>
      <c r="M75" s="22"/>
      <c r="N75" s="22"/>
      <c r="O75" s="22"/>
      <c r="P75" s="23"/>
      <c r="Q75" s="23"/>
      <c r="R75" s="23"/>
    </row>
    <row r="76" spans="1:18" x14ac:dyDescent="0.25">
      <c r="A76" s="16"/>
      <c r="B76" s="17"/>
      <c r="C76" s="17"/>
      <c r="D76" s="17"/>
      <c r="E76" s="21"/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3"/>
      <c r="Q76" s="23"/>
      <c r="R76" s="23"/>
    </row>
    <row r="77" spans="1:18" x14ac:dyDescent="0.25">
      <c r="A77" s="16"/>
      <c r="B77" s="17"/>
      <c r="C77" s="17"/>
      <c r="D77" s="17"/>
      <c r="E77" s="21"/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3"/>
      <c r="R77" s="23"/>
    </row>
    <row r="78" spans="1:18" x14ac:dyDescent="0.25">
      <c r="A78" s="16"/>
      <c r="B78" s="17"/>
      <c r="C78" s="17"/>
      <c r="D78" s="17"/>
      <c r="E78" s="21"/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3"/>
      <c r="Q78" s="23"/>
      <c r="R78" s="23"/>
    </row>
    <row r="79" spans="1:18" x14ac:dyDescent="0.25">
      <c r="A79" s="16"/>
      <c r="B79" s="17"/>
      <c r="C79" s="17"/>
      <c r="D79" s="17"/>
      <c r="E79" s="21"/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3"/>
      <c r="Q79" s="23"/>
      <c r="R79" s="23"/>
    </row>
    <row r="80" spans="1:18" x14ac:dyDescent="0.25">
      <c r="A80" s="16"/>
      <c r="B80" s="17"/>
      <c r="C80" s="17"/>
      <c r="D80" s="17"/>
      <c r="E80" s="21"/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3"/>
      <c r="Q80" s="23"/>
      <c r="R80" s="23"/>
    </row>
    <row r="81" spans="1:18" x14ac:dyDescent="0.25">
      <c r="A81" s="16"/>
      <c r="B81" s="17"/>
      <c r="C81" s="17"/>
      <c r="D81" s="17"/>
      <c r="E81" s="21"/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3"/>
      <c r="Q81" s="23"/>
      <c r="R81" s="23"/>
    </row>
    <row r="82" spans="1:18" x14ac:dyDescent="0.25">
      <c r="A82" s="16"/>
      <c r="B82" s="17"/>
      <c r="C82" s="17"/>
      <c r="D82" s="17"/>
      <c r="E82" s="21"/>
      <c r="F82" s="21"/>
      <c r="G82" s="22"/>
      <c r="H82" s="22"/>
      <c r="I82" s="22"/>
      <c r="J82" s="22"/>
      <c r="K82" s="22"/>
      <c r="L82" s="22"/>
      <c r="M82" s="22"/>
      <c r="N82" s="22"/>
      <c r="O82" s="22"/>
      <c r="P82" s="23"/>
      <c r="Q82" s="23"/>
      <c r="R82" s="23"/>
    </row>
    <row r="83" spans="1:18" x14ac:dyDescent="0.25">
      <c r="A83" s="16"/>
      <c r="B83" s="17"/>
      <c r="C83" s="17"/>
      <c r="D83" s="17"/>
      <c r="E83" s="21"/>
      <c r="F83" s="21"/>
      <c r="G83" s="22"/>
      <c r="H83" s="22"/>
      <c r="I83" s="22"/>
      <c r="J83" s="22"/>
      <c r="K83" s="22"/>
      <c r="L83" s="22"/>
      <c r="M83" s="22"/>
      <c r="N83" s="22"/>
      <c r="O83" s="22"/>
      <c r="P83" s="23"/>
      <c r="Q83" s="23"/>
      <c r="R83" s="23"/>
    </row>
    <row r="84" spans="1:18" x14ac:dyDescent="0.25">
      <c r="A84" s="16"/>
      <c r="B84" s="17"/>
      <c r="C84" s="17"/>
      <c r="D84" s="17"/>
      <c r="E84" s="21"/>
      <c r="F84" s="21"/>
      <c r="G84" s="22"/>
      <c r="H84" s="22"/>
      <c r="I84" s="22"/>
      <c r="J84" s="22"/>
      <c r="K84" s="22"/>
      <c r="L84" s="22"/>
      <c r="M84" s="22"/>
      <c r="N84" s="22"/>
      <c r="O84" s="22"/>
      <c r="P84" s="23"/>
      <c r="Q84" s="23"/>
      <c r="R84" s="23"/>
    </row>
    <row r="85" spans="1:18" x14ac:dyDescent="0.25">
      <c r="A85" s="16"/>
      <c r="B85" s="17"/>
      <c r="C85" s="17"/>
      <c r="D85" s="17"/>
      <c r="E85" s="21"/>
      <c r="F85" s="21"/>
      <c r="G85" s="22"/>
      <c r="H85" s="22"/>
      <c r="I85" s="22"/>
      <c r="J85" s="22"/>
      <c r="K85" s="22"/>
      <c r="L85" s="22"/>
      <c r="M85" s="22"/>
      <c r="N85" s="22"/>
      <c r="O85" s="22"/>
      <c r="P85" s="23"/>
      <c r="Q85" s="23"/>
      <c r="R85" s="23"/>
    </row>
    <row r="86" spans="1:18" x14ac:dyDescent="0.25">
      <c r="A86" s="16"/>
      <c r="B86" s="17"/>
      <c r="C86" s="17"/>
      <c r="D86" s="17"/>
      <c r="E86" s="21"/>
      <c r="F86" s="21"/>
      <c r="G86" s="22"/>
      <c r="H86" s="22"/>
      <c r="I86" s="22"/>
      <c r="J86" s="22"/>
      <c r="K86" s="22"/>
      <c r="L86" s="22"/>
      <c r="M86" s="22"/>
      <c r="N86" s="22"/>
      <c r="O86" s="22"/>
      <c r="P86" s="23"/>
      <c r="Q86" s="23"/>
      <c r="R86" s="23"/>
    </row>
    <row r="87" spans="1:18" x14ac:dyDescent="0.25">
      <c r="A87" s="16"/>
      <c r="B87" s="17"/>
      <c r="C87" s="17"/>
      <c r="D87" s="17"/>
      <c r="E87" s="21"/>
      <c r="F87" s="21"/>
      <c r="G87" s="22"/>
      <c r="H87" s="22"/>
      <c r="I87" s="22"/>
      <c r="J87" s="22"/>
      <c r="K87" s="22"/>
      <c r="L87" s="22"/>
      <c r="M87" s="22"/>
      <c r="N87" s="22"/>
      <c r="O87" s="22"/>
      <c r="P87" s="23"/>
      <c r="Q87" s="23"/>
      <c r="R87" s="23"/>
    </row>
    <row r="88" spans="1:18" x14ac:dyDescent="0.25">
      <c r="A88" s="16"/>
      <c r="B88" s="17"/>
      <c r="C88" s="17"/>
      <c r="D88" s="17"/>
      <c r="E88" s="21"/>
      <c r="F88" s="21"/>
      <c r="G88" s="22"/>
      <c r="H88" s="22"/>
      <c r="I88" s="22"/>
      <c r="J88" s="22"/>
      <c r="K88" s="22"/>
      <c r="L88" s="22"/>
      <c r="M88" s="22"/>
      <c r="N88" s="22"/>
      <c r="O88" s="22"/>
      <c r="P88" s="23"/>
      <c r="Q88" s="23"/>
      <c r="R88" s="23"/>
    </row>
    <row r="89" spans="1:18" x14ac:dyDescent="0.25">
      <c r="A89" s="16"/>
      <c r="B89" s="17"/>
      <c r="C89" s="17"/>
      <c r="D89" s="17"/>
      <c r="E89" s="21"/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3"/>
      <c r="Q89" s="23"/>
      <c r="R89" s="23"/>
    </row>
    <row r="90" spans="1:18" x14ac:dyDescent="0.25">
      <c r="A90" s="16"/>
      <c r="B90" s="17"/>
      <c r="C90" s="17"/>
      <c r="D90" s="17"/>
      <c r="E90" s="21"/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3"/>
      <c r="Q90" s="23"/>
      <c r="R90" s="23"/>
    </row>
    <row r="91" spans="1:18" x14ac:dyDescent="0.25">
      <c r="A91" s="16"/>
      <c r="B91" s="17"/>
      <c r="C91" s="17"/>
      <c r="D91" s="17"/>
      <c r="E91" s="21"/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3"/>
      <c r="Q91" s="23"/>
      <c r="R91" s="23"/>
    </row>
    <row r="92" spans="1:18" x14ac:dyDescent="0.25">
      <c r="A92" s="16"/>
      <c r="B92" s="17"/>
      <c r="C92" s="17"/>
      <c r="D92" s="17"/>
      <c r="E92" s="21"/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3"/>
      <c r="Q92" s="23"/>
      <c r="R92" s="23"/>
    </row>
    <row r="93" spans="1:18" x14ac:dyDescent="0.25">
      <c r="A93" s="16"/>
      <c r="B93" s="17"/>
      <c r="C93" s="17"/>
      <c r="D93" s="17"/>
      <c r="E93" s="21"/>
      <c r="F93" s="21"/>
      <c r="G93" s="22"/>
      <c r="H93" s="22"/>
      <c r="I93" s="22"/>
      <c r="J93" s="22"/>
      <c r="K93" s="22"/>
      <c r="L93" s="22"/>
      <c r="M93" s="22"/>
      <c r="N93" s="22"/>
      <c r="O93" s="22"/>
      <c r="P93" s="23"/>
      <c r="Q93" s="23"/>
      <c r="R93" s="23"/>
    </row>
    <row r="94" spans="1:18" x14ac:dyDescent="0.25">
      <c r="A94" s="16"/>
      <c r="B94" s="17"/>
      <c r="C94" s="17"/>
      <c r="D94" s="17"/>
      <c r="E94" s="21"/>
      <c r="F94" s="21"/>
      <c r="G94" s="22"/>
      <c r="H94" s="22"/>
      <c r="I94" s="22"/>
      <c r="J94" s="22"/>
      <c r="K94" s="22"/>
      <c r="L94" s="22"/>
      <c r="M94" s="22"/>
      <c r="N94" s="22"/>
      <c r="O94" s="22"/>
      <c r="P94" s="23"/>
      <c r="Q94" s="23"/>
      <c r="R94" s="23"/>
    </row>
    <row r="95" spans="1:18" x14ac:dyDescent="0.25">
      <c r="A95" s="16"/>
      <c r="B95" s="17"/>
      <c r="C95" s="17"/>
      <c r="D95" s="17"/>
      <c r="E95" s="21"/>
      <c r="F95" s="21"/>
      <c r="G95" s="22"/>
      <c r="H95" s="22"/>
      <c r="I95" s="22"/>
      <c r="J95" s="22"/>
      <c r="K95" s="22"/>
      <c r="L95" s="22"/>
      <c r="M95" s="22"/>
      <c r="N95" s="22"/>
      <c r="O95" s="22"/>
      <c r="P95" s="23"/>
      <c r="Q95" s="23"/>
      <c r="R95" s="23"/>
    </row>
    <row r="96" spans="1:18" x14ac:dyDescent="0.25">
      <c r="A96" s="16"/>
      <c r="B96" s="17"/>
      <c r="C96" s="17"/>
      <c r="D96" s="17"/>
      <c r="E96" s="21"/>
      <c r="F96" s="21"/>
      <c r="G96" s="22"/>
      <c r="H96" s="22"/>
      <c r="I96" s="22"/>
      <c r="J96" s="22"/>
      <c r="K96" s="22"/>
      <c r="L96" s="22"/>
      <c r="M96" s="22"/>
      <c r="N96" s="22"/>
      <c r="O96" s="22"/>
      <c r="P96" s="23"/>
      <c r="Q96" s="23"/>
      <c r="R96" s="23"/>
    </row>
    <row r="97" spans="1:18" x14ac:dyDescent="0.25">
      <c r="A97" s="16"/>
      <c r="B97" s="17"/>
      <c r="C97" s="17"/>
      <c r="D97" s="17"/>
      <c r="E97" s="21"/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3"/>
      <c r="Q97" s="23"/>
      <c r="R97" s="23"/>
    </row>
    <row r="98" spans="1:18" x14ac:dyDescent="0.25">
      <c r="A98" s="16"/>
      <c r="B98" s="17"/>
      <c r="C98" s="17"/>
      <c r="D98" s="17"/>
      <c r="E98" s="21"/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3"/>
      <c r="Q98" s="23"/>
      <c r="R98" s="23"/>
    </row>
    <row r="99" spans="1:18" x14ac:dyDescent="0.25">
      <c r="A99" s="16"/>
      <c r="B99" s="17"/>
      <c r="C99" s="17"/>
      <c r="D99" s="17"/>
      <c r="E99" s="21"/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3"/>
      <c r="Q99" s="23"/>
      <c r="R99" s="23"/>
    </row>
    <row r="100" spans="1:18" x14ac:dyDescent="0.25">
      <c r="A100" s="16"/>
      <c r="B100" s="17"/>
      <c r="C100" s="17"/>
      <c r="D100" s="17"/>
      <c r="E100" s="21"/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3"/>
      <c r="Q100" s="23"/>
      <c r="R100" s="23"/>
    </row>
    <row r="101" spans="1:18" x14ac:dyDescent="0.25">
      <c r="A101" s="16"/>
      <c r="B101" s="17"/>
      <c r="C101" s="17"/>
      <c r="D101" s="17"/>
      <c r="E101" s="21"/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3"/>
      <c r="Q101" s="23"/>
      <c r="R101" s="23"/>
    </row>
    <row r="102" spans="1:18" x14ac:dyDescent="0.25">
      <c r="A102" s="16"/>
      <c r="B102" s="17"/>
      <c r="C102" s="17"/>
      <c r="D102" s="17"/>
      <c r="E102" s="21"/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3"/>
      <c r="Q102" s="23"/>
      <c r="R102" s="23"/>
    </row>
    <row r="103" spans="1:18" x14ac:dyDescent="0.25">
      <c r="A103" s="16"/>
      <c r="B103" s="17"/>
      <c r="C103" s="17"/>
      <c r="D103" s="17"/>
      <c r="E103" s="21"/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3"/>
      <c r="Q103" s="23"/>
      <c r="R103" s="23"/>
    </row>
    <row r="104" spans="1:18" x14ac:dyDescent="0.25">
      <c r="A104" s="16"/>
      <c r="B104" s="17"/>
      <c r="C104" s="17"/>
      <c r="D104" s="17"/>
      <c r="E104" s="21"/>
      <c r="F104" s="21"/>
      <c r="G104" s="22"/>
      <c r="H104" s="22"/>
      <c r="I104" s="22"/>
      <c r="J104" s="22"/>
      <c r="K104" s="22"/>
      <c r="L104" s="22"/>
      <c r="M104" s="22"/>
      <c r="N104" s="22"/>
      <c r="O104" s="22"/>
      <c r="P104" s="23"/>
      <c r="Q104" s="23"/>
      <c r="R104" s="23"/>
    </row>
    <row r="105" spans="1:18" x14ac:dyDescent="0.25">
      <c r="A105" s="16"/>
      <c r="B105" s="17"/>
      <c r="C105" s="17"/>
      <c r="D105" s="17"/>
      <c r="E105" s="21"/>
      <c r="F105" s="21"/>
      <c r="G105" s="22"/>
      <c r="H105" s="22"/>
      <c r="I105" s="22"/>
      <c r="J105" s="22"/>
      <c r="K105" s="22"/>
      <c r="L105" s="22"/>
      <c r="M105" s="22"/>
      <c r="N105" s="22"/>
      <c r="O105" s="22"/>
      <c r="P105" s="23"/>
      <c r="Q105" s="23"/>
      <c r="R105" s="23"/>
    </row>
    <row r="106" spans="1:18" x14ac:dyDescent="0.25">
      <c r="A106" s="16"/>
      <c r="B106" s="17"/>
      <c r="C106" s="17"/>
      <c r="D106" s="17"/>
      <c r="E106" s="21"/>
      <c r="F106" s="21"/>
      <c r="G106" s="22"/>
      <c r="H106" s="22"/>
      <c r="I106" s="22"/>
      <c r="J106" s="22"/>
      <c r="K106" s="22"/>
      <c r="L106" s="22"/>
      <c r="M106" s="22"/>
      <c r="N106" s="22"/>
      <c r="O106" s="22"/>
      <c r="P106" s="23"/>
      <c r="Q106" s="23"/>
      <c r="R106" s="23"/>
    </row>
    <row r="107" spans="1:18" x14ac:dyDescent="0.25">
      <c r="A107" s="16"/>
      <c r="B107" s="17"/>
      <c r="C107" s="17"/>
      <c r="D107" s="17"/>
      <c r="E107" s="21"/>
      <c r="F107" s="21"/>
      <c r="G107" s="22"/>
      <c r="H107" s="22"/>
      <c r="I107" s="22"/>
      <c r="J107" s="22"/>
      <c r="K107" s="22"/>
      <c r="L107" s="22"/>
      <c r="M107" s="22"/>
      <c r="N107" s="22"/>
      <c r="O107" s="22"/>
      <c r="P107" s="23"/>
      <c r="Q107" s="23"/>
      <c r="R107" s="23"/>
    </row>
    <row r="108" spans="1:18" x14ac:dyDescent="0.25">
      <c r="A108" s="16"/>
      <c r="B108" s="17"/>
      <c r="C108" s="17"/>
      <c r="D108" s="17"/>
      <c r="E108" s="21"/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3"/>
      <c r="Q108" s="23"/>
      <c r="R108" s="23"/>
    </row>
    <row r="109" spans="1:18" x14ac:dyDescent="0.25">
      <c r="A109" s="16"/>
      <c r="B109" s="17"/>
      <c r="C109" s="17"/>
      <c r="D109" s="17"/>
      <c r="E109" s="21"/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3"/>
      <c r="Q109" s="23"/>
      <c r="R109" s="23"/>
    </row>
    <row r="110" spans="1:18" x14ac:dyDescent="0.25">
      <c r="A110" s="16"/>
      <c r="B110" s="17"/>
      <c r="C110" s="17"/>
      <c r="D110" s="17"/>
      <c r="E110" s="21"/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3"/>
      <c r="Q110" s="23"/>
      <c r="R110" s="23"/>
    </row>
    <row r="111" spans="1:18" x14ac:dyDescent="0.25">
      <c r="A111" s="16"/>
      <c r="B111" s="17"/>
      <c r="C111" s="17"/>
      <c r="D111" s="17"/>
      <c r="E111" s="21"/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3"/>
      <c r="Q111" s="23"/>
      <c r="R111" s="23"/>
    </row>
    <row r="112" spans="1:18" x14ac:dyDescent="0.25">
      <c r="A112" s="16"/>
      <c r="B112" s="17"/>
      <c r="C112" s="17"/>
      <c r="D112" s="17"/>
      <c r="E112" s="21"/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3"/>
      <c r="Q112" s="23"/>
      <c r="R112" s="23"/>
    </row>
    <row r="113" spans="1:18" x14ac:dyDescent="0.25">
      <c r="A113" s="16"/>
      <c r="B113" s="17"/>
      <c r="C113" s="17"/>
      <c r="D113" s="17"/>
      <c r="E113" s="21"/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3"/>
      <c r="Q113" s="23"/>
      <c r="R113" s="23"/>
    </row>
    <row r="114" spans="1:18" x14ac:dyDescent="0.25">
      <c r="A114" s="16"/>
      <c r="B114" s="17"/>
      <c r="C114" s="17"/>
      <c r="D114" s="17"/>
      <c r="E114" s="21"/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3"/>
      <c r="Q114" s="23"/>
      <c r="R114" s="23"/>
    </row>
    <row r="115" spans="1:18" x14ac:dyDescent="0.25">
      <c r="A115" s="16"/>
      <c r="B115" s="17"/>
      <c r="C115" s="17"/>
      <c r="D115" s="17"/>
      <c r="E115" s="21"/>
      <c r="F115" s="21"/>
      <c r="G115" s="22"/>
      <c r="H115" s="22"/>
      <c r="I115" s="22"/>
      <c r="J115" s="22"/>
      <c r="K115" s="22"/>
      <c r="L115" s="22"/>
      <c r="M115" s="22"/>
      <c r="N115" s="22"/>
      <c r="O115" s="22"/>
      <c r="P115" s="23"/>
      <c r="Q115" s="23"/>
      <c r="R115" s="23"/>
    </row>
    <row r="116" spans="1:18" x14ac:dyDescent="0.25">
      <c r="A116" s="16"/>
      <c r="B116" s="17"/>
      <c r="C116" s="17"/>
      <c r="D116" s="17"/>
      <c r="E116" s="21"/>
      <c r="F116" s="21"/>
      <c r="G116" s="22"/>
      <c r="H116" s="22"/>
      <c r="I116" s="22"/>
      <c r="J116" s="22"/>
      <c r="K116" s="22"/>
      <c r="L116" s="22"/>
      <c r="M116" s="22"/>
      <c r="N116" s="22"/>
      <c r="O116" s="22"/>
      <c r="P116" s="23"/>
      <c r="Q116" s="23"/>
      <c r="R116" s="23"/>
    </row>
    <row r="117" spans="1:18" x14ac:dyDescent="0.25">
      <c r="A117" s="16"/>
      <c r="B117" s="17"/>
      <c r="C117" s="17"/>
      <c r="D117" s="17"/>
      <c r="E117" s="21"/>
      <c r="F117" s="21"/>
      <c r="G117" s="22"/>
      <c r="H117" s="22"/>
      <c r="I117" s="22"/>
      <c r="J117" s="22"/>
      <c r="K117" s="22"/>
      <c r="L117" s="22"/>
      <c r="M117" s="22"/>
      <c r="N117" s="22"/>
      <c r="O117" s="22"/>
      <c r="P117" s="23"/>
      <c r="Q117" s="23"/>
      <c r="R117" s="23"/>
    </row>
    <row r="118" spans="1:18" x14ac:dyDescent="0.25">
      <c r="A118" s="16"/>
      <c r="B118" s="17"/>
      <c r="C118" s="17"/>
      <c r="D118" s="17"/>
      <c r="E118" s="21"/>
      <c r="F118" s="21"/>
      <c r="G118" s="22"/>
      <c r="H118" s="22"/>
      <c r="I118" s="22"/>
      <c r="J118" s="22"/>
      <c r="K118" s="22"/>
      <c r="L118" s="22"/>
      <c r="M118" s="22"/>
      <c r="N118" s="22"/>
      <c r="O118" s="22"/>
      <c r="P118" s="23"/>
      <c r="Q118" s="23"/>
      <c r="R118" s="23"/>
    </row>
    <row r="119" spans="1:18" x14ac:dyDescent="0.25">
      <c r="A119" s="16"/>
      <c r="B119" s="17"/>
      <c r="C119" s="17"/>
      <c r="D119" s="17"/>
      <c r="E119" s="21"/>
      <c r="F119" s="21"/>
      <c r="G119" s="22"/>
      <c r="H119" s="22"/>
      <c r="I119" s="22"/>
      <c r="J119" s="22"/>
      <c r="K119" s="22"/>
      <c r="L119" s="22"/>
      <c r="M119" s="22"/>
      <c r="N119" s="22"/>
      <c r="O119" s="22"/>
      <c r="P119" s="23"/>
      <c r="Q119" s="23"/>
      <c r="R119" s="23"/>
    </row>
    <row r="120" spans="1:18" x14ac:dyDescent="0.25">
      <c r="A120" s="16"/>
      <c r="B120" s="17"/>
      <c r="C120" s="17"/>
      <c r="D120" s="17"/>
      <c r="E120" s="21"/>
      <c r="F120" s="21"/>
      <c r="G120" s="22"/>
      <c r="H120" s="22"/>
      <c r="I120" s="22"/>
      <c r="J120" s="22"/>
      <c r="K120" s="22"/>
      <c r="L120" s="22"/>
      <c r="M120" s="22"/>
      <c r="N120" s="22"/>
      <c r="O120" s="22"/>
      <c r="P120" s="23"/>
      <c r="Q120" s="23"/>
      <c r="R120" s="23"/>
    </row>
    <row r="121" spans="1:18" x14ac:dyDescent="0.25">
      <c r="A121" s="16"/>
      <c r="B121" s="17"/>
      <c r="C121" s="17"/>
      <c r="D121" s="17"/>
      <c r="E121" s="21"/>
      <c r="F121" s="21"/>
      <c r="G121" s="22"/>
      <c r="H121" s="22"/>
      <c r="I121" s="22"/>
      <c r="J121" s="22"/>
      <c r="K121" s="22"/>
      <c r="L121" s="22"/>
      <c r="M121" s="22"/>
      <c r="N121" s="22"/>
      <c r="O121" s="22"/>
      <c r="P121" s="23"/>
      <c r="Q121" s="23"/>
      <c r="R121" s="23"/>
    </row>
    <row r="122" spans="1:18" x14ac:dyDescent="0.25">
      <c r="A122" s="16"/>
      <c r="B122" s="17"/>
      <c r="C122" s="17"/>
      <c r="D122" s="17"/>
      <c r="E122" s="21"/>
      <c r="F122" s="21"/>
      <c r="G122" s="22"/>
      <c r="H122" s="22"/>
      <c r="I122" s="22"/>
      <c r="J122" s="22"/>
      <c r="K122" s="22"/>
      <c r="L122" s="22"/>
      <c r="M122" s="22"/>
      <c r="N122" s="22"/>
      <c r="O122" s="22"/>
      <c r="P122" s="23"/>
      <c r="Q122" s="23"/>
      <c r="R122" s="23"/>
    </row>
    <row r="123" spans="1:18" x14ac:dyDescent="0.25">
      <c r="A123" s="16"/>
      <c r="B123" s="17"/>
      <c r="C123" s="17"/>
      <c r="D123" s="17"/>
      <c r="E123" s="21"/>
      <c r="F123" s="21"/>
      <c r="G123" s="22"/>
      <c r="H123" s="22"/>
      <c r="I123" s="22"/>
      <c r="J123" s="22"/>
      <c r="K123" s="22"/>
      <c r="L123" s="22"/>
      <c r="M123" s="22"/>
      <c r="N123" s="22"/>
      <c r="O123" s="22"/>
      <c r="P123" s="23"/>
      <c r="Q123" s="23"/>
      <c r="R123" s="23"/>
    </row>
    <row r="124" spans="1:18" x14ac:dyDescent="0.25">
      <c r="A124" s="16"/>
      <c r="B124" s="17"/>
      <c r="C124" s="17"/>
      <c r="D124" s="17"/>
      <c r="E124" s="21"/>
      <c r="F124" s="21"/>
      <c r="G124" s="22"/>
      <c r="H124" s="22"/>
      <c r="I124" s="22"/>
      <c r="J124" s="22"/>
      <c r="K124" s="22"/>
      <c r="L124" s="22"/>
      <c r="M124" s="22"/>
      <c r="N124" s="22"/>
      <c r="O124" s="22"/>
      <c r="P124" s="23"/>
      <c r="Q124" s="23"/>
      <c r="R124" s="23"/>
    </row>
    <row r="125" spans="1:18" x14ac:dyDescent="0.25">
      <c r="A125" s="16"/>
      <c r="B125" s="17"/>
      <c r="C125" s="17"/>
      <c r="D125" s="17"/>
      <c r="E125" s="21"/>
      <c r="F125" s="21"/>
      <c r="G125" s="22"/>
      <c r="H125" s="22"/>
      <c r="I125" s="22"/>
      <c r="J125" s="22"/>
      <c r="K125" s="22"/>
      <c r="L125" s="22"/>
      <c r="M125" s="22"/>
      <c r="N125" s="22"/>
      <c r="O125" s="22"/>
      <c r="P125" s="23"/>
      <c r="Q125" s="23"/>
      <c r="R125" s="23"/>
    </row>
    <row r="126" spans="1:18" x14ac:dyDescent="0.25">
      <c r="A126" s="16"/>
      <c r="B126" s="17"/>
      <c r="C126" s="17"/>
      <c r="D126" s="17"/>
      <c r="E126" s="21"/>
      <c r="F126" s="21"/>
      <c r="G126" s="22"/>
      <c r="H126" s="22"/>
      <c r="I126" s="22"/>
      <c r="J126" s="22"/>
      <c r="K126" s="22"/>
      <c r="L126" s="22"/>
      <c r="M126" s="22"/>
      <c r="N126" s="22"/>
      <c r="O126" s="22"/>
      <c r="P126" s="23"/>
      <c r="Q126" s="23"/>
      <c r="R126" s="23"/>
    </row>
    <row r="127" spans="1:18" x14ac:dyDescent="0.25">
      <c r="A127" s="16"/>
      <c r="B127" s="17"/>
      <c r="C127" s="17"/>
      <c r="D127" s="17"/>
      <c r="E127" s="21"/>
      <c r="F127" s="21"/>
      <c r="G127" s="22"/>
      <c r="H127" s="22"/>
      <c r="I127" s="22"/>
      <c r="J127" s="22"/>
      <c r="K127" s="22"/>
      <c r="L127" s="22"/>
      <c r="M127" s="22"/>
      <c r="N127" s="22"/>
      <c r="O127" s="22"/>
      <c r="P127" s="23"/>
      <c r="Q127" s="23"/>
      <c r="R127" s="23"/>
    </row>
    <row r="128" spans="1:18" x14ac:dyDescent="0.25">
      <c r="A128" s="16"/>
      <c r="B128" s="17"/>
      <c r="C128" s="17"/>
      <c r="D128" s="17"/>
      <c r="E128" s="21"/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3"/>
      <c r="Q128" s="23"/>
      <c r="R128" s="23"/>
    </row>
    <row r="129" spans="1:18" x14ac:dyDescent="0.25">
      <c r="A129" s="16"/>
      <c r="B129" s="17"/>
      <c r="C129" s="17"/>
      <c r="D129" s="17"/>
      <c r="E129" s="21"/>
      <c r="F129" s="21"/>
      <c r="G129" s="22"/>
      <c r="H129" s="22"/>
      <c r="I129" s="22"/>
      <c r="J129" s="22"/>
      <c r="K129" s="22"/>
      <c r="L129" s="22"/>
      <c r="M129" s="22"/>
      <c r="N129" s="22"/>
      <c r="O129" s="22"/>
      <c r="P129" s="23"/>
      <c r="Q129" s="23"/>
      <c r="R129" s="23"/>
    </row>
    <row r="130" spans="1:18" x14ac:dyDescent="0.25">
      <c r="A130" s="16"/>
      <c r="B130" s="17"/>
      <c r="C130" s="17"/>
      <c r="D130" s="17"/>
      <c r="E130" s="21"/>
      <c r="F130" s="21"/>
      <c r="G130" s="22"/>
      <c r="H130" s="22"/>
      <c r="I130" s="22"/>
      <c r="J130" s="22"/>
      <c r="K130" s="22"/>
      <c r="L130" s="22"/>
      <c r="M130" s="22"/>
      <c r="N130" s="22"/>
      <c r="O130" s="22"/>
      <c r="P130" s="23"/>
      <c r="Q130" s="23"/>
      <c r="R130" s="23"/>
    </row>
    <row r="131" spans="1:18" x14ac:dyDescent="0.25">
      <c r="A131" s="16"/>
      <c r="B131" s="17"/>
      <c r="C131" s="17"/>
      <c r="D131" s="17"/>
      <c r="E131" s="21"/>
      <c r="F131" s="21"/>
      <c r="G131" s="22"/>
      <c r="H131" s="22"/>
      <c r="I131" s="22"/>
      <c r="J131" s="22"/>
      <c r="K131" s="22"/>
      <c r="L131" s="22"/>
      <c r="M131" s="22"/>
      <c r="N131" s="22"/>
      <c r="O131" s="22"/>
      <c r="P131" s="23"/>
      <c r="Q131" s="23"/>
      <c r="R131" s="23"/>
    </row>
    <row r="132" spans="1:18" x14ac:dyDescent="0.25">
      <c r="A132" s="16"/>
      <c r="B132" s="17"/>
      <c r="C132" s="17"/>
      <c r="D132" s="17"/>
      <c r="E132" s="21"/>
      <c r="F132" s="21"/>
      <c r="G132" s="22"/>
      <c r="H132" s="22"/>
      <c r="I132" s="22"/>
      <c r="J132" s="22"/>
      <c r="K132" s="22"/>
      <c r="L132" s="22"/>
      <c r="M132" s="22"/>
      <c r="N132" s="22"/>
      <c r="O132" s="22"/>
      <c r="P132" s="23"/>
      <c r="Q132" s="23"/>
      <c r="R132" s="23"/>
    </row>
    <row r="133" spans="1:18" x14ac:dyDescent="0.25">
      <c r="A133" s="16"/>
      <c r="B133" s="17"/>
      <c r="C133" s="17"/>
      <c r="D133" s="17"/>
      <c r="E133" s="21"/>
      <c r="F133" s="21"/>
      <c r="G133" s="22"/>
      <c r="H133" s="22"/>
      <c r="I133" s="22"/>
      <c r="J133" s="22"/>
      <c r="K133" s="22"/>
      <c r="L133" s="22"/>
      <c r="M133" s="22"/>
      <c r="N133" s="22"/>
      <c r="O133" s="22"/>
      <c r="P133" s="23"/>
      <c r="Q133" s="23"/>
      <c r="R133" s="23"/>
    </row>
    <row r="134" spans="1:18" x14ac:dyDescent="0.25">
      <c r="A134" s="16"/>
      <c r="B134" s="17"/>
      <c r="C134" s="17"/>
      <c r="D134" s="17"/>
      <c r="E134" s="21"/>
      <c r="F134" s="21"/>
      <c r="G134" s="22"/>
      <c r="H134" s="22"/>
      <c r="I134" s="22"/>
      <c r="J134" s="22"/>
      <c r="K134" s="22"/>
      <c r="L134" s="22"/>
      <c r="M134" s="22"/>
      <c r="N134" s="22"/>
      <c r="O134" s="22"/>
      <c r="P134" s="23"/>
      <c r="Q134" s="23"/>
      <c r="R134" s="23"/>
    </row>
    <row r="135" spans="1:18" x14ac:dyDescent="0.25">
      <c r="A135" s="16"/>
      <c r="B135" s="17"/>
      <c r="C135" s="17"/>
      <c r="D135" s="17"/>
      <c r="E135" s="21"/>
      <c r="F135" s="21"/>
      <c r="G135" s="22"/>
      <c r="H135" s="22"/>
      <c r="I135" s="22"/>
      <c r="J135" s="22"/>
      <c r="K135" s="22"/>
      <c r="L135" s="22"/>
      <c r="M135" s="22"/>
      <c r="N135" s="22"/>
      <c r="O135" s="22"/>
      <c r="P135" s="23"/>
      <c r="Q135" s="23"/>
      <c r="R135" s="23"/>
    </row>
    <row r="136" spans="1:18" x14ac:dyDescent="0.25">
      <c r="A136" s="16"/>
      <c r="B136" s="17"/>
      <c r="C136" s="17"/>
      <c r="D136" s="17"/>
      <c r="E136" s="21"/>
      <c r="F136" s="21"/>
      <c r="G136" s="22"/>
      <c r="H136" s="22"/>
      <c r="I136" s="22"/>
      <c r="J136" s="22"/>
      <c r="K136" s="22"/>
      <c r="L136" s="22"/>
      <c r="M136" s="22"/>
      <c r="N136" s="22"/>
      <c r="O136" s="22"/>
      <c r="P136" s="23"/>
      <c r="Q136" s="23"/>
      <c r="R136" s="23"/>
    </row>
    <row r="137" spans="1:18" x14ac:dyDescent="0.25">
      <c r="A137" s="16"/>
      <c r="B137" s="17"/>
      <c r="C137" s="17"/>
      <c r="D137" s="17"/>
      <c r="E137" s="21"/>
      <c r="F137" s="21"/>
      <c r="G137" s="22"/>
      <c r="H137" s="22"/>
      <c r="I137" s="22"/>
      <c r="J137" s="22"/>
      <c r="K137" s="22"/>
      <c r="L137" s="22"/>
      <c r="M137" s="22"/>
      <c r="N137" s="22"/>
      <c r="O137" s="22"/>
      <c r="P137" s="23"/>
      <c r="Q137" s="23"/>
      <c r="R137" s="23"/>
    </row>
    <row r="138" spans="1:18" x14ac:dyDescent="0.25">
      <c r="A138" s="16"/>
      <c r="B138" s="17"/>
      <c r="C138" s="17"/>
      <c r="D138" s="17"/>
      <c r="E138" s="21"/>
      <c r="F138" s="21"/>
      <c r="G138" s="22"/>
      <c r="H138" s="22"/>
      <c r="I138" s="22"/>
      <c r="J138" s="22"/>
      <c r="K138" s="22"/>
      <c r="L138" s="22"/>
      <c r="M138" s="22"/>
      <c r="N138" s="22"/>
      <c r="O138" s="22"/>
      <c r="P138" s="23"/>
      <c r="Q138" s="23"/>
      <c r="R138" s="23"/>
    </row>
    <row r="139" spans="1:18" x14ac:dyDescent="0.25">
      <c r="A139" s="16"/>
      <c r="B139" s="17"/>
      <c r="C139" s="17"/>
      <c r="D139" s="17"/>
      <c r="E139" s="21"/>
      <c r="F139" s="21"/>
      <c r="G139" s="22"/>
      <c r="H139" s="22"/>
      <c r="I139" s="22"/>
      <c r="J139" s="22"/>
      <c r="K139" s="22"/>
      <c r="L139" s="22"/>
      <c r="M139" s="22"/>
      <c r="N139" s="22"/>
      <c r="O139" s="22"/>
      <c r="P139" s="23"/>
      <c r="Q139" s="23"/>
      <c r="R139" s="23"/>
    </row>
    <row r="140" spans="1:18" x14ac:dyDescent="0.25">
      <c r="A140" s="16"/>
      <c r="B140" s="17"/>
      <c r="C140" s="17"/>
      <c r="D140" s="17"/>
      <c r="E140" s="21"/>
      <c r="F140" s="21"/>
      <c r="G140" s="22"/>
      <c r="H140" s="22"/>
      <c r="I140" s="22"/>
      <c r="J140" s="22"/>
      <c r="K140" s="22"/>
      <c r="L140" s="22"/>
      <c r="M140" s="22"/>
      <c r="N140" s="22"/>
      <c r="O140" s="22"/>
      <c r="P140" s="23"/>
      <c r="Q140" s="23"/>
      <c r="R140" s="23"/>
    </row>
    <row r="141" spans="1:18" x14ac:dyDescent="0.25">
      <c r="A141" s="16"/>
      <c r="B141" s="17"/>
      <c r="C141" s="17"/>
      <c r="D141" s="17"/>
      <c r="E141" s="21"/>
      <c r="F141" s="21"/>
      <c r="G141" s="22"/>
      <c r="H141" s="22"/>
      <c r="I141" s="22"/>
      <c r="J141" s="22"/>
      <c r="K141" s="22"/>
      <c r="L141" s="22"/>
      <c r="M141" s="22"/>
      <c r="N141" s="22"/>
      <c r="O141" s="22"/>
      <c r="P141" s="23"/>
      <c r="Q141" s="23"/>
      <c r="R141" s="23"/>
    </row>
    <row r="142" spans="1:18" x14ac:dyDescent="0.25">
      <c r="A142" s="16"/>
      <c r="B142" s="17"/>
      <c r="C142" s="17"/>
      <c r="D142" s="17"/>
      <c r="E142" s="21"/>
      <c r="F142" s="21"/>
      <c r="G142" s="22"/>
      <c r="H142" s="22"/>
      <c r="I142" s="22"/>
      <c r="J142" s="22"/>
      <c r="K142" s="22"/>
      <c r="L142" s="22"/>
      <c r="M142" s="22"/>
      <c r="N142" s="22"/>
      <c r="O142" s="22"/>
      <c r="P142" s="23"/>
      <c r="Q142" s="23"/>
      <c r="R142" s="23"/>
    </row>
    <row r="143" spans="1:18" x14ac:dyDescent="0.25">
      <c r="A143" s="16"/>
      <c r="B143" s="17"/>
      <c r="C143" s="17"/>
      <c r="D143" s="17"/>
      <c r="E143" s="21"/>
      <c r="F143" s="21"/>
      <c r="G143" s="22"/>
      <c r="H143" s="22"/>
      <c r="I143" s="22"/>
      <c r="J143" s="22"/>
      <c r="K143" s="22"/>
      <c r="L143" s="22"/>
      <c r="M143" s="22"/>
      <c r="N143" s="22"/>
      <c r="O143" s="22"/>
      <c r="P143" s="23"/>
      <c r="Q143" s="23"/>
      <c r="R143" s="23"/>
    </row>
    <row r="144" spans="1:18" x14ac:dyDescent="0.25">
      <c r="A144" s="16"/>
      <c r="B144" s="17"/>
      <c r="C144" s="17"/>
      <c r="D144" s="17"/>
      <c r="E144" s="21"/>
      <c r="F144" s="21"/>
      <c r="G144" s="22"/>
      <c r="H144" s="22"/>
      <c r="I144" s="22"/>
      <c r="J144" s="22"/>
      <c r="K144" s="22"/>
      <c r="L144" s="22"/>
      <c r="M144" s="22"/>
      <c r="N144" s="22"/>
      <c r="O144" s="22"/>
      <c r="P144" s="23"/>
      <c r="Q144" s="23"/>
      <c r="R144" s="23"/>
    </row>
    <row r="145" spans="1:18" x14ac:dyDescent="0.25">
      <c r="A145" s="16"/>
      <c r="B145" s="17"/>
      <c r="C145" s="17"/>
      <c r="D145" s="17"/>
      <c r="E145" s="21"/>
      <c r="F145" s="21"/>
      <c r="G145" s="22"/>
      <c r="H145" s="22"/>
      <c r="I145" s="22"/>
      <c r="J145" s="22"/>
      <c r="K145" s="22"/>
      <c r="L145" s="22"/>
      <c r="M145" s="22"/>
      <c r="N145" s="22"/>
      <c r="O145" s="22"/>
      <c r="P145" s="23"/>
      <c r="Q145" s="23"/>
      <c r="R145" s="23"/>
    </row>
    <row r="146" spans="1:18" x14ac:dyDescent="0.25">
      <c r="A146" s="16"/>
      <c r="B146" s="17"/>
      <c r="C146" s="17"/>
      <c r="D146" s="17"/>
      <c r="E146" s="21"/>
      <c r="F146" s="21"/>
      <c r="G146" s="22"/>
      <c r="H146" s="22"/>
      <c r="I146" s="22"/>
      <c r="J146" s="22"/>
      <c r="K146" s="22"/>
      <c r="L146" s="22"/>
      <c r="M146" s="22"/>
      <c r="N146" s="22"/>
      <c r="O146" s="22"/>
      <c r="P146" s="23"/>
      <c r="Q146" s="23"/>
      <c r="R146" s="23"/>
    </row>
    <row r="147" spans="1:18" x14ac:dyDescent="0.25">
      <c r="A147" s="16"/>
      <c r="B147" s="17"/>
      <c r="C147" s="17"/>
      <c r="D147" s="17"/>
      <c r="E147" s="21"/>
      <c r="F147" s="21"/>
      <c r="G147" s="22"/>
      <c r="H147" s="22"/>
      <c r="I147" s="22"/>
      <c r="J147" s="22"/>
      <c r="K147" s="22"/>
      <c r="L147" s="22"/>
      <c r="M147" s="22"/>
      <c r="N147" s="22"/>
      <c r="O147" s="22"/>
      <c r="P147" s="23"/>
      <c r="Q147" s="23"/>
      <c r="R147" s="23"/>
    </row>
    <row r="148" spans="1:18" x14ac:dyDescent="0.25">
      <c r="A148" s="16"/>
      <c r="B148" s="17"/>
      <c r="C148" s="17"/>
      <c r="D148" s="17"/>
      <c r="E148" s="21"/>
      <c r="F148" s="21"/>
      <c r="G148" s="22"/>
      <c r="H148" s="22"/>
      <c r="I148" s="22"/>
      <c r="J148" s="22"/>
      <c r="K148" s="22"/>
      <c r="L148" s="22"/>
      <c r="M148" s="22"/>
      <c r="N148" s="22"/>
      <c r="O148" s="22"/>
      <c r="P148" s="23"/>
      <c r="Q148" s="23"/>
      <c r="R148" s="23"/>
    </row>
    <row r="149" spans="1:18" x14ac:dyDescent="0.25">
      <c r="A149" s="16"/>
      <c r="B149" s="17"/>
      <c r="C149" s="17"/>
      <c r="D149" s="17"/>
      <c r="E149" s="21"/>
      <c r="F149" s="21"/>
      <c r="G149" s="22"/>
      <c r="H149" s="22"/>
      <c r="I149" s="22"/>
      <c r="J149" s="22"/>
      <c r="K149" s="22"/>
      <c r="L149" s="22"/>
      <c r="M149" s="22"/>
      <c r="N149" s="22"/>
      <c r="O149" s="22"/>
      <c r="P149" s="23"/>
      <c r="Q149" s="23"/>
      <c r="R149" s="23"/>
    </row>
    <row r="150" spans="1:18" x14ac:dyDescent="0.25">
      <c r="A150" s="16"/>
      <c r="B150" s="17"/>
      <c r="C150" s="17"/>
      <c r="D150" s="17"/>
      <c r="E150" s="21"/>
      <c r="F150" s="21"/>
      <c r="G150" s="22"/>
      <c r="H150" s="22"/>
      <c r="I150" s="22"/>
      <c r="J150" s="22"/>
      <c r="K150" s="22"/>
      <c r="L150" s="22"/>
      <c r="M150" s="22"/>
      <c r="N150" s="22"/>
      <c r="O150" s="22"/>
      <c r="P150" s="23"/>
      <c r="Q150" s="23"/>
      <c r="R150" s="23"/>
    </row>
    <row r="151" spans="1:18" x14ac:dyDescent="0.25">
      <c r="A151" s="16"/>
      <c r="B151" s="17"/>
      <c r="C151" s="17"/>
      <c r="D151" s="17"/>
      <c r="E151" s="21"/>
      <c r="F151" s="21"/>
      <c r="G151" s="22"/>
      <c r="H151" s="22"/>
      <c r="I151" s="22"/>
      <c r="J151" s="22"/>
      <c r="K151" s="22"/>
      <c r="L151" s="22"/>
      <c r="M151" s="22"/>
      <c r="N151" s="22"/>
      <c r="O151" s="22"/>
      <c r="P151" s="23"/>
      <c r="Q151" s="23"/>
      <c r="R151" s="23"/>
    </row>
    <row r="152" spans="1:18" x14ac:dyDescent="0.25">
      <c r="A152" s="16"/>
      <c r="B152" s="17"/>
      <c r="C152" s="17"/>
      <c r="D152" s="17"/>
      <c r="E152" s="21"/>
      <c r="F152" s="21"/>
      <c r="G152" s="22"/>
      <c r="H152" s="22"/>
      <c r="I152" s="22"/>
      <c r="J152" s="22"/>
      <c r="K152" s="22"/>
      <c r="L152" s="22"/>
      <c r="M152" s="22"/>
      <c r="N152" s="22"/>
      <c r="O152" s="22"/>
      <c r="P152" s="23"/>
      <c r="Q152" s="23"/>
      <c r="R152" s="23"/>
    </row>
    <row r="153" spans="1:18" x14ac:dyDescent="0.25">
      <c r="A153" s="16"/>
      <c r="B153" s="17"/>
      <c r="C153" s="17"/>
      <c r="D153" s="17"/>
      <c r="E153" s="21"/>
      <c r="F153" s="21"/>
      <c r="G153" s="22"/>
      <c r="H153" s="22"/>
      <c r="I153" s="22"/>
      <c r="J153" s="22"/>
      <c r="K153" s="22"/>
      <c r="L153" s="22"/>
      <c r="M153" s="22"/>
      <c r="N153" s="22"/>
      <c r="O153" s="22"/>
      <c r="P153" s="23"/>
      <c r="Q153" s="23"/>
      <c r="R153" s="23"/>
    </row>
    <row r="154" spans="1:18" x14ac:dyDescent="0.25">
      <c r="A154" s="16"/>
      <c r="B154" s="17"/>
      <c r="C154" s="17"/>
      <c r="D154" s="17"/>
      <c r="E154" s="21"/>
      <c r="F154" s="21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3"/>
      <c r="R154" s="23"/>
    </row>
    <row r="155" spans="1:18" x14ac:dyDescent="0.25">
      <c r="A155" s="16"/>
      <c r="B155" s="17"/>
      <c r="C155" s="17"/>
      <c r="D155" s="17"/>
      <c r="E155" s="21"/>
      <c r="F155" s="21"/>
      <c r="G155" s="22"/>
      <c r="H155" s="22"/>
      <c r="I155" s="22"/>
      <c r="J155" s="22"/>
      <c r="K155" s="22"/>
      <c r="L155" s="22"/>
      <c r="M155" s="22"/>
      <c r="N155" s="22"/>
      <c r="O155" s="22"/>
      <c r="P155" s="23"/>
      <c r="Q155" s="23"/>
      <c r="R155" s="23"/>
    </row>
    <row r="156" spans="1:18" x14ac:dyDescent="0.25">
      <c r="A156" s="16"/>
      <c r="B156" s="17"/>
      <c r="C156" s="17"/>
      <c r="D156" s="17"/>
      <c r="E156" s="21"/>
      <c r="F156" s="21"/>
      <c r="G156" s="22"/>
      <c r="H156" s="22"/>
      <c r="I156" s="22"/>
      <c r="J156" s="22"/>
      <c r="K156" s="22"/>
      <c r="L156" s="22"/>
      <c r="M156" s="22"/>
      <c r="N156" s="22"/>
      <c r="O156" s="22"/>
      <c r="P156" s="23"/>
      <c r="Q156" s="23"/>
      <c r="R156" s="23"/>
    </row>
    <row r="157" spans="1:18" x14ac:dyDescent="0.25">
      <c r="A157" s="16"/>
      <c r="B157" s="17"/>
      <c r="C157" s="17"/>
      <c r="D157" s="17"/>
      <c r="E157" s="21"/>
      <c r="F157" s="21"/>
      <c r="G157" s="22"/>
      <c r="H157" s="22"/>
      <c r="I157" s="22"/>
      <c r="J157" s="22"/>
      <c r="K157" s="22"/>
      <c r="L157" s="22"/>
      <c r="M157" s="22"/>
      <c r="N157" s="22"/>
      <c r="O157" s="22"/>
      <c r="P157" s="23"/>
      <c r="Q157" s="23"/>
      <c r="R157" s="23"/>
    </row>
    <row r="158" spans="1:18" x14ac:dyDescent="0.25">
      <c r="A158" s="16"/>
      <c r="B158" s="17"/>
      <c r="C158" s="17"/>
      <c r="D158" s="17"/>
      <c r="E158" s="21"/>
      <c r="F158" s="21"/>
      <c r="G158" s="22"/>
      <c r="H158" s="22"/>
      <c r="I158" s="22"/>
      <c r="J158" s="22"/>
      <c r="K158" s="22"/>
      <c r="L158" s="22"/>
      <c r="M158" s="22"/>
      <c r="N158" s="22"/>
      <c r="O158" s="22"/>
      <c r="P158" s="23"/>
      <c r="Q158" s="23"/>
      <c r="R158" s="23"/>
    </row>
    <row r="159" spans="1:18" x14ac:dyDescent="0.25">
      <c r="A159" s="16"/>
      <c r="B159" s="17"/>
      <c r="C159" s="17"/>
      <c r="D159" s="17"/>
      <c r="E159" s="21"/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3"/>
      <c r="Q159" s="23"/>
      <c r="R159" s="23"/>
    </row>
    <row r="160" spans="1:18" x14ac:dyDescent="0.25">
      <c r="A160" s="16"/>
      <c r="B160" s="17"/>
      <c r="C160" s="17"/>
      <c r="D160" s="17"/>
      <c r="E160" s="21"/>
      <c r="F160" s="21"/>
      <c r="G160" s="22"/>
      <c r="H160" s="22"/>
      <c r="I160" s="22"/>
      <c r="J160" s="22"/>
      <c r="K160" s="22"/>
      <c r="L160" s="22"/>
      <c r="M160" s="22"/>
      <c r="N160" s="22"/>
      <c r="O160" s="22"/>
      <c r="P160" s="23"/>
      <c r="Q160" s="23"/>
      <c r="R160" s="23"/>
    </row>
    <row r="161" spans="1:18" x14ac:dyDescent="0.25">
      <c r="A161" s="16"/>
      <c r="B161" s="17"/>
      <c r="C161" s="17"/>
      <c r="D161" s="17"/>
      <c r="E161" s="21"/>
      <c r="F161" s="21"/>
      <c r="G161" s="22"/>
      <c r="H161" s="22"/>
      <c r="I161" s="22"/>
      <c r="J161" s="22"/>
      <c r="K161" s="22"/>
      <c r="L161" s="22"/>
      <c r="M161" s="22"/>
      <c r="N161" s="22"/>
      <c r="O161" s="22"/>
      <c r="P161" s="23"/>
      <c r="Q161" s="23"/>
      <c r="R161" s="23"/>
    </row>
    <row r="162" spans="1:18" x14ac:dyDescent="0.25">
      <c r="A162" s="16"/>
      <c r="B162" s="17"/>
      <c r="C162" s="17"/>
      <c r="D162" s="17"/>
      <c r="E162" s="21"/>
      <c r="F162" s="21"/>
      <c r="G162" s="22"/>
      <c r="H162" s="22"/>
      <c r="I162" s="22"/>
      <c r="J162" s="22"/>
      <c r="K162" s="22"/>
      <c r="L162" s="22"/>
      <c r="M162" s="22"/>
      <c r="N162" s="22"/>
      <c r="O162" s="22"/>
      <c r="P162" s="23"/>
      <c r="Q162" s="23"/>
      <c r="R162" s="23"/>
    </row>
    <row r="163" spans="1:18" x14ac:dyDescent="0.25">
      <c r="A163" s="16"/>
      <c r="B163" s="17"/>
      <c r="C163" s="17"/>
      <c r="D163" s="17"/>
      <c r="E163" s="21"/>
      <c r="F163" s="21"/>
      <c r="G163" s="22"/>
      <c r="H163" s="22"/>
      <c r="I163" s="22"/>
      <c r="J163" s="22"/>
      <c r="K163" s="22"/>
      <c r="L163" s="22"/>
      <c r="M163" s="22"/>
      <c r="N163" s="22"/>
      <c r="O163" s="22"/>
      <c r="P163" s="23"/>
      <c r="Q163" s="23"/>
      <c r="R163" s="23"/>
    </row>
    <row r="164" spans="1:18" x14ac:dyDescent="0.25">
      <c r="A164" s="16"/>
      <c r="B164" s="17"/>
      <c r="C164" s="17"/>
      <c r="D164" s="17"/>
      <c r="E164" s="21"/>
      <c r="F164" s="21"/>
      <c r="G164" s="22"/>
      <c r="H164" s="22"/>
      <c r="I164" s="22"/>
      <c r="J164" s="22"/>
      <c r="K164" s="22"/>
      <c r="L164" s="22"/>
      <c r="M164" s="22"/>
      <c r="N164" s="22"/>
      <c r="O164" s="22"/>
      <c r="P164" s="23"/>
      <c r="Q164" s="23"/>
      <c r="R164" s="23"/>
    </row>
    <row r="165" spans="1:18" x14ac:dyDescent="0.25">
      <c r="A165" s="16"/>
      <c r="B165" s="17"/>
      <c r="C165" s="17"/>
      <c r="D165" s="17"/>
      <c r="E165" s="19"/>
      <c r="F165" s="19"/>
      <c r="G165" s="17"/>
      <c r="H165" s="17"/>
      <c r="I165" s="17"/>
      <c r="J165" s="17"/>
      <c r="K165" s="17"/>
      <c r="L165" s="17"/>
      <c r="M165" s="17"/>
      <c r="N165" s="17"/>
      <c r="O165" s="17"/>
    </row>
    <row r="166" spans="1:18" x14ac:dyDescent="0.25">
      <c r="A166" s="16"/>
      <c r="B166" s="17"/>
      <c r="C166" s="17"/>
      <c r="D166" s="17"/>
      <c r="E166" s="19"/>
      <c r="F166" s="19"/>
      <c r="G166" s="17"/>
      <c r="H166" s="17"/>
      <c r="I166" s="17"/>
      <c r="J166" s="17"/>
      <c r="K166" s="17"/>
      <c r="L166" s="17"/>
      <c r="M166" s="17"/>
      <c r="N166" s="17"/>
      <c r="O166" s="17"/>
    </row>
    <row r="167" spans="1:18" x14ac:dyDescent="0.25">
      <c r="A167" s="16"/>
      <c r="B167" s="17"/>
      <c r="C167" s="17"/>
      <c r="D167" s="17"/>
      <c r="E167" s="19"/>
      <c r="F167" s="19"/>
      <c r="G167" s="17"/>
      <c r="H167" s="17"/>
      <c r="I167" s="17"/>
      <c r="J167" s="17"/>
      <c r="K167" s="17"/>
      <c r="L167" s="17"/>
      <c r="M167" s="17"/>
      <c r="N167" s="17"/>
      <c r="O167" s="17"/>
    </row>
    <row r="168" spans="1:18" x14ac:dyDescent="0.25">
      <c r="A168" s="16"/>
      <c r="B168" s="17"/>
      <c r="C168" s="17"/>
      <c r="D168" s="17"/>
      <c r="E168" s="19"/>
      <c r="F168" s="19"/>
      <c r="G168" s="17"/>
      <c r="H168" s="17"/>
      <c r="I168" s="17"/>
      <c r="J168" s="17"/>
      <c r="K168" s="17"/>
      <c r="L168" s="17"/>
      <c r="M168" s="17"/>
      <c r="N168" s="17"/>
      <c r="O168" s="17"/>
    </row>
    <row r="169" spans="1:18" x14ac:dyDescent="0.25">
      <c r="A169" s="16"/>
      <c r="B169" s="17"/>
      <c r="C169" s="17"/>
      <c r="D169" s="17"/>
      <c r="E169" s="19"/>
      <c r="F169" s="19"/>
      <c r="G169" s="17"/>
      <c r="H169" s="17"/>
      <c r="I169" s="17"/>
      <c r="J169" s="17"/>
      <c r="K169" s="17"/>
      <c r="L169" s="17"/>
      <c r="M169" s="17"/>
      <c r="N169" s="17"/>
      <c r="O169" s="17"/>
    </row>
    <row r="170" spans="1:18" x14ac:dyDescent="0.25">
      <c r="A170" s="16"/>
      <c r="B170" s="17"/>
      <c r="C170" s="17"/>
      <c r="D170" s="17"/>
      <c r="E170" s="19"/>
      <c r="F170" s="19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8" x14ac:dyDescent="0.25">
      <c r="A171" s="16"/>
      <c r="B171" s="17"/>
      <c r="C171" s="17"/>
      <c r="D171" s="17"/>
      <c r="E171" s="19"/>
      <c r="F171" s="19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8" x14ac:dyDescent="0.25">
      <c r="A172" s="16"/>
      <c r="B172" s="17"/>
      <c r="C172" s="17"/>
      <c r="D172" s="17"/>
      <c r="E172" s="19"/>
      <c r="F172" s="19"/>
      <c r="G172" s="17"/>
      <c r="H172" s="17"/>
      <c r="I172" s="17"/>
      <c r="J172" s="17"/>
      <c r="K172" s="17"/>
      <c r="L172" s="17"/>
      <c r="M172" s="17"/>
      <c r="N172" s="17"/>
      <c r="O172" s="17"/>
    </row>
    <row r="173" spans="1:18" x14ac:dyDescent="0.25">
      <c r="A173" s="16"/>
      <c r="B173" s="17"/>
      <c r="C173" s="17"/>
      <c r="D173" s="17"/>
      <c r="E173" s="19"/>
      <c r="F173" s="19"/>
      <c r="G173" s="17"/>
      <c r="H173" s="17"/>
      <c r="I173" s="17"/>
      <c r="J173" s="17"/>
      <c r="K173" s="17"/>
      <c r="L173" s="17"/>
      <c r="M173" s="17"/>
      <c r="N173" s="17"/>
      <c r="O173" s="17"/>
    </row>
    <row r="174" spans="1:18" x14ac:dyDescent="0.25">
      <c r="A174" s="16"/>
      <c r="B174" s="17"/>
      <c r="C174" s="17"/>
      <c r="D174" s="17"/>
      <c r="E174" s="19"/>
      <c r="F174" s="19"/>
      <c r="G174" s="17"/>
      <c r="H174" s="17"/>
      <c r="I174" s="17"/>
      <c r="J174" s="17"/>
      <c r="K174" s="17"/>
      <c r="L174" s="17"/>
      <c r="M174" s="17"/>
      <c r="N174" s="17"/>
      <c r="O174" s="17"/>
    </row>
    <row r="175" spans="1:18" x14ac:dyDescent="0.25">
      <c r="A175" s="16"/>
      <c r="B175" s="17"/>
      <c r="C175" s="17"/>
      <c r="D175" s="17"/>
      <c r="E175" s="19"/>
      <c r="F175" s="19"/>
      <c r="G175" s="17"/>
      <c r="H175" s="17"/>
      <c r="I175" s="17"/>
      <c r="J175" s="17"/>
      <c r="K175" s="17"/>
      <c r="L175" s="17"/>
      <c r="M175" s="17"/>
      <c r="N175" s="17"/>
      <c r="O175" s="17"/>
    </row>
    <row r="176" spans="1:18" x14ac:dyDescent="0.25">
      <c r="A176" s="16"/>
      <c r="B176" s="17"/>
      <c r="C176" s="17"/>
      <c r="D176" s="17"/>
      <c r="E176" s="19"/>
      <c r="F176" s="19"/>
      <c r="G176" s="17"/>
      <c r="H176" s="17"/>
      <c r="I176" s="17"/>
      <c r="J176" s="17"/>
      <c r="K176" s="17"/>
      <c r="L176" s="17"/>
      <c r="M176" s="17"/>
      <c r="N176" s="17"/>
      <c r="O176" s="17"/>
    </row>
    <row r="177" spans="1:15" x14ac:dyDescent="0.25">
      <c r="A177" s="16"/>
      <c r="B177" s="17"/>
      <c r="C177" s="17"/>
      <c r="D177" s="17"/>
      <c r="E177" s="19"/>
      <c r="F177" s="19"/>
      <c r="G177" s="17"/>
      <c r="H177" s="17"/>
      <c r="I177" s="17"/>
      <c r="J177" s="17"/>
      <c r="K177" s="17"/>
      <c r="L177" s="17"/>
      <c r="M177" s="17"/>
      <c r="N177" s="17"/>
      <c r="O177" s="17"/>
    </row>
    <row r="178" spans="1:15" x14ac:dyDescent="0.25">
      <c r="A178" s="16"/>
      <c r="B178" s="17"/>
      <c r="C178" s="17"/>
      <c r="D178" s="17"/>
      <c r="E178" s="19"/>
      <c r="F178" s="19"/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1:15" x14ac:dyDescent="0.25">
      <c r="A179" s="16"/>
      <c r="B179" s="17"/>
      <c r="C179" s="17"/>
      <c r="D179" s="17"/>
      <c r="E179" s="19"/>
      <c r="F179" s="19"/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1:15" x14ac:dyDescent="0.25">
      <c r="A180" s="16"/>
      <c r="B180" s="17"/>
      <c r="C180" s="17"/>
      <c r="D180" s="17"/>
      <c r="E180" s="19"/>
      <c r="F180" s="19"/>
      <c r="G180" s="17"/>
      <c r="H180" s="17"/>
      <c r="I180" s="17"/>
      <c r="J180" s="17"/>
      <c r="K180" s="17"/>
      <c r="L180" s="17"/>
      <c r="M180" s="17"/>
      <c r="N180" s="17"/>
      <c r="O180" s="17"/>
    </row>
    <row r="181" spans="1:15" x14ac:dyDescent="0.25">
      <c r="A181" s="16"/>
      <c r="B181" s="17"/>
      <c r="C181" s="17"/>
      <c r="D181" s="17"/>
      <c r="E181" s="19"/>
      <c r="F181" s="19"/>
      <c r="G181" s="17"/>
      <c r="H181" s="17"/>
      <c r="I181" s="17"/>
      <c r="J181" s="17"/>
      <c r="K181" s="17"/>
      <c r="L181" s="17"/>
      <c r="M181" s="17"/>
      <c r="N181" s="17"/>
      <c r="O181" s="17"/>
    </row>
    <row r="182" spans="1:15" x14ac:dyDescent="0.25">
      <c r="A182" s="16"/>
      <c r="B182" s="17"/>
      <c r="C182" s="17"/>
      <c r="D182" s="17"/>
      <c r="E182" s="19"/>
      <c r="F182" s="19"/>
      <c r="G182" s="17"/>
      <c r="H182" s="17"/>
      <c r="I182" s="17"/>
      <c r="J182" s="17"/>
      <c r="K182" s="17"/>
      <c r="L182" s="17"/>
      <c r="M182" s="17"/>
      <c r="N182" s="17"/>
      <c r="O182" s="17"/>
    </row>
    <row r="183" spans="1:15" x14ac:dyDescent="0.25">
      <c r="A183" s="16"/>
      <c r="B183" s="17"/>
      <c r="C183" s="17"/>
      <c r="D183" s="17"/>
      <c r="E183" s="19"/>
      <c r="F183" s="19"/>
      <c r="G183" s="17"/>
      <c r="H183" s="17"/>
      <c r="I183" s="17"/>
      <c r="J183" s="17"/>
      <c r="K183" s="17"/>
      <c r="L183" s="17"/>
      <c r="M183" s="17"/>
      <c r="N183" s="17"/>
      <c r="O183" s="17"/>
    </row>
    <row r="184" spans="1:15" x14ac:dyDescent="0.25">
      <c r="A184" s="16"/>
      <c r="B184" s="17"/>
      <c r="C184" s="17"/>
      <c r="D184" s="17"/>
      <c r="E184" s="19"/>
      <c r="F184" s="19"/>
      <c r="G184" s="17"/>
      <c r="H184" s="17"/>
      <c r="I184" s="17"/>
      <c r="J184" s="17"/>
      <c r="K184" s="17"/>
      <c r="L184" s="17"/>
      <c r="M184" s="17"/>
      <c r="N184" s="17"/>
      <c r="O184" s="17"/>
    </row>
    <row r="185" spans="1:15" x14ac:dyDescent="0.25">
      <c r="A185" s="16"/>
      <c r="B185" s="17"/>
      <c r="C185" s="17"/>
      <c r="D185" s="17"/>
      <c r="E185" s="19"/>
      <c r="F185" s="19"/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1:15" x14ac:dyDescent="0.25">
      <c r="A186" s="16"/>
      <c r="B186" s="17"/>
      <c r="C186" s="17"/>
      <c r="D186" s="17"/>
      <c r="E186" s="19"/>
      <c r="F186" s="19"/>
      <c r="G186" s="17"/>
      <c r="H186" s="17"/>
      <c r="I186" s="17"/>
      <c r="J186" s="17"/>
      <c r="K186" s="17"/>
      <c r="L186" s="17"/>
      <c r="M186" s="17"/>
      <c r="N186" s="17"/>
      <c r="O186" s="17"/>
    </row>
    <row r="187" spans="1:15" x14ac:dyDescent="0.25">
      <c r="A187" s="16"/>
      <c r="B187" s="17"/>
      <c r="C187" s="17"/>
      <c r="D187" s="17"/>
      <c r="E187" s="19"/>
      <c r="F187" s="19"/>
      <c r="G187" s="17"/>
      <c r="H187" s="17"/>
      <c r="I187" s="17"/>
      <c r="J187" s="17"/>
      <c r="K187" s="17"/>
      <c r="L187" s="17"/>
      <c r="M187" s="17"/>
      <c r="N187" s="17"/>
      <c r="O187" s="17"/>
    </row>
    <row r="188" spans="1:15" x14ac:dyDescent="0.25">
      <c r="A188" s="16"/>
      <c r="B188" s="17"/>
      <c r="C188" s="17"/>
      <c r="D188" s="17"/>
      <c r="E188" s="19"/>
      <c r="F188" s="19"/>
      <c r="G188" s="17"/>
      <c r="H188" s="17"/>
      <c r="I188" s="17"/>
      <c r="J188" s="17"/>
      <c r="K188" s="17"/>
      <c r="L188" s="17"/>
      <c r="M188" s="17"/>
      <c r="N188" s="17"/>
      <c r="O188" s="17"/>
    </row>
    <row r="189" spans="1:15" x14ac:dyDescent="0.25">
      <c r="A189" s="16"/>
      <c r="B189" s="17"/>
      <c r="C189" s="17"/>
      <c r="D189" s="17"/>
      <c r="E189" s="19"/>
      <c r="F189" s="19"/>
      <c r="G189" s="17"/>
      <c r="H189" s="17"/>
      <c r="I189" s="17"/>
      <c r="J189" s="17"/>
      <c r="K189" s="17"/>
      <c r="L189" s="17"/>
      <c r="M189" s="17"/>
      <c r="N189" s="17"/>
      <c r="O189" s="17"/>
    </row>
    <row r="190" spans="1:15" x14ac:dyDescent="0.25">
      <c r="A190" s="16"/>
      <c r="B190" s="17"/>
      <c r="C190" s="17"/>
      <c r="D190" s="17"/>
      <c r="E190" s="19"/>
      <c r="F190" s="19"/>
      <c r="G190" s="17"/>
      <c r="H190" s="17"/>
      <c r="I190" s="17"/>
      <c r="J190" s="17"/>
      <c r="K190" s="17"/>
      <c r="L190" s="17"/>
      <c r="M190" s="17"/>
      <c r="N190" s="17"/>
      <c r="O190" s="17"/>
    </row>
    <row r="191" spans="1:15" x14ac:dyDescent="0.25">
      <c r="A191" s="16"/>
      <c r="B191" s="17"/>
      <c r="C191" s="17"/>
      <c r="D191" s="17"/>
      <c r="E191" s="19"/>
      <c r="F191" s="19"/>
      <c r="G191" s="17"/>
      <c r="H191" s="17"/>
      <c r="I191" s="17"/>
      <c r="J191" s="17"/>
      <c r="K191" s="17"/>
      <c r="L191" s="17"/>
      <c r="M191" s="17"/>
      <c r="N191" s="17"/>
      <c r="O191" s="17"/>
    </row>
    <row r="192" spans="1:15" x14ac:dyDescent="0.25">
      <c r="A192" s="16"/>
      <c r="B192" s="17"/>
      <c r="C192" s="17"/>
      <c r="D192" s="17"/>
      <c r="E192" s="19"/>
      <c r="F192" s="19"/>
      <c r="G192" s="17"/>
      <c r="H192" s="17"/>
      <c r="I192" s="17"/>
      <c r="J192" s="17"/>
      <c r="K192" s="17"/>
      <c r="L192" s="17"/>
      <c r="M192" s="17"/>
      <c r="N192" s="17"/>
      <c r="O192" s="17"/>
    </row>
    <row r="193" spans="1:15" x14ac:dyDescent="0.25">
      <c r="A193" s="16"/>
      <c r="B193" s="17"/>
      <c r="C193" s="17"/>
      <c r="D193" s="17"/>
      <c r="E193" s="19"/>
      <c r="F193" s="19"/>
      <c r="G193" s="17"/>
      <c r="H193" s="17"/>
      <c r="I193" s="17"/>
      <c r="J193" s="17"/>
      <c r="K193" s="17"/>
      <c r="L193" s="17"/>
      <c r="M193" s="17"/>
      <c r="N193" s="17"/>
      <c r="O193" s="17"/>
    </row>
    <row r="194" spans="1:15" x14ac:dyDescent="0.25">
      <c r="A194" s="16"/>
      <c r="B194" s="17"/>
      <c r="C194" s="17"/>
      <c r="D194" s="17"/>
      <c r="E194" s="19"/>
      <c r="F194" s="19"/>
      <c r="G194" s="17"/>
      <c r="H194" s="17"/>
      <c r="I194" s="17"/>
      <c r="J194" s="17"/>
      <c r="K194" s="17"/>
      <c r="L194" s="17"/>
      <c r="M194" s="17"/>
      <c r="N194" s="17"/>
      <c r="O194" s="17"/>
    </row>
    <row r="195" spans="1:15" x14ac:dyDescent="0.25">
      <c r="A195" s="16"/>
      <c r="B195" s="17"/>
      <c r="C195" s="17"/>
      <c r="D195" s="17"/>
      <c r="E195" s="19"/>
      <c r="F195" s="19"/>
      <c r="G195" s="17"/>
      <c r="H195" s="17"/>
      <c r="I195" s="17"/>
      <c r="J195" s="17"/>
      <c r="K195" s="17"/>
      <c r="L195" s="17"/>
      <c r="M195" s="17"/>
      <c r="N195" s="17"/>
      <c r="O195" s="17"/>
    </row>
    <row r="196" spans="1:15" x14ac:dyDescent="0.25">
      <c r="A196" s="16"/>
      <c r="B196" s="17"/>
      <c r="C196" s="17"/>
      <c r="D196" s="17"/>
      <c r="E196" s="19"/>
      <c r="F196" s="19"/>
      <c r="G196" s="17"/>
      <c r="H196" s="17"/>
      <c r="I196" s="17"/>
      <c r="J196" s="17"/>
      <c r="K196" s="17"/>
      <c r="L196" s="17"/>
      <c r="M196" s="17"/>
      <c r="N196" s="17"/>
      <c r="O196" s="17"/>
    </row>
    <row r="197" spans="1:15" x14ac:dyDescent="0.25">
      <c r="A197" s="16"/>
      <c r="B197" s="17"/>
      <c r="C197" s="17"/>
      <c r="D197" s="17"/>
      <c r="E197" s="19"/>
      <c r="F197" s="19"/>
      <c r="G197" s="17"/>
      <c r="H197" s="17"/>
      <c r="I197" s="17"/>
      <c r="J197" s="17"/>
      <c r="K197" s="17"/>
      <c r="L197" s="17"/>
      <c r="M197" s="17"/>
      <c r="N197" s="17"/>
      <c r="O197" s="17"/>
    </row>
    <row r="198" spans="1:15" x14ac:dyDescent="0.25">
      <c r="A198" s="16"/>
      <c r="B198" s="17"/>
      <c r="C198" s="17"/>
      <c r="D198" s="17"/>
      <c r="E198" s="19"/>
      <c r="F198" s="19"/>
      <c r="G198" s="17"/>
      <c r="H198" s="17"/>
      <c r="I198" s="17"/>
      <c r="J198" s="17"/>
      <c r="K198" s="17"/>
      <c r="L198" s="17"/>
      <c r="M198" s="17"/>
      <c r="N198" s="17"/>
      <c r="O198" s="17"/>
    </row>
    <row r="199" spans="1:15" x14ac:dyDescent="0.25">
      <c r="A199" s="16"/>
      <c r="B199" s="17"/>
      <c r="C199" s="17"/>
      <c r="D199" s="17"/>
      <c r="E199" s="19"/>
      <c r="F199" s="19"/>
      <c r="G199" s="17"/>
      <c r="H199" s="17"/>
      <c r="I199" s="17"/>
      <c r="J199" s="17"/>
      <c r="K199" s="17"/>
      <c r="L199" s="17"/>
      <c r="M199" s="17"/>
      <c r="N199" s="17"/>
      <c r="O199" s="17"/>
    </row>
    <row r="200" spans="1:15" x14ac:dyDescent="0.25">
      <c r="A200" s="16"/>
      <c r="B200" s="17"/>
      <c r="C200" s="17"/>
      <c r="D200" s="17"/>
      <c r="E200" s="19"/>
      <c r="F200" s="19"/>
      <c r="G200" s="17"/>
      <c r="H200" s="17"/>
      <c r="I200" s="17"/>
      <c r="J200" s="17"/>
      <c r="K200" s="17"/>
      <c r="L200" s="17"/>
      <c r="M200" s="17"/>
      <c r="N200" s="17"/>
      <c r="O200" s="17"/>
    </row>
    <row r="201" spans="1:15" x14ac:dyDescent="0.25">
      <c r="A201" s="16"/>
      <c r="B201" s="17"/>
      <c r="C201" s="17"/>
      <c r="D201" s="17"/>
      <c r="E201" s="19"/>
      <c r="F201" s="19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 x14ac:dyDescent="0.25">
      <c r="A202" s="16"/>
      <c r="B202" s="17"/>
      <c r="C202" s="17"/>
      <c r="D202" s="17"/>
      <c r="E202" s="19"/>
      <c r="F202" s="19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 x14ac:dyDescent="0.25">
      <c r="A203" s="16"/>
      <c r="B203" s="17"/>
      <c r="C203" s="17"/>
      <c r="D203" s="17"/>
      <c r="E203" s="19"/>
      <c r="F203" s="19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5">
      <c r="A204" s="16"/>
      <c r="B204" s="17"/>
      <c r="C204" s="17"/>
      <c r="D204" s="17"/>
      <c r="E204" s="19"/>
      <c r="F204" s="19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16"/>
      <c r="B205" s="17"/>
      <c r="C205" s="17"/>
      <c r="D205" s="17"/>
      <c r="E205" s="19"/>
      <c r="F205" s="19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16"/>
      <c r="B206" s="17"/>
      <c r="C206" s="17"/>
      <c r="D206" s="17"/>
      <c r="E206" s="19"/>
      <c r="F206" s="19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16"/>
      <c r="B207" s="17"/>
      <c r="C207" s="17"/>
      <c r="D207" s="17"/>
      <c r="E207" s="19"/>
      <c r="F207" s="19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16"/>
      <c r="B208" s="17"/>
      <c r="C208" s="17"/>
      <c r="D208" s="17"/>
      <c r="E208" s="19"/>
      <c r="F208" s="19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16"/>
      <c r="B209" s="17"/>
      <c r="C209" s="17"/>
      <c r="D209" s="17"/>
      <c r="E209" s="19"/>
      <c r="F209" s="19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16"/>
      <c r="B210" s="17"/>
      <c r="C210" s="17"/>
      <c r="D210" s="17"/>
      <c r="E210" s="19"/>
      <c r="F210" s="19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16"/>
      <c r="B211" s="17"/>
      <c r="C211" s="17"/>
      <c r="D211" s="17"/>
      <c r="E211" s="19"/>
      <c r="F211" s="19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16"/>
      <c r="B212" s="17"/>
      <c r="C212" s="17"/>
      <c r="D212" s="17"/>
      <c r="E212" s="19"/>
      <c r="F212" s="19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16"/>
      <c r="B213" s="17"/>
      <c r="C213" s="17"/>
      <c r="D213" s="17"/>
      <c r="E213" s="19"/>
      <c r="F213" s="19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16"/>
      <c r="B214" s="17"/>
      <c r="C214" s="17"/>
      <c r="D214" s="17"/>
      <c r="E214" s="19"/>
      <c r="F214" s="19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16"/>
      <c r="B215" s="17"/>
      <c r="C215" s="17"/>
      <c r="D215" s="17"/>
      <c r="E215" s="19"/>
      <c r="F215" s="19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16"/>
      <c r="B216" s="17"/>
      <c r="C216" s="17"/>
      <c r="D216" s="17"/>
      <c r="E216" s="19"/>
      <c r="F216" s="19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16"/>
      <c r="B217" s="17"/>
      <c r="C217" s="17"/>
      <c r="D217" s="17"/>
      <c r="E217" s="19"/>
      <c r="F217" s="19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16"/>
      <c r="B218" s="17"/>
      <c r="C218" s="17"/>
      <c r="D218" s="17"/>
      <c r="E218" s="19"/>
      <c r="F218" s="19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16"/>
      <c r="B219" s="17"/>
      <c r="C219" s="17"/>
      <c r="D219" s="17"/>
      <c r="E219" s="19"/>
      <c r="F219" s="19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16"/>
      <c r="B220" s="17"/>
      <c r="C220" s="17"/>
      <c r="D220" s="17"/>
      <c r="E220" s="19"/>
      <c r="F220" s="19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16"/>
      <c r="B221" s="17"/>
      <c r="C221" s="17"/>
      <c r="D221" s="17"/>
      <c r="E221" s="19"/>
      <c r="F221" s="19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16"/>
      <c r="B222" s="17"/>
      <c r="C222" s="17"/>
      <c r="D222" s="17"/>
      <c r="E222" s="19"/>
      <c r="F222" s="19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16"/>
      <c r="B223" s="17"/>
      <c r="C223" s="17"/>
      <c r="D223" s="17"/>
      <c r="E223" s="19"/>
      <c r="F223" s="19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16"/>
      <c r="B224" s="17"/>
      <c r="C224" s="17"/>
      <c r="D224" s="17"/>
      <c r="E224" s="19"/>
      <c r="F224" s="19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16"/>
      <c r="B225" s="17"/>
      <c r="C225" s="17"/>
      <c r="D225" s="17"/>
      <c r="E225" s="19"/>
      <c r="F225" s="19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16"/>
      <c r="B226" s="17"/>
      <c r="C226" s="17"/>
      <c r="D226" s="17"/>
      <c r="E226" s="19"/>
      <c r="F226" s="19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16"/>
      <c r="B227" s="17"/>
      <c r="C227" s="17"/>
      <c r="D227" s="17"/>
      <c r="E227" s="19"/>
      <c r="F227" s="19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16"/>
      <c r="B228" s="17"/>
      <c r="C228" s="17"/>
      <c r="D228" s="17"/>
      <c r="E228" s="19"/>
      <c r="F228" s="19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16"/>
      <c r="B229" s="17"/>
      <c r="C229" s="17"/>
      <c r="D229" s="17"/>
      <c r="E229" s="19"/>
      <c r="F229" s="19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16"/>
      <c r="B230" s="17"/>
      <c r="C230" s="17"/>
      <c r="D230" s="17"/>
      <c r="E230" s="19"/>
      <c r="F230" s="19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16"/>
      <c r="B231" s="17"/>
      <c r="C231" s="17"/>
      <c r="D231" s="17"/>
      <c r="E231" s="19"/>
      <c r="F231" s="19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16"/>
      <c r="B232" s="17"/>
      <c r="C232" s="17"/>
      <c r="D232" s="17"/>
      <c r="E232" s="19"/>
      <c r="F232" s="19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16"/>
      <c r="B233" s="17"/>
      <c r="C233" s="17"/>
      <c r="D233" s="17"/>
      <c r="E233" s="19"/>
      <c r="F233" s="19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16"/>
      <c r="B234" s="17"/>
      <c r="C234" s="17"/>
      <c r="D234" s="17"/>
      <c r="E234" s="19"/>
      <c r="F234" s="19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16"/>
      <c r="B235" s="17"/>
      <c r="C235" s="17"/>
      <c r="D235" s="17"/>
      <c r="E235" s="19"/>
      <c r="F235" s="19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16"/>
      <c r="B236" s="17"/>
      <c r="C236" s="17"/>
      <c r="D236" s="17"/>
      <c r="E236" s="19"/>
      <c r="F236" s="19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16"/>
      <c r="B237" s="17"/>
      <c r="C237" s="17"/>
      <c r="D237" s="17"/>
      <c r="E237" s="19"/>
      <c r="F237" s="19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16"/>
      <c r="B238" s="17"/>
      <c r="C238" s="17"/>
      <c r="D238" s="17"/>
      <c r="E238" s="19"/>
      <c r="F238" s="19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16"/>
      <c r="B239" s="17"/>
      <c r="C239" s="17"/>
      <c r="D239" s="17"/>
      <c r="E239" s="19"/>
      <c r="F239" s="19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16"/>
      <c r="B240" s="17"/>
      <c r="C240" s="17"/>
      <c r="D240" s="17"/>
      <c r="E240" s="19"/>
      <c r="F240" s="19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16"/>
      <c r="B241" s="17"/>
      <c r="C241" s="17"/>
      <c r="D241" s="17"/>
      <c r="E241" s="19"/>
      <c r="F241" s="19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16"/>
      <c r="B242" s="17"/>
      <c r="C242" s="17"/>
      <c r="D242" s="17"/>
      <c r="E242" s="19"/>
      <c r="F242" s="19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16"/>
      <c r="B243" s="17"/>
      <c r="C243" s="17"/>
      <c r="D243" s="17"/>
      <c r="E243" s="19"/>
      <c r="F243" s="19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16"/>
      <c r="B244" s="17"/>
      <c r="C244" s="17"/>
      <c r="D244" s="17"/>
      <c r="E244" s="19"/>
      <c r="F244" s="19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16"/>
      <c r="B245" s="17"/>
      <c r="C245" s="17"/>
      <c r="D245" s="17"/>
      <c r="E245" s="19"/>
      <c r="F245" s="19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16"/>
      <c r="B246" s="17"/>
      <c r="C246" s="17"/>
      <c r="D246" s="17"/>
      <c r="E246" s="19"/>
      <c r="F246" s="19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16"/>
      <c r="B247" s="17"/>
      <c r="C247" s="17"/>
      <c r="D247" s="17"/>
      <c r="E247" s="19"/>
      <c r="F247" s="19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16"/>
      <c r="B248" s="17"/>
      <c r="C248" s="17"/>
      <c r="D248" s="17"/>
      <c r="E248" s="19"/>
      <c r="F248" s="19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16"/>
      <c r="B249" s="17"/>
      <c r="C249" s="17"/>
      <c r="D249" s="17"/>
      <c r="E249" s="19"/>
      <c r="F249" s="19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16"/>
      <c r="B250" s="17"/>
      <c r="C250" s="17"/>
      <c r="D250" s="17"/>
      <c r="E250" s="19"/>
      <c r="F250" s="19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16"/>
      <c r="B251" s="17"/>
      <c r="C251" s="17"/>
      <c r="D251" s="17"/>
      <c r="E251" s="19"/>
      <c r="F251" s="19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16"/>
      <c r="B252" s="17"/>
      <c r="C252" s="17"/>
      <c r="D252" s="17"/>
      <c r="E252" s="19"/>
      <c r="F252" s="19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16"/>
      <c r="B253" s="17"/>
      <c r="C253" s="17"/>
      <c r="D253" s="17"/>
      <c r="E253" s="19"/>
      <c r="F253" s="19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16"/>
      <c r="B254" s="17"/>
      <c r="C254" s="17"/>
      <c r="D254" s="17"/>
      <c r="E254" s="19"/>
      <c r="F254" s="19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16"/>
      <c r="B255" s="17"/>
      <c r="C255" s="17"/>
      <c r="D255" s="17"/>
      <c r="E255" s="19"/>
      <c r="F255" s="19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16"/>
      <c r="B256" s="17"/>
      <c r="C256" s="17"/>
      <c r="D256" s="17"/>
      <c r="E256" s="19"/>
      <c r="F256" s="19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16"/>
      <c r="B257" s="17"/>
      <c r="C257" s="17"/>
      <c r="D257" s="17"/>
      <c r="E257" s="19"/>
      <c r="F257" s="19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16"/>
      <c r="B258" s="17"/>
      <c r="C258" s="17"/>
      <c r="D258" s="17"/>
      <c r="E258" s="19"/>
      <c r="F258" s="19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16"/>
      <c r="B259" s="17"/>
      <c r="C259" s="17"/>
      <c r="D259" s="17"/>
      <c r="E259" s="19"/>
      <c r="F259" s="19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16"/>
      <c r="B260" s="17"/>
      <c r="C260" s="17"/>
      <c r="D260" s="17"/>
      <c r="E260" s="19"/>
      <c r="F260" s="19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16"/>
      <c r="B261" s="17"/>
      <c r="C261" s="17"/>
      <c r="D261" s="17"/>
      <c r="E261" s="19"/>
      <c r="F261" s="19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16"/>
      <c r="B262" s="17"/>
      <c r="C262" s="17"/>
      <c r="D262" s="17"/>
      <c r="E262" s="19"/>
      <c r="F262" s="19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16"/>
      <c r="B263" s="17"/>
      <c r="C263" s="17"/>
      <c r="D263" s="17"/>
      <c r="E263" s="19"/>
      <c r="F263" s="19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16"/>
      <c r="B264" s="17"/>
      <c r="C264" s="17"/>
      <c r="D264" s="17"/>
      <c r="E264" s="19"/>
      <c r="F264" s="19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16"/>
      <c r="B265" s="17"/>
      <c r="C265" s="17"/>
      <c r="D265" s="17"/>
      <c r="E265" s="19"/>
      <c r="F265" s="19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16"/>
      <c r="B266" s="17"/>
      <c r="C266" s="17"/>
      <c r="D266" s="17"/>
      <c r="E266" s="19"/>
      <c r="F266" s="19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16"/>
      <c r="B267" s="17"/>
      <c r="C267" s="17"/>
      <c r="D267" s="17"/>
      <c r="E267" s="19"/>
      <c r="F267" s="19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16"/>
      <c r="B268" s="17"/>
      <c r="C268" s="17"/>
      <c r="D268" s="17"/>
      <c r="E268" s="19"/>
      <c r="F268" s="19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16"/>
      <c r="B269" s="17"/>
      <c r="C269" s="17"/>
      <c r="D269" s="17"/>
      <c r="E269" s="19"/>
      <c r="F269" s="19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16"/>
      <c r="B270" s="17"/>
      <c r="C270" s="17"/>
      <c r="D270" s="17"/>
      <c r="E270" s="19"/>
      <c r="F270" s="19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16"/>
      <c r="B271" s="17"/>
      <c r="C271" s="17"/>
      <c r="D271" s="17"/>
      <c r="E271" s="19"/>
      <c r="F271" s="19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x14ac:dyDescent="0.25">
      <c r="A272" s="16"/>
      <c r="B272" s="17"/>
      <c r="C272" s="17"/>
      <c r="D272" s="17"/>
      <c r="E272" s="19"/>
      <c r="F272" s="19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x14ac:dyDescent="0.25">
      <c r="A273" s="16"/>
      <c r="B273" s="17"/>
      <c r="C273" s="17"/>
      <c r="D273" s="17"/>
      <c r="E273" s="19"/>
      <c r="F273" s="19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x14ac:dyDescent="0.25">
      <c r="A274" s="16"/>
      <c r="B274" s="17"/>
      <c r="C274" s="17"/>
      <c r="D274" s="17"/>
      <c r="E274" s="19"/>
      <c r="F274" s="19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1:15" x14ac:dyDescent="0.25">
      <c r="A275" s="16"/>
      <c r="B275" s="17"/>
      <c r="C275" s="17"/>
      <c r="D275" s="17"/>
      <c r="E275" s="19"/>
      <c r="F275" s="19"/>
      <c r="G275" s="17"/>
      <c r="H275" s="17"/>
      <c r="I275" s="17"/>
      <c r="J275" s="17"/>
      <c r="K275" s="17"/>
      <c r="L275" s="17"/>
      <c r="M275" s="17"/>
      <c r="N275" s="17"/>
      <c r="O275" s="17"/>
    </row>
    <row r="276" spans="1:15" x14ac:dyDescent="0.25">
      <c r="A276" s="16"/>
      <c r="B276" s="17"/>
      <c r="C276" s="17"/>
      <c r="D276" s="17"/>
      <c r="E276" s="19"/>
      <c r="F276" s="19"/>
      <c r="G276" s="17"/>
      <c r="H276" s="17"/>
      <c r="I276" s="17"/>
      <c r="J276" s="17"/>
      <c r="K276" s="17"/>
      <c r="L276" s="17"/>
      <c r="M276" s="17"/>
      <c r="N276" s="17"/>
      <c r="O276" s="17"/>
    </row>
    <row r="277" spans="1:15" x14ac:dyDescent="0.25">
      <c r="A277" s="16"/>
      <c r="B277" s="17"/>
      <c r="C277" s="17"/>
      <c r="D277" s="17"/>
      <c r="E277" s="19"/>
      <c r="F277" s="19"/>
      <c r="G277" s="17"/>
      <c r="H277" s="17"/>
      <c r="I277" s="17"/>
      <c r="J277" s="17"/>
      <c r="K277" s="17"/>
      <c r="L277" s="17"/>
      <c r="M277" s="17"/>
      <c r="N277" s="17"/>
      <c r="O277" s="17"/>
    </row>
    <row r="278" spans="1:15" x14ac:dyDescent="0.25">
      <c r="A278" s="16"/>
      <c r="B278" s="17"/>
      <c r="C278" s="17"/>
      <c r="D278" s="17"/>
      <c r="E278" s="19"/>
      <c r="F278" s="19"/>
      <c r="G278" s="17"/>
      <c r="H278" s="17"/>
      <c r="I278" s="17"/>
      <c r="J278" s="17"/>
      <c r="K278" s="17"/>
      <c r="L278" s="17"/>
      <c r="M278" s="17"/>
      <c r="N278" s="17"/>
      <c r="O278" s="17"/>
    </row>
    <row r="279" spans="1:15" x14ac:dyDescent="0.25">
      <c r="A279" s="16"/>
      <c r="B279" s="17"/>
      <c r="C279" s="17"/>
      <c r="D279" s="17"/>
      <c r="E279" s="19"/>
      <c r="F279" s="19"/>
      <c r="G279" s="17"/>
      <c r="H279" s="17"/>
      <c r="I279" s="17"/>
      <c r="J279" s="17"/>
      <c r="K279" s="17"/>
      <c r="L279" s="17"/>
      <c r="M279" s="17"/>
      <c r="N279" s="17"/>
      <c r="O279" s="17"/>
    </row>
    <row r="280" spans="1:15" x14ac:dyDescent="0.25">
      <c r="A280" s="16"/>
      <c r="B280" s="17"/>
      <c r="C280" s="17"/>
      <c r="D280" s="17"/>
      <c r="E280" s="19"/>
      <c r="F280" s="19"/>
      <c r="G280" s="17"/>
      <c r="H280" s="17"/>
      <c r="I280" s="17"/>
      <c r="J280" s="17"/>
      <c r="K280" s="17"/>
      <c r="L280" s="17"/>
      <c r="M280" s="17"/>
      <c r="N280" s="17"/>
      <c r="O280" s="17"/>
    </row>
    <row r="281" spans="1:15" x14ac:dyDescent="0.25">
      <c r="A281" s="16"/>
      <c r="B281" s="17"/>
      <c r="C281" s="17"/>
      <c r="D281" s="17"/>
      <c r="E281" s="19"/>
      <c r="F281" s="19"/>
      <c r="G281" s="17"/>
      <c r="H281" s="17"/>
      <c r="I281" s="17"/>
      <c r="J281" s="17"/>
      <c r="K281" s="17"/>
      <c r="L281" s="17"/>
      <c r="M281" s="17"/>
      <c r="N281" s="17"/>
      <c r="O281" s="17"/>
    </row>
    <row r="282" spans="1:15" x14ac:dyDescent="0.25">
      <c r="A282" s="16"/>
      <c r="B282" s="17"/>
      <c r="C282" s="17"/>
      <c r="D282" s="17"/>
      <c r="E282" s="19"/>
      <c r="F282" s="19"/>
      <c r="G282" s="17"/>
      <c r="H282" s="17"/>
      <c r="I282" s="17"/>
      <c r="J282" s="17"/>
      <c r="K282" s="17"/>
      <c r="L282" s="17"/>
      <c r="M282" s="17"/>
      <c r="N282" s="17"/>
      <c r="O282" s="17"/>
    </row>
    <row r="283" spans="1:15" x14ac:dyDescent="0.25">
      <c r="A283" s="16"/>
      <c r="B283" s="17"/>
      <c r="C283" s="17"/>
      <c r="D283" s="17"/>
      <c r="E283" s="19"/>
      <c r="F283" s="19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 x14ac:dyDescent="0.25">
      <c r="A284" s="16"/>
      <c r="B284" s="17"/>
      <c r="C284" s="17"/>
      <c r="D284" s="17"/>
      <c r="E284" s="19"/>
      <c r="F284" s="19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 x14ac:dyDescent="0.25">
      <c r="A285" s="16"/>
      <c r="B285" s="17"/>
      <c r="C285" s="17"/>
      <c r="D285" s="17"/>
      <c r="E285" s="19"/>
      <c r="F285" s="19"/>
      <c r="G285" s="17"/>
      <c r="H285" s="17"/>
      <c r="I285" s="17"/>
      <c r="J285" s="17"/>
      <c r="K285" s="17"/>
      <c r="L285" s="17"/>
      <c r="M285" s="17"/>
      <c r="N285" s="17"/>
      <c r="O285" s="17"/>
    </row>
    <row r="286" spans="1:15" x14ac:dyDescent="0.25">
      <c r="A286" s="16"/>
      <c r="B286" s="17"/>
      <c r="C286" s="17"/>
      <c r="D286" s="17"/>
      <c r="E286" s="19"/>
      <c r="F286" s="19"/>
      <c r="G286" s="17"/>
      <c r="H286" s="17"/>
      <c r="I286" s="17"/>
      <c r="J286" s="17"/>
      <c r="K286" s="17"/>
      <c r="L286" s="17"/>
      <c r="M286" s="17"/>
      <c r="N286" s="17"/>
      <c r="O286" s="17"/>
    </row>
    <row r="287" spans="1:15" x14ac:dyDescent="0.25">
      <c r="A287" s="16"/>
      <c r="B287" s="17"/>
      <c r="C287" s="17"/>
      <c r="D287" s="17"/>
      <c r="E287" s="19"/>
      <c r="F287" s="19"/>
      <c r="G287" s="17"/>
      <c r="H287" s="17"/>
      <c r="I287" s="17"/>
      <c r="J287" s="17"/>
      <c r="K287" s="17"/>
      <c r="L287" s="17"/>
      <c r="M287" s="17"/>
      <c r="N287" s="17"/>
      <c r="O287" s="17"/>
    </row>
    <row r="288" spans="1:15" x14ac:dyDescent="0.25">
      <c r="A288" s="16"/>
      <c r="B288" s="17"/>
      <c r="C288" s="17"/>
      <c r="D288" s="17"/>
      <c r="E288" s="19"/>
      <c r="F288" s="19"/>
      <c r="G288" s="17"/>
      <c r="H288" s="17"/>
      <c r="I288" s="17"/>
      <c r="J288" s="17"/>
      <c r="K288" s="17"/>
      <c r="L288" s="17"/>
      <c r="M288" s="17"/>
      <c r="N288" s="17"/>
      <c r="O288" s="17"/>
    </row>
    <row r="289" spans="1:15" x14ac:dyDescent="0.25">
      <c r="A289" s="16"/>
      <c r="B289" s="17"/>
      <c r="C289" s="17"/>
      <c r="D289" s="17"/>
      <c r="E289" s="19"/>
      <c r="F289" s="19"/>
      <c r="G289" s="17"/>
      <c r="H289" s="17"/>
      <c r="I289" s="17"/>
      <c r="J289" s="17"/>
      <c r="K289" s="17"/>
      <c r="L289" s="17"/>
      <c r="M289" s="17"/>
      <c r="N289" s="17"/>
      <c r="O289" s="17"/>
    </row>
    <row r="290" spans="1:15" x14ac:dyDescent="0.25">
      <c r="A290" s="16"/>
      <c r="B290" s="17"/>
      <c r="C290" s="17"/>
      <c r="D290" s="17"/>
      <c r="E290" s="19"/>
      <c r="F290" s="19"/>
      <c r="G290" s="17"/>
      <c r="H290" s="17"/>
      <c r="I290" s="17"/>
      <c r="J290" s="17"/>
      <c r="K290" s="17"/>
      <c r="L290" s="17"/>
      <c r="M290" s="17"/>
      <c r="N290" s="17"/>
      <c r="O290" s="17"/>
    </row>
    <row r="291" spans="1:15" x14ac:dyDescent="0.25">
      <c r="A291" s="16"/>
      <c r="B291" s="17"/>
      <c r="C291" s="17"/>
      <c r="D291" s="17"/>
      <c r="E291" s="19"/>
      <c r="F291" s="19"/>
      <c r="G291" s="17"/>
      <c r="H291" s="17"/>
      <c r="I291" s="17"/>
      <c r="J291" s="17"/>
      <c r="K291" s="17"/>
      <c r="L291" s="17"/>
      <c r="M291" s="17"/>
      <c r="N291" s="17"/>
      <c r="O291" s="17"/>
    </row>
    <row r="292" spans="1:15" x14ac:dyDescent="0.25">
      <c r="A292" s="16"/>
      <c r="B292" s="17"/>
      <c r="C292" s="17"/>
      <c r="D292" s="17"/>
      <c r="E292" s="19"/>
      <c r="F292" s="19"/>
      <c r="G292" s="17"/>
      <c r="H292" s="17"/>
      <c r="I292" s="17"/>
      <c r="J292" s="17"/>
      <c r="K292" s="17"/>
      <c r="L292" s="17"/>
      <c r="M292" s="17"/>
      <c r="N292" s="17"/>
      <c r="O292" s="17"/>
    </row>
    <row r="293" spans="1:15" x14ac:dyDescent="0.25">
      <c r="A293" s="16"/>
      <c r="B293" s="17"/>
      <c r="C293" s="17"/>
      <c r="D293" s="17"/>
      <c r="E293" s="19"/>
      <c r="F293" s="19"/>
      <c r="G293" s="17"/>
      <c r="H293" s="17"/>
      <c r="I293" s="17"/>
      <c r="J293" s="17"/>
      <c r="K293" s="17"/>
      <c r="L293" s="17"/>
      <c r="M293" s="17"/>
      <c r="N293" s="17"/>
      <c r="O293" s="17"/>
    </row>
    <row r="294" spans="1:15" x14ac:dyDescent="0.25">
      <c r="A294" s="16"/>
      <c r="B294" s="17"/>
      <c r="C294" s="17"/>
      <c r="D294" s="17"/>
      <c r="E294" s="19"/>
      <c r="F294" s="19"/>
      <c r="G294" s="17"/>
      <c r="H294" s="17"/>
      <c r="I294" s="17"/>
      <c r="J294" s="17"/>
      <c r="K294" s="17"/>
      <c r="L294" s="17"/>
      <c r="M294" s="17"/>
      <c r="N294" s="17"/>
      <c r="O294" s="17"/>
    </row>
    <row r="295" spans="1:15" x14ac:dyDescent="0.25">
      <c r="A295" s="16"/>
      <c r="B295" s="17"/>
      <c r="C295" s="17"/>
      <c r="D295" s="17"/>
      <c r="E295" s="19"/>
      <c r="F295" s="19"/>
      <c r="G295" s="17"/>
      <c r="H295" s="17"/>
      <c r="I295" s="17"/>
      <c r="J295" s="17"/>
      <c r="K295" s="17"/>
      <c r="L295" s="17"/>
      <c r="M295" s="17"/>
      <c r="N295" s="17"/>
      <c r="O295" s="17"/>
    </row>
    <row r="296" spans="1:15" x14ac:dyDescent="0.25">
      <c r="A296" s="16"/>
      <c r="B296" s="17"/>
      <c r="C296" s="17"/>
      <c r="D296" s="17"/>
      <c r="E296" s="19"/>
      <c r="F296" s="19"/>
      <c r="G296" s="17"/>
      <c r="H296" s="17"/>
      <c r="I296" s="17"/>
      <c r="J296" s="17"/>
      <c r="K296" s="17"/>
      <c r="L296" s="17"/>
      <c r="M296" s="17"/>
      <c r="N296" s="17"/>
      <c r="O296" s="17"/>
    </row>
    <row r="297" spans="1:15" x14ac:dyDescent="0.25">
      <c r="A297" s="16"/>
      <c r="B297" s="17"/>
      <c r="C297" s="17"/>
      <c r="D297" s="17"/>
      <c r="E297" s="19"/>
      <c r="F297" s="19"/>
      <c r="G297" s="17"/>
      <c r="H297" s="17"/>
      <c r="I297" s="17"/>
      <c r="J297" s="17"/>
      <c r="K297" s="17"/>
      <c r="L297" s="17"/>
      <c r="M297" s="17"/>
      <c r="N297" s="17"/>
      <c r="O297" s="17"/>
    </row>
    <row r="298" spans="1:15" x14ac:dyDescent="0.25">
      <c r="A298" s="16"/>
      <c r="B298" s="17"/>
      <c r="C298" s="17"/>
      <c r="D298" s="17"/>
      <c r="E298" s="19"/>
      <c r="F298" s="19"/>
      <c r="G298" s="17"/>
      <c r="H298" s="17"/>
      <c r="I298" s="17"/>
      <c r="J298" s="17"/>
      <c r="K298" s="17"/>
      <c r="L298" s="17"/>
      <c r="M298" s="17"/>
      <c r="N298" s="17"/>
      <c r="O298" s="17"/>
    </row>
    <row r="299" spans="1:15" x14ac:dyDescent="0.25">
      <c r="A299" s="16"/>
      <c r="B299" s="17"/>
      <c r="C299" s="17"/>
      <c r="D299" s="17"/>
      <c r="E299" s="19"/>
      <c r="F299" s="19"/>
      <c r="G299" s="17"/>
      <c r="H299" s="17"/>
      <c r="I299" s="17"/>
      <c r="J299" s="17"/>
      <c r="K299" s="17"/>
      <c r="L299" s="17"/>
      <c r="M299" s="17"/>
      <c r="N299" s="17"/>
      <c r="O299" s="17"/>
    </row>
    <row r="300" spans="1:15" x14ac:dyDescent="0.25">
      <c r="A300" s="16"/>
      <c r="B300" s="17"/>
      <c r="C300" s="17"/>
      <c r="D300" s="17"/>
      <c r="E300" s="19"/>
      <c r="F300" s="19"/>
      <c r="G300" s="17"/>
      <c r="H300" s="17"/>
      <c r="I300" s="17"/>
      <c r="J300" s="17"/>
      <c r="K300" s="17"/>
      <c r="L300" s="17"/>
      <c r="M300" s="17"/>
      <c r="N300" s="17"/>
      <c r="O300" s="17"/>
    </row>
    <row r="301" spans="1:15" x14ac:dyDescent="0.25">
      <c r="A301" s="16"/>
      <c r="B301" s="17"/>
      <c r="C301" s="17"/>
      <c r="D301" s="17"/>
      <c r="E301" s="19"/>
      <c r="F301" s="19"/>
      <c r="G301" s="17"/>
      <c r="H301" s="17"/>
      <c r="I301" s="17"/>
      <c r="J301" s="17"/>
      <c r="K301" s="17"/>
      <c r="L301" s="17"/>
      <c r="M301" s="17"/>
      <c r="N301" s="17"/>
      <c r="O301" s="17"/>
    </row>
    <row r="302" spans="1:15" x14ac:dyDescent="0.25">
      <c r="A302" s="16"/>
      <c r="B302" s="17"/>
      <c r="C302" s="17"/>
      <c r="D302" s="17"/>
      <c r="E302" s="19"/>
      <c r="F302" s="19"/>
      <c r="G302" s="17"/>
      <c r="H302" s="17"/>
      <c r="I302" s="17"/>
      <c r="J302" s="17"/>
      <c r="K302" s="17"/>
      <c r="L302" s="17"/>
      <c r="M302" s="17"/>
      <c r="N302" s="17"/>
      <c r="O302" s="17"/>
    </row>
    <row r="303" spans="1:15" x14ac:dyDescent="0.25">
      <c r="A303" s="16"/>
      <c r="B303" s="17"/>
      <c r="C303" s="17"/>
      <c r="D303" s="17"/>
      <c r="E303" s="19"/>
      <c r="F303" s="19"/>
      <c r="G303" s="17"/>
      <c r="H303" s="17"/>
      <c r="I303" s="17"/>
      <c r="J303" s="17"/>
      <c r="K303" s="17"/>
      <c r="L303" s="17"/>
      <c r="M303" s="17"/>
      <c r="N303" s="17"/>
      <c r="O303" s="17"/>
    </row>
    <row r="304" spans="1:15" x14ac:dyDescent="0.25">
      <c r="A304" s="16"/>
      <c r="B304" s="17"/>
      <c r="C304" s="17"/>
      <c r="D304" s="17"/>
      <c r="E304" s="19"/>
      <c r="F304" s="19"/>
      <c r="G304" s="17"/>
      <c r="H304" s="17"/>
      <c r="I304" s="17"/>
      <c r="J304" s="17"/>
      <c r="K304" s="17"/>
      <c r="L304" s="17"/>
      <c r="M304" s="17"/>
      <c r="N304" s="17"/>
      <c r="O304" s="17"/>
    </row>
    <row r="305" spans="1:15" x14ac:dyDescent="0.25">
      <c r="A305" s="16"/>
      <c r="B305" s="17"/>
      <c r="C305" s="17"/>
      <c r="D305" s="17"/>
      <c r="E305" s="19"/>
      <c r="F305" s="19"/>
      <c r="G305" s="17"/>
      <c r="H305" s="17"/>
      <c r="I305" s="17"/>
      <c r="J305" s="17"/>
      <c r="K305" s="17"/>
      <c r="L305" s="17"/>
      <c r="M305" s="17"/>
      <c r="N305" s="17"/>
      <c r="O305" s="17"/>
    </row>
    <row r="306" spans="1:15" x14ac:dyDescent="0.25">
      <c r="A306" s="16"/>
      <c r="B306" s="17"/>
      <c r="C306" s="17"/>
      <c r="D306" s="17"/>
      <c r="E306" s="19"/>
      <c r="F306" s="19"/>
      <c r="G306" s="17"/>
      <c r="H306" s="17"/>
      <c r="I306" s="17"/>
      <c r="J306" s="17"/>
      <c r="K306" s="17"/>
      <c r="L306" s="17"/>
      <c r="M306" s="17"/>
      <c r="N306" s="17"/>
      <c r="O306" s="17"/>
    </row>
    <row r="307" spans="1:15" x14ac:dyDescent="0.25">
      <c r="A307" s="16"/>
      <c r="B307" s="17"/>
      <c r="C307" s="17"/>
      <c r="D307" s="17"/>
      <c r="E307" s="19"/>
      <c r="F307" s="19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1:15" x14ac:dyDescent="0.25">
      <c r="A308" s="16"/>
      <c r="B308" s="17"/>
      <c r="C308" s="17"/>
      <c r="D308" s="17"/>
      <c r="E308" s="19"/>
      <c r="F308" s="19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1:15" x14ac:dyDescent="0.25">
      <c r="A309" s="16"/>
      <c r="B309" s="17"/>
      <c r="C309" s="17"/>
      <c r="D309" s="17"/>
      <c r="E309" s="19"/>
      <c r="F309" s="19"/>
      <c r="G309" s="17"/>
      <c r="H309" s="17"/>
      <c r="I309" s="17"/>
      <c r="J309" s="17"/>
      <c r="K309" s="17"/>
      <c r="L309" s="17"/>
      <c r="M309" s="17"/>
      <c r="N309" s="17"/>
      <c r="O309" s="17"/>
    </row>
    <row r="310" spans="1:15" x14ac:dyDescent="0.25">
      <c r="A310" s="16"/>
      <c r="B310" s="17"/>
      <c r="C310" s="17"/>
      <c r="D310" s="17"/>
      <c r="E310" s="19"/>
      <c r="F310" s="19"/>
      <c r="G310" s="17"/>
      <c r="H310" s="17"/>
      <c r="I310" s="17"/>
      <c r="J310" s="17"/>
      <c r="K310" s="17"/>
      <c r="L310" s="17"/>
      <c r="M310" s="17"/>
      <c r="N310" s="17"/>
      <c r="O310" s="17"/>
    </row>
    <row r="311" spans="1:15" x14ac:dyDescent="0.25">
      <c r="A311" s="16"/>
      <c r="B311" s="17"/>
      <c r="C311" s="17"/>
      <c r="D311" s="17"/>
      <c r="E311" s="19"/>
      <c r="F311" s="19"/>
      <c r="G311" s="17"/>
      <c r="H311" s="17"/>
      <c r="I311" s="17"/>
      <c r="J311" s="17"/>
      <c r="K311" s="17"/>
      <c r="L311" s="17"/>
      <c r="M311" s="17"/>
      <c r="N311" s="17"/>
      <c r="O311" s="17"/>
    </row>
    <row r="312" spans="1:15" x14ac:dyDescent="0.25">
      <c r="A312" s="16"/>
      <c r="B312" s="17"/>
      <c r="C312" s="17"/>
      <c r="D312" s="17"/>
      <c r="E312" s="19"/>
      <c r="F312" s="19"/>
      <c r="G312" s="17"/>
      <c r="H312" s="17"/>
      <c r="I312" s="17"/>
      <c r="J312" s="17"/>
      <c r="K312" s="17"/>
      <c r="L312" s="17"/>
      <c r="M312" s="17"/>
      <c r="N312" s="17"/>
      <c r="O312" s="17"/>
    </row>
    <row r="313" spans="1:15" x14ac:dyDescent="0.25">
      <c r="A313" s="16"/>
      <c r="B313" s="17"/>
      <c r="C313" s="17"/>
      <c r="D313" s="17"/>
      <c r="E313" s="19"/>
      <c r="F313" s="19"/>
      <c r="G313" s="17"/>
      <c r="H313" s="17"/>
      <c r="I313" s="17"/>
      <c r="J313" s="17"/>
      <c r="K313" s="17"/>
      <c r="L313" s="17"/>
      <c r="M313" s="17"/>
      <c r="N313" s="17"/>
      <c r="O313" s="17"/>
    </row>
    <row r="314" spans="1:15" x14ac:dyDescent="0.25">
      <c r="A314" s="16"/>
      <c r="B314" s="17"/>
      <c r="C314" s="17"/>
      <c r="D314" s="17"/>
      <c r="E314" s="19"/>
      <c r="F314" s="19"/>
      <c r="G314" s="17"/>
      <c r="H314" s="17"/>
      <c r="I314" s="17"/>
      <c r="J314" s="17"/>
      <c r="K314" s="17"/>
      <c r="L314" s="17"/>
      <c r="M314" s="17"/>
      <c r="N314" s="17"/>
      <c r="O314" s="17"/>
    </row>
    <row r="315" spans="1:15" x14ac:dyDescent="0.25">
      <c r="A315" s="16"/>
      <c r="B315" s="17"/>
      <c r="C315" s="17"/>
      <c r="D315" s="17"/>
      <c r="E315" s="19"/>
      <c r="F315" s="19"/>
      <c r="G315" s="17"/>
      <c r="H315" s="17"/>
      <c r="I315" s="17"/>
      <c r="J315" s="17"/>
      <c r="K315" s="17"/>
      <c r="L315" s="17"/>
      <c r="M315" s="17"/>
      <c r="N315" s="17"/>
      <c r="O315" s="17"/>
    </row>
    <row r="316" spans="1:15" x14ac:dyDescent="0.25">
      <c r="A316" s="16"/>
      <c r="B316" s="17"/>
      <c r="C316" s="17"/>
      <c r="D316" s="17"/>
      <c r="E316" s="19"/>
      <c r="F316" s="19"/>
      <c r="G316" s="17"/>
      <c r="H316" s="17"/>
      <c r="I316" s="17"/>
      <c r="J316" s="17"/>
      <c r="K316" s="17"/>
      <c r="L316" s="17"/>
      <c r="M316" s="17"/>
      <c r="N316" s="17"/>
      <c r="O316" s="17"/>
    </row>
    <row r="317" spans="1:15" x14ac:dyDescent="0.25">
      <c r="A317" s="16"/>
      <c r="B317" s="17"/>
      <c r="C317" s="17"/>
      <c r="D317" s="17"/>
      <c r="E317" s="19"/>
      <c r="F317" s="19"/>
      <c r="G317" s="17"/>
      <c r="H317" s="17"/>
      <c r="I317" s="17"/>
      <c r="J317" s="17"/>
      <c r="K317" s="17"/>
      <c r="L317" s="17"/>
      <c r="M317" s="17"/>
      <c r="N317" s="17"/>
      <c r="O317" s="17"/>
    </row>
    <row r="318" spans="1:15" x14ac:dyDescent="0.25">
      <c r="A318" s="16"/>
      <c r="B318" s="17"/>
      <c r="C318" s="17"/>
      <c r="D318" s="17"/>
      <c r="E318" s="19"/>
      <c r="F318" s="19"/>
      <c r="G318" s="17"/>
      <c r="H318" s="17"/>
      <c r="I318" s="17"/>
      <c r="J318" s="17"/>
      <c r="K318" s="17"/>
      <c r="L318" s="17"/>
      <c r="M318" s="17"/>
      <c r="N318" s="17"/>
      <c r="O318" s="17"/>
    </row>
    <row r="319" spans="1:15" x14ac:dyDescent="0.25">
      <c r="A319" s="16"/>
      <c r="B319" s="17"/>
      <c r="C319" s="17"/>
      <c r="D319" s="17"/>
      <c r="E319" s="19"/>
      <c r="F319" s="19"/>
      <c r="G319" s="17"/>
      <c r="H319" s="17"/>
      <c r="I319" s="17"/>
      <c r="J319" s="17"/>
      <c r="K319" s="17"/>
      <c r="L319" s="17"/>
      <c r="M319" s="17"/>
      <c r="N319" s="17"/>
      <c r="O319" s="17"/>
    </row>
    <row r="320" spans="1:15" x14ac:dyDescent="0.25">
      <c r="A320" s="16"/>
      <c r="B320" s="17"/>
      <c r="C320" s="17"/>
      <c r="D320" s="17"/>
      <c r="E320" s="19"/>
      <c r="F320" s="19"/>
      <c r="G320" s="17"/>
      <c r="H320" s="17"/>
      <c r="I320" s="17"/>
      <c r="J320" s="17"/>
      <c r="K320" s="17"/>
      <c r="L320" s="17"/>
      <c r="M320" s="17"/>
      <c r="N320" s="17"/>
      <c r="O320" s="17"/>
    </row>
    <row r="321" spans="1:15" x14ac:dyDescent="0.25">
      <c r="A321" s="16"/>
      <c r="B321" s="17"/>
      <c r="C321" s="17"/>
      <c r="D321" s="17"/>
      <c r="E321" s="19"/>
      <c r="F321" s="19"/>
      <c r="G321" s="17"/>
      <c r="H321" s="17"/>
      <c r="I321" s="17"/>
      <c r="J321" s="17"/>
      <c r="K321" s="17"/>
      <c r="L321" s="17"/>
      <c r="M321" s="17"/>
      <c r="N321" s="17"/>
      <c r="O321" s="17"/>
    </row>
    <row r="322" spans="1:15" x14ac:dyDescent="0.25">
      <c r="A322" s="16"/>
      <c r="B322" s="17"/>
      <c r="C322" s="17"/>
      <c r="D322" s="17"/>
      <c r="E322" s="19"/>
      <c r="F322" s="19"/>
      <c r="G322" s="17"/>
      <c r="H322" s="17"/>
      <c r="I322" s="17"/>
      <c r="J322" s="17"/>
      <c r="K322" s="17"/>
      <c r="L322" s="17"/>
      <c r="M322" s="17"/>
      <c r="N322" s="17"/>
      <c r="O322" s="17"/>
    </row>
    <row r="323" spans="1:15" x14ac:dyDescent="0.25">
      <c r="A323" s="16"/>
      <c r="B323" s="17"/>
      <c r="C323" s="17"/>
      <c r="D323" s="17"/>
      <c r="E323" s="19"/>
      <c r="F323" s="19"/>
      <c r="G323" s="17"/>
      <c r="H323" s="17"/>
      <c r="I323" s="17"/>
      <c r="J323" s="17"/>
      <c r="K323" s="17"/>
      <c r="L323" s="17"/>
      <c r="M323" s="17"/>
      <c r="N323" s="17"/>
      <c r="O323" s="17"/>
    </row>
    <row r="324" spans="1:15" x14ac:dyDescent="0.25">
      <c r="A324" s="16"/>
      <c r="B324" s="17"/>
      <c r="C324" s="17"/>
      <c r="D324" s="17"/>
      <c r="E324" s="19"/>
      <c r="F324" s="19"/>
      <c r="G324" s="17"/>
      <c r="H324" s="17"/>
      <c r="I324" s="17"/>
      <c r="J324" s="17"/>
      <c r="K324" s="17"/>
      <c r="L324" s="17"/>
      <c r="M324" s="17"/>
      <c r="N324" s="17"/>
      <c r="O324" s="17"/>
    </row>
    <row r="325" spans="1:15" x14ac:dyDescent="0.25">
      <c r="A325" s="16"/>
      <c r="B325" s="17"/>
      <c r="C325" s="17"/>
      <c r="D325" s="17"/>
      <c r="E325" s="19"/>
      <c r="F325" s="19"/>
      <c r="G325" s="17"/>
      <c r="H325" s="17"/>
      <c r="I325" s="17"/>
      <c r="J325" s="17"/>
      <c r="K325" s="17"/>
      <c r="L325" s="17"/>
      <c r="M325" s="17"/>
      <c r="N325" s="17"/>
      <c r="O325" s="17"/>
    </row>
    <row r="326" spans="1:15" x14ac:dyDescent="0.25">
      <c r="A326" s="16"/>
      <c r="B326" s="17"/>
      <c r="C326" s="17"/>
      <c r="D326" s="17"/>
      <c r="E326" s="19"/>
      <c r="F326" s="19"/>
      <c r="G326" s="17"/>
      <c r="H326" s="17"/>
      <c r="I326" s="17"/>
      <c r="J326" s="17"/>
      <c r="K326" s="17"/>
      <c r="L326" s="17"/>
      <c r="M326" s="17"/>
      <c r="N326" s="17"/>
      <c r="O326" s="17"/>
    </row>
    <row r="327" spans="1:15" x14ac:dyDescent="0.25">
      <c r="A327" s="16"/>
      <c r="B327" s="17"/>
      <c r="C327" s="17"/>
      <c r="D327" s="17"/>
      <c r="E327" s="19"/>
      <c r="F327" s="19"/>
      <c r="G327" s="17"/>
      <c r="H327" s="17"/>
      <c r="I327" s="17"/>
      <c r="J327" s="17"/>
      <c r="K327" s="17"/>
      <c r="L327" s="17"/>
      <c r="M327" s="17"/>
      <c r="N327" s="17"/>
      <c r="O327" s="17"/>
    </row>
    <row r="328" spans="1:15" x14ac:dyDescent="0.25">
      <c r="A328" s="16"/>
      <c r="B328" s="17"/>
      <c r="C328" s="17"/>
      <c r="D328" s="17"/>
      <c r="E328" s="19"/>
      <c r="F328" s="19"/>
      <c r="G328" s="17"/>
      <c r="H328" s="17"/>
      <c r="I328" s="17"/>
      <c r="J328" s="17"/>
      <c r="K328" s="17"/>
      <c r="L328" s="17"/>
      <c r="M328" s="17"/>
      <c r="N328" s="17"/>
      <c r="O328" s="17"/>
    </row>
    <row r="329" spans="1:15" x14ac:dyDescent="0.25">
      <c r="A329" s="16"/>
      <c r="B329" s="17"/>
      <c r="C329" s="17"/>
      <c r="D329" s="17"/>
      <c r="E329" s="19"/>
      <c r="F329" s="19"/>
      <c r="G329" s="17"/>
      <c r="H329" s="17"/>
      <c r="I329" s="17"/>
      <c r="J329" s="17"/>
      <c r="K329" s="17"/>
      <c r="L329" s="17"/>
      <c r="M329" s="17"/>
      <c r="N329" s="17"/>
      <c r="O329" s="17"/>
    </row>
    <row r="330" spans="1:15" x14ac:dyDescent="0.25">
      <c r="A330" s="16"/>
      <c r="B330" s="17"/>
      <c r="C330" s="17"/>
      <c r="D330" s="17"/>
      <c r="E330" s="19"/>
      <c r="F330" s="19"/>
      <c r="G330" s="17"/>
      <c r="H330" s="17"/>
      <c r="I330" s="17"/>
      <c r="J330" s="17"/>
      <c r="K330" s="17"/>
      <c r="L330" s="17"/>
      <c r="M330" s="17"/>
      <c r="N330" s="17"/>
      <c r="O330" s="17"/>
    </row>
    <row r="331" spans="1:15" x14ac:dyDescent="0.25">
      <c r="A331" s="16"/>
      <c r="B331" s="17"/>
      <c r="C331" s="17"/>
      <c r="D331" s="17"/>
      <c r="E331" s="19"/>
      <c r="F331" s="19"/>
      <c r="G331" s="17"/>
      <c r="H331" s="17"/>
      <c r="I331" s="17"/>
      <c r="J331" s="17"/>
      <c r="K331" s="17"/>
      <c r="L331" s="17"/>
      <c r="M331" s="17"/>
      <c r="N331" s="17"/>
      <c r="O331" s="17"/>
    </row>
    <row r="332" spans="1:15" x14ac:dyDescent="0.25">
      <c r="A332" s="16"/>
      <c r="B332" s="17"/>
      <c r="C332" s="17"/>
      <c r="D332" s="17"/>
      <c r="E332" s="19"/>
      <c r="F332" s="19"/>
      <c r="G332" s="17"/>
      <c r="H332" s="17"/>
      <c r="I332" s="17"/>
      <c r="J332" s="17"/>
      <c r="K332" s="17"/>
      <c r="L332" s="17"/>
      <c r="M332" s="17"/>
      <c r="N332" s="17"/>
      <c r="O332" s="17"/>
    </row>
    <row r="333" spans="1:15" x14ac:dyDescent="0.25">
      <c r="A333" s="16"/>
      <c r="B333" s="17"/>
      <c r="C333" s="17"/>
      <c r="D333" s="17"/>
      <c r="E333" s="19"/>
      <c r="F333" s="19"/>
      <c r="G333" s="17"/>
      <c r="H333" s="17"/>
      <c r="I333" s="17"/>
      <c r="J333" s="17"/>
      <c r="K333" s="17"/>
      <c r="L333" s="17"/>
      <c r="M333" s="17"/>
      <c r="N333" s="17"/>
      <c r="O333" s="17"/>
    </row>
    <row r="334" spans="1:15" x14ac:dyDescent="0.25">
      <c r="A334" s="16"/>
      <c r="B334" s="17"/>
      <c r="C334" s="17"/>
      <c r="D334" s="17"/>
      <c r="E334" s="19"/>
      <c r="F334" s="19"/>
      <c r="G334" s="17"/>
      <c r="H334" s="17"/>
      <c r="I334" s="17"/>
      <c r="J334" s="17"/>
      <c r="K334" s="17"/>
      <c r="L334" s="17"/>
      <c r="M334" s="17"/>
      <c r="N334" s="17"/>
      <c r="O334" s="17"/>
    </row>
    <row r="335" spans="1:15" x14ac:dyDescent="0.25">
      <c r="A335" s="16"/>
      <c r="B335" s="17"/>
      <c r="C335" s="17"/>
      <c r="D335" s="17"/>
      <c r="E335" s="19"/>
      <c r="F335" s="19"/>
      <c r="G335" s="17"/>
      <c r="H335" s="17"/>
      <c r="I335" s="17"/>
      <c r="J335" s="17"/>
      <c r="K335" s="17"/>
      <c r="L335" s="17"/>
      <c r="M335" s="17"/>
      <c r="N335" s="17"/>
      <c r="O335" s="17"/>
    </row>
    <row r="336" spans="1:15" x14ac:dyDescent="0.25">
      <c r="A336" s="16"/>
      <c r="B336" s="17"/>
      <c r="C336" s="17"/>
      <c r="D336" s="17"/>
      <c r="E336" s="19"/>
      <c r="F336" s="19"/>
      <c r="G336" s="17"/>
      <c r="H336" s="17"/>
      <c r="I336" s="17"/>
      <c r="J336" s="17"/>
      <c r="K336" s="17"/>
      <c r="L336" s="17"/>
      <c r="M336" s="17"/>
      <c r="N336" s="17"/>
      <c r="O336" s="17"/>
    </row>
    <row r="337" spans="1:15" x14ac:dyDescent="0.25">
      <c r="A337" s="16"/>
      <c r="B337" s="17"/>
      <c r="C337" s="17"/>
      <c r="D337" s="17"/>
      <c r="E337" s="19"/>
      <c r="F337" s="19"/>
      <c r="G337" s="17"/>
      <c r="H337" s="17"/>
      <c r="I337" s="17"/>
      <c r="J337" s="17"/>
      <c r="K337" s="17"/>
      <c r="L337" s="17"/>
      <c r="M337" s="17"/>
      <c r="N337" s="17"/>
      <c r="O337" s="17"/>
    </row>
    <row r="338" spans="1:15" x14ac:dyDescent="0.25">
      <c r="A338" s="16"/>
      <c r="B338" s="17"/>
      <c r="C338" s="17"/>
      <c r="D338" s="17"/>
      <c r="E338" s="19"/>
      <c r="F338" s="19"/>
      <c r="G338" s="17"/>
      <c r="H338" s="17"/>
      <c r="I338" s="17"/>
      <c r="J338" s="17"/>
      <c r="K338" s="17"/>
      <c r="L338" s="17"/>
      <c r="M338" s="17"/>
      <c r="N338" s="17"/>
      <c r="O338" s="17"/>
    </row>
    <row r="339" spans="1:15" x14ac:dyDescent="0.25">
      <c r="A339" s="16"/>
      <c r="B339" s="17"/>
      <c r="C339" s="17"/>
      <c r="D339" s="17"/>
      <c r="E339" s="19"/>
      <c r="F339" s="19"/>
      <c r="G339" s="17"/>
      <c r="H339" s="17"/>
      <c r="I339" s="17"/>
      <c r="J339" s="17"/>
      <c r="K339" s="17"/>
      <c r="L339" s="17"/>
      <c r="M339" s="17"/>
      <c r="N339" s="17"/>
      <c r="O339" s="17"/>
    </row>
    <row r="340" spans="1:15" x14ac:dyDescent="0.25">
      <c r="A340" s="16"/>
      <c r="B340" s="17"/>
      <c r="C340" s="17"/>
      <c r="D340" s="17"/>
      <c r="E340" s="19"/>
      <c r="F340" s="19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1:15" x14ac:dyDescent="0.25">
      <c r="A341" s="16"/>
      <c r="B341" s="17"/>
      <c r="C341" s="17"/>
      <c r="D341" s="17"/>
      <c r="E341" s="19"/>
      <c r="F341" s="19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1:15" x14ac:dyDescent="0.25">
      <c r="A342" s="16"/>
      <c r="B342" s="17"/>
      <c r="C342" s="17"/>
      <c r="D342" s="17"/>
      <c r="E342" s="19"/>
      <c r="F342" s="19"/>
      <c r="G342" s="17"/>
      <c r="H342" s="17"/>
      <c r="I342" s="17"/>
      <c r="J342" s="17"/>
      <c r="K342" s="17"/>
      <c r="L342" s="17"/>
      <c r="M342" s="17"/>
      <c r="N342" s="17"/>
      <c r="O342" s="17"/>
    </row>
    <row r="343" spans="1:15" x14ac:dyDescent="0.25">
      <c r="A343" s="16"/>
      <c r="B343" s="17"/>
      <c r="C343" s="17"/>
      <c r="D343" s="17"/>
      <c r="E343" s="19"/>
      <c r="F343" s="19"/>
      <c r="G343" s="17"/>
      <c r="H343" s="17"/>
      <c r="I343" s="17"/>
      <c r="J343" s="17"/>
      <c r="K343" s="17"/>
      <c r="L343" s="17"/>
      <c r="M343" s="17"/>
      <c r="N343" s="17"/>
      <c r="O343" s="17"/>
    </row>
    <row r="344" spans="1:15" x14ac:dyDescent="0.25">
      <c r="A344" s="16"/>
      <c r="B344" s="17"/>
      <c r="C344" s="17"/>
      <c r="D344" s="17"/>
      <c r="E344" s="19"/>
      <c r="F344" s="19"/>
      <c r="G344" s="17"/>
      <c r="H344" s="17"/>
      <c r="I344" s="17"/>
      <c r="J344" s="17"/>
      <c r="K344" s="17"/>
      <c r="L344" s="17"/>
      <c r="M344" s="17"/>
      <c r="N344" s="17"/>
      <c r="O344" s="17"/>
    </row>
    <row r="345" spans="1:15" x14ac:dyDescent="0.25">
      <c r="A345" s="16"/>
      <c r="B345" s="17"/>
      <c r="C345" s="17"/>
      <c r="D345" s="17"/>
      <c r="E345" s="19"/>
      <c r="F345" s="19"/>
      <c r="G345" s="17"/>
      <c r="H345" s="17"/>
      <c r="I345" s="17"/>
      <c r="J345" s="17"/>
      <c r="K345" s="17"/>
      <c r="L345" s="17"/>
      <c r="M345" s="17"/>
      <c r="N345" s="17"/>
      <c r="O345" s="17"/>
    </row>
    <row r="346" spans="1:15" x14ac:dyDescent="0.25">
      <c r="A346" s="16"/>
      <c r="B346" s="17"/>
      <c r="C346" s="17"/>
      <c r="D346" s="17"/>
      <c r="E346" s="19"/>
      <c r="F346" s="19"/>
      <c r="G346" s="17"/>
      <c r="H346" s="17"/>
      <c r="I346" s="17"/>
      <c r="J346" s="17"/>
      <c r="K346" s="17"/>
      <c r="L346" s="17"/>
      <c r="M346" s="17"/>
      <c r="N346" s="17"/>
      <c r="O346" s="17"/>
    </row>
    <row r="347" spans="1:15" x14ac:dyDescent="0.25">
      <c r="A347" s="16"/>
      <c r="B347" s="17"/>
      <c r="C347" s="17"/>
      <c r="D347" s="17"/>
      <c r="E347" s="19"/>
      <c r="F347" s="19"/>
      <c r="G347" s="17"/>
      <c r="H347" s="17"/>
      <c r="I347" s="17"/>
      <c r="J347" s="17"/>
      <c r="K347" s="17"/>
      <c r="L347" s="17"/>
      <c r="M347" s="17"/>
      <c r="N347" s="17"/>
      <c r="O347" s="17"/>
    </row>
    <row r="348" spans="1:15" x14ac:dyDescent="0.25">
      <c r="A348" s="16"/>
      <c r="B348" s="17"/>
      <c r="C348" s="17"/>
      <c r="D348" s="17"/>
      <c r="E348" s="19"/>
      <c r="F348" s="19"/>
      <c r="G348" s="17"/>
      <c r="H348" s="17"/>
      <c r="I348" s="17"/>
      <c r="J348" s="17"/>
      <c r="K348" s="17"/>
      <c r="L348" s="17"/>
      <c r="M348" s="17"/>
      <c r="N348" s="17"/>
      <c r="O348" s="17"/>
    </row>
    <row r="349" spans="1:15" x14ac:dyDescent="0.25">
      <c r="A349" s="16"/>
      <c r="B349" s="17"/>
      <c r="C349" s="17"/>
      <c r="D349" s="17"/>
      <c r="E349" s="19"/>
      <c r="F349" s="19"/>
      <c r="G349" s="17"/>
      <c r="H349" s="17"/>
      <c r="I349" s="17"/>
      <c r="J349" s="17"/>
      <c r="K349" s="17"/>
      <c r="L349" s="17"/>
      <c r="M349" s="17"/>
      <c r="N349" s="17"/>
      <c r="O349" s="17"/>
    </row>
    <row r="350" spans="1:15" x14ac:dyDescent="0.25">
      <c r="A350" s="16"/>
      <c r="B350" s="17"/>
      <c r="C350" s="17"/>
      <c r="D350" s="17"/>
      <c r="E350" s="19"/>
      <c r="F350" s="19"/>
      <c r="G350" s="17"/>
      <c r="H350" s="17"/>
      <c r="I350" s="17"/>
      <c r="J350" s="17"/>
      <c r="K350" s="17"/>
      <c r="L350" s="17"/>
      <c r="M350" s="17"/>
      <c r="N350" s="17"/>
      <c r="O350" s="17"/>
    </row>
    <row r="351" spans="1:15" x14ac:dyDescent="0.25">
      <c r="A351" s="16"/>
      <c r="B351" s="17"/>
      <c r="C351" s="17"/>
      <c r="D351" s="17"/>
      <c r="E351" s="19"/>
      <c r="F351" s="19"/>
      <c r="G351" s="17"/>
      <c r="H351" s="17"/>
      <c r="I351" s="17"/>
      <c r="J351" s="17"/>
      <c r="K351" s="17"/>
      <c r="L351" s="17"/>
      <c r="M351" s="17"/>
      <c r="N351" s="17"/>
      <c r="O351" s="17"/>
    </row>
    <row r="352" spans="1:15" x14ac:dyDescent="0.25">
      <c r="A352" s="16"/>
      <c r="B352" s="17"/>
      <c r="C352" s="17"/>
      <c r="D352" s="17"/>
      <c r="E352" s="19"/>
      <c r="F352" s="19"/>
      <c r="G352" s="17"/>
      <c r="H352" s="17"/>
      <c r="I352" s="17"/>
      <c r="J352" s="17"/>
      <c r="K352" s="17"/>
      <c r="L352" s="17"/>
      <c r="M352" s="17"/>
      <c r="N352" s="17"/>
      <c r="O352" s="17"/>
    </row>
    <row r="353" spans="1:15" x14ac:dyDescent="0.25">
      <c r="A353" s="16"/>
      <c r="B353" s="17"/>
      <c r="C353" s="17"/>
      <c r="D353" s="17"/>
      <c r="E353" s="19"/>
      <c r="F353" s="19"/>
      <c r="G353" s="17"/>
      <c r="H353" s="17"/>
      <c r="I353" s="17"/>
      <c r="J353" s="17"/>
      <c r="K353" s="17"/>
      <c r="L353" s="17"/>
      <c r="M353" s="17"/>
      <c r="N353" s="17"/>
      <c r="O353" s="17"/>
    </row>
    <row r="354" spans="1:15" x14ac:dyDescent="0.25">
      <c r="A354" s="16"/>
      <c r="B354" s="17"/>
      <c r="C354" s="17"/>
      <c r="D354" s="17"/>
      <c r="E354" s="19"/>
      <c r="F354" s="19"/>
      <c r="G354" s="17"/>
      <c r="H354" s="17"/>
      <c r="I354" s="17"/>
      <c r="J354" s="17"/>
      <c r="K354" s="17"/>
      <c r="L354" s="17"/>
      <c r="M354" s="17"/>
      <c r="N354" s="17"/>
      <c r="O354" s="17"/>
    </row>
    <row r="355" spans="1:15" x14ac:dyDescent="0.25">
      <c r="A355" s="16"/>
      <c r="B355" s="17"/>
      <c r="C355" s="17"/>
      <c r="D355" s="17"/>
      <c r="E355" s="19"/>
      <c r="F355" s="19"/>
      <c r="G355" s="17"/>
      <c r="H355" s="17"/>
      <c r="I355" s="17"/>
      <c r="J355" s="17"/>
      <c r="K355" s="17"/>
      <c r="L355" s="17"/>
      <c r="M355" s="17"/>
      <c r="N355" s="17"/>
      <c r="O355" s="17"/>
    </row>
    <row r="356" spans="1:15" x14ac:dyDescent="0.25">
      <c r="A356" s="16"/>
      <c r="B356" s="17"/>
      <c r="C356" s="17"/>
      <c r="D356" s="17"/>
      <c r="E356" s="19"/>
      <c r="F356" s="19"/>
      <c r="G356" s="17"/>
      <c r="H356" s="17"/>
      <c r="I356" s="17"/>
      <c r="J356" s="17"/>
      <c r="K356" s="17"/>
      <c r="L356" s="17"/>
      <c r="M356" s="17"/>
      <c r="N356" s="17"/>
      <c r="O356" s="17"/>
    </row>
    <row r="357" spans="1:15" x14ac:dyDescent="0.25">
      <c r="A357" s="16"/>
      <c r="B357" s="17"/>
      <c r="C357" s="17"/>
      <c r="D357" s="17"/>
      <c r="E357" s="19"/>
      <c r="F357" s="19"/>
      <c r="G357" s="17"/>
      <c r="H357" s="17"/>
      <c r="I357" s="17"/>
      <c r="J357" s="17"/>
      <c r="K357" s="17"/>
      <c r="L357" s="17"/>
      <c r="M357" s="17"/>
      <c r="N357" s="17"/>
      <c r="O357" s="17"/>
    </row>
    <row r="358" spans="1:15" x14ac:dyDescent="0.25">
      <c r="A358" s="16"/>
      <c r="B358" s="17"/>
      <c r="C358" s="17"/>
      <c r="D358" s="17"/>
      <c r="E358" s="19"/>
      <c r="F358" s="19"/>
      <c r="G358" s="17"/>
      <c r="H358" s="17"/>
      <c r="I358" s="17"/>
      <c r="J358" s="17"/>
      <c r="K358" s="17"/>
      <c r="L358" s="17"/>
      <c r="M358" s="17"/>
      <c r="N358" s="17"/>
      <c r="O358" s="17"/>
    </row>
    <row r="359" spans="1:15" x14ac:dyDescent="0.25">
      <c r="A359" s="16"/>
      <c r="B359" s="17"/>
      <c r="C359" s="17"/>
      <c r="D359" s="17"/>
      <c r="E359" s="19"/>
      <c r="F359" s="19"/>
      <c r="G359" s="17"/>
      <c r="H359" s="17"/>
      <c r="I359" s="17"/>
      <c r="J359" s="17"/>
      <c r="K359" s="17"/>
      <c r="L359" s="17"/>
      <c r="M359" s="17"/>
      <c r="N359" s="17"/>
      <c r="O359" s="17"/>
    </row>
    <row r="360" spans="1:15" x14ac:dyDescent="0.25">
      <c r="A360" s="16"/>
      <c r="B360" s="17"/>
      <c r="C360" s="17"/>
      <c r="D360" s="17"/>
      <c r="E360" s="19"/>
      <c r="F360" s="19"/>
      <c r="G360" s="17"/>
      <c r="H360" s="17"/>
      <c r="I360" s="17"/>
      <c r="J360" s="17"/>
      <c r="K360" s="17"/>
      <c r="L360" s="17"/>
      <c r="M360" s="17"/>
      <c r="N360" s="17"/>
      <c r="O360" s="17"/>
    </row>
    <row r="361" spans="1:15" x14ac:dyDescent="0.25">
      <c r="A361" s="16"/>
      <c r="B361" s="17"/>
      <c r="C361" s="17"/>
      <c r="D361" s="17"/>
      <c r="E361" s="19"/>
      <c r="F361" s="19"/>
      <c r="G361" s="17"/>
      <c r="H361" s="17"/>
      <c r="I361" s="17"/>
      <c r="J361" s="17"/>
      <c r="K361" s="17"/>
      <c r="L361" s="17"/>
      <c r="M361" s="17"/>
      <c r="N361" s="17"/>
      <c r="O361" s="17"/>
    </row>
    <row r="362" spans="1:15" x14ac:dyDescent="0.25">
      <c r="A362" s="16"/>
      <c r="B362" s="17"/>
      <c r="C362" s="17"/>
      <c r="D362" s="17"/>
      <c r="E362" s="19"/>
      <c r="F362" s="19"/>
      <c r="G362" s="17"/>
      <c r="H362" s="17"/>
      <c r="I362" s="17"/>
      <c r="J362" s="17"/>
      <c r="K362" s="17"/>
      <c r="L362" s="17"/>
      <c r="M362" s="17"/>
      <c r="N362" s="17"/>
      <c r="O362" s="17"/>
    </row>
    <row r="363" spans="1:15" x14ac:dyDescent="0.25">
      <c r="A363" s="16"/>
      <c r="B363" s="17"/>
      <c r="C363" s="17"/>
      <c r="D363" s="17"/>
      <c r="E363" s="19"/>
      <c r="F363" s="19"/>
      <c r="G363" s="17"/>
      <c r="H363" s="17"/>
      <c r="I363" s="17"/>
      <c r="J363" s="17"/>
      <c r="K363" s="17"/>
      <c r="L363" s="17"/>
      <c r="M363" s="17"/>
      <c r="N363" s="17"/>
      <c r="O363" s="17"/>
    </row>
    <row r="364" spans="1:15" x14ac:dyDescent="0.25">
      <c r="A364" s="16"/>
      <c r="B364" s="17"/>
      <c r="C364" s="17"/>
      <c r="D364" s="17"/>
      <c r="E364" s="19"/>
      <c r="F364" s="19"/>
      <c r="G364" s="17"/>
      <c r="H364" s="17"/>
      <c r="I364" s="17"/>
      <c r="J364" s="17"/>
      <c r="K364" s="17"/>
      <c r="L364" s="17"/>
      <c r="M364" s="17"/>
      <c r="N364" s="17"/>
      <c r="O364" s="17"/>
    </row>
    <row r="365" spans="1:15" x14ac:dyDescent="0.25">
      <c r="A365" s="16"/>
      <c r="B365" s="17"/>
      <c r="C365" s="17"/>
      <c r="D365" s="17"/>
      <c r="E365" s="19"/>
      <c r="F365" s="19"/>
      <c r="G365" s="17"/>
      <c r="H365" s="17"/>
      <c r="I365" s="17"/>
      <c r="J365" s="17"/>
      <c r="K365" s="17"/>
      <c r="L365" s="17"/>
      <c r="M365" s="17"/>
      <c r="N365" s="17"/>
      <c r="O365" s="17"/>
    </row>
    <row r="366" spans="1:15" x14ac:dyDescent="0.25">
      <c r="A366" s="16"/>
      <c r="B366" s="17"/>
      <c r="C366" s="17"/>
      <c r="D366" s="17"/>
      <c r="E366" s="19"/>
      <c r="F366" s="19"/>
      <c r="G366" s="17"/>
      <c r="H366" s="17"/>
      <c r="I366" s="17"/>
      <c r="J366" s="17"/>
      <c r="K366" s="17"/>
      <c r="L366" s="17"/>
      <c r="M366" s="17"/>
      <c r="N366" s="17"/>
      <c r="O366" s="17"/>
    </row>
    <row r="367" spans="1:15" x14ac:dyDescent="0.25">
      <c r="A367" s="16"/>
      <c r="B367" s="17"/>
      <c r="C367" s="17"/>
      <c r="D367" s="17"/>
      <c r="E367" s="19"/>
      <c r="F367" s="19"/>
      <c r="G367" s="17"/>
      <c r="H367" s="17"/>
      <c r="I367" s="17"/>
      <c r="J367" s="17"/>
      <c r="K367" s="17"/>
      <c r="L367" s="17"/>
      <c r="M367" s="17"/>
      <c r="N367" s="17"/>
      <c r="O367" s="17"/>
    </row>
    <row r="368" spans="1:15" x14ac:dyDescent="0.25">
      <c r="A368" s="16"/>
      <c r="B368" s="17"/>
      <c r="C368" s="17"/>
      <c r="D368" s="17"/>
      <c r="E368" s="19"/>
      <c r="F368" s="19"/>
      <c r="G368" s="17"/>
      <c r="H368" s="17"/>
      <c r="I368" s="17"/>
      <c r="J368" s="17"/>
      <c r="K368" s="17"/>
      <c r="L368" s="17"/>
      <c r="M368" s="17"/>
      <c r="N368" s="17"/>
      <c r="O368" s="17"/>
    </row>
    <row r="369" spans="1:15" x14ac:dyDescent="0.25">
      <c r="A369" s="16"/>
      <c r="B369" s="17"/>
      <c r="C369" s="17"/>
      <c r="D369" s="17"/>
      <c r="E369" s="19"/>
      <c r="F369" s="19"/>
      <c r="G369" s="17"/>
      <c r="H369" s="17"/>
      <c r="I369" s="17"/>
      <c r="J369" s="17"/>
      <c r="K369" s="17"/>
      <c r="L369" s="17"/>
      <c r="M369" s="17"/>
      <c r="N369" s="17"/>
      <c r="O369" s="17"/>
    </row>
    <row r="370" spans="1:15" x14ac:dyDescent="0.25">
      <c r="A370" s="16"/>
      <c r="B370" s="17"/>
      <c r="C370" s="17"/>
      <c r="D370" s="17"/>
      <c r="E370" s="19"/>
      <c r="F370" s="19"/>
      <c r="G370" s="17"/>
      <c r="H370" s="17"/>
      <c r="I370" s="17"/>
      <c r="J370" s="17"/>
      <c r="K370" s="17"/>
      <c r="L370" s="17"/>
      <c r="M370" s="17"/>
      <c r="N370" s="17"/>
      <c r="O370" s="17"/>
    </row>
    <row r="371" spans="1:15" x14ac:dyDescent="0.25">
      <c r="A371" s="16"/>
      <c r="B371" s="17"/>
      <c r="C371" s="17"/>
      <c r="D371" s="17"/>
      <c r="E371" s="19"/>
      <c r="F371" s="19"/>
      <c r="G371" s="17"/>
      <c r="H371" s="17"/>
      <c r="I371" s="17"/>
      <c r="J371" s="17"/>
      <c r="K371" s="17"/>
      <c r="L371" s="17"/>
      <c r="M371" s="17"/>
      <c r="N371" s="17"/>
      <c r="O371" s="17"/>
    </row>
    <row r="372" spans="1:15" x14ac:dyDescent="0.25">
      <c r="A372" s="16"/>
      <c r="B372" s="17"/>
      <c r="C372" s="17"/>
      <c r="D372" s="17"/>
      <c r="E372" s="19"/>
      <c r="F372" s="19"/>
      <c r="G372" s="17"/>
      <c r="H372" s="17"/>
      <c r="I372" s="17"/>
      <c r="J372" s="17"/>
      <c r="K372" s="17"/>
      <c r="L372" s="17"/>
      <c r="M372" s="17"/>
      <c r="N372" s="17"/>
      <c r="O372" s="17"/>
    </row>
    <row r="373" spans="1:15" x14ac:dyDescent="0.25">
      <c r="A373" s="16"/>
      <c r="B373" s="17"/>
      <c r="C373" s="17"/>
      <c r="D373" s="17"/>
      <c r="E373" s="19"/>
      <c r="F373" s="19"/>
      <c r="G373" s="17"/>
      <c r="H373" s="17"/>
      <c r="I373" s="17"/>
      <c r="J373" s="17"/>
      <c r="K373" s="17"/>
      <c r="L373" s="17"/>
      <c r="M373" s="17"/>
      <c r="N373" s="17"/>
      <c r="O373" s="17"/>
    </row>
    <row r="374" spans="1:15" x14ac:dyDescent="0.25">
      <c r="A374" s="16"/>
      <c r="B374" s="17"/>
      <c r="C374" s="17"/>
      <c r="D374" s="17"/>
      <c r="E374" s="19"/>
      <c r="F374" s="19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1:15" x14ac:dyDescent="0.25">
      <c r="A375" s="16"/>
      <c r="B375" s="17"/>
      <c r="C375" s="17"/>
      <c r="D375" s="17"/>
      <c r="E375" s="19"/>
      <c r="F375" s="19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1:15" x14ac:dyDescent="0.25">
      <c r="A376" s="16"/>
      <c r="B376" s="17"/>
      <c r="C376" s="17"/>
      <c r="D376" s="17"/>
      <c r="E376" s="19"/>
      <c r="F376" s="19"/>
      <c r="G376" s="17"/>
      <c r="H376" s="17"/>
      <c r="I376" s="17"/>
      <c r="J376" s="17"/>
      <c r="K376" s="17"/>
      <c r="L376" s="17"/>
      <c r="M376" s="17"/>
      <c r="N376" s="17"/>
      <c r="O376" s="17"/>
    </row>
    <row r="377" spans="1:15" x14ac:dyDescent="0.25">
      <c r="A377" s="16"/>
      <c r="B377" s="17"/>
      <c r="C377" s="17"/>
      <c r="D377" s="17"/>
      <c r="E377" s="19"/>
      <c r="F377" s="19"/>
      <c r="G377" s="17"/>
      <c r="H377" s="17"/>
      <c r="I377" s="17"/>
      <c r="J377" s="17"/>
      <c r="K377" s="17"/>
      <c r="L377" s="17"/>
      <c r="M377" s="17"/>
      <c r="N377" s="17"/>
      <c r="O377" s="17"/>
    </row>
    <row r="378" spans="1:15" x14ac:dyDescent="0.25">
      <c r="A378" s="16"/>
      <c r="B378" s="17"/>
      <c r="C378" s="17"/>
      <c r="D378" s="17"/>
      <c r="E378" s="19"/>
      <c r="F378" s="19"/>
      <c r="G378" s="17"/>
      <c r="H378" s="17"/>
      <c r="I378" s="17"/>
      <c r="J378" s="17"/>
      <c r="K378" s="17"/>
      <c r="L378" s="17"/>
      <c r="M378" s="17"/>
      <c r="N378" s="17"/>
      <c r="O378" s="17"/>
    </row>
    <row r="379" spans="1:15" x14ac:dyDescent="0.25">
      <c r="A379" s="16"/>
      <c r="B379" s="17"/>
      <c r="C379" s="17"/>
      <c r="D379" s="17"/>
      <c r="E379" s="19"/>
      <c r="F379" s="19"/>
      <c r="G379" s="17"/>
      <c r="H379" s="17"/>
      <c r="I379" s="17"/>
      <c r="J379" s="17"/>
      <c r="K379" s="17"/>
      <c r="L379" s="17"/>
      <c r="M379" s="17"/>
      <c r="N379" s="17"/>
      <c r="O379" s="17"/>
    </row>
    <row r="380" spans="1:15" x14ac:dyDescent="0.25">
      <c r="A380" s="16"/>
      <c r="B380" s="17"/>
      <c r="C380" s="17"/>
      <c r="D380" s="17"/>
      <c r="E380" s="19"/>
      <c r="F380" s="19"/>
      <c r="G380" s="17"/>
      <c r="H380" s="17"/>
      <c r="I380" s="17"/>
      <c r="J380" s="17"/>
      <c r="K380" s="17"/>
      <c r="L380" s="17"/>
      <c r="M380" s="17"/>
      <c r="N380" s="17"/>
      <c r="O380" s="17"/>
    </row>
    <row r="381" spans="1:15" x14ac:dyDescent="0.25">
      <c r="A381" s="16"/>
      <c r="B381" s="17"/>
      <c r="C381" s="17"/>
      <c r="D381" s="17"/>
      <c r="E381" s="19"/>
      <c r="F381" s="19"/>
      <c r="G381" s="17"/>
      <c r="H381" s="17"/>
      <c r="I381" s="17"/>
      <c r="J381" s="17"/>
      <c r="K381" s="17"/>
      <c r="L381" s="17"/>
      <c r="M381" s="17"/>
      <c r="N381" s="17"/>
      <c r="O381" s="17"/>
    </row>
    <row r="382" spans="1:15" x14ac:dyDescent="0.25">
      <c r="A382" s="16"/>
      <c r="B382" s="17"/>
      <c r="C382" s="17"/>
      <c r="D382" s="17"/>
      <c r="E382" s="19"/>
      <c r="F382" s="19"/>
      <c r="G382" s="17"/>
      <c r="H382" s="17"/>
      <c r="I382" s="17"/>
      <c r="J382" s="17"/>
      <c r="K382" s="17"/>
      <c r="L382" s="17"/>
      <c r="M382" s="17"/>
      <c r="N382" s="17"/>
      <c r="O382" s="17"/>
    </row>
    <row r="383" spans="1:15" x14ac:dyDescent="0.25">
      <c r="A383" s="16"/>
      <c r="B383" s="17"/>
      <c r="C383" s="17"/>
      <c r="D383" s="17"/>
      <c r="E383" s="19"/>
      <c r="F383" s="19"/>
      <c r="G383" s="17"/>
      <c r="H383" s="17"/>
      <c r="I383" s="17"/>
      <c r="J383" s="17"/>
      <c r="K383" s="17"/>
      <c r="L383" s="17"/>
      <c r="M383" s="17"/>
      <c r="N383" s="17"/>
      <c r="O383" s="17"/>
    </row>
    <row r="384" spans="1:15" x14ac:dyDescent="0.25">
      <c r="A384" s="16"/>
      <c r="B384" s="17"/>
      <c r="C384" s="17"/>
      <c r="D384" s="17"/>
      <c r="E384" s="19"/>
      <c r="F384" s="19"/>
      <c r="G384" s="17"/>
      <c r="H384" s="17"/>
      <c r="I384" s="17"/>
      <c r="J384" s="17"/>
      <c r="K384" s="17"/>
      <c r="L384" s="17"/>
      <c r="M384" s="17"/>
      <c r="N384" s="17"/>
      <c r="O384" s="17"/>
    </row>
    <row r="385" spans="1:15" x14ac:dyDescent="0.25">
      <c r="A385" s="16"/>
      <c r="B385" s="17"/>
      <c r="C385" s="17"/>
      <c r="D385" s="17"/>
      <c r="E385" s="19"/>
      <c r="F385" s="19"/>
      <c r="G385" s="17"/>
      <c r="H385" s="17"/>
      <c r="I385" s="17"/>
      <c r="J385" s="17"/>
      <c r="K385" s="17"/>
      <c r="L385" s="17"/>
      <c r="M385" s="17"/>
      <c r="N385" s="17"/>
      <c r="O385" s="17"/>
    </row>
    <row r="386" spans="1:15" x14ac:dyDescent="0.25">
      <c r="A386" s="16"/>
      <c r="B386" s="17"/>
      <c r="C386" s="17"/>
      <c r="D386" s="17"/>
      <c r="E386" s="19"/>
      <c r="F386" s="19"/>
      <c r="G386" s="17"/>
      <c r="H386" s="17"/>
      <c r="I386" s="17"/>
      <c r="J386" s="17"/>
      <c r="K386" s="17"/>
      <c r="L386" s="17"/>
      <c r="M386" s="17"/>
      <c r="N386" s="17"/>
      <c r="O386" s="17"/>
    </row>
    <row r="387" spans="1:15" x14ac:dyDescent="0.25">
      <c r="A387" s="16"/>
      <c r="B387" s="17"/>
      <c r="C387" s="17"/>
      <c r="D387" s="17"/>
      <c r="E387" s="19"/>
      <c r="F387" s="19"/>
      <c r="G387" s="17"/>
      <c r="H387" s="17"/>
      <c r="I387" s="17"/>
      <c r="J387" s="17"/>
      <c r="K387" s="17"/>
      <c r="L387" s="17"/>
      <c r="M387" s="17"/>
      <c r="N387" s="17"/>
      <c r="O387" s="17"/>
    </row>
    <row r="388" spans="1:15" x14ac:dyDescent="0.25">
      <c r="A388" s="16"/>
      <c r="B388" s="17"/>
      <c r="C388" s="17"/>
      <c r="D388" s="17"/>
      <c r="E388" s="19"/>
      <c r="F388" s="19"/>
      <c r="G388" s="17"/>
      <c r="H388" s="17"/>
      <c r="I388" s="17"/>
      <c r="J388" s="17"/>
      <c r="K388" s="17"/>
      <c r="L388" s="17"/>
      <c r="M388" s="17"/>
      <c r="N388" s="17"/>
      <c r="O388" s="17"/>
    </row>
    <row r="389" spans="1:15" x14ac:dyDescent="0.25">
      <c r="A389" s="16"/>
      <c r="B389" s="17"/>
      <c r="C389" s="17"/>
      <c r="D389" s="17"/>
      <c r="E389" s="19"/>
      <c r="F389" s="19"/>
      <c r="G389" s="17"/>
      <c r="H389" s="17"/>
      <c r="I389" s="17"/>
      <c r="J389" s="17"/>
      <c r="K389" s="17"/>
      <c r="L389" s="17"/>
      <c r="M389" s="17"/>
      <c r="N389" s="17"/>
      <c r="O389" s="17"/>
    </row>
    <row r="390" spans="1:15" x14ac:dyDescent="0.25">
      <c r="A390" s="16"/>
      <c r="B390" s="17"/>
      <c r="C390" s="17"/>
      <c r="D390" s="17"/>
      <c r="E390" s="19"/>
      <c r="F390" s="19"/>
      <c r="G390" s="17"/>
      <c r="H390" s="17"/>
      <c r="I390" s="17"/>
      <c r="J390" s="17"/>
      <c r="K390" s="17"/>
      <c r="L390" s="17"/>
      <c r="M390" s="17"/>
      <c r="N390" s="17"/>
      <c r="O390" s="17"/>
    </row>
    <row r="391" spans="1:15" x14ac:dyDescent="0.25">
      <c r="A391" s="16"/>
      <c r="B391" s="17"/>
      <c r="C391" s="17"/>
      <c r="D391" s="17"/>
      <c r="E391" s="19"/>
      <c r="F391" s="19"/>
      <c r="G391" s="17"/>
      <c r="H391" s="17"/>
      <c r="I391" s="17"/>
      <c r="J391" s="17"/>
      <c r="K391" s="17"/>
      <c r="L391" s="17"/>
      <c r="M391" s="17"/>
      <c r="N391" s="17"/>
      <c r="O391" s="17"/>
    </row>
    <row r="392" spans="1:15" x14ac:dyDescent="0.25">
      <c r="A392" s="16"/>
      <c r="B392" s="17"/>
      <c r="C392" s="17"/>
      <c r="D392" s="17"/>
      <c r="E392" s="19"/>
      <c r="F392" s="19"/>
      <c r="G392" s="17"/>
      <c r="H392" s="17"/>
      <c r="I392" s="17"/>
      <c r="J392" s="17"/>
      <c r="K392" s="17"/>
      <c r="L392" s="17"/>
      <c r="M392" s="17"/>
      <c r="N392" s="17"/>
      <c r="O392" s="17"/>
    </row>
    <row r="393" spans="1:15" x14ac:dyDescent="0.25">
      <c r="A393" s="16"/>
      <c r="B393" s="17"/>
      <c r="C393" s="17"/>
      <c r="D393" s="17"/>
      <c r="E393" s="19"/>
      <c r="F393" s="19"/>
      <c r="G393" s="17"/>
      <c r="H393" s="17"/>
      <c r="I393" s="17"/>
      <c r="J393" s="17"/>
      <c r="K393" s="17"/>
      <c r="L393" s="17"/>
      <c r="M393" s="17"/>
      <c r="N393" s="17"/>
      <c r="O393" s="17"/>
    </row>
    <row r="394" spans="1:15" x14ac:dyDescent="0.25">
      <c r="A394" s="16"/>
      <c r="B394" s="17"/>
      <c r="C394" s="17"/>
      <c r="D394" s="17"/>
      <c r="E394" s="19"/>
      <c r="F394" s="19"/>
      <c r="G394" s="17"/>
      <c r="H394" s="17"/>
      <c r="I394" s="17"/>
      <c r="J394" s="17"/>
      <c r="K394" s="17"/>
      <c r="L394" s="17"/>
      <c r="M394" s="17"/>
      <c r="N394" s="17"/>
      <c r="O394" s="17"/>
    </row>
    <row r="395" spans="1:15" x14ac:dyDescent="0.25">
      <c r="A395" s="16"/>
      <c r="B395" s="17"/>
      <c r="C395" s="17"/>
      <c r="D395" s="17"/>
      <c r="E395" s="19"/>
      <c r="F395" s="19"/>
      <c r="G395" s="17"/>
      <c r="H395" s="17"/>
      <c r="I395" s="17"/>
      <c r="J395" s="17"/>
      <c r="K395" s="17"/>
      <c r="L395" s="17"/>
      <c r="M395" s="17"/>
      <c r="N395" s="17"/>
      <c r="O395" s="17"/>
    </row>
    <row r="396" spans="1:15" x14ac:dyDescent="0.25">
      <c r="A396" s="16"/>
      <c r="B396" s="17"/>
      <c r="C396" s="17"/>
      <c r="D396" s="17"/>
      <c r="E396" s="19"/>
      <c r="F396" s="19"/>
      <c r="G396" s="17"/>
      <c r="H396" s="17"/>
      <c r="I396" s="17"/>
      <c r="J396" s="17"/>
      <c r="K396" s="17"/>
      <c r="L396" s="17"/>
      <c r="M396" s="17"/>
      <c r="N396" s="17"/>
      <c r="O396" s="17"/>
    </row>
    <row r="397" spans="1:15" x14ac:dyDescent="0.25">
      <c r="A397" s="16"/>
      <c r="B397" s="17"/>
      <c r="C397" s="17"/>
      <c r="D397" s="17"/>
      <c r="E397" s="19"/>
      <c r="F397" s="19"/>
      <c r="G397" s="17"/>
      <c r="H397" s="17"/>
      <c r="I397" s="17"/>
      <c r="J397" s="17"/>
      <c r="K397" s="17"/>
      <c r="L397" s="17"/>
      <c r="M397" s="17"/>
      <c r="N397" s="17"/>
      <c r="O397" s="17"/>
    </row>
    <row r="398" spans="1:15" x14ac:dyDescent="0.25">
      <c r="A398" s="16"/>
      <c r="B398" s="17"/>
      <c r="C398" s="17"/>
      <c r="D398" s="17"/>
      <c r="E398" s="19"/>
      <c r="F398" s="19"/>
      <c r="G398" s="17"/>
      <c r="H398" s="17"/>
      <c r="I398" s="17"/>
      <c r="J398" s="17"/>
      <c r="K398" s="17"/>
      <c r="L398" s="17"/>
      <c r="M398" s="17"/>
      <c r="N398" s="17"/>
      <c r="O398" s="17"/>
    </row>
    <row r="399" spans="1:15" x14ac:dyDescent="0.25">
      <c r="A399" s="16"/>
      <c r="B399" s="17"/>
      <c r="C399" s="17"/>
      <c r="D399" s="17"/>
      <c r="E399" s="19"/>
      <c r="F399" s="19"/>
      <c r="G399" s="17"/>
      <c r="H399" s="17"/>
      <c r="I399" s="17"/>
      <c r="J399" s="17"/>
      <c r="K399" s="17"/>
      <c r="L399" s="17"/>
      <c r="M399" s="17"/>
      <c r="N399" s="17"/>
      <c r="O399" s="17"/>
    </row>
    <row r="400" spans="1:15" x14ac:dyDescent="0.25">
      <c r="A400" s="16"/>
      <c r="B400" s="17"/>
      <c r="C400" s="17"/>
      <c r="D400" s="17"/>
      <c r="E400" s="19"/>
      <c r="F400" s="19"/>
      <c r="G400" s="17"/>
      <c r="H400" s="17"/>
      <c r="I400" s="17"/>
      <c r="J400" s="17"/>
      <c r="K400" s="17"/>
      <c r="L400" s="17"/>
      <c r="M400" s="17"/>
      <c r="N400" s="17"/>
      <c r="O400" s="17"/>
    </row>
    <row r="401" spans="1:15" x14ac:dyDescent="0.25">
      <c r="A401" s="16"/>
      <c r="B401" s="17"/>
      <c r="C401" s="17"/>
      <c r="D401" s="17"/>
      <c r="E401" s="19"/>
      <c r="F401" s="19"/>
      <c r="G401" s="17"/>
      <c r="H401" s="17"/>
      <c r="I401" s="17"/>
      <c r="J401" s="17"/>
      <c r="K401" s="17"/>
      <c r="L401" s="17"/>
      <c r="M401" s="17"/>
      <c r="N401" s="17"/>
      <c r="O401" s="17"/>
    </row>
    <row r="402" spans="1:15" x14ac:dyDescent="0.25">
      <c r="A402" s="16"/>
      <c r="B402" s="17"/>
      <c r="C402" s="17"/>
      <c r="D402" s="17"/>
      <c r="E402" s="19"/>
      <c r="F402" s="19"/>
      <c r="G402" s="17"/>
      <c r="H402" s="17"/>
      <c r="I402" s="17"/>
      <c r="J402" s="17"/>
      <c r="K402" s="17"/>
      <c r="L402" s="17"/>
      <c r="M402" s="17"/>
      <c r="N402" s="17"/>
      <c r="O402" s="17"/>
    </row>
    <row r="403" spans="1:15" x14ac:dyDescent="0.25">
      <c r="A403" s="16"/>
      <c r="B403" s="17"/>
      <c r="C403" s="17"/>
      <c r="D403" s="17"/>
      <c r="E403" s="19"/>
      <c r="F403" s="19"/>
      <c r="G403" s="17"/>
      <c r="H403" s="17"/>
      <c r="I403" s="17"/>
      <c r="J403" s="17"/>
      <c r="K403" s="17"/>
      <c r="L403" s="17"/>
      <c r="M403" s="17"/>
      <c r="N403" s="17"/>
      <c r="O403" s="17"/>
    </row>
    <row r="404" spans="1:15" x14ac:dyDescent="0.25">
      <c r="A404" s="16"/>
      <c r="B404" s="17"/>
      <c r="C404" s="17"/>
      <c r="D404" s="17"/>
      <c r="E404" s="19"/>
      <c r="F404" s="19"/>
      <c r="G404" s="17"/>
      <c r="H404" s="17"/>
      <c r="I404" s="17"/>
      <c r="J404" s="17"/>
      <c r="K404" s="17"/>
      <c r="L404" s="17"/>
      <c r="M404" s="17"/>
      <c r="N404" s="17"/>
      <c r="O404" s="17"/>
    </row>
    <row r="405" spans="1:15" x14ac:dyDescent="0.25">
      <c r="A405" s="16"/>
      <c r="B405" s="17"/>
      <c r="C405" s="17"/>
      <c r="D405" s="17"/>
      <c r="E405" s="19"/>
      <c r="F405" s="19"/>
      <c r="G405" s="17"/>
      <c r="H405" s="17"/>
      <c r="I405" s="17"/>
      <c r="J405" s="17"/>
      <c r="K405" s="17"/>
      <c r="L405" s="17"/>
      <c r="M405" s="17"/>
      <c r="N405" s="17"/>
      <c r="O405" s="17"/>
    </row>
    <row r="406" spans="1:15" x14ac:dyDescent="0.25">
      <c r="A406" s="16"/>
      <c r="B406" s="17"/>
      <c r="C406" s="17"/>
      <c r="D406" s="17"/>
      <c r="E406" s="19"/>
      <c r="F406" s="19"/>
      <c r="G406" s="17"/>
      <c r="H406" s="17"/>
      <c r="I406" s="17"/>
      <c r="J406" s="17"/>
      <c r="K406" s="17"/>
      <c r="L406" s="17"/>
      <c r="M406" s="17"/>
      <c r="N406" s="17"/>
      <c r="O406" s="17"/>
    </row>
    <row r="407" spans="1:15" x14ac:dyDescent="0.25">
      <c r="A407" s="16"/>
      <c r="B407" s="17"/>
      <c r="C407" s="17"/>
      <c r="D407" s="17"/>
      <c r="E407" s="19"/>
      <c r="F407" s="19"/>
      <c r="G407" s="17"/>
      <c r="H407" s="17"/>
      <c r="I407" s="17"/>
      <c r="J407" s="17"/>
      <c r="K407" s="17"/>
      <c r="L407" s="17"/>
      <c r="M407" s="17"/>
      <c r="N407" s="17"/>
      <c r="O407" s="17"/>
    </row>
    <row r="408" spans="1:15" x14ac:dyDescent="0.25">
      <c r="A408" s="16"/>
      <c r="B408" s="17"/>
      <c r="C408" s="17"/>
      <c r="D408" s="17"/>
      <c r="E408" s="19"/>
      <c r="F408" s="19"/>
      <c r="G408" s="17"/>
      <c r="H408" s="17"/>
      <c r="I408" s="17"/>
      <c r="J408" s="17"/>
      <c r="K408" s="17"/>
      <c r="L408" s="17"/>
      <c r="M408" s="17"/>
      <c r="N408" s="17"/>
      <c r="O408" s="17"/>
    </row>
    <row r="409" spans="1:15" x14ac:dyDescent="0.25">
      <c r="A409" s="16"/>
      <c r="B409" s="17"/>
      <c r="C409" s="17"/>
      <c r="D409" s="17"/>
      <c r="E409" s="19"/>
      <c r="F409" s="19"/>
      <c r="G409" s="17"/>
      <c r="H409" s="17"/>
      <c r="I409" s="17"/>
      <c r="J409" s="17"/>
      <c r="K409" s="17"/>
      <c r="L409" s="17"/>
      <c r="M409" s="17"/>
      <c r="N409" s="17"/>
      <c r="O409" s="17"/>
    </row>
    <row r="410" spans="1:15" x14ac:dyDescent="0.25">
      <c r="A410" s="16"/>
      <c r="B410" s="17"/>
      <c r="C410" s="17"/>
      <c r="D410" s="17"/>
      <c r="E410" s="19"/>
      <c r="F410" s="19"/>
      <c r="G410" s="17"/>
      <c r="H410" s="17"/>
      <c r="I410" s="17"/>
      <c r="J410" s="17"/>
      <c r="K410" s="17"/>
      <c r="L410" s="17"/>
      <c r="M410" s="17"/>
      <c r="N410" s="17"/>
      <c r="O410" s="17"/>
    </row>
    <row r="411" spans="1:15" x14ac:dyDescent="0.25">
      <c r="A411" s="16"/>
      <c r="B411" s="17"/>
      <c r="C411" s="17"/>
      <c r="D411" s="17"/>
      <c r="E411" s="19"/>
      <c r="F411" s="19"/>
      <c r="G411" s="17"/>
      <c r="H411" s="17"/>
      <c r="I411" s="17"/>
      <c r="J411" s="17"/>
      <c r="K411" s="17"/>
      <c r="L411" s="17"/>
      <c r="M411" s="17"/>
      <c r="N411" s="17"/>
      <c r="O411" s="17"/>
    </row>
    <row r="412" spans="1:15" x14ac:dyDescent="0.25">
      <c r="A412" s="16"/>
      <c r="B412" s="17"/>
      <c r="C412" s="17"/>
      <c r="D412" s="17"/>
      <c r="E412" s="19"/>
      <c r="F412" s="19"/>
      <c r="G412" s="17"/>
      <c r="H412" s="17"/>
      <c r="I412" s="17"/>
      <c r="J412" s="17"/>
      <c r="K412" s="17"/>
      <c r="L412" s="17"/>
      <c r="M412" s="17"/>
      <c r="N412" s="17"/>
      <c r="O412" s="17"/>
    </row>
    <row r="413" spans="1:15" x14ac:dyDescent="0.25">
      <c r="A413" s="16"/>
      <c r="B413" s="17"/>
      <c r="C413" s="17"/>
      <c r="D413" s="17"/>
      <c r="E413" s="19"/>
      <c r="F413" s="19"/>
      <c r="G413" s="17"/>
      <c r="H413" s="17"/>
      <c r="I413" s="17"/>
      <c r="J413" s="17"/>
      <c r="K413" s="17"/>
      <c r="L413" s="17"/>
      <c r="M413" s="17"/>
      <c r="N413" s="17"/>
      <c r="O413" s="17"/>
    </row>
    <row r="414" spans="1:15" x14ac:dyDescent="0.25">
      <c r="A414" s="16"/>
      <c r="B414" s="17"/>
      <c r="C414" s="17"/>
      <c r="D414" s="17"/>
      <c r="E414" s="19"/>
      <c r="F414" s="19"/>
      <c r="G414" s="17"/>
      <c r="H414" s="17"/>
      <c r="I414" s="17"/>
      <c r="J414" s="17"/>
      <c r="K414" s="17"/>
      <c r="L414" s="17"/>
      <c r="M414" s="17"/>
      <c r="N414" s="17"/>
      <c r="O414" s="17"/>
    </row>
    <row r="415" spans="1:15" x14ac:dyDescent="0.25">
      <c r="A415" s="16"/>
      <c r="B415" s="17"/>
      <c r="C415" s="17"/>
      <c r="D415" s="17"/>
      <c r="E415" s="19"/>
      <c r="F415" s="19"/>
      <c r="G415" s="17"/>
      <c r="H415" s="17"/>
      <c r="I415" s="17"/>
      <c r="J415" s="17"/>
      <c r="K415" s="17"/>
      <c r="L415" s="17"/>
      <c r="M415" s="17"/>
      <c r="N415" s="17"/>
      <c r="O415" s="17"/>
    </row>
    <row r="416" spans="1:15" x14ac:dyDescent="0.25">
      <c r="A416" s="16"/>
      <c r="B416" s="17"/>
      <c r="C416" s="17"/>
      <c r="D416" s="17"/>
      <c r="E416" s="19"/>
      <c r="F416" s="19"/>
      <c r="G416" s="17"/>
      <c r="H416" s="17"/>
      <c r="I416" s="17"/>
      <c r="J416" s="17"/>
      <c r="K416" s="17"/>
      <c r="L416" s="17"/>
      <c r="M416" s="17"/>
      <c r="N416" s="17"/>
      <c r="O416" s="17"/>
    </row>
    <row r="417" spans="1:15" x14ac:dyDescent="0.25">
      <c r="A417" s="16"/>
      <c r="B417" s="17"/>
      <c r="C417" s="17"/>
      <c r="D417" s="17"/>
      <c r="E417" s="19"/>
      <c r="F417" s="19"/>
      <c r="G417" s="17"/>
      <c r="H417" s="17"/>
      <c r="I417" s="17"/>
      <c r="J417" s="17"/>
      <c r="K417" s="17"/>
      <c r="L417" s="17"/>
      <c r="M417" s="17"/>
      <c r="N417" s="17"/>
      <c r="O417" s="17"/>
    </row>
    <row r="418" spans="1:15" x14ac:dyDescent="0.25">
      <c r="A418" s="16"/>
      <c r="B418" s="17"/>
      <c r="C418" s="17"/>
      <c r="D418" s="17"/>
      <c r="E418" s="19"/>
      <c r="F418" s="19"/>
      <c r="G418" s="17"/>
      <c r="H418" s="17"/>
      <c r="I418" s="17"/>
      <c r="J418" s="17"/>
      <c r="K418" s="17"/>
      <c r="L418" s="17"/>
      <c r="M418" s="17"/>
      <c r="N418" s="17"/>
      <c r="O418" s="17"/>
    </row>
    <row r="419" spans="1:15" x14ac:dyDescent="0.25">
      <c r="A419" s="16"/>
      <c r="B419" s="17"/>
      <c r="C419" s="17"/>
      <c r="D419" s="17"/>
      <c r="E419" s="19"/>
      <c r="F419" s="19"/>
      <c r="G419" s="17"/>
      <c r="H419" s="17"/>
      <c r="I419" s="17"/>
      <c r="J419" s="17"/>
      <c r="K419" s="17"/>
      <c r="L419" s="17"/>
      <c r="M419" s="17"/>
      <c r="N419" s="17"/>
      <c r="O419" s="17"/>
    </row>
    <row r="420" spans="1:15" x14ac:dyDescent="0.25">
      <c r="A420" s="16"/>
      <c r="B420" s="17"/>
      <c r="C420" s="17"/>
      <c r="D420" s="17"/>
      <c r="E420" s="19"/>
      <c r="F420" s="19"/>
      <c r="G420" s="17"/>
      <c r="H420" s="17"/>
      <c r="I420" s="17"/>
      <c r="J420" s="17"/>
      <c r="K420" s="17"/>
      <c r="L420" s="17"/>
      <c r="M420" s="17"/>
      <c r="N420" s="17"/>
      <c r="O420" s="17"/>
    </row>
    <row r="421" spans="1:15" x14ac:dyDescent="0.25">
      <c r="A421" s="16"/>
      <c r="B421" s="17"/>
      <c r="C421" s="17"/>
      <c r="D421" s="17"/>
      <c r="E421" s="19"/>
      <c r="F421" s="19"/>
      <c r="G421" s="17"/>
      <c r="H421" s="17"/>
      <c r="I421" s="17"/>
      <c r="J421" s="17"/>
      <c r="K421" s="17"/>
      <c r="L421" s="17"/>
      <c r="M421" s="17"/>
      <c r="N421" s="17"/>
      <c r="O421" s="17"/>
    </row>
    <row r="422" spans="1:15" x14ac:dyDescent="0.25">
      <c r="A422" s="16"/>
      <c r="B422" s="17"/>
      <c r="C422" s="17"/>
      <c r="D422" s="17"/>
      <c r="E422" s="19"/>
      <c r="F422" s="19"/>
      <c r="G422" s="17"/>
      <c r="H422" s="17"/>
      <c r="I422" s="17"/>
      <c r="J422" s="17"/>
      <c r="K422" s="17"/>
      <c r="L422" s="17"/>
      <c r="M422" s="17"/>
      <c r="N422" s="17"/>
      <c r="O422" s="17"/>
    </row>
    <row r="423" spans="1:15" x14ac:dyDescent="0.25">
      <c r="A423" s="16"/>
      <c r="B423" s="17"/>
      <c r="C423" s="17"/>
      <c r="D423" s="17"/>
      <c r="E423" s="19"/>
      <c r="F423" s="19"/>
      <c r="G423" s="17"/>
      <c r="H423" s="17"/>
      <c r="I423" s="17"/>
      <c r="J423" s="17"/>
      <c r="K423" s="17"/>
      <c r="L423" s="17"/>
      <c r="M423" s="17"/>
      <c r="N423" s="17"/>
      <c r="O423" s="17"/>
    </row>
    <row r="424" spans="1:15" x14ac:dyDescent="0.25">
      <c r="A424" s="16"/>
      <c r="B424" s="17"/>
      <c r="C424" s="17"/>
      <c r="D424" s="17"/>
      <c r="E424" s="19"/>
      <c r="F424" s="19"/>
      <c r="G424" s="17"/>
      <c r="H424" s="17"/>
      <c r="I424" s="17"/>
      <c r="J424" s="17"/>
      <c r="K424" s="17"/>
      <c r="L424" s="17"/>
      <c r="M424" s="17"/>
      <c r="N424" s="17"/>
      <c r="O424" s="17"/>
    </row>
    <row r="425" spans="1:15" x14ac:dyDescent="0.25">
      <c r="A425" s="16"/>
      <c r="B425" s="17"/>
      <c r="C425" s="17"/>
      <c r="D425" s="17"/>
      <c r="E425" s="19"/>
      <c r="F425" s="19"/>
      <c r="G425" s="17"/>
      <c r="H425" s="17"/>
      <c r="I425" s="17"/>
      <c r="J425" s="17"/>
      <c r="K425" s="17"/>
      <c r="L425" s="17"/>
      <c r="M425" s="17"/>
      <c r="N425" s="17"/>
      <c r="O425" s="17"/>
    </row>
    <row r="426" spans="1:15" x14ac:dyDescent="0.25">
      <c r="A426" s="16"/>
      <c r="B426" s="17"/>
      <c r="C426" s="17"/>
      <c r="D426" s="17"/>
      <c r="E426" s="19"/>
      <c r="F426" s="19"/>
      <c r="G426" s="17"/>
      <c r="H426" s="17"/>
      <c r="I426" s="17"/>
      <c r="J426" s="17"/>
      <c r="K426" s="17"/>
      <c r="L426" s="17"/>
      <c r="M426" s="17"/>
      <c r="N426" s="17"/>
      <c r="O426" s="17"/>
    </row>
    <row r="427" spans="1:15" x14ac:dyDescent="0.25">
      <c r="A427" s="16"/>
      <c r="B427" s="17"/>
      <c r="C427" s="17"/>
      <c r="D427" s="17"/>
      <c r="E427" s="19"/>
      <c r="F427" s="19"/>
      <c r="G427" s="17"/>
      <c r="H427" s="17"/>
      <c r="I427" s="17"/>
      <c r="J427" s="17"/>
      <c r="K427" s="17"/>
      <c r="L427" s="17"/>
      <c r="M427" s="17"/>
      <c r="N427" s="17"/>
      <c r="O427" s="17"/>
    </row>
    <row r="428" spans="1:15" x14ac:dyDescent="0.25">
      <c r="A428" s="16"/>
      <c r="B428" s="17"/>
      <c r="C428" s="17"/>
      <c r="D428" s="17"/>
      <c r="E428" s="19"/>
      <c r="F428" s="19"/>
      <c r="G428" s="17"/>
      <c r="H428" s="17"/>
      <c r="I428" s="17"/>
      <c r="J428" s="17"/>
      <c r="K428" s="17"/>
      <c r="L428" s="17"/>
      <c r="M428" s="17"/>
      <c r="N428" s="17"/>
      <c r="O428" s="17"/>
    </row>
    <row r="429" spans="1:15" x14ac:dyDescent="0.25">
      <c r="A429" s="16"/>
      <c r="B429" s="17"/>
      <c r="C429" s="17"/>
      <c r="D429" s="17"/>
      <c r="E429" s="19"/>
      <c r="F429" s="19"/>
      <c r="G429" s="17"/>
      <c r="H429" s="17"/>
      <c r="I429" s="17"/>
      <c r="J429" s="17"/>
      <c r="K429" s="17"/>
      <c r="L429" s="17"/>
      <c r="M429" s="17"/>
      <c r="N429" s="17"/>
      <c r="O429" s="17"/>
    </row>
    <row r="430" spans="1:15" x14ac:dyDescent="0.25">
      <c r="A430" s="16"/>
      <c r="B430" s="17"/>
      <c r="C430" s="17"/>
      <c r="D430" s="17"/>
      <c r="E430" s="19"/>
      <c r="F430" s="19"/>
      <c r="G430" s="17"/>
      <c r="H430" s="17"/>
      <c r="I430" s="17"/>
      <c r="J430" s="17"/>
      <c r="K430" s="17"/>
      <c r="L430" s="17"/>
      <c r="M430" s="17"/>
      <c r="N430" s="17"/>
      <c r="O430" s="17"/>
    </row>
    <row r="431" spans="1:15" x14ac:dyDescent="0.25">
      <c r="A431" s="16"/>
      <c r="B431" s="17"/>
      <c r="C431" s="17"/>
      <c r="D431" s="17"/>
      <c r="E431" s="19"/>
      <c r="F431" s="19"/>
      <c r="G431" s="17"/>
      <c r="H431" s="17"/>
      <c r="I431" s="17"/>
      <c r="J431" s="17"/>
      <c r="K431" s="17"/>
      <c r="L431" s="17"/>
      <c r="M431" s="17"/>
      <c r="N431" s="17"/>
      <c r="O431" s="17"/>
    </row>
    <row r="432" spans="1:15" x14ac:dyDescent="0.25">
      <c r="A432" s="16"/>
      <c r="B432" s="17"/>
      <c r="C432" s="17"/>
      <c r="D432" s="17"/>
      <c r="E432" s="19"/>
      <c r="F432" s="19"/>
      <c r="G432" s="17"/>
      <c r="H432" s="17"/>
      <c r="I432" s="17"/>
      <c r="J432" s="17"/>
      <c r="K432" s="17"/>
      <c r="L432" s="17"/>
      <c r="M432" s="17"/>
      <c r="N432" s="17"/>
      <c r="O432" s="17"/>
    </row>
    <row r="433" spans="1:15" x14ac:dyDescent="0.25">
      <c r="A433" s="16"/>
      <c r="B433" s="17"/>
      <c r="C433" s="17"/>
      <c r="D433" s="17"/>
      <c r="E433" s="19"/>
      <c r="F433" s="19"/>
      <c r="G433" s="17"/>
      <c r="H433" s="17"/>
      <c r="I433" s="17"/>
      <c r="J433" s="17"/>
      <c r="K433" s="17"/>
      <c r="L433" s="17"/>
      <c r="M433" s="17"/>
      <c r="N433" s="17"/>
      <c r="O433" s="17"/>
    </row>
    <row r="434" spans="1:15" x14ac:dyDescent="0.25">
      <c r="A434" s="16"/>
      <c r="B434" s="17"/>
      <c r="C434" s="17"/>
      <c r="D434" s="17"/>
      <c r="E434" s="19"/>
      <c r="F434" s="19"/>
      <c r="G434" s="17"/>
      <c r="H434" s="17"/>
      <c r="I434" s="17"/>
      <c r="J434" s="17"/>
      <c r="K434" s="17"/>
      <c r="L434" s="17"/>
      <c r="M434" s="17"/>
      <c r="N434" s="17"/>
      <c r="O434" s="17"/>
    </row>
    <row r="435" spans="1:15" x14ac:dyDescent="0.25">
      <c r="A435" s="16"/>
      <c r="B435" s="17"/>
      <c r="C435" s="17"/>
      <c r="D435" s="17"/>
      <c r="E435" s="19"/>
      <c r="F435" s="19"/>
      <c r="G435" s="17"/>
      <c r="H435" s="17"/>
      <c r="I435" s="17"/>
      <c r="J435" s="17"/>
      <c r="K435" s="17"/>
      <c r="L435" s="17"/>
      <c r="M435" s="17"/>
      <c r="N435" s="17"/>
      <c r="O435" s="17"/>
    </row>
    <row r="436" spans="1:15" x14ac:dyDescent="0.25">
      <c r="A436" s="16"/>
      <c r="B436" s="17"/>
      <c r="C436" s="17"/>
      <c r="D436" s="17"/>
      <c r="E436" s="19"/>
      <c r="F436" s="19"/>
      <c r="G436" s="17"/>
      <c r="H436" s="17"/>
      <c r="I436" s="17"/>
      <c r="J436" s="17"/>
      <c r="K436" s="17"/>
      <c r="L436" s="17"/>
      <c r="M436" s="17"/>
      <c r="N436" s="17"/>
      <c r="O436" s="17"/>
    </row>
    <row r="437" spans="1:15" x14ac:dyDescent="0.25">
      <c r="A437" s="16"/>
      <c r="B437" s="17"/>
      <c r="C437" s="17"/>
      <c r="D437" s="17"/>
      <c r="E437" s="19"/>
      <c r="F437" s="19"/>
      <c r="G437" s="17"/>
      <c r="H437" s="17"/>
      <c r="I437" s="17"/>
      <c r="J437" s="17"/>
      <c r="K437" s="17"/>
      <c r="L437" s="17"/>
      <c r="M437" s="17"/>
      <c r="N437" s="17"/>
      <c r="O437" s="17"/>
    </row>
    <row r="438" spans="1:15" x14ac:dyDescent="0.25">
      <c r="A438" s="16"/>
      <c r="B438" s="17"/>
      <c r="C438" s="17"/>
      <c r="D438" s="17"/>
      <c r="E438" s="19"/>
      <c r="F438" s="19"/>
      <c r="G438" s="17"/>
      <c r="H438" s="17"/>
      <c r="I438" s="17"/>
      <c r="J438" s="17"/>
      <c r="K438" s="17"/>
      <c r="L438" s="17"/>
      <c r="M438" s="17"/>
      <c r="N438" s="17"/>
      <c r="O438" s="17"/>
    </row>
    <row r="439" spans="1:15" x14ac:dyDescent="0.25">
      <c r="A439" s="16"/>
      <c r="B439" s="17"/>
      <c r="C439" s="17"/>
      <c r="D439" s="17"/>
      <c r="E439" s="19"/>
      <c r="F439" s="19"/>
      <c r="G439" s="17"/>
      <c r="H439" s="17"/>
      <c r="I439" s="17"/>
      <c r="J439" s="17"/>
      <c r="K439" s="17"/>
      <c r="L439" s="17"/>
      <c r="M439" s="17"/>
      <c r="N439" s="17"/>
      <c r="O439" s="17"/>
    </row>
    <row r="440" spans="1:15" x14ac:dyDescent="0.25">
      <c r="A440" s="16"/>
      <c r="B440" s="17"/>
      <c r="C440" s="17"/>
      <c r="D440" s="17"/>
      <c r="E440" s="19"/>
      <c r="F440" s="19"/>
      <c r="G440" s="17"/>
      <c r="H440" s="17"/>
      <c r="I440" s="17"/>
      <c r="J440" s="17"/>
      <c r="K440" s="17"/>
      <c r="L440" s="17"/>
      <c r="M440" s="17"/>
      <c r="N440" s="17"/>
      <c r="O440" s="17"/>
    </row>
    <row r="441" spans="1:15" x14ac:dyDescent="0.25">
      <c r="A441" s="16"/>
      <c r="B441" s="17"/>
      <c r="C441" s="17"/>
      <c r="D441" s="17"/>
      <c r="E441" s="19"/>
      <c r="F441" s="19"/>
      <c r="G441" s="17"/>
      <c r="H441" s="17"/>
      <c r="I441" s="17"/>
      <c r="J441" s="17"/>
      <c r="K441" s="17"/>
      <c r="L441" s="17"/>
      <c r="M441" s="17"/>
      <c r="N441" s="17"/>
      <c r="O441" s="17"/>
    </row>
    <row r="442" spans="1:15" x14ac:dyDescent="0.25">
      <c r="A442" s="16"/>
      <c r="B442" s="17"/>
      <c r="C442" s="17"/>
      <c r="D442" s="17"/>
      <c r="E442" s="19"/>
      <c r="F442" s="19"/>
      <c r="G442" s="17"/>
      <c r="H442" s="17"/>
      <c r="I442" s="17"/>
      <c r="J442" s="17"/>
      <c r="K442" s="17"/>
      <c r="L442" s="17"/>
      <c r="M442" s="17"/>
      <c r="N442" s="17"/>
      <c r="O442" s="17"/>
    </row>
    <row r="443" spans="1:15" x14ac:dyDescent="0.25">
      <c r="A443" s="16"/>
      <c r="B443" s="17"/>
      <c r="C443" s="17"/>
      <c r="D443" s="17"/>
      <c r="E443" s="19"/>
      <c r="F443" s="19"/>
      <c r="G443" s="17"/>
      <c r="H443" s="17"/>
      <c r="I443" s="17"/>
      <c r="J443" s="17"/>
      <c r="K443" s="17"/>
      <c r="L443" s="17"/>
      <c r="M443" s="17"/>
      <c r="N443" s="17"/>
      <c r="O443" s="17"/>
    </row>
    <row r="444" spans="1:15" x14ac:dyDescent="0.25">
      <c r="A444" s="16"/>
      <c r="B444" s="17"/>
      <c r="C444" s="17"/>
      <c r="D444" s="17"/>
      <c r="E444" s="19"/>
      <c r="F444" s="19"/>
      <c r="G444" s="17"/>
      <c r="H444" s="17"/>
      <c r="I444" s="17"/>
      <c r="J444" s="17"/>
      <c r="K444" s="17"/>
      <c r="L444" s="17"/>
      <c r="M444" s="17"/>
      <c r="N444" s="17"/>
      <c r="O444" s="17"/>
    </row>
    <row r="445" spans="1:15" x14ac:dyDescent="0.25">
      <c r="A445" s="16"/>
      <c r="B445" s="17"/>
      <c r="C445" s="17"/>
      <c r="D445" s="17"/>
      <c r="E445" s="19"/>
      <c r="F445" s="19"/>
      <c r="G445" s="17"/>
      <c r="H445" s="17"/>
      <c r="I445" s="17"/>
      <c r="J445" s="17"/>
      <c r="K445" s="17"/>
      <c r="L445" s="17"/>
      <c r="M445" s="17"/>
      <c r="N445" s="17"/>
      <c r="O445" s="17"/>
    </row>
    <row r="446" spans="1:15" x14ac:dyDescent="0.25">
      <c r="A446" s="16"/>
      <c r="B446" s="17"/>
      <c r="C446" s="17"/>
      <c r="D446" s="17"/>
      <c r="E446" s="19"/>
      <c r="F446" s="19"/>
      <c r="G446" s="17"/>
      <c r="H446" s="17"/>
      <c r="I446" s="17"/>
      <c r="J446" s="17"/>
      <c r="K446" s="17"/>
      <c r="L446" s="17"/>
      <c r="M446" s="17"/>
      <c r="N446" s="17"/>
      <c r="O446" s="17"/>
    </row>
    <row r="447" spans="1:15" x14ac:dyDescent="0.25">
      <c r="A447" s="16"/>
      <c r="B447" s="17"/>
      <c r="C447" s="17"/>
      <c r="D447" s="17"/>
      <c r="E447" s="19"/>
      <c r="F447" s="19"/>
      <c r="G447" s="17"/>
      <c r="H447" s="17"/>
      <c r="I447" s="17"/>
      <c r="J447" s="17"/>
      <c r="K447" s="17"/>
      <c r="L447" s="17"/>
      <c r="M447" s="17"/>
      <c r="N447" s="17"/>
      <c r="O447" s="17"/>
    </row>
    <row r="448" spans="1:15" x14ac:dyDescent="0.25">
      <c r="A448" s="16"/>
      <c r="B448" s="17"/>
      <c r="C448" s="17"/>
      <c r="D448" s="17"/>
      <c r="E448" s="19"/>
      <c r="F448" s="19"/>
      <c r="G448" s="17"/>
      <c r="H448" s="17"/>
      <c r="I448" s="17"/>
      <c r="J448" s="17"/>
      <c r="K448" s="17"/>
      <c r="L448" s="17"/>
      <c r="M448" s="17"/>
      <c r="N448" s="17"/>
      <c r="O448" s="17"/>
    </row>
    <row r="449" spans="1:15" x14ac:dyDescent="0.25">
      <c r="A449" s="16"/>
      <c r="B449" s="17"/>
      <c r="C449" s="17"/>
      <c r="D449" s="17"/>
      <c r="E449" s="19"/>
      <c r="F449" s="19"/>
      <c r="G449" s="17"/>
      <c r="H449" s="17"/>
      <c r="I449" s="17"/>
      <c r="J449" s="17"/>
      <c r="K449" s="17"/>
      <c r="L449" s="17"/>
      <c r="M449" s="17"/>
      <c r="N449" s="17"/>
      <c r="O449" s="17"/>
    </row>
    <row r="450" spans="1:15" x14ac:dyDescent="0.25">
      <c r="A450" s="16"/>
      <c r="B450" s="17"/>
      <c r="C450" s="17"/>
      <c r="D450" s="17"/>
      <c r="E450" s="19"/>
      <c r="F450" s="19"/>
      <c r="G450" s="17"/>
      <c r="H450" s="17"/>
      <c r="I450" s="17"/>
      <c r="J450" s="17"/>
      <c r="K450" s="17"/>
      <c r="L450" s="17"/>
      <c r="M450" s="17"/>
      <c r="N450" s="17"/>
      <c r="O450" s="17"/>
    </row>
    <row r="451" spans="1:15" x14ac:dyDescent="0.25">
      <c r="A451" s="16"/>
      <c r="B451" s="17"/>
      <c r="C451" s="17"/>
      <c r="D451" s="17"/>
      <c r="E451" s="19"/>
      <c r="F451" s="19"/>
      <c r="G451" s="17"/>
      <c r="H451" s="17"/>
      <c r="I451" s="17"/>
      <c r="J451" s="17"/>
      <c r="K451" s="17"/>
      <c r="L451" s="17"/>
      <c r="M451" s="17"/>
      <c r="N451" s="17"/>
      <c r="O451" s="17"/>
    </row>
    <row r="452" spans="1:15" x14ac:dyDescent="0.25">
      <c r="A452" s="16"/>
      <c r="B452" s="17"/>
      <c r="C452" s="17"/>
      <c r="D452" s="17"/>
      <c r="E452" s="19"/>
      <c r="F452" s="19"/>
      <c r="G452" s="17"/>
      <c r="H452" s="17"/>
      <c r="I452" s="17"/>
      <c r="J452" s="17"/>
      <c r="K452" s="17"/>
      <c r="L452" s="17"/>
      <c r="M452" s="17"/>
      <c r="N452" s="17"/>
      <c r="O452" s="17"/>
    </row>
    <row r="453" spans="1:15" x14ac:dyDescent="0.25">
      <c r="A453" s="16"/>
      <c r="B453" s="17"/>
      <c r="C453" s="17"/>
      <c r="D453" s="17"/>
      <c r="E453" s="19"/>
      <c r="F453" s="19"/>
      <c r="G453" s="17"/>
      <c r="H453" s="17"/>
      <c r="I453" s="17"/>
      <c r="J453" s="17"/>
      <c r="K453" s="17"/>
      <c r="L453" s="17"/>
      <c r="M453" s="17"/>
      <c r="N453" s="17"/>
      <c r="O453" s="17"/>
    </row>
    <row r="454" spans="1:15" x14ac:dyDescent="0.25">
      <c r="A454" s="16"/>
      <c r="B454" s="17"/>
      <c r="C454" s="17"/>
      <c r="D454" s="17"/>
      <c r="E454" s="19"/>
      <c r="F454" s="19"/>
      <c r="G454" s="17"/>
      <c r="H454" s="17"/>
      <c r="I454" s="17"/>
      <c r="J454" s="17"/>
      <c r="K454" s="17"/>
      <c r="L454" s="17"/>
      <c r="M454" s="17"/>
      <c r="N454" s="17"/>
      <c r="O454" s="17"/>
    </row>
    <row r="455" spans="1:15" x14ac:dyDescent="0.25">
      <c r="A455" s="16"/>
      <c r="B455" s="17"/>
      <c r="C455" s="17"/>
      <c r="D455" s="17"/>
      <c r="E455" s="19"/>
      <c r="F455" s="19"/>
      <c r="G455" s="17"/>
      <c r="H455" s="17"/>
      <c r="I455" s="17"/>
      <c r="J455" s="17"/>
      <c r="K455" s="17"/>
      <c r="L455" s="17"/>
      <c r="M455" s="17"/>
      <c r="N455" s="17"/>
      <c r="O455" s="17"/>
    </row>
    <row r="456" spans="1:15" x14ac:dyDescent="0.25">
      <c r="A456" s="16"/>
      <c r="B456" s="17"/>
      <c r="C456" s="17"/>
      <c r="D456" s="17"/>
      <c r="E456" s="19"/>
      <c r="F456" s="19"/>
      <c r="G456" s="17"/>
      <c r="H456" s="17"/>
      <c r="I456" s="17"/>
      <c r="J456" s="17"/>
      <c r="K456" s="17"/>
      <c r="L456" s="17"/>
      <c r="M456" s="17"/>
      <c r="N456" s="17"/>
      <c r="O456" s="17"/>
    </row>
    <row r="457" spans="1:15" x14ac:dyDescent="0.25">
      <c r="A457" s="16"/>
      <c r="B457" s="17"/>
      <c r="C457" s="17"/>
      <c r="D457" s="17"/>
      <c r="E457" s="19"/>
      <c r="F457" s="19"/>
      <c r="G457" s="17"/>
      <c r="H457" s="17"/>
      <c r="I457" s="17"/>
      <c r="J457" s="17"/>
      <c r="K457" s="17"/>
      <c r="L457" s="17"/>
      <c r="M457" s="17"/>
      <c r="N457" s="17"/>
      <c r="O457" s="17"/>
    </row>
    <row r="458" spans="1:15" x14ac:dyDescent="0.25">
      <c r="A458" s="16"/>
      <c r="B458" s="17"/>
      <c r="C458" s="17"/>
      <c r="D458" s="17"/>
      <c r="E458" s="19"/>
      <c r="F458" s="19"/>
      <c r="G458" s="17"/>
      <c r="H458" s="17"/>
      <c r="I458" s="17"/>
      <c r="J458" s="17"/>
      <c r="K458" s="17"/>
      <c r="L458" s="17"/>
      <c r="M458" s="17"/>
      <c r="N458" s="17"/>
      <c r="O458" s="17"/>
    </row>
    <row r="459" spans="1:15" x14ac:dyDescent="0.25">
      <c r="A459" s="16"/>
      <c r="B459" s="17"/>
      <c r="C459" s="17"/>
      <c r="D459" s="17"/>
      <c r="E459" s="19"/>
      <c r="F459" s="19"/>
      <c r="G459" s="17"/>
      <c r="H459" s="17"/>
      <c r="I459" s="17"/>
      <c r="J459" s="17"/>
      <c r="K459" s="17"/>
      <c r="L459" s="17"/>
      <c r="M459" s="17"/>
      <c r="N459" s="17"/>
      <c r="O459" s="17"/>
    </row>
    <row r="460" spans="1:15" x14ac:dyDescent="0.25">
      <c r="A460" s="16"/>
      <c r="B460" s="17"/>
      <c r="C460" s="17"/>
      <c r="D460" s="17"/>
      <c r="E460" s="19"/>
      <c r="F460" s="19"/>
      <c r="G460" s="17"/>
      <c r="H460" s="17"/>
      <c r="I460" s="17"/>
      <c r="J460" s="17"/>
      <c r="K460" s="17"/>
      <c r="L460" s="17"/>
      <c r="M460" s="17"/>
      <c r="N460" s="17"/>
      <c r="O460" s="17"/>
    </row>
    <row r="461" spans="1:15" x14ac:dyDescent="0.25">
      <c r="A461" s="16"/>
      <c r="B461" s="17"/>
      <c r="C461" s="17"/>
      <c r="D461" s="17"/>
      <c r="E461" s="19"/>
      <c r="F461" s="19"/>
      <c r="G461" s="17"/>
      <c r="H461" s="17"/>
      <c r="I461" s="17"/>
      <c r="J461" s="17"/>
      <c r="K461" s="17"/>
      <c r="L461" s="17"/>
      <c r="M461" s="17"/>
      <c r="N461" s="17"/>
      <c r="O461" s="17"/>
    </row>
    <row r="462" spans="1:15" x14ac:dyDescent="0.25">
      <c r="A462" s="16"/>
      <c r="B462" s="17"/>
      <c r="C462" s="17"/>
      <c r="D462" s="17"/>
      <c r="E462" s="19"/>
      <c r="F462" s="19"/>
      <c r="G462" s="17"/>
      <c r="H462" s="17"/>
      <c r="I462" s="17"/>
      <c r="J462" s="17"/>
      <c r="K462" s="17"/>
      <c r="L462" s="17"/>
      <c r="M462" s="17"/>
      <c r="N462" s="17"/>
      <c r="O462" s="17"/>
    </row>
    <row r="463" spans="1:15" x14ac:dyDescent="0.25">
      <c r="A463" s="16"/>
      <c r="B463" s="17"/>
      <c r="C463" s="17"/>
      <c r="D463" s="17"/>
      <c r="E463" s="19"/>
      <c r="F463" s="19"/>
      <c r="G463" s="17"/>
      <c r="H463" s="17"/>
      <c r="I463" s="17"/>
      <c r="J463" s="17"/>
      <c r="K463" s="17"/>
      <c r="L463" s="17"/>
      <c r="M463" s="17"/>
      <c r="N463" s="17"/>
      <c r="O463" s="17"/>
    </row>
    <row r="464" spans="1:15" x14ac:dyDescent="0.25">
      <c r="A464" s="16"/>
      <c r="B464" s="17"/>
      <c r="C464" s="17"/>
      <c r="D464" s="17"/>
      <c r="E464" s="19"/>
      <c r="F464" s="19"/>
      <c r="G464" s="17"/>
      <c r="H464" s="17"/>
      <c r="I464" s="17"/>
      <c r="J464" s="17"/>
      <c r="K464" s="17"/>
      <c r="L464" s="17"/>
      <c r="M464" s="17"/>
      <c r="N464" s="17"/>
      <c r="O464" s="17"/>
    </row>
    <row r="465" spans="1:15" x14ac:dyDescent="0.25">
      <c r="A465" s="16"/>
      <c r="B465" s="17"/>
      <c r="C465" s="17"/>
      <c r="D465" s="17"/>
      <c r="E465" s="19"/>
      <c r="F465" s="19"/>
      <c r="G465" s="17"/>
      <c r="H465" s="17"/>
      <c r="I465" s="17"/>
      <c r="J465" s="17"/>
      <c r="K465" s="17"/>
      <c r="L465" s="17"/>
      <c r="M465" s="17"/>
      <c r="N465" s="17"/>
      <c r="O465" s="17"/>
    </row>
    <row r="466" spans="1:15" x14ac:dyDescent="0.25">
      <c r="A466" s="16"/>
      <c r="B466" s="17"/>
      <c r="C466" s="17"/>
      <c r="D466" s="17"/>
      <c r="E466" s="19"/>
      <c r="F466" s="19"/>
      <c r="G466" s="17"/>
      <c r="H466" s="17"/>
      <c r="I466" s="17"/>
      <c r="J466" s="17"/>
      <c r="K466" s="17"/>
      <c r="L466" s="17"/>
      <c r="M466" s="17"/>
      <c r="N466" s="17"/>
      <c r="O466" s="17"/>
    </row>
    <row r="467" spans="1:15" x14ac:dyDescent="0.25">
      <c r="A467" s="16"/>
      <c r="B467" s="17"/>
      <c r="C467" s="17"/>
      <c r="D467" s="17"/>
      <c r="E467" s="19"/>
      <c r="F467" s="19"/>
      <c r="G467" s="17"/>
      <c r="H467" s="17"/>
      <c r="I467" s="17"/>
      <c r="J467" s="17"/>
      <c r="K467" s="17"/>
      <c r="L467" s="17"/>
      <c r="M467" s="17"/>
      <c r="N467" s="17"/>
      <c r="O467" s="17"/>
    </row>
    <row r="468" spans="1:15" x14ac:dyDescent="0.25">
      <c r="A468" s="16"/>
      <c r="B468" s="17"/>
      <c r="C468" s="17"/>
      <c r="D468" s="17"/>
      <c r="E468" s="19"/>
      <c r="F468" s="19"/>
      <c r="G468" s="17"/>
      <c r="H468" s="17"/>
      <c r="I468" s="17"/>
      <c r="J468" s="17"/>
      <c r="K468" s="17"/>
      <c r="L468" s="17"/>
      <c r="M468" s="17"/>
      <c r="N468" s="17"/>
      <c r="O468" s="17"/>
    </row>
    <row r="469" spans="1:15" x14ac:dyDescent="0.25">
      <c r="A469" s="16"/>
      <c r="B469" s="17"/>
      <c r="C469" s="17"/>
      <c r="D469" s="17"/>
      <c r="E469" s="19"/>
      <c r="F469" s="19"/>
      <c r="G469" s="17"/>
      <c r="H469" s="17"/>
      <c r="I469" s="17"/>
      <c r="J469" s="17"/>
      <c r="K469" s="17"/>
      <c r="L469" s="17"/>
      <c r="M469" s="17"/>
      <c r="N469" s="17"/>
      <c r="O469" s="17"/>
    </row>
    <row r="470" spans="1:15" x14ac:dyDescent="0.25">
      <c r="A470" s="16"/>
      <c r="B470" s="17"/>
      <c r="C470" s="17"/>
      <c r="D470" s="17"/>
      <c r="E470" s="19"/>
      <c r="F470" s="19"/>
      <c r="G470" s="17"/>
      <c r="H470" s="17"/>
      <c r="I470" s="17"/>
      <c r="J470" s="17"/>
      <c r="K470" s="17"/>
      <c r="L470" s="17"/>
      <c r="M470" s="17"/>
      <c r="N470" s="17"/>
      <c r="O470" s="17"/>
    </row>
    <row r="471" spans="1:15" x14ac:dyDescent="0.25">
      <c r="A471" s="16"/>
      <c r="B471" s="17"/>
      <c r="C471" s="17"/>
      <c r="D471" s="17"/>
      <c r="E471" s="19"/>
      <c r="F471" s="19"/>
      <c r="G471" s="17"/>
      <c r="H471" s="17"/>
      <c r="I471" s="17"/>
      <c r="J471" s="17"/>
      <c r="K471" s="17"/>
      <c r="L471" s="17"/>
      <c r="M471" s="17"/>
      <c r="N471" s="17"/>
      <c r="O471" s="17"/>
    </row>
    <row r="472" spans="1:15" x14ac:dyDescent="0.25">
      <c r="A472" s="16"/>
      <c r="B472" s="17"/>
      <c r="C472" s="17"/>
      <c r="D472" s="17"/>
      <c r="E472" s="19"/>
      <c r="F472" s="19"/>
      <c r="G472" s="17"/>
      <c r="H472" s="17"/>
      <c r="I472" s="17"/>
      <c r="J472" s="17"/>
      <c r="K472" s="17"/>
      <c r="L472" s="17"/>
      <c r="M472" s="17"/>
      <c r="N472" s="17"/>
      <c r="O472" s="17"/>
    </row>
    <row r="473" spans="1:15" x14ac:dyDescent="0.25">
      <c r="A473" s="16"/>
      <c r="B473" s="17"/>
      <c r="C473" s="17"/>
      <c r="D473" s="17"/>
      <c r="E473" s="19"/>
      <c r="F473" s="19"/>
      <c r="G473" s="17"/>
      <c r="H473" s="17"/>
      <c r="I473" s="17"/>
      <c r="J473" s="17"/>
      <c r="K473" s="17"/>
      <c r="L473" s="17"/>
      <c r="M473" s="17"/>
      <c r="N473" s="17"/>
      <c r="O473" s="17"/>
    </row>
    <row r="474" spans="1:15" x14ac:dyDescent="0.25">
      <c r="A474" s="16"/>
      <c r="B474" s="17"/>
      <c r="C474" s="17"/>
      <c r="D474" s="17"/>
      <c r="E474" s="19"/>
      <c r="F474" s="19"/>
      <c r="G474" s="17"/>
      <c r="H474" s="17"/>
      <c r="I474" s="17"/>
      <c r="J474" s="17"/>
      <c r="K474" s="17"/>
      <c r="L474" s="17"/>
      <c r="M474" s="17"/>
      <c r="N474" s="17"/>
      <c r="O474" s="17"/>
    </row>
    <row r="475" spans="1:15" x14ac:dyDescent="0.25">
      <c r="A475" s="16"/>
      <c r="B475" s="17"/>
      <c r="C475" s="17"/>
      <c r="D475" s="17"/>
      <c r="E475" s="19"/>
      <c r="F475" s="19"/>
      <c r="G475" s="17"/>
      <c r="H475" s="17"/>
      <c r="I475" s="17"/>
      <c r="J475" s="17"/>
      <c r="K475" s="17"/>
      <c r="L475" s="17"/>
      <c r="M475" s="17"/>
      <c r="N475" s="17"/>
      <c r="O475" s="17"/>
    </row>
    <row r="476" spans="1:15" x14ac:dyDescent="0.25">
      <c r="A476" s="16"/>
      <c r="B476" s="17"/>
      <c r="C476" s="17"/>
      <c r="D476" s="17"/>
      <c r="E476" s="19"/>
      <c r="F476" s="19"/>
      <c r="G476" s="17"/>
      <c r="H476" s="17"/>
      <c r="I476" s="17"/>
      <c r="J476" s="17"/>
      <c r="K476" s="17"/>
      <c r="L476" s="17"/>
      <c r="M476" s="17"/>
      <c r="N476" s="17"/>
      <c r="O476" s="17"/>
    </row>
    <row r="477" spans="1:15" x14ac:dyDescent="0.25">
      <c r="A477" s="16"/>
      <c r="B477" s="17"/>
      <c r="C477" s="17"/>
      <c r="D477" s="17"/>
      <c r="E477" s="19"/>
      <c r="F477" s="19"/>
      <c r="G477" s="17"/>
      <c r="H477" s="17"/>
      <c r="I477" s="17"/>
      <c r="J477" s="17"/>
      <c r="K477" s="17"/>
      <c r="L477" s="17"/>
      <c r="M477" s="17"/>
      <c r="N477" s="17"/>
      <c r="O477" s="17"/>
    </row>
    <row r="478" spans="1:15" x14ac:dyDescent="0.25">
      <c r="A478" s="16"/>
      <c r="B478" s="17"/>
      <c r="C478" s="17"/>
      <c r="D478" s="17"/>
      <c r="E478" s="19"/>
      <c r="F478" s="19"/>
      <c r="G478" s="17"/>
      <c r="H478" s="17"/>
      <c r="I478" s="17"/>
      <c r="J478" s="17"/>
      <c r="K478" s="17"/>
      <c r="L478" s="17"/>
      <c r="M478" s="17"/>
      <c r="N478" s="17"/>
      <c r="O478" s="17"/>
    </row>
    <row r="479" spans="1:15" x14ac:dyDescent="0.25">
      <c r="A479" s="16"/>
      <c r="B479" s="17"/>
      <c r="C479" s="17"/>
      <c r="D479" s="17"/>
      <c r="E479" s="19"/>
      <c r="F479" s="19"/>
      <c r="G479" s="17"/>
      <c r="H479" s="17"/>
      <c r="I479" s="17"/>
      <c r="J479" s="17"/>
      <c r="K479" s="17"/>
      <c r="L479" s="17"/>
      <c r="M479" s="17"/>
      <c r="N479" s="17"/>
      <c r="O479" s="17"/>
    </row>
    <row r="480" spans="1:15" x14ac:dyDescent="0.25">
      <c r="A480" s="16"/>
      <c r="B480" s="17"/>
      <c r="C480" s="17"/>
      <c r="D480" s="17"/>
      <c r="E480" s="19"/>
      <c r="F480" s="19"/>
      <c r="G480" s="17"/>
      <c r="H480" s="17"/>
      <c r="I480" s="17"/>
      <c r="J480" s="17"/>
      <c r="K480" s="17"/>
      <c r="L480" s="17"/>
      <c r="M480" s="17"/>
      <c r="N480" s="17"/>
      <c r="O480" s="17"/>
    </row>
    <row r="481" spans="1:15" x14ac:dyDescent="0.25">
      <c r="A481" s="16"/>
      <c r="B481" s="17"/>
      <c r="C481" s="17"/>
      <c r="D481" s="17"/>
      <c r="E481" s="19"/>
      <c r="F481" s="19"/>
      <c r="G481" s="17"/>
      <c r="H481" s="17"/>
      <c r="I481" s="17"/>
      <c r="J481" s="17"/>
      <c r="K481" s="17"/>
      <c r="L481" s="17"/>
      <c r="M481" s="17"/>
      <c r="N481" s="17"/>
      <c r="O481" s="17"/>
    </row>
    <row r="482" spans="1:15" x14ac:dyDescent="0.25">
      <c r="A482" s="16"/>
      <c r="B482" s="17"/>
      <c r="C482" s="17"/>
      <c r="D482" s="17"/>
      <c r="E482" s="19"/>
      <c r="F482" s="19"/>
      <c r="G482" s="17"/>
      <c r="H482" s="17"/>
      <c r="I482" s="17"/>
      <c r="J482" s="17"/>
      <c r="K482" s="17"/>
      <c r="L482" s="17"/>
      <c r="M482" s="17"/>
      <c r="N482" s="17"/>
      <c r="O482" s="17"/>
    </row>
    <row r="483" spans="1:15" x14ac:dyDescent="0.25">
      <c r="A483" s="16"/>
      <c r="B483" s="17"/>
      <c r="C483" s="17"/>
      <c r="D483" s="17"/>
      <c r="E483" s="19"/>
      <c r="F483" s="19"/>
      <c r="G483" s="17"/>
      <c r="H483" s="17"/>
      <c r="I483" s="17"/>
      <c r="J483" s="17"/>
      <c r="K483" s="17"/>
      <c r="L483" s="17"/>
      <c r="M483" s="17"/>
      <c r="N483" s="17"/>
      <c r="O483" s="17"/>
    </row>
    <row r="484" spans="1:15" x14ac:dyDescent="0.25">
      <c r="A484" s="16"/>
      <c r="B484" s="17"/>
      <c r="C484" s="17"/>
      <c r="D484" s="17"/>
      <c r="E484" s="19"/>
      <c r="F484" s="19"/>
      <c r="G484" s="17"/>
      <c r="H484" s="17"/>
      <c r="I484" s="17"/>
      <c r="J484" s="17"/>
      <c r="K484" s="17"/>
      <c r="L484" s="17"/>
      <c r="M484" s="17"/>
      <c r="N484" s="17"/>
      <c r="O484" s="17"/>
    </row>
    <row r="485" spans="1:15" x14ac:dyDescent="0.25">
      <c r="A485" s="16"/>
      <c r="B485" s="17"/>
      <c r="C485" s="17"/>
      <c r="D485" s="17"/>
      <c r="E485" s="19"/>
      <c r="F485" s="19"/>
      <c r="G485" s="17"/>
      <c r="H485" s="17"/>
      <c r="I485" s="17"/>
      <c r="J485" s="17"/>
      <c r="K485" s="17"/>
      <c r="L485" s="17"/>
      <c r="M485" s="17"/>
      <c r="N485" s="17"/>
      <c r="O485" s="17"/>
    </row>
    <row r="486" spans="1:15" x14ac:dyDescent="0.25">
      <c r="A486" s="16"/>
      <c r="B486" s="17"/>
      <c r="C486" s="17"/>
      <c r="D486" s="17"/>
      <c r="E486" s="19"/>
      <c r="F486" s="19"/>
      <c r="G486" s="17"/>
      <c r="H486" s="17"/>
      <c r="I486" s="17"/>
      <c r="J486" s="17"/>
      <c r="K486" s="17"/>
      <c r="L486" s="17"/>
      <c r="M486" s="17"/>
      <c r="N486" s="17"/>
      <c r="O486" s="17"/>
    </row>
    <row r="487" spans="1:15" x14ac:dyDescent="0.25">
      <c r="A487" s="16"/>
      <c r="B487" s="17"/>
      <c r="C487" s="17"/>
      <c r="D487" s="17"/>
      <c r="E487" s="19"/>
      <c r="F487" s="19"/>
      <c r="G487" s="17"/>
      <c r="H487" s="17"/>
      <c r="I487" s="17"/>
      <c r="J487" s="17"/>
      <c r="K487" s="17"/>
      <c r="L487" s="17"/>
      <c r="M487" s="17"/>
      <c r="N487" s="17"/>
      <c r="O487" s="17"/>
    </row>
    <row r="488" spans="1:15" x14ac:dyDescent="0.25">
      <c r="A488" s="16"/>
      <c r="B488" s="17"/>
      <c r="C488" s="17"/>
      <c r="D488" s="17"/>
      <c r="E488" s="19"/>
      <c r="F488" s="19"/>
      <c r="G488" s="17"/>
      <c r="H488" s="17"/>
      <c r="I488" s="17"/>
      <c r="J488" s="17"/>
      <c r="K488" s="17"/>
      <c r="L488" s="17"/>
      <c r="M488" s="17"/>
      <c r="N488" s="17"/>
      <c r="O488" s="17"/>
    </row>
    <row r="489" spans="1:15" x14ac:dyDescent="0.25">
      <c r="A489" s="16"/>
      <c r="B489" s="17"/>
      <c r="C489" s="17"/>
      <c r="D489" s="17"/>
      <c r="E489" s="19"/>
      <c r="F489" s="19"/>
      <c r="G489" s="17"/>
      <c r="H489" s="17"/>
      <c r="I489" s="17"/>
      <c r="J489" s="17"/>
      <c r="K489" s="17"/>
      <c r="L489" s="17"/>
      <c r="M489" s="17"/>
      <c r="N489" s="17"/>
      <c r="O489" s="17"/>
    </row>
    <row r="490" spans="1:15" x14ac:dyDescent="0.25">
      <c r="A490" s="16"/>
      <c r="B490" s="17"/>
      <c r="C490" s="17"/>
      <c r="D490" s="17"/>
      <c r="E490" s="19"/>
      <c r="F490" s="19"/>
      <c r="G490" s="17"/>
      <c r="H490" s="17"/>
      <c r="I490" s="17"/>
      <c r="J490" s="17"/>
      <c r="K490" s="17"/>
      <c r="L490" s="17"/>
      <c r="M490" s="17"/>
      <c r="N490" s="17"/>
      <c r="O490" s="17"/>
    </row>
    <row r="491" spans="1:15" x14ac:dyDescent="0.25">
      <c r="A491" s="16"/>
      <c r="B491" s="17"/>
      <c r="C491" s="17"/>
      <c r="D491" s="17"/>
      <c r="E491" s="19"/>
      <c r="F491" s="19"/>
      <c r="G491" s="17"/>
      <c r="H491" s="17"/>
      <c r="I491" s="17"/>
      <c r="J491" s="17"/>
      <c r="K491" s="17"/>
      <c r="L491" s="17"/>
      <c r="M491" s="17"/>
      <c r="N491" s="17"/>
      <c r="O491" s="17"/>
    </row>
    <row r="492" spans="1:15" x14ac:dyDescent="0.25">
      <c r="A492" s="16"/>
      <c r="B492" s="17"/>
      <c r="C492" s="17"/>
      <c r="D492" s="17"/>
      <c r="E492" s="19"/>
      <c r="F492" s="19"/>
      <c r="G492" s="17"/>
      <c r="H492" s="17"/>
      <c r="I492" s="17"/>
      <c r="J492" s="17"/>
      <c r="K492" s="17"/>
      <c r="L492" s="17"/>
      <c r="M492" s="17"/>
      <c r="N492" s="17"/>
      <c r="O492" s="17"/>
    </row>
    <row r="493" spans="1:15" x14ac:dyDescent="0.25">
      <c r="A493" s="16"/>
      <c r="B493" s="17"/>
      <c r="C493" s="17"/>
      <c r="D493" s="17"/>
      <c r="E493" s="19"/>
      <c r="F493" s="19"/>
      <c r="G493" s="17"/>
      <c r="H493" s="17"/>
      <c r="I493" s="17"/>
      <c r="J493" s="17"/>
      <c r="K493" s="17"/>
      <c r="L493" s="17"/>
      <c r="M493" s="17"/>
      <c r="N493" s="17"/>
      <c r="O493" s="17"/>
    </row>
    <row r="494" spans="1:15" x14ac:dyDescent="0.25">
      <c r="A494" s="16"/>
      <c r="B494" s="17"/>
      <c r="C494" s="17"/>
      <c r="D494" s="17"/>
      <c r="E494" s="19"/>
      <c r="F494" s="19"/>
      <c r="G494" s="17"/>
      <c r="H494" s="17"/>
      <c r="I494" s="17"/>
      <c r="J494" s="17"/>
      <c r="K494" s="17"/>
      <c r="L494" s="17"/>
      <c r="M494" s="17"/>
      <c r="N494" s="17"/>
      <c r="O494" s="17"/>
    </row>
    <row r="495" spans="1:15" x14ac:dyDescent="0.25">
      <c r="A495" s="16"/>
      <c r="B495" s="17"/>
      <c r="C495" s="17"/>
      <c r="D495" s="17"/>
      <c r="E495" s="19"/>
      <c r="F495" s="19"/>
      <c r="G495" s="17"/>
      <c r="H495" s="17"/>
      <c r="I495" s="17"/>
      <c r="J495" s="17"/>
      <c r="K495" s="17"/>
      <c r="L495" s="17"/>
      <c r="M495" s="17"/>
      <c r="N495" s="17"/>
      <c r="O495" s="17"/>
    </row>
    <row r="496" spans="1:15" x14ac:dyDescent="0.25">
      <c r="A496" s="16"/>
      <c r="B496" s="17"/>
      <c r="C496" s="17"/>
      <c r="D496" s="17"/>
      <c r="E496" s="19"/>
      <c r="F496" s="19"/>
      <c r="G496" s="17"/>
      <c r="H496" s="17"/>
      <c r="I496" s="17"/>
      <c r="J496" s="17"/>
      <c r="K496" s="17"/>
      <c r="L496" s="17"/>
      <c r="M496" s="17"/>
      <c r="N496" s="17"/>
      <c r="O496" s="17"/>
    </row>
    <row r="497" spans="1:15" x14ac:dyDescent="0.25">
      <c r="A497" s="16"/>
      <c r="B497" s="17"/>
      <c r="C497" s="17"/>
      <c r="D497" s="17"/>
      <c r="E497" s="19"/>
      <c r="F497" s="19"/>
      <c r="G497" s="17"/>
      <c r="H497" s="17"/>
      <c r="I497" s="17"/>
      <c r="J497" s="17"/>
      <c r="K497" s="17"/>
      <c r="L497" s="17"/>
      <c r="M497" s="17"/>
      <c r="N497" s="17"/>
      <c r="O497" s="17"/>
    </row>
    <row r="498" spans="1:15" x14ac:dyDescent="0.25">
      <c r="A498" s="16"/>
      <c r="B498" s="17"/>
      <c r="C498" s="17"/>
      <c r="D498" s="17"/>
      <c r="E498" s="19"/>
      <c r="F498" s="19"/>
      <c r="G498" s="17"/>
      <c r="H498" s="17"/>
      <c r="I498" s="17"/>
      <c r="J498" s="17"/>
      <c r="K498" s="17"/>
      <c r="L498" s="17"/>
      <c r="M498" s="17"/>
      <c r="N498" s="17"/>
      <c r="O498" s="17"/>
    </row>
    <row r="499" spans="1:15" x14ac:dyDescent="0.25">
      <c r="A499" s="16"/>
      <c r="B499" s="17"/>
      <c r="C499" s="17"/>
      <c r="D499" s="17"/>
      <c r="E499" s="19"/>
      <c r="F499" s="19"/>
      <c r="G499" s="17"/>
      <c r="H499" s="17"/>
      <c r="I499" s="17"/>
      <c r="J499" s="17"/>
      <c r="K499" s="17"/>
      <c r="L499" s="17"/>
      <c r="M499" s="17"/>
      <c r="N499" s="17"/>
      <c r="O499" s="17"/>
    </row>
    <row r="500" spans="1:15" x14ac:dyDescent="0.25">
      <c r="A500" s="16"/>
      <c r="B500" s="17"/>
      <c r="C500" s="17"/>
      <c r="D500" s="17"/>
      <c r="E500" s="19"/>
      <c r="F500" s="19"/>
      <c r="G500" s="17"/>
      <c r="H500" s="17"/>
      <c r="I500" s="17"/>
      <c r="J500" s="17"/>
      <c r="K500" s="17"/>
      <c r="L500" s="17"/>
      <c r="M500" s="17"/>
      <c r="N500" s="17"/>
      <c r="O500" s="17"/>
    </row>
    <row r="501" spans="1:15" x14ac:dyDescent="0.25">
      <c r="A501" s="16"/>
      <c r="B501" s="17"/>
      <c r="C501" s="17"/>
      <c r="D501" s="17"/>
      <c r="E501" s="19"/>
      <c r="F501" s="19"/>
      <c r="G501" s="17"/>
      <c r="H501" s="17"/>
      <c r="I501" s="17"/>
      <c r="J501" s="17"/>
      <c r="K501" s="17"/>
      <c r="L501" s="17"/>
      <c r="M501" s="17"/>
      <c r="N501" s="17"/>
      <c r="O501" s="17"/>
    </row>
    <row r="502" spans="1:15" x14ac:dyDescent="0.25">
      <c r="A502" s="16"/>
      <c r="B502" s="17"/>
      <c r="C502" s="17"/>
      <c r="D502" s="17"/>
      <c r="E502" s="19"/>
      <c r="F502" s="19"/>
      <c r="G502" s="17"/>
      <c r="H502" s="17"/>
      <c r="I502" s="17"/>
      <c r="J502" s="17"/>
      <c r="K502" s="17"/>
      <c r="L502" s="17"/>
      <c r="M502" s="17"/>
      <c r="N502" s="17"/>
      <c r="O502" s="17"/>
    </row>
    <row r="503" spans="1:15" x14ac:dyDescent="0.25">
      <c r="A503" s="16"/>
      <c r="B503" s="17"/>
      <c r="C503" s="17"/>
      <c r="D503" s="17"/>
      <c r="E503" s="19"/>
      <c r="F503" s="19"/>
      <c r="G503" s="17"/>
      <c r="H503" s="17"/>
      <c r="I503" s="17"/>
      <c r="J503" s="17"/>
      <c r="K503" s="17"/>
      <c r="L503" s="17"/>
      <c r="M503" s="17"/>
      <c r="N503" s="17"/>
      <c r="O503" s="17"/>
    </row>
    <row r="504" spans="1:15" x14ac:dyDescent="0.25">
      <c r="A504" s="16"/>
      <c r="B504" s="17"/>
      <c r="C504" s="17"/>
      <c r="D504" s="17"/>
      <c r="E504" s="19"/>
      <c r="F504" s="19"/>
      <c r="G504" s="17"/>
      <c r="H504" s="17"/>
      <c r="I504" s="17"/>
      <c r="J504" s="17"/>
      <c r="K504" s="17"/>
      <c r="L504" s="17"/>
      <c r="M504" s="17"/>
      <c r="N504" s="17"/>
      <c r="O504" s="17"/>
    </row>
    <row r="505" spans="1:15" x14ac:dyDescent="0.25">
      <c r="A505" s="16"/>
      <c r="B505" s="17"/>
      <c r="C505" s="17"/>
      <c r="D505" s="17"/>
      <c r="E505" s="19"/>
      <c r="F505" s="19"/>
      <c r="G505" s="17"/>
      <c r="H505" s="17"/>
      <c r="I505" s="17"/>
      <c r="J505" s="17"/>
      <c r="K505" s="17"/>
      <c r="L505" s="17"/>
      <c r="M505" s="17"/>
      <c r="N505" s="17"/>
      <c r="O505" s="17"/>
    </row>
    <row r="506" spans="1:15" x14ac:dyDescent="0.25">
      <c r="A506" s="16"/>
      <c r="B506" s="17"/>
      <c r="C506" s="17"/>
      <c r="D506" s="17"/>
      <c r="E506" s="19"/>
      <c r="F506" s="19"/>
      <c r="G506" s="17"/>
      <c r="H506" s="17"/>
      <c r="I506" s="17"/>
      <c r="J506" s="17"/>
      <c r="K506" s="17"/>
      <c r="L506" s="17"/>
      <c r="M506" s="17"/>
      <c r="N506" s="17"/>
      <c r="O506" s="17"/>
    </row>
    <row r="507" spans="1:15" x14ac:dyDescent="0.25">
      <c r="A507" s="16"/>
      <c r="B507" s="17"/>
      <c r="C507" s="17"/>
      <c r="D507" s="17"/>
      <c r="E507" s="19"/>
      <c r="F507" s="19"/>
      <c r="G507" s="17"/>
      <c r="H507" s="17"/>
      <c r="I507" s="17"/>
      <c r="J507" s="17"/>
      <c r="K507" s="17"/>
      <c r="L507" s="17"/>
      <c r="M507" s="17"/>
      <c r="N507" s="17"/>
      <c r="O507" s="17"/>
    </row>
    <row r="508" spans="1:15" x14ac:dyDescent="0.25">
      <c r="A508" s="16"/>
      <c r="B508" s="17"/>
      <c r="C508" s="17"/>
      <c r="D508" s="17"/>
      <c r="E508" s="19"/>
      <c r="F508" s="19"/>
      <c r="G508" s="17"/>
      <c r="H508" s="17"/>
      <c r="I508" s="17"/>
      <c r="J508" s="17"/>
      <c r="K508" s="17"/>
      <c r="L508" s="17"/>
      <c r="M508" s="17"/>
      <c r="N508" s="17"/>
      <c r="O508" s="17"/>
    </row>
    <row r="509" spans="1:15" x14ac:dyDescent="0.25">
      <c r="A509" s="16"/>
      <c r="B509" s="17"/>
      <c r="C509" s="17"/>
      <c r="D509" s="17"/>
      <c r="E509" s="19"/>
      <c r="F509" s="19"/>
      <c r="G509" s="17"/>
      <c r="H509" s="17"/>
      <c r="I509" s="17"/>
      <c r="J509" s="17"/>
      <c r="K509" s="17"/>
      <c r="L509" s="17"/>
      <c r="M509" s="17"/>
      <c r="N509" s="17"/>
      <c r="O509" s="17"/>
    </row>
    <row r="510" spans="1:15" x14ac:dyDescent="0.25">
      <c r="A510" s="16"/>
      <c r="B510" s="17"/>
      <c r="C510" s="17"/>
      <c r="D510" s="17"/>
      <c r="E510" s="19"/>
      <c r="F510" s="19"/>
      <c r="G510" s="17"/>
      <c r="H510" s="17"/>
      <c r="I510" s="17"/>
      <c r="J510" s="17"/>
      <c r="K510" s="17"/>
      <c r="L510" s="17"/>
      <c r="M510" s="17"/>
      <c r="N510" s="17"/>
      <c r="O510" s="17"/>
    </row>
    <row r="511" spans="1:15" x14ac:dyDescent="0.25">
      <c r="A511" s="16"/>
      <c r="B511" s="17"/>
      <c r="C511" s="17"/>
      <c r="D511" s="17"/>
      <c r="E511" s="19"/>
      <c r="F511" s="19"/>
      <c r="G511" s="17"/>
      <c r="H511" s="17"/>
      <c r="I511" s="17"/>
      <c r="J511" s="17"/>
      <c r="K511" s="17"/>
      <c r="L511" s="17"/>
      <c r="M511" s="17"/>
      <c r="N511" s="17"/>
      <c r="O511" s="17"/>
    </row>
    <row r="512" spans="1:15" x14ac:dyDescent="0.25">
      <c r="A512" s="16"/>
      <c r="B512" s="17"/>
      <c r="C512" s="17"/>
      <c r="D512" s="17"/>
      <c r="E512" s="19"/>
      <c r="F512" s="19"/>
      <c r="G512" s="17"/>
      <c r="H512" s="17"/>
      <c r="I512" s="17"/>
      <c r="J512" s="17"/>
      <c r="K512" s="17"/>
      <c r="L512" s="17"/>
      <c r="M512" s="17"/>
      <c r="N512" s="17"/>
      <c r="O512" s="17"/>
    </row>
    <row r="513" spans="1:15" x14ac:dyDescent="0.25">
      <c r="A513" s="16"/>
      <c r="B513" s="17"/>
      <c r="C513" s="17"/>
      <c r="D513" s="17"/>
      <c r="E513" s="19"/>
      <c r="F513" s="19"/>
      <c r="G513" s="17"/>
      <c r="H513" s="17"/>
      <c r="I513" s="17"/>
      <c r="J513" s="17"/>
      <c r="K513" s="17"/>
      <c r="L513" s="17"/>
      <c r="M513" s="17"/>
      <c r="N513" s="17"/>
      <c r="O513" s="17"/>
    </row>
    <row r="514" spans="1:15" x14ac:dyDescent="0.25">
      <c r="A514" s="16"/>
      <c r="B514" s="17"/>
      <c r="C514" s="17"/>
      <c r="D514" s="17"/>
      <c r="E514" s="19"/>
      <c r="F514" s="19"/>
      <c r="G514" s="17"/>
      <c r="H514" s="17"/>
      <c r="I514" s="17"/>
      <c r="J514" s="17"/>
      <c r="K514" s="17"/>
      <c r="L514" s="17"/>
      <c r="M514" s="17"/>
      <c r="N514" s="17"/>
      <c r="O514" s="17"/>
    </row>
    <row r="515" spans="1:15" x14ac:dyDescent="0.25">
      <c r="A515" s="16"/>
      <c r="B515" s="17"/>
      <c r="C515" s="17"/>
      <c r="D515" s="17"/>
      <c r="E515" s="19"/>
      <c r="F515" s="19"/>
      <c r="G515" s="17"/>
      <c r="H515" s="17"/>
      <c r="I515" s="17"/>
      <c r="J515" s="17"/>
      <c r="K515" s="17"/>
      <c r="L515" s="17"/>
      <c r="M515" s="17"/>
      <c r="N515" s="17"/>
      <c r="O515" s="17"/>
    </row>
    <row r="516" spans="1:15" x14ac:dyDescent="0.25">
      <c r="A516" s="16"/>
      <c r="B516" s="17"/>
      <c r="C516" s="17"/>
      <c r="D516" s="17"/>
      <c r="E516" s="19"/>
      <c r="F516" s="19"/>
      <c r="G516" s="17"/>
      <c r="H516" s="17"/>
      <c r="I516" s="17"/>
      <c r="J516" s="17"/>
      <c r="K516" s="17"/>
      <c r="L516" s="17"/>
      <c r="M516" s="17"/>
      <c r="N516" s="17"/>
      <c r="O516" s="17"/>
    </row>
    <row r="517" spans="1:15" x14ac:dyDescent="0.25">
      <c r="A517" s="16"/>
      <c r="B517" s="17"/>
      <c r="C517" s="17"/>
      <c r="D517" s="17"/>
      <c r="E517" s="19"/>
      <c r="F517" s="19"/>
      <c r="G517" s="17"/>
      <c r="H517" s="17"/>
      <c r="I517" s="17"/>
      <c r="J517" s="17"/>
      <c r="K517" s="17"/>
      <c r="L517" s="17"/>
      <c r="M517" s="17"/>
      <c r="N517" s="17"/>
      <c r="O517" s="17"/>
    </row>
    <row r="518" spans="1:15" x14ac:dyDescent="0.25">
      <c r="A518" s="16"/>
      <c r="B518" s="17"/>
      <c r="C518" s="17"/>
      <c r="D518" s="17"/>
      <c r="E518" s="19"/>
      <c r="F518" s="19"/>
      <c r="G518" s="17"/>
      <c r="H518" s="17"/>
      <c r="I518" s="17"/>
      <c r="J518" s="17"/>
      <c r="K518" s="17"/>
      <c r="L518" s="17"/>
      <c r="M518" s="17"/>
      <c r="N518" s="17"/>
      <c r="O518" s="17"/>
    </row>
    <row r="519" spans="1:15" x14ac:dyDescent="0.25">
      <c r="A519" s="16"/>
      <c r="B519" s="17"/>
      <c r="C519" s="17"/>
      <c r="D519" s="17"/>
      <c r="E519" s="19"/>
      <c r="F519" s="19"/>
      <c r="G519" s="17"/>
      <c r="H519" s="17"/>
      <c r="I519" s="17"/>
      <c r="J519" s="17"/>
      <c r="K519" s="17"/>
      <c r="L519" s="17"/>
      <c r="M519" s="17"/>
      <c r="N519" s="17"/>
      <c r="O519" s="17"/>
    </row>
    <row r="520" spans="1:15" x14ac:dyDescent="0.25">
      <c r="A520" s="16"/>
      <c r="B520" s="17"/>
      <c r="C520" s="17"/>
      <c r="D520" s="17"/>
      <c r="E520" s="19"/>
      <c r="F520" s="19"/>
      <c r="G520" s="17"/>
      <c r="H520" s="17"/>
      <c r="I520" s="17"/>
      <c r="J520" s="17"/>
      <c r="K520" s="17"/>
      <c r="L520" s="17"/>
      <c r="M520" s="17"/>
      <c r="N520" s="17"/>
      <c r="O520" s="17"/>
    </row>
    <row r="521" spans="1:15" x14ac:dyDescent="0.25">
      <c r="A521" s="16"/>
      <c r="B521" s="17"/>
      <c r="C521" s="17"/>
      <c r="D521" s="17"/>
      <c r="E521" s="19"/>
      <c r="F521" s="19"/>
      <c r="G521" s="17"/>
      <c r="H521" s="17"/>
      <c r="I521" s="17"/>
      <c r="J521" s="17"/>
      <c r="K521" s="17"/>
      <c r="L521" s="17"/>
      <c r="M521" s="17"/>
      <c r="N521" s="17"/>
      <c r="O521" s="17"/>
    </row>
    <row r="522" spans="1:15" x14ac:dyDescent="0.25">
      <c r="A522" s="16"/>
      <c r="B522" s="17"/>
      <c r="C522" s="17"/>
      <c r="D522" s="17"/>
      <c r="E522" s="19"/>
      <c r="F522" s="19"/>
      <c r="G522" s="17"/>
      <c r="H522" s="17"/>
      <c r="I522" s="17"/>
      <c r="J522" s="17"/>
      <c r="K522" s="17"/>
      <c r="L522" s="17"/>
      <c r="M522" s="17"/>
      <c r="N522" s="17"/>
      <c r="O522" s="17"/>
    </row>
    <row r="523" spans="1:15" x14ac:dyDescent="0.25">
      <c r="A523" s="16"/>
      <c r="B523" s="17"/>
      <c r="C523" s="17"/>
      <c r="D523" s="17"/>
      <c r="E523" s="19"/>
      <c r="F523" s="19"/>
      <c r="G523" s="17"/>
      <c r="H523" s="17"/>
      <c r="I523" s="17"/>
      <c r="J523" s="17"/>
      <c r="K523" s="17"/>
      <c r="L523" s="17"/>
      <c r="M523" s="17"/>
      <c r="N523" s="17"/>
      <c r="O523" s="17"/>
    </row>
    <row r="524" spans="1:15" x14ac:dyDescent="0.25">
      <c r="A524" s="16"/>
      <c r="B524" s="17"/>
      <c r="C524" s="17"/>
      <c r="D524" s="17"/>
      <c r="E524" s="19"/>
      <c r="F524" s="19"/>
      <c r="G524" s="17"/>
      <c r="H524" s="17"/>
      <c r="I524" s="17"/>
      <c r="J524" s="17"/>
      <c r="K524" s="17"/>
      <c r="L524" s="17"/>
      <c r="M524" s="17"/>
      <c r="N524" s="17"/>
      <c r="O524" s="17"/>
    </row>
    <row r="525" spans="1:15" x14ac:dyDescent="0.25">
      <c r="A525" s="16"/>
      <c r="B525" s="17"/>
      <c r="C525" s="17"/>
      <c r="D525" s="17"/>
      <c r="E525" s="19"/>
      <c r="F525" s="19"/>
      <c r="G525" s="17"/>
      <c r="H525" s="17"/>
      <c r="I525" s="17"/>
      <c r="J525" s="17"/>
      <c r="K525" s="17"/>
      <c r="L525" s="17"/>
      <c r="M525" s="17"/>
      <c r="N525" s="17"/>
      <c r="O525" s="17"/>
    </row>
    <row r="526" spans="1:15" x14ac:dyDescent="0.25">
      <c r="A526" s="16"/>
      <c r="B526" s="17"/>
      <c r="C526" s="17"/>
      <c r="D526" s="17"/>
      <c r="E526" s="19"/>
      <c r="F526" s="19"/>
      <c r="G526" s="17"/>
      <c r="H526" s="17"/>
      <c r="I526" s="17"/>
      <c r="J526" s="17"/>
      <c r="K526" s="17"/>
      <c r="L526" s="17"/>
      <c r="M526" s="17"/>
      <c r="N526" s="17"/>
      <c r="O526" s="17"/>
    </row>
    <row r="527" spans="1:15" x14ac:dyDescent="0.25">
      <c r="A527" s="16"/>
      <c r="B527" s="17"/>
      <c r="C527" s="17"/>
      <c r="D527" s="17"/>
      <c r="E527" s="19"/>
      <c r="F527" s="19"/>
      <c r="G527" s="17"/>
      <c r="H527" s="17"/>
      <c r="I527" s="17"/>
      <c r="J527" s="17"/>
      <c r="K527" s="17"/>
      <c r="L527" s="17"/>
      <c r="M527" s="17"/>
      <c r="N527" s="17"/>
      <c r="O527" s="17"/>
    </row>
    <row r="528" spans="1:15" x14ac:dyDescent="0.25">
      <c r="A528" s="16"/>
      <c r="B528" s="17"/>
      <c r="C528" s="17"/>
      <c r="D528" s="17"/>
      <c r="E528" s="19"/>
      <c r="F528" s="19"/>
      <c r="G528" s="17"/>
      <c r="H528" s="17"/>
      <c r="I528" s="17"/>
      <c r="J528" s="17"/>
      <c r="K528" s="17"/>
      <c r="L528" s="17"/>
      <c r="M528" s="17"/>
      <c r="N528" s="17"/>
      <c r="O528" s="17"/>
    </row>
    <row r="529" spans="1:15" x14ac:dyDescent="0.25">
      <c r="A529" s="16"/>
      <c r="B529" s="17"/>
      <c r="C529" s="17"/>
      <c r="D529" s="17"/>
      <c r="E529" s="19"/>
      <c r="F529" s="19"/>
      <c r="G529" s="17"/>
      <c r="H529" s="17"/>
      <c r="I529" s="17"/>
      <c r="J529" s="17"/>
      <c r="K529" s="17"/>
      <c r="L529" s="17"/>
      <c r="M529" s="17"/>
      <c r="N529" s="17"/>
      <c r="O529" s="17"/>
    </row>
    <row r="530" spans="1:15" x14ac:dyDescent="0.25">
      <c r="A530" s="16"/>
      <c r="B530" s="17"/>
      <c r="C530" s="17"/>
      <c r="D530" s="17"/>
      <c r="E530" s="19"/>
      <c r="F530" s="19"/>
      <c r="G530" s="17"/>
      <c r="H530" s="17"/>
      <c r="I530" s="17"/>
      <c r="J530" s="17"/>
      <c r="K530" s="17"/>
      <c r="L530" s="17"/>
      <c r="M530" s="17"/>
      <c r="N530" s="17"/>
      <c r="O530" s="17"/>
    </row>
    <row r="531" spans="1:15" x14ac:dyDescent="0.25">
      <c r="A531" s="16"/>
      <c r="B531" s="17"/>
      <c r="C531" s="17"/>
      <c r="D531" s="17"/>
      <c r="E531" s="19"/>
      <c r="F531" s="19"/>
      <c r="G531" s="17"/>
      <c r="H531" s="17"/>
      <c r="I531" s="17"/>
      <c r="J531" s="17"/>
      <c r="K531" s="17"/>
      <c r="L531" s="17"/>
      <c r="M531" s="17"/>
      <c r="N531" s="17"/>
      <c r="O531" s="17"/>
    </row>
    <row r="532" spans="1:15" x14ac:dyDescent="0.25">
      <c r="A532" s="16"/>
      <c r="B532" s="17"/>
      <c r="C532" s="17"/>
      <c r="D532" s="17"/>
      <c r="E532" s="19"/>
      <c r="F532" s="19"/>
      <c r="G532" s="17"/>
      <c r="H532" s="17"/>
      <c r="I532" s="17"/>
      <c r="J532" s="17"/>
      <c r="K532" s="17"/>
      <c r="L532" s="17"/>
      <c r="M532" s="17"/>
      <c r="N532" s="17"/>
      <c r="O532" s="17"/>
    </row>
    <row r="533" spans="1:15" x14ac:dyDescent="0.25">
      <c r="A533" s="16"/>
      <c r="B533" s="17"/>
      <c r="C533" s="17"/>
      <c r="D533" s="17"/>
      <c r="E533" s="19"/>
      <c r="F533" s="19"/>
      <c r="G533" s="17"/>
      <c r="H533" s="17"/>
      <c r="I533" s="17"/>
      <c r="J533" s="17"/>
      <c r="K533" s="17"/>
      <c r="L533" s="17"/>
      <c r="M533" s="17"/>
      <c r="N533" s="17"/>
      <c r="O533" s="17"/>
    </row>
    <row r="534" spans="1:15" x14ac:dyDescent="0.25">
      <c r="A534" s="16"/>
      <c r="B534" s="17"/>
      <c r="C534" s="17"/>
      <c r="D534" s="17"/>
      <c r="E534" s="19"/>
      <c r="F534" s="19"/>
      <c r="G534" s="17"/>
      <c r="H534" s="17"/>
      <c r="I534" s="17"/>
      <c r="J534" s="17"/>
      <c r="K534" s="17"/>
      <c r="L534" s="17"/>
      <c r="M534" s="17"/>
      <c r="N534" s="17"/>
      <c r="O534" s="17"/>
    </row>
    <row r="535" spans="1:15" x14ac:dyDescent="0.25">
      <c r="A535" s="16"/>
      <c r="B535" s="17"/>
      <c r="C535" s="17"/>
      <c r="D535" s="17"/>
      <c r="E535" s="19"/>
      <c r="F535" s="19"/>
      <c r="G535" s="17"/>
      <c r="H535" s="17"/>
      <c r="I535" s="17"/>
      <c r="J535" s="17"/>
      <c r="K535" s="17"/>
      <c r="L535" s="17"/>
      <c r="M535" s="17"/>
      <c r="N535" s="17"/>
      <c r="O535" s="17"/>
    </row>
    <row r="536" spans="1:15" x14ac:dyDescent="0.25">
      <c r="A536" s="16"/>
      <c r="B536" s="17"/>
      <c r="C536" s="17"/>
      <c r="D536" s="17"/>
      <c r="E536" s="19"/>
      <c r="F536" s="19"/>
      <c r="G536" s="17"/>
      <c r="H536" s="17"/>
      <c r="I536" s="17"/>
      <c r="J536" s="17"/>
      <c r="K536" s="17"/>
      <c r="L536" s="17"/>
      <c r="M536" s="17"/>
      <c r="N536" s="17"/>
      <c r="O536" s="17"/>
    </row>
    <row r="537" spans="1:15" x14ac:dyDescent="0.25">
      <c r="A537" s="16"/>
      <c r="B537" s="17"/>
      <c r="C537" s="17"/>
      <c r="D537" s="17"/>
      <c r="E537" s="19"/>
      <c r="F537" s="19"/>
      <c r="G537" s="17"/>
      <c r="H537" s="17"/>
      <c r="I537" s="17"/>
      <c r="J537" s="17"/>
      <c r="K537" s="17"/>
      <c r="L537" s="17"/>
      <c r="M537" s="17"/>
      <c r="N537" s="17"/>
      <c r="O537" s="17"/>
    </row>
    <row r="538" spans="1:15" x14ac:dyDescent="0.25">
      <c r="A538" s="16"/>
      <c r="B538" s="17"/>
      <c r="C538" s="17"/>
      <c r="D538" s="17"/>
      <c r="E538" s="19"/>
      <c r="F538" s="19"/>
      <c r="G538" s="17"/>
      <c r="H538" s="17"/>
      <c r="I538" s="17"/>
      <c r="J538" s="17"/>
      <c r="K538" s="17"/>
      <c r="L538" s="17"/>
      <c r="M538" s="17"/>
      <c r="N538" s="17"/>
      <c r="O538" s="17"/>
    </row>
    <row r="539" spans="1:15" x14ac:dyDescent="0.25">
      <c r="A539" s="16"/>
      <c r="B539" s="17"/>
      <c r="C539" s="17"/>
      <c r="D539" s="17"/>
      <c r="E539" s="19"/>
      <c r="F539" s="19"/>
      <c r="G539" s="17"/>
      <c r="H539" s="17"/>
      <c r="I539" s="17"/>
      <c r="J539" s="17"/>
      <c r="K539" s="17"/>
      <c r="L539" s="17"/>
      <c r="M539" s="17"/>
      <c r="N539" s="17"/>
      <c r="O539" s="17"/>
    </row>
    <row r="540" spans="1:15" x14ac:dyDescent="0.25">
      <c r="A540" s="16"/>
      <c r="B540" s="17"/>
      <c r="C540" s="17"/>
      <c r="D540" s="17"/>
      <c r="E540" s="19"/>
      <c r="F540" s="19"/>
      <c r="G540" s="17"/>
      <c r="H540" s="17"/>
      <c r="I540" s="17"/>
      <c r="J540" s="17"/>
      <c r="K540" s="17"/>
      <c r="L540" s="17"/>
      <c r="M540" s="17"/>
      <c r="N540" s="17"/>
      <c r="O540" s="17"/>
    </row>
    <row r="541" spans="1:15" x14ac:dyDescent="0.25">
      <c r="A541" s="16"/>
      <c r="B541" s="17"/>
      <c r="C541" s="17"/>
      <c r="D541" s="17"/>
      <c r="E541" s="19"/>
      <c r="F541" s="19"/>
      <c r="G541" s="17"/>
      <c r="H541" s="17"/>
      <c r="I541" s="17"/>
      <c r="J541" s="17"/>
      <c r="K541" s="17"/>
      <c r="L541" s="17"/>
      <c r="M541" s="17"/>
      <c r="N541" s="17"/>
      <c r="O541" s="17"/>
    </row>
    <row r="542" spans="1:15" x14ac:dyDescent="0.25">
      <c r="A542" s="16"/>
      <c r="B542" s="17"/>
      <c r="C542" s="17"/>
      <c r="D542" s="17"/>
      <c r="E542" s="19"/>
      <c r="F542" s="19"/>
      <c r="G542" s="17"/>
      <c r="H542" s="17"/>
      <c r="I542" s="17"/>
      <c r="J542" s="17"/>
      <c r="K542" s="17"/>
      <c r="L542" s="17"/>
      <c r="M542" s="17"/>
      <c r="N542" s="17"/>
      <c r="O542" s="17"/>
    </row>
    <row r="543" spans="1:15" x14ac:dyDescent="0.25">
      <c r="A543" s="16"/>
      <c r="B543" s="17"/>
      <c r="C543" s="17"/>
      <c r="D543" s="17"/>
      <c r="E543" s="19"/>
      <c r="F543" s="19"/>
      <c r="G543" s="17"/>
      <c r="H543" s="17"/>
      <c r="I543" s="17"/>
      <c r="J543" s="17"/>
      <c r="K543" s="17"/>
      <c r="L543" s="17"/>
      <c r="M543" s="17"/>
      <c r="N543" s="17"/>
      <c r="O543" s="17"/>
    </row>
    <row r="544" spans="1:15" x14ac:dyDescent="0.25">
      <c r="A544" s="16"/>
      <c r="B544" s="17"/>
      <c r="C544" s="17"/>
      <c r="D544" s="17"/>
      <c r="E544" s="19"/>
      <c r="F544" s="19"/>
      <c r="G544" s="17"/>
      <c r="H544" s="17"/>
      <c r="I544" s="17"/>
      <c r="J544" s="17"/>
      <c r="K544" s="17"/>
      <c r="L544" s="17"/>
      <c r="M544" s="17"/>
      <c r="N544" s="17"/>
      <c r="O544" s="17"/>
    </row>
    <row r="545" spans="1:15" x14ac:dyDescent="0.25">
      <c r="A545" s="16"/>
      <c r="B545" s="17"/>
      <c r="C545" s="17"/>
      <c r="D545" s="17"/>
      <c r="E545" s="19"/>
      <c r="F545" s="19"/>
      <c r="G545" s="17"/>
      <c r="H545" s="17"/>
      <c r="I545" s="17"/>
      <c r="J545" s="17"/>
      <c r="K545" s="17"/>
      <c r="L545" s="17"/>
      <c r="M545" s="17"/>
      <c r="N545" s="17"/>
      <c r="O545" s="17"/>
    </row>
    <row r="546" spans="1:15" x14ac:dyDescent="0.25">
      <c r="A546" s="16"/>
      <c r="B546" s="17"/>
      <c r="C546" s="17"/>
      <c r="D546" s="17"/>
      <c r="E546" s="19"/>
      <c r="F546" s="19"/>
      <c r="G546" s="17"/>
      <c r="H546" s="17"/>
      <c r="I546" s="17"/>
      <c r="J546" s="17"/>
      <c r="K546" s="17"/>
      <c r="L546" s="17"/>
      <c r="M546" s="17"/>
      <c r="N546" s="17"/>
      <c r="O546" s="17"/>
    </row>
    <row r="547" spans="1:15" x14ac:dyDescent="0.25">
      <c r="A547" s="16"/>
      <c r="B547" s="17"/>
      <c r="C547" s="17"/>
      <c r="D547" s="17"/>
      <c r="E547" s="19"/>
      <c r="F547" s="19"/>
      <c r="G547" s="17"/>
      <c r="H547" s="17"/>
      <c r="I547" s="17"/>
      <c r="J547" s="17"/>
      <c r="K547" s="17"/>
      <c r="L547" s="17"/>
      <c r="M547" s="17"/>
      <c r="N547" s="17"/>
      <c r="O547" s="17"/>
    </row>
    <row r="548" spans="1:15" x14ac:dyDescent="0.25">
      <c r="A548" s="16"/>
      <c r="B548" s="17"/>
      <c r="C548" s="17"/>
      <c r="D548" s="17"/>
      <c r="E548" s="19"/>
      <c r="F548" s="19"/>
      <c r="G548" s="17"/>
      <c r="H548" s="17"/>
      <c r="I548" s="17"/>
      <c r="J548" s="17"/>
      <c r="K548" s="17"/>
      <c r="L548" s="17"/>
      <c r="M548" s="17"/>
      <c r="N548" s="17"/>
      <c r="O548" s="17"/>
    </row>
    <row r="549" spans="1:15" x14ac:dyDescent="0.25">
      <c r="A549" s="16"/>
      <c r="B549" s="17"/>
      <c r="C549" s="17"/>
      <c r="D549" s="17"/>
      <c r="E549" s="19"/>
      <c r="F549" s="19"/>
      <c r="G549" s="17"/>
      <c r="H549" s="17"/>
      <c r="I549" s="17"/>
      <c r="J549" s="17"/>
      <c r="K549" s="17"/>
      <c r="L549" s="17"/>
      <c r="M549" s="17"/>
      <c r="N549" s="17"/>
      <c r="O549" s="17"/>
    </row>
    <row r="550" spans="1:15" x14ac:dyDescent="0.25">
      <c r="A550" s="16"/>
      <c r="B550" s="17"/>
      <c r="C550" s="17"/>
      <c r="D550" s="17"/>
      <c r="E550" s="19"/>
      <c r="F550" s="19"/>
      <c r="G550" s="17"/>
      <c r="H550" s="17"/>
      <c r="I550" s="17"/>
      <c r="J550" s="17"/>
      <c r="K550" s="17"/>
      <c r="L550" s="17"/>
      <c r="M550" s="17"/>
      <c r="N550" s="17"/>
      <c r="O550" s="17"/>
    </row>
    <row r="551" spans="1:15" x14ac:dyDescent="0.25">
      <c r="A551" s="16"/>
      <c r="B551" s="17"/>
      <c r="C551" s="17"/>
      <c r="D551" s="17"/>
      <c r="E551" s="19"/>
      <c r="F551" s="19"/>
      <c r="G551" s="17"/>
      <c r="H551" s="17"/>
      <c r="I551" s="17"/>
      <c r="J551" s="17"/>
      <c r="K551" s="17"/>
      <c r="L551" s="17"/>
      <c r="M551" s="17"/>
      <c r="N551" s="17"/>
      <c r="O551" s="17"/>
    </row>
    <row r="552" spans="1:15" x14ac:dyDescent="0.25">
      <c r="A552" s="16"/>
      <c r="B552" s="17"/>
      <c r="C552" s="17"/>
      <c r="D552" s="17"/>
      <c r="E552" s="19"/>
      <c r="F552" s="19"/>
      <c r="G552" s="17"/>
      <c r="H552" s="17"/>
      <c r="I552" s="17"/>
      <c r="J552" s="17"/>
      <c r="K552" s="17"/>
      <c r="L552" s="17"/>
      <c r="M552" s="17"/>
      <c r="N552" s="17"/>
      <c r="O552" s="17"/>
    </row>
    <row r="553" spans="1:15" x14ac:dyDescent="0.25">
      <c r="A553" s="16"/>
      <c r="B553" s="17"/>
      <c r="C553" s="17"/>
      <c r="D553" s="17"/>
      <c r="E553" s="19"/>
      <c r="F553" s="19"/>
      <c r="G553" s="17"/>
      <c r="H553" s="17"/>
      <c r="I553" s="17"/>
      <c r="J553" s="17"/>
      <c r="K553" s="17"/>
      <c r="L553" s="17"/>
      <c r="M553" s="17"/>
      <c r="N553" s="17"/>
      <c r="O553" s="17"/>
    </row>
    <row r="554" spans="1:15" x14ac:dyDescent="0.25">
      <c r="A554" s="16"/>
      <c r="B554" s="17"/>
      <c r="C554" s="17"/>
      <c r="D554" s="17"/>
      <c r="E554" s="19"/>
      <c r="F554" s="19"/>
      <c r="G554" s="17"/>
      <c r="H554" s="17"/>
      <c r="I554" s="17"/>
      <c r="J554" s="17"/>
      <c r="K554" s="17"/>
      <c r="L554" s="17"/>
      <c r="M554" s="17"/>
      <c r="N554" s="17"/>
      <c r="O554" s="17"/>
    </row>
    <row r="555" spans="1:15" x14ac:dyDescent="0.25">
      <c r="A555" s="16"/>
      <c r="B555" s="17"/>
      <c r="C555" s="17"/>
      <c r="D555" s="17"/>
      <c r="E555" s="19"/>
      <c r="F555" s="19"/>
      <c r="G555" s="17"/>
      <c r="H555" s="17"/>
      <c r="I555" s="17"/>
      <c r="J555" s="17"/>
      <c r="K555" s="17"/>
      <c r="L555" s="17"/>
      <c r="M555" s="17"/>
      <c r="N555" s="17"/>
      <c r="O555" s="17"/>
    </row>
    <row r="556" spans="1:15" x14ac:dyDescent="0.25">
      <c r="A556" s="16"/>
      <c r="B556" s="17"/>
      <c r="C556" s="17"/>
      <c r="D556" s="17"/>
      <c r="E556" s="19"/>
      <c r="F556" s="19"/>
      <c r="G556" s="17"/>
      <c r="H556" s="17"/>
      <c r="I556" s="17"/>
      <c r="J556" s="17"/>
      <c r="K556" s="17"/>
      <c r="L556" s="17"/>
      <c r="M556" s="17"/>
      <c r="N556" s="17"/>
      <c r="O556" s="17"/>
    </row>
    <row r="557" spans="1:15" x14ac:dyDescent="0.25">
      <c r="A557" s="16"/>
      <c r="B557" s="17"/>
      <c r="C557" s="17"/>
      <c r="D557" s="17"/>
      <c r="E557" s="19"/>
      <c r="F557" s="19"/>
      <c r="G557" s="17"/>
      <c r="H557" s="17"/>
      <c r="I557" s="17"/>
      <c r="J557" s="17"/>
      <c r="K557" s="17"/>
      <c r="L557" s="17"/>
      <c r="M557" s="17"/>
      <c r="N557" s="17"/>
      <c r="O557" s="17"/>
    </row>
    <row r="558" spans="1:15" x14ac:dyDescent="0.25">
      <c r="A558" s="16"/>
      <c r="B558" s="17"/>
      <c r="C558" s="17"/>
      <c r="D558" s="17"/>
      <c r="E558" s="19"/>
      <c r="F558" s="19"/>
      <c r="G558" s="17"/>
      <c r="H558" s="17"/>
      <c r="I558" s="17"/>
      <c r="J558" s="17"/>
      <c r="K558" s="17"/>
      <c r="L558" s="17"/>
      <c r="M558" s="17"/>
      <c r="N558" s="17"/>
      <c r="O558" s="17"/>
    </row>
    <row r="559" spans="1:15" x14ac:dyDescent="0.25">
      <c r="A559" s="16"/>
      <c r="B559" s="17"/>
      <c r="C559" s="17"/>
      <c r="D559" s="17"/>
      <c r="E559" s="19"/>
      <c r="F559" s="19"/>
      <c r="G559" s="17"/>
      <c r="H559" s="17"/>
      <c r="I559" s="17"/>
      <c r="J559" s="17"/>
      <c r="K559" s="17"/>
      <c r="L559" s="17"/>
      <c r="M559" s="17"/>
      <c r="N559" s="17"/>
      <c r="O559" s="17"/>
    </row>
    <row r="560" spans="1:15" x14ac:dyDescent="0.25">
      <c r="A560" s="16"/>
      <c r="B560" s="17"/>
      <c r="C560" s="17"/>
      <c r="D560" s="17"/>
      <c r="E560" s="19"/>
      <c r="F560" s="19"/>
      <c r="G560" s="17"/>
      <c r="H560" s="17"/>
      <c r="I560" s="17"/>
      <c r="J560" s="17"/>
      <c r="K560" s="17"/>
      <c r="L560" s="17"/>
      <c r="M560" s="17"/>
      <c r="N560" s="17"/>
      <c r="O560" s="17"/>
    </row>
    <row r="561" spans="1:15" x14ac:dyDescent="0.25">
      <c r="A561" s="16"/>
      <c r="B561" s="17"/>
      <c r="C561" s="17"/>
      <c r="D561" s="17"/>
      <c r="E561" s="19"/>
      <c r="F561" s="19"/>
      <c r="G561" s="17"/>
      <c r="H561" s="17"/>
      <c r="I561" s="17"/>
      <c r="J561" s="17"/>
      <c r="K561" s="17"/>
      <c r="L561" s="17"/>
      <c r="M561" s="17"/>
      <c r="N561" s="17"/>
      <c r="O561" s="17"/>
    </row>
    <row r="562" spans="1:15" x14ac:dyDescent="0.25">
      <c r="A562" s="16"/>
      <c r="B562" s="17"/>
      <c r="C562" s="17"/>
      <c r="D562" s="17"/>
      <c r="E562" s="19"/>
      <c r="F562" s="19"/>
      <c r="G562" s="17"/>
      <c r="H562" s="17"/>
      <c r="I562" s="17"/>
      <c r="J562" s="17"/>
      <c r="K562" s="17"/>
      <c r="L562" s="17"/>
      <c r="M562" s="17"/>
      <c r="N562" s="17"/>
      <c r="O562" s="17"/>
    </row>
    <row r="563" spans="1:15" x14ac:dyDescent="0.25">
      <c r="A563" s="16"/>
      <c r="B563" s="17"/>
      <c r="C563" s="17"/>
      <c r="D563" s="17"/>
      <c r="E563" s="19"/>
      <c r="F563" s="19"/>
      <c r="G563" s="17"/>
      <c r="H563" s="17"/>
      <c r="I563" s="17"/>
      <c r="J563" s="17"/>
      <c r="K563" s="17"/>
      <c r="L563" s="17"/>
      <c r="M563" s="17"/>
      <c r="N563" s="17"/>
      <c r="O563" s="17"/>
    </row>
    <row r="564" spans="1:15" x14ac:dyDescent="0.25">
      <c r="A564" s="16"/>
      <c r="B564" s="17"/>
      <c r="C564" s="17"/>
      <c r="D564" s="17"/>
      <c r="E564" s="19"/>
      <c r="F564" s="19"/>
      <c r="G564" s="17"/>
      <c r="H564" s="17"/>
      <c r="I564" s="17"/>
      <c r="J564" s="17"/>
      <c r="K564" s="17"/>
      <c r="L564" s="17"/>
      <c r="M564" s="17"/>
      <c r="N564" s="17"/>
      <c r="O564" s="17"/>
    </row>
    <row r="565" spans="1:15" x14ac:dyDescent="0.25">
      <c r="A565" s="16"/>
      <c r="B565" s="17"/>
      <c r="C565" s="17"/>
      <c r="D565" s="17"/>
      <c r="E565" s="19"/>
      <c r="F565" s="19"/>
      <c r="G565" s="17"/>
      <c r="H565" s="17"/>
      <c r="I565" s="17"/>
      <c r="J565" s="17"/>
      <c r="K565" s="17"/>
      <c r="L565" s="17"/>
      <c r="M565" s="17"/>
      <c r="N565" s="17"/>
      <c r="O565" s="17"/>
    </row>
    <row r="566" spans="1:15" x14ac:dyDescent="0.25">
      <c r="A566" s="16"/>
      <c r="B566" s="17"/>
      <c r="C566" s="17"/>
      <c r="D566" s="17"/>
      <c r="E566" s="19"/>
      <c r="F566" s="19"/>
      <c r="G566" s="17"/>
      <c r="H566" s="17"/>
      <c r="I566" s="17"/>
      <c r="J566" s="17"/>
      <c r="K566" s="17"/>
      <c r="L566" s="17"/>
      <c r="M566" s="17"/>
      <c r="N566" s="17"/>
      <c r="O566" s="17"/>
    </row>
    <row r="567" spans="1:15" x14ac:dyDescent="0.25">
      <c r="A567" s="16"/>
      <c r="B567" s="17"/>
      <c r="C567" s="17"/>
      <c r="D567" s="17"/>
      <c r="E567" s="19"/>
      <c r="F567" s="19"/>
      <c r="G567" s="17"/>
      <c r="H567" s="17"/>
      <c r="I567" s="17"/>
      <c r="J567" s="17"/>
      <c r="K567" s="17"/>
      <c r="L567" s="17"/>
      <c r="M567" s="17"/>
      <c r="N567" s="17"/>
      <c r="O567" s="17"/>
    </row>
    <row r="568" spans="1:15" x14ac:dyDescent="0.25">
      <c r="A568" s="16"/>
      <c r="B568" s="17"/>
      <c r="C568" s="17"/>
      <c r="D568" s="17"/>
      <c r="E568" s="19"/>
      <c r="F568" s="19"/>
      <c r="G568" s="17"/>
      <c r="H568" s="17"/>
      <c r="I568" s="17"/>
      <c r="J568" s="17"/>
      <c r="K568" s="17"/>
      <c r="L568" s="17"/>
      <c r="M568" s="17"/>
      <c r="N568" s="17"/>
      <c r="O568" s="17"/>
    </row>
    <row r="569" spans="1:15" x14ac:dyDescent="0.25">
      <c r="A569" s="16"/>
      <c r="B569" s="17"/>
      <c r="C569" s="17"/>
      <c r="D569" s="17"/>
      <c r="E569" s="19"/>
      <c r="F569" s="19"/>
      <c r="G569" s="17"/>
      <c r="H569" s="17"/>
      <c r="I569" s="17"/>
      <c r="J569" s="17"/>
      <c r="K569" s="17"/>
      <c r="L569" s="17"/>
      <c r="M569" s="17"/>
      <c r="N569" s="17"/>
      <c r="O569" s="17"/>
    </row>
    <row r="570" spans="1:15" x14ac:dyDescent="0.25">
      <c r="A570" s="16"/>
      <c r="B570" s="17"/>
      <c r="C570" s="17"/>
      <c r="D570" s="17"/>
      <c r="E570" s="19"/>
      <c r="F570" s="19"/>
      <c r="G570" s="17"/>
      <c r="H570" s="17"/>
      <c r="I570" s="17"/>
      <c r="J570" s="17"/>
      <c r="K570" s="17"/>
      <c r="L570" s="17"/>
      <c r="M570" s="17"/>
      <c r="N570" s="17"/>
      <c r="O570" s="17"/>
    </row>
    <row r="571" spans="1:15" x14ac:dyDescent="0.25">
      <c r="A571" s="16"/>
      <c r="B571" s="17"/>
      <c r="C571" s="17"/>
      <c r="D571" s="17"/>
      <c r="E571" s="19"/>
      <c r="F571" s="19"/>
      <c r="G571" s="17"/>
      <c r="H571" s="17"/>
      <c r="I571" s="17"/>
      <c r="J571" s="17"/>
      <c r="K571" s="17"/>
      <c r="L571" s="17"/>
      <c r="M571" s="17"/>
      <c r="N571" s="17"/>
      <c r="O571" s="17"/>
    </row>
    <row r="572" spans="1:15" x14ac:dyDescent="0.25">
      <c r="A572" s="16"/>
      <c r="B572" s="17"/>
      <c r="C572" s="17"/>
      <c r="D572" s="17"/>
      <c r="E572" s="19"/>
      <c r="F572" s="19"/>
      <c r="G572" s="17"/>
      <c r="H572" s="17"/>
      <c r="I572" s="17"/>
      <c r="J572" s="17"/>
      <c r="K572" s="17"/>
      <c r="L572" s="17"/>
      <c r="M572" s="17"/>
      <c r="N572" s="17"/>
      <c r="O572" s="17"/>
    </row>
    <row r="573" spans="1:15" x14ac:dyDescent="0.25">
      <c r="A573" s="16"/>
      <c r="B573" s="17"/>
      <c r="C573" s="17"/>
      <c r="D573" s="17"/>
      <c r="E573" s="19"/>
      <c r="F573" s="19"/>
      <c r="G573" s="17"/>
      <c r="H573" s="17"/>
      <c r="I573" s="17"/>
      <c r="J573" s="17"/>
      <c r="K573" s="17"/>
      <c r="L573" s="17"/>
      <c r="M573" s="17"/>
      <c r="N573" s="17"/>
      <c r="O573" s="17"/>
    </row>
    <row r="574" spans="1:15" x14ac:dyDescent="0.25">
      <c r="A574" s="16"/>
      <c r="B574" s="17"/>
      <c r="C574" s="17"/>
      <c r="D574" s="17"/>
      <c r="E574" s="19"/>
      <c r="F574" s="19"/>
      <c r="G574" s="17"/>
      <c r="H574" s="17"/>
      <c r="I574" s="17"/>
      <c r="J574" s="17"/>
      <c r="K574" s="17"/>
      <c r="L574" s="17"/>
      <c r="M574" s="17"/>
      <c r="N574" s="17"/>
      <c r="O574" s="17"/>
    </row>
    <row r="575" spans="1:15" x14ac:dyDescent="0.25">
      <c r="A575" s="16"/>
      <c r="B575" s="17"/>
      <c r="C575" s="17"/>
      <c r="D575" s="17"/>
      <c r="E575" s="19"/>
      <c r="F575" s="19"/>
      <c r="G575" s="17"/>
      <c r="H575" s="17"/>
      <c r="I575" s="17"/>
      <c r="J575" s="17"/>
      <c r="K575" s="17"/>
      <c r="L575" s="17"/>
      <c r="M575" s="17"/>
      <c r="N575" s="17"/>
      <c r="O575" s="17"/>
    </row>
    <row r="576" spans="1:15" x14ac:dyDescent="0.25">
      <c r="A576" s="16"/>
      <c r="B576" s="17"/>
      <c r="C576" s="17"/>
      <c r="D576" s="17"/>
      <c r="E576" s="19"/>
      <c r="F576" s="19"/>
      <c r="G576" s="17"/>
      <c r="H576" s="17"/>
      <c r="I576" s="17"/>
      <c r="J576" s="17"/>
      <c r="K576" s="17"/>
      <c r="L576" s="17"/>
      <c r="M576" s="17"/>
      <c r="N576" s="17"/>
      <c r="O576" s="17"/>
    </row>
    <row r="577" spans="1:15" x14ac:dyDescent="0.25">
      <c r="A577" s="16"/>
      <c r="B577" s="17"/>
      <c r="C577" s="17"/>
      <c r="D577" s="17"/>
      <c r="E577" s="19"/>
      <c r="F577" s="19"/>
      <c r="G577" s="17"/>
      <c r="H577" s="17"/>
      <c r="I577" s="17"/>
      <c r="J577" s="17"/>
      <c r="K577" s="17"/>
      <c r="L577" s="17"/>
      <c r="M577" s="17"/>
      <c r="N577" s="17"/>
      <c r="O577" s="17"/>
    </row>
    <row r="578" spans="1:15" x14ac:dyDescent="0.25">
      <c r="A578" s="16"/>
      <c r="B578" s="17"/>
      <c r="C578" s="17"/>
      <c r="D578" s="17"/>
      <c r="E578" s="19"/>
      <c r="F578" s="19"/>
      <c r="G578" s="17"/>
      <c r="H578" s="17"/>
      <c r="I578" s="17"/>
      <c r="J578" s="17"/>
      <c r="K578" s="17"/>
      <c r="L578" s="17"/>
      <c r="M578" s="17"/>
      <c r="N578" s="17"/>
      <c r="O578" s="17"/>
    </row>
    <row r="579" spans="1:15" x14ac:dyDescent="0.25">
      <c r="A579" s="16"/>
      <c r="B579" s="17"/>
      <c r="C579" s="17"/>
      <c r="D579" s="17"/>
      <c r="E579" s="19"/>
      <c r="F579" s="19"/>
      <c r="G579" s="17"/>
      <c r="H579" s="17"/>
      <c r="I579" s="17"/>
      <c r="J579" s="17"/>
      <c r="K579" s="17"/>
      <c r="L579" s="17"/>
      <c r="M579" s="17"/>
      <c r="N579" s="17"/>
      <c r="O579" s="17"/>
    </row>
    <row r="580" spans="1:15" x14ac:dyDescent="0.25">
      <c r="A580" s="16"/>
      <c r="B580" s="17"/>
      <c r="C580" s="17"/>
      <c r="D580" s="17"/>
      <c r="E580" s="19"/>
      <c r="F580" s="19"/>
      <c r="G580" s="17"/>
      <c r="H580" s="17"/>
      <c r="I580" s="17"/>
      <c r="J580" s="17"/>
      <c r="K580" s="17"/>
      <c r="L580" s="17"/>
      <c r="M580" s="17"/>
      <c r="N580" s="17"/>
      <c r="O580" s="17"/>
    </row>
    <row r="581" spans="1:15" x14ac:dyDescent="0.25">
      <c r="A581" s="16"/>
      <c r="B581" s="17"/>
      <c r="C581" s="17"/>
      <c r="D581" s="17"/>
      <c r="E581" s="19"/>
      <c r="F581" s="19"/>
      <c r="G581" s="17"/>
      <c r="H581" s="17"/>
      <c r="I581" s="17"/>
      <c r="J581" s="17"/>
      <c r="K581" s="17"/>
      <c r="L581" s="17"/>
      <c r="M581" s="17"/>
      <c r="N581" s="17"/>
      <c r="O581" s="17"/>
    </row>
    <row r="582" spans="1:15" x14ac:dyDescent="0.25">
      <c r="A582" s="16"/>
      <c r="B582" s="17"/>
      <c r="C582" s="17"/>
      <c r="D582" s="17"/>
      <c r="E582" s="19"/>
      <c r="F582" s="19"/>
      <c r="G582" s="17"/>
      <c r="H582" s="17"/>
      <c r="I582" s="17"/>
      <c r="J582" s="17"/>
      <c r="K582" s="17"/>
      <c r="L582" s="17"/>
      <c r="M582" s="17"/>
      <c r="N582" s="17"/>
      <c r="O582" s="17"/>
    </row>
    <row r="583" spans="1:15" x14ac:dyDescent="0.25">
      <c r="A583" s="16"/>
      <c r="B583" s="17"/>
      <c r="C583" s="17"/>
      <c r="D583" s="17"/>
      <c r="E583" s="19"/>
      <c r="F583" s="19"/>
      <c r="G583" s="17"/>
      <c r="H583" s="17"/>
      <c r="I583" s="17"/>
      <c r="J583" s="17"/>
      <c r="K583" s="17"/>
      <c r="L583" s="17"/>
      <c r="M583" s="17"/>
      <c r="N583" s="17"/>
      <c r="O583" s="17"/>
    </row>
    <row r="584" spans="1:15" x14ac:dyDescent="0.25">
      <c r="A584" s="16"/>
      <c r="B584" s="17"/>
      <c r="C584" s="17"/>
      <c r="D584" s="17"/>
      <c r="E584" s="19"/>
      <c r="F584" s="19"/>
      <c r="G584" s="17"/>
      <c r="H584" s="17"/>
      <c r="I584" s="17"/>
      <c r="J584" s="17"/>
      <c r="K584" s="17"/>
      <c r="L584" s="17"/>
      <c r="M584" s="17"/>
      <c r="N584" s="17"/>
      <c r="O584" s="17"/>
    </row>
    <row r="585" spans="1:15" x14ac:dyDescent="0.25">
      <c r="A585" s="16"/>
      <c r="B585" s="17"/>
      <c r="C585" s="17"/>
      <c r="D585" s="17"/>
      <c r="E585" s="19"/>
      <c r="F585" s="19"/>
      <c r="G585" s="17"/>
      <c r="H585" s="17"/>
      <c r="I585" s="17"/>
      <c r="J585" s="17"/>
      <c r="K585" s="17"/>
      <c r="L585" s="17"/>
      <c r="M585" s="17"/>
      <c r="N585" s="17"/>
      <c r="O585" s="17"/>
    </row>
    <row r="586" spans="1:15" x14ac:dyDescent="0.25">
      <c r="A586" s="16"/>
      <c r="B586" s="17"/>
      <c r="C586" s="17"/>
      <c r="D586" s="17"/>
      <c r="E586" s="19"/>
      <c r="F586" s="19"/>
      <c r="G586" s="17"/>
      <c r="H586" s="17"/>
      <c r="I586" s="17"/>
      <c r="J586" s="17"/>
      <c r="K586" s="17"/>
      <c r="L586" s="17"/>
      <c r="M586" s="17"/>
      <c r="N586" s="17"/>
      <c r="O586" s="17"/>
    </row>
    <row r="587" spans="1:15" x14ac:dyDescent="0.25">
      <c r="A587" s="16"/>
      <c r="B587" s="17"/>
      <c r="C587" s="17"/>
      <c r="D587" s="17"/>
      <c r="E587" s="19"/>
      <c r="F587" s="19"/>
      <c r="G587" s="17"/>
      <c r="H587" s="17"/>
      <c r="I587" s="17"/>
      <c r="J587" s="17"/>
      <c r="K587" s="17"/>
      <c r="L587" s="17"/>
      <c r="M587" s="17"/>
      <c r="N587" s="17"/>
      <c r="O587" s="17"/>
    </row>
    <row r="588" spans="1:15" x14ac:dyDescent="0.25">
      <c r="A588" s="16"/>
      <c r="B588" s="17"/>
      <c r="C588" s="17"/>
      <c r="D588" s="17"/>
      <c r="E588" s="19"/>
      <c r="F588" s="19"/>
      <c r="G588" s="17"/>
      <c r="H588" s="17"/>
      <c r="I588" s="17"/>
      <c r="J588" s="17"/>
      <c r="K588" s="17"/>
      <c r="L588" s="17"/>
      <c r="M588" s="17"/>
      <c r="N588" s="17"/>
      <c r="O588" s="17"/>
    </row>
    <row r="589" spans="1:15" x14ac:dyDescent="0.25">
      <c r="A589" s="16"/>
      <c r="B589" s="17"/>
      <c r="C589" s="17"/>
      <c r="D589" s="17"/>
      <c r="E589" s="19"/>
      <c r="F589" s="19"/>
      <c r="G589" s="17"/>
      <c r="H589" s="17"/>
      <c r="I589" s="17"/>
      <c r="J589" s="17"/>
      <c r="K589" s="17"/>
      <c r="L589" s="17"/>
      <c r="M589" s="17"/>
      <c r="N589" s="17"/>
      <c r="O589" s="17"/>
    </row>
    <row r="590" spans="1:15" x14ac:dyDescent="0.25">
      <c r="A590" s="16"/>
      <c r="B590" s="17"/>
      <c r="C590" s="17"/>
      <c r="D590" s="17"/>
      <c r="E590" s="19"/>
      <c r="F590" s="19"/>
      <c r="G590" s="17"/>
      <c r="H590" s="17"/>
      <c r="I590" s="17"/>
      <c r="J590" s="17"/>
      <c r="K590" s="17"/>
      <c r="L590" s="17"/>
      <c r="M590" s="17"/>
      <c r="N590" s="17"/>
      <c r="O590" s="17"/>
    </row>
    <row r="591" spans="1:15" x14ac:dyDescent="0.25">
      <c r="A591" s="16"/>
      <c r="B591" s="17"/>
      <c r="C591" s="17"/>
      <c r="D591" s="17"/>
      <c r="E591" s="19"/>
      <c r="F591" s="19"/>
      <c r="G591" s="17"/>
      <c r="H591" s="17"/>
      <c r="I591" s="17"/>
      <c r="J591" s="17"/>
      <c r="K591" s="17"/>
      <c r="L591" s="17"/>
      <c r="M591" s="17"/>
      <c r="N591" s="17"/>
      <c r="O591" s="17"/>
    </row>
    <row r="592" spans="1:15" x14ac:dyDescent="0.25">
      <c r="A592" s="16"/>
      <c r="B592" s="17"/>
      <c r="C592" s="17"/>
      <c r="D592" s="17"/>
      <c r="E592" s="19"/>
      <c r="F592" s="19"/>
      <c r="G592" s="17"/>
      <c r="H592" s="17"/>
      <c r="I592" s="17"/>
      <c r="J592" s="17"/>
      <c r="K592" s="17"/>
      <c r="L592" s="17"/>
      <c r="M592" s="17"/>
      <c r="N592" s="17"/>
      <c r="O592" s="17"/>
    </row>
    <row r="593" spans="1:15" x14ac:dyDescent="0.25">
      <c r="A593" s="16"/>
      <c r="B593" s="17"/>
      <c r="C593" s="17"/>
      <c r="D593" s="17"/>
      <c r="E593" s="19"/>
      <c r="F593" s="19"/>
      <c r="G593" s="17"/>
      <c r="H593" s="17"/>
      <c r="I593" s="17"/>
      <c r="J593" s="17"/>
      <c r="K593" s="17"/>
      <c r="L593" s="17"/>
      <c r="M593" s="17"/>
      <c r="N593" s="17"/>
      <c r="O593" s="17"/>
    </row>
    <row r="594" spans="1:15" x14ac:dyDescent="0.25">
      <c r="A594" s="16"/>
      <c r="B594" s="17"/>
      <c r="C594" s="17"/>
      <c r="D594" s="17"/>
      <c r="E594" s="19"/>
      <c r="F594" s="19"/>
      <c r="G594" s="17"/>
      <c r="H594" s="17"/>
      <c r="I594" s="17"/>
      <c r="J594" s="17"/>
      <c r="K594" s="17"/>
      <c r="L594" s="17"/>
      <c r="M594" s="17"/>
      <c r="N594" s="17"/>
      <c r="O594" s="17"/>
    </row>
    <row r="595" spans="1:15" x14ac:dyDescent="0.25">
      <c r="A595" s="16"/>
      <c r="B595" s="17"/>
      <c r="C595" s="17"/>
      <c r="D595" s="17"/>
      <c r="E595" s="19"/>
      <c r="F595" s="19"/>
      <c r="G595" s="17"/>
      <c r="H595" s="17"/>
      <c r="I595" s="17"/>
      <c r="J595" s="17"/>
      <c r="K595" s="17"/>
      <c r="L595" s="17"/>
      <c r="M595" s="17"/>
      <c r="N595" s="17"/>
      <c r="O595" s="17"/>
    </row>
    <row r="596" spans="1:15" x14ac:dyDescent="0.25">
      <c r="A596" s="16"/>
      <c r="B596" s="17"/>
      <c r="C596" s="17"/>
      <c r="D596" s="17"/>
      <c r="E596" s="19"/>
      <c r="F596" s="19"/>
      <c r="G596" s="17"/>
      <c r="H596" s="17"/>
      <c r="I596" s="17"/>
      <c r="J596" s="17"/>
      <c r="K596" s="17"/>
      <c r="L596" s="17"/>
      <c r="M596" s="17"/>
      <c r="N596" s="17"/>
      <c r="O596" s="17"/>
    </row>
    <row r="597" spans="1:15" x14ac:dyDescent="0.25">
      <c r="A597" s="16"/>
      <c r="B597" s="17"/>
      <c r="C597" s="17"/>
      <c r="D597" s="17"/>
      <c r="E597" s="19"/>
      <c r="F597" s="19"/>
      <c r="G597" s="17"/>
      <c r="H597" s="17"/>
      <c r="I597" s="17"/>
      <c r="J597" s="17"/>
      <c r="K597" s="17"/>
      <c r="L597" s="17"/>
      <c r="M597" s="17"/>
      <c r="N597" s="17"/>
      <c r="O597" s="17"/>
    </row>
    <row r="598" spans="1:15" x14ac:dyDescent="0.25">
      <c r="A598" s="16"/>
      <c r="B598" s="17"/>
      <c r="C598" s="17"/>
      <c r="D598" s="17"/>
      <c r="E598" s="19"/>
      <c r="F598" s="19"/>
      <c r="G598" s="17"/>
      <c r="H598" s="17"/>
      <c r="I598" s="17"/>
      <c r="J598" s="17"/>
      <c r="K598" s="17"/>
      <c r="L598" s="17"/>
      <c r="M598" s="17"/>
      <c r="N598" s="17"/>
      <c r="O598" s="17"/>
    </row>
    <row r="599" spans="1:15" x14ac:dyDescent="0.25">
      <c r="A599" s="16"/>
      <c r="B599" s="17"/>
      <c r="C599" s="17"/>
      <c r="D599" s="17"/>
      <c r="E599" s="19"/>
      <c r="F599" s="19"/>
      <c r="G599" s="17"/>
      <c r="H599" s="17"/>
      <c r="I599" s="17"/>
      <c r="J599" s="17"/>
      <c r="K599" s="17"/>
      <c r="L599" s="17"/>
      <c r="M599" s="17"/>
      <c r="N599" s="17"/>
      <c r="O599" s="17"/>
    </row>
    <row r="600" spans="1:15" x14ac:dyDescent="0.25">
      <c r="A600" s="16"/>
      <c r="B600" s="17"/>
      <c r="C600" s="17"/>
      <c r="D600" s="17"/>
      <c r="E600" s="19"/>
      <c r="F600" s="19"/>
      <c r="G600" s="17"/>
      <c r="H600" s="17"/>
      <c r="I600" s="17"/>
      <c r="J600" s="17"/>
      <c r="K600" s="17"/>
      <c r="L600" s="17"/>
      <c r="M600" s="17"/>
      <c r="N600" s="17"/>
      <c r="O600" s="17"/>
    </row>
    <row r="601" spans="1:15" x14ac:dyDescent="0.25">
      <c r="A601" s="16"/>
      <c r="B601" s="17"/>
      <c r="C601" s="17"/>
      <c r="D601" s="17"/>
      <c r="E601" s="19"/>
      <c r="F601" s="19"/>
      <c r="G601" s="17"/>
      <c r="H601" s="17"/>
      <c r="I601" s="17"/>
      <c r="J601" s="17"/>
      <c r="K601" s="17"/>
      <c r="L601" s="17"/>
      <c r="M601" s="17"/>
      <c r="N601" s="17"/>
      <c r="O601" s="17"/>
    </row>
    <row r="602" spans="1:15" x14ac:dyDescent="0.25">
      <c r="A602" s="16"/>
      <c r="B602" s="17"/>
      <c r="C602" s="17"/>
      <c r="D602" s="17"/>
      <c r="E602" s="19"/>
      <c r="F602" s="19"/>
      <c r="G602" s="17"/>
      <c r="H602" s="17"/>
      <c r="I602" s="17"/>
      <c r="J602" s="17"/>
      <c r="K602" s="17"/>
      <c r="L602" s="17"/>
      <c r="M602" s="17"/>
      <c r="N602" s="17"/>
      <c r="O602" s="17"/>
    </row>
    <row r="603" spans="1:15" x14ac:dyDescent="0.25">
      <c r="A603" s="16"/>
      <c r="B603" s="17"/>
      <c r="C603" s="17"/>
      <c r="D603" s="17"/>
      <c r="E603" s="19"/>
      <c r="F603" s="19"/>
      <c r="G603" s="17"/>
      <c r="H603" s="17"/>
      <c r="I603" s="17"/>
      <c r="J603" s="17"/>
      <c r="K603" s="17"/>
      <c r="L603" s="17"/>
      <c r="M603" s="17"/>
      <c r="N603" s="17"/>
      <c r="O603" s="17"/>
    </row>
    <row r="604" spans="1:15" x14ac:dyDescent="0.25">
      <c r="A604" s="16"/>
      <c r="B604" s="17"/>
      <c r="C604" s="17"/>
      <c r="D604" s="17"/>
      <c r="E604" s="19"/>
      <c r="F604" s="19"/>
      <c r="G604" s="17"/>
      <c r="H604" s="17"/>
      <c r="I604" s="17"/>
      <c r="J604" s="17"/>
      <c r="K604" s="17"/>
      <c r="L604" s="17"/>
      <c r="M604" s="17"/>
      <c r="N604" s="17"/>
      <c r="O604" s="17"/>
    </row>
    <row r="605" spans="1:15" x14ac:dyDescent="0.25">
      <c r="A605" s="16"/>
      <c r="B605" s="17"/>
      <c r="C605" s="17"/>
      <c r="D605" s="17"/>
      <c r="E605" s="19"/>
      <c r="F605" s="19"/>
      <c r="G605" s="17"/>
      <c r="H605" s="17"/>
      <c r="I605" s="17"/>
      <c r="J605" s="17"/>
      <c r="K605" s="17"/>
      <c r="L605" s="17"/>
      <c r="M605" s="17"/>
      <c r="N605" s="17"/>
      <c r="O605" s="17"/>
    </row>
    <row r="606" spans="1:15" x14ac:dyDescent="0.25">
      <c r="A606" s="16"/>
      <c r="B606" s="17"/>
      <c r="C606" s="17"/>
      <c r="D606" s="17"/>
      <c r="E606" s="19"/>
      <c r="F606" s="19"/>
      <c r="G606" s="17"/>
      <c r="H606" s="17"/>
      <c r="I606" s="17"/>
      <c r="J606" s="17"/>
      <c r="K606" s="17"/>
      <c r="L606" s="17"/>
      <c r="M606" s="17"/>
      <c r="N606" s="17"/>
      <c r="O606" s="17"/>
    </row>
    <row r="607" spans="1:15" x14ac:dyDescent="0.25">
      <c r="A607" s="16"/>
      <c r="B607" s="17"/>
      <c r="C607" s="17"/>
      <c r="D607" s="17"/>
      <c r="E607" s="19"/>
      <c r="F607" s="19"/>
      <c r="G607" s="17"/>
      <c r="H607" s="17"/>
      <c r="I607" s="17"/>
      <c r="J607" s="17"/>
      <c r="K607" s="17"/>
      <c r="L607" s="17"/>
      <c r="M607" s="17"/>
      <c r="N607" s="17"/>
      <c r="O607" s="17"/>
    </row>
    <row r="608" spans="1:15" x14ac:dyDescent="0.25">
      <c r="A608" s="16"/>
      <c r="B608" s="17"/>
      <c r="C608" s="17"/>
      <c r="D608" s="17"/>
      <c r="E608" s="19"/>
      <c r="F608" s="19"/>
      <c r="G608" s="17"/>
      <c r="H608" s="17"/>
      <c r="I608" s="17"/>
      <c r="J608" s="17"/>
      <c r="K608" s="17"/>
      <c r="L608" s="17"/>
      <c r="M608" s="17"/>
      <c r="N608" s="17"/>
      <c r="O608" s="17"/>
    </row>
    <row r="609" spans="1:15" x14ac:dyDescent="0.25">
      <c r="A609" s="16"/>
      <c r="B609" s="17"/>
      <c r="C609" s="17"/>
      <c r="D609" s="17"/>
      <c r="E609" s="19"/>
      <c r="F609" s="19"/>
      <c r="G609" s="17"/>
      <c r="H609" s="17"/>
      <c r="I609" s="17"/>
      <c r="J609" s="17"/>
      <c r="K609" s="17"/>
      <c r="L609" s="17"/>
      <c r="M609" s="17"/>
      <c r="N609" s="17"/>
      <c r="O609" s="17"/>
    </row>
    <row r="610" spans="1:15" x14ac:dyDescent="0.25">
      <c r="A610" s="16"/>
      <c r="B610" s="17"/>
      <c r="C610" s="17"/>
      <c r="D610" s="17"/>
      <c r="E610" s="19"/>
      <c r="F610" s="19"/>
      <c r="G610" s="17"/>
      <c r="H610" s="17"/>
      <c r="I610" s="17"/>
      <c r="J610" s="17"/>
      <c r="K610" s="17"/>
      <c r="L610" s="17"/>
      <c r="M610" s="17"/>
      <c r="N610" s="17"/>
      <c r="O610" s="17"/>
    </row>
    <row r="611" spans="1:15" x14ac:dyDescent="0.25">
      <c r="A611" s="16"/>
      <c r="B611" s="17"/>
      <c r="C611" s="17"/>
      <c r="D611" s="17"/>
      <c r="E611" s="19"/>
      <c r="F611" s="19"/>
      <c r="G611" s="17"/>
      <c r="H611" s="17"/>
      <c r="I611" s="17"/>
      <c r="J611" s="17"/>
      <c r="K611" s="17"/>
      <c r="L611" s="17"/>
      <c r="M611" s="17"/>
      <c r="N611" s="17"/>
      <c r="O611" s="17"/>
    </row>
    <row r="612" spans="1:15" x14ac:dyDescent="0.25">
      <c r="A612" s="16"/>
      <c r="B612" s="17"/>
      <c r="C612" s="17"/>
      <c r="D612" s="17"/>
      <c r="E612" s="19"/>
      <c r="F612" s="19"/>
      <c r="G612" s="17"/>
      <c r="H612" s="17"/>
      <c r="I612" s="17"/>
      <c r="J612" s="17"/>
      <c r="K612" s="17"/>
      <c r="L612" s="17"/>
      <c r="M612" s="17"/>
      <c r="N612" s="17"/>
      <c r="O612" s="17"/>
    </row>
    <row r="613" spans="1:15" x14ac:dyDescent="0.25">
      <c r="A613" s="16"/>
      <c r="B613" s="17"/>
      <c r="C613" s="17"/>
      <c r="D613" s="17"/>
      <c r="E613" s="19"/>
      <c r="F613" s="19"/>
      <c r="G613" s="17"/>
      <c r="H613" s="17"/>
      <c r="I613" s="17"/>
      <c r="J613" s="17"/>
      <c r="K613" s="17"/>
      <c r="L613" s="17"/>
      <c r="M613" s="17"/>
      <c r="N613" s="17"/>
      <c r="O613" s="17"/>
    </row>
    <row r="614" spans="1:15" x14ac:dyDescent="0.25">
      <c r="A614" s="16"/>
      <c r="B614" s="17"/>
      <c r="C614" s="17"/>
      <c r="D614" s="17"/>
      <c r="E614" s="19"/>
      <c r="F614" s="19"/>
      <c r="G614" s="17"/>
      <c r="H614" s="17"/>
      <c r="I614" s="17"/>
      <c r="J614" s="17"/>
      <c r="K614" s="17"/>
      <c r="L614" s="17"/>
      <c r="M614" s="17"/>
      <c r="N614" s="17"/>
      <c r="O614" s="17"/>
    </row>
    <row r="615" spans="1:15" x14ac:dyDescent="0.25">
      <c r="A615" s="16"/>
      <c r="B615" s="17"/>
      <c r="C615" s="17"/>
      <c r="D615" s="17"/>
      <c r="E615" s="19"/>
      <c r="F615" s="19"/>
      <c r="G615" s="17"/>
      <c r="H615" s="17"/>
      <c r="I615" s="17"/>
      <c r="J615" s="17"/>
      <c r="K615" s="17"/>
      <c r="L615" s="17"/>
      <c r="M615" s="17"/>
      <c r="N615" s="17"/>
      <c r="O615" s="17"/>
    </row>
    <row r="616" spans="1:15" x14ac:dyDescent="0.25">
      <c r="A616" s="16"/>
      <c r="B616" s="17"/>
      <c r="C616" s="17"/>
      <c r="D616" s="17"/>
      <c r="E616" s="19"/>
      <c r="F616" s="19"/>
      <c r="G616" s="17"/>
      <c r="H616" s="17"/>
      <c r="I616" s="17"/>
      <c r="J616" s="17"/>
      <c r="K616" s="17"/>
      <c r="L616" s="17"/>
      <c r="M616" s="17"/>
      <c r="N616" s="17"/>
      <c r="O616" s="17"/>
    </row>
    <row r="617" spans="1:15" x14ac:dyDescent="0.25">
      <c r="A617" s="16"/>
      <c r="B617" s="17"/>
      <c r="C617" s="17"/>
      <c r="D617" s="17"/>
      <c r="E617" s="19"/>
      <c r="F617" s="19"/>
      <c r="G617" s="17"/>
      <c r="H617" s="17"/>
      <c r="I617" s="17"/>
      <c r="J617" s="17"/>
      <c r="K617" s="17"/>
      <c r="L617" s="17"/>
      <c r="M617" s="17"/>
      <c r="N617" s="17"/>
      <c r="O617" s="17"/>
    </row>
    <row r="618" spans="1:15" x14ac:dyDescent="0.25">
      <c r="A618" s="16"/>
      <c r="B618" s="17"/>
      <c r="C618" s="17"/>
      <c r="D618" s="17"/>
      <c r="E618" s="19"/>
      <c r="F618" s="19"/>
      <c r="G618" s="17"/>
      <c r="H618" s="17"/>
      <c r="I618" s="17"/>
      <c r="J618" s="17"/>
      <c r="K618" s="17"/>
      <c r="L618" s="17"/>
      <c r="M618" s="17"/>
      <c r="N618" s="17"/>
      <c r="O618" s="17"/>
    </row>
    <row r="619" spans="1:15" x14ac:dyDescent="0.25">
      <c r="A619" s="16"/>
      <c r="B619" s="17"/>
      <c r="C619" s="17"/>
      <c r="D619" s="17"/>
      <c r="E619" s="19"/>
      <c r="F619" s="19"/>
      <c r="G619" s="17"/>
      <c r="H619" s="17"/>
      <c r="I619" s="17"/>
      <c r="J619" s="17"/>
      <c r="K619" s="17"/>
      <c r="L619" s="17"/>
      <c r="M619" s="17"/>
      <c r="N619" s="17"/>
      <c r="O619" s="17"/>
    </row>
    <row r="620" spans="1:15" x14ac:dyDescent="0.25">
      <c r="A620" s="16"/>
      <c r="B620" s="17"/>
      <c r="C620" s="17"/>
      <c r="D620" s="17"/>
      <c r="E620" s="19"/>
      <c r="F620" s="19"/>
      <c r="G620" s="17"/>
      <c r="H620" s="17"/>
      <c r="I620" s="17"/>
      <c r="J620" s="17"/>
      <c r="K620" s="17"/>
      <c r="L620" s="17"/>
      <c r="M620" s="17"/>
      <c r="N620" s="17"/>
      <c r="O620" s="17"/>
    </row>
    <row r="621" spans="1:15" x14ac:dyDescent="0.25">
      <c r="A621" s="16"/>
      <c r="B621" s="17"/>
      <c r="C621" s="17"/>
      <c r="D621" s="17"/>
      <c r="E621" s="19"/>
      <c r="F621" s="19"/>
      <c r="G621" s="17"/>
      <c r="H621" s="17"/>
      <c r="I621" s="17"/>
      <c r="J621" s="17"/>
      <c r="K621" s="17"/>
      <c r="L621" s="17"/>
      <c r="M621" s="17"/>
      <c r="N621" s="17"/>
      <c r="O621" s="17"/>
    </row>
    <row r="622" spans="1:15" x14ac:dyDescent="0.25">
      <c r="A622" s="16"/>
      <c r="B622" s="17"/>
      <c r="C622" s="17"/>
      <c r="D622" s="17"/>
      <c r="E622" s="19"/>
      <c r="F622" s="19"/>
      <c r="G622" s="17"/>
      <c r="H622" s="17"/>
      <c r="I622" s="17"/>
      <c r="J622" s="17"/>
      <c r="K622" s="17"/>
      <c r="L622" s="17"/>
      <c r="M622" s="17"/>
      <c r="N622" s="17"/>
      <c r="O622" s="17"/>
    </row>
    <row r="623" spans="1:15" x14ac:dyDescent="0.25">
      <c r="A623" s="16"/>
      <c r="B623" s="17"/>
      <c r="C623" s="17"/>
      <c r="D623" s="17"/>
      <c r="E623" s="19"/>
      <c r="F623" s="19"/>
      <c r="G623" s="17"/>
      <c r="H623" s="17"/>
      <c r="I623" s="17"/>
      <c r="J623" s="17"/>
      <c r="K623" s="17"/>
      <c r="L623" s="17"/>
      <c r="M623" s="17"/>
      <c r="N623" s="17"/>
      <c r="O623" s="17"/>
    </row>
    <row r="624" spans="1:15" x14ac:dyDescent="0.25">
      <c r="A624" s="16"/>
      <c r="B624" s="17"/>
      <c r="C624" s="17"/>
      <c r="D624" s="17"/>
      <c r="E624" s="19"/>
      <c r="F624" s="19"/>
      <c r="G624" s="17"/>
      <c r="H624" s="17"/>
      <c r="I624" s="17"/>
      <c r="J624" s="17"/>
      <c r="K624" s="17"/>
      <c r="L624" s="17"/>
      <c r="M624" s="17"/>
      <c r="N624" s="17"/>
      <c r="O624" s="17"/>
    </row>
    <row r="625" spans="1:15" x14ac:dyDescent="0.25">
      <c r="A625" s="16"/>
      <c r="B625" s="17"/>
      <c r="C625" s="17"/>
      <c r="D625" s="17"/>
      <c r="E625" s="19"/>
      <c r="F625" s="19"/>
      <c r="G625" s="17"/>
      <c r="H625" s="17"/>
      <c r="I625" s="17"/>
      <c r="J625" s="17"/>
      <c r="K625" s="17"/>
      <c r="L625" s="17"/>
      <c r="M625" s="17"/>
      <c r="N625" s="17"/>
      <c r="O625" s="17"/>
    </row>
    <row r="626" spans="1:15" x14ac:dyDescent="0.25">
      <c r="A626" s="16"/>
      <c r="B626" s="17"/>
      <c r="C626" s="17"/>
      <c r="D626" s="17"/>
      <c r="E626" s="19"/>
      <c r="F626" s="19"/>
      <c r="G626" s="17"/>
      <c r="H626" s="17"/>
      <c r="I626" s="17"/>
      <c r="J626" s="17"/>
      <c r="K626" s="17"/>
      <c r="L626" s="17"/>
      <c r="M626" s="17"/>
      <c r="N626" s="17"/>
      <c r="O626" s="17"/>
    </row>
    <row r="627" spans="1:15" x14ac:dyDescent="0.25">
      <c r="A627" s="16"/>
      <c r="B627" s="17"/>
      <c r="C627" s="17"/>
      <c r="D627" s="17"/>
      <c r="E627" s="19"/>
      <c r="F627" s="19"/>
      <c r="G627" s="17"/>
      <c r="H627" s="17"/>
      <c r="I627" s="17"/>
      <c r="J627" s="17"/>
      <c r="K627" s="17"/>
      <c r="L627" s="17"/>
      <c r="M627" s="17"/>
      <c r="N627" s="17"/>
      <c r="O627" s="17"/>
    </row>
    <row r="628" spans="1:15" x14ac:dyDescent="0.25">
      <c r="A628" s="16"/>
      <c r="B628" s="17"/>
      <c r="C628" s="17"/>
      <c r="D628" s="17"/>
      <c r="E628" s="19"/>
      <c r="F628" s="19"/>
      <c r="G628" s="17"/>
      <c r="H628" s="17"/>
      <c r="I628" s="17"/>
      <c r="J628" s="17"/>
      <c r="K628" s="17"/>
      <c r="L628" s="17"/>
      <c r="M628" s="17"/>
      <c r="N628" s="17"/>
      <c r="O628" s="17"/>
    </row>
    <row r="629" spans="1:15" x14ac:dyDescent="0.25">
      <c r="A629" s="16"/>
      <c r="B629" s="17"/>
      <c r="C629" s="17"/>
      <c r="D629" s="17"/>
      <c r="E629" s="19"/>
      <c r="F629" s="19"/>
      <c r="G629" s="17"/>
      <c r="H629" s="17"/>
      <c r="I629" s="17"/>
      <c r="J629" s="17"/>
      <c r="K629" s="17"/>
      <c r="L629" s="17"/>
      <c r="M629" s="17"/>
      <c r="N629" s="17"/>
      <c r="O629" s="17"/>
    </row>
    <row r="630" spans="1:15" x14ac:dyDescent="0.25">
      <c r="A630" s="16"/>
      <c r="B630" s="17"/>
      <c r="C630" s="17"/>
      <c r="D630" s="17"/>
      <c r="E630" s="19"/>
      <c r="F630" s="19"/>
      <c r="G630" s="17"/>
      <c r="H630" s="17"/>
      <c r="I630" s="17"/>
      <c r="J630" s="17"/>
      <c r="K630" s="17"/>
      <c r="L630" s="17"/>
      <c r="M630" s="17"/>
      <c r="N630" s="17"/>
      <c r="O630" s="17"/>
    </row>
    <row r="631" spans="1:15" x14ac:dyDescent="0.25">
      <c r="A631" s="16"/>
      <c r="B631" s="17"/>
      <c r="C631" s="17"/>
      <c r="D631" s="17"/>
      <c r="E631" s="19"/>
      <c r="F631" s="19"/>
      <c r="G631" s="17"/>
      <c r="H631" s="17"/>
      <c r="I631" s="17"/>
      <c r="J631" s="17"/>
      <c r="K631" s="17"/>
      <c r="L631" s="17"/>
      <c r="M631" s="17"/>
      <c r="N631" s="17"/>
      <c r="O631" s="17"/>
    </row>
    <row r="632" spans="1:15" x14ac:dyDescent="0.25">
      <c r="A632" s="16"/>
      <c r="B632" s="17"/>
      <c r="C632" s="17"/>
      <c r="D632" s="17"/>
      <c r="E632" s="19"/>
      <c r="F632" s="19"/>
      <c r="G632" s="17"/>
      <c r="H632" s="17"/>
      <c r="I632" s="17"/>
      <c r="J632" s="17"/>
      <c r="K632" s="17"/>
      <c r="L632" s="17"/>
      <c r="M632" s="17"/>
      <c r="N632" s="17"/>
      <c r="O632" s="17"/>
    </row>
    <row r="633" spans="1:15" x14ac:dyDescent="0.25">
      <c r="A633" s="16"/>
      <c r="B633" s="17"/>
      <c r="C633" s="17"/>
      <c r="D633" s="17"/>
      <c r="E633" s="19"/>
      <c r="F633" s="19"/>
      <c r="G633" s="17"/>
      <c r="H633" s="17"/>
      <c r="I633" s="17"/>
      <c r="J633" s="17"/>
      <c r="K633" s="17"/>
      <c r="L633" s="17"/>
      <c r="M633" s="17"/>
      <c r="N633" s="17"/>
      <c r="O633" s="17"/>
    </row>
    <row r="634" spans="1:15" x14ac:dyDescent="0.25">
      <c r="A634" s="16"/>
      <c r="B634" s="17"/>
      <c r="C634" s="17"/>
      <c r="D634" s="17"/>
      <c r="E634" s="19"/>
      <c r="F634" s="19"/>
      <c r="G634" s="17"/>
      <c r="H634" s="17"/>
      <c r="I634" s="17"/>
      <c r="J634" s="17"/>
      <c r="K634" s="17"/>
      <c r="L634" s="17"/>
      <c r="M634" s="17"/>
      <c r="N634" s="17"/>
      <c r="O634" s="17"/>
    </row>
    <row r="635" spans="1:15" x14ac:dyDescent="0.25">
      <c r="A635" s="16"/>
      <c r="B635" s="17"/>
      <c r="C635" s="17"/>
      <c r="D635" s="17"/>
      <c r="E635" s="19"/>
      <c r="F635" s="19"/>
      <c r="G635" s="17"/>
      <c r="H635" s="17"/>
      <c r="I635" s="17"/>
      <c r="J635" s="17"/>
      <c r="K635" s="17"/>
      <c r="L635" s="17"/>
      <c r="M635" s="17"/>
      <c r="N635" s="17"/>
      <c r="O635" s="17"/>
    </row>
    <row r="636" spans="1:15" x14ac:dyDescent="0.25">
      <c r="A636" s="16"/>
      <c r="B636" s="17"/>
      <c r="C636" s="17"/>
      <c r="D636" s="17"/>
      <c r="E636" s="19"/>
      <c r="F636" s="19"/>
      <c r="G636" s="17"/>
      <c r="H636" s="17"/>
      <c r="I636" s="17"/>
      <c r="J636" s="17"/>
      <c r="K636" s="17"/>
      <c r="L636" s="17"/>
      <c r="M636" s="17"/>
      <c r="N636" s="17"/>
      <c r="O636" s="17"/>
    </row>
    <row r="637" spans="1:15" x14ac:dyDescent="0.25">
      <c r="A637" s="16"/>
      <c r="B637" s="17"/>
      <c r="C637" s="17"/>
      <c r="D637" s="17"/>
      <c r="E637" s="19"/>
      <c r="F637" s="19"/>
      <c r="G637" s="17"/>
      <c r="H637" s="17"/>
      <c r="I637" s="17"/>
      <c r="J637" s="17"/>
      <c r="K637" s="17"/>
      <c r="L637" s="17"/>
      <c r="M637" s="17"/>
      <c r="N637" s="17"/>
      <c r="O637" s="17"/>
    </row>
    <row r="638" spans="1:15" x14ac:dyDescent="0.25">
      <c r="A638" s="16"/>
      <c r="B638" s="17"/>
      <c r="C638" s="17"/>
      <c r="D638" s="17"/>
      <c r="E638" s="19"/>
      <c r="F638" s="19"/>
      <c r="G638" s="17"/>
      <c r="H638" s="17"/>
      <c r="I638" s="17"/>
      <c r="J638" s="17"/>
      <c r="K638" s="17"/>
      <c r="L638" s="17"/>
      <c r="M638" s="17"/>
      <c r="N638" s="17"/>
      <c r="O638" s="17"/>
    </row>
    <row r="639" spans="1:15" x14ac:dyDescent="0.25">
      <c r="A639" s="16"/>
      <c r="B639" s="17"/>
      <c r="C639" s="17"/>
      <c r="D639" s="17"/>
      <c r="E639" s="19"/>
      <c r="F639" s="19"/>
      <c r="G639" s="17"/>
      <c r="H639" s="17"/>
      <c r="I639" s="17"/>
      <c r="J639" s="17"/>
      <c r="K639" s="17"/>
      <c r="L639" s="17"/>
      <c r="M639" s="17"/>
      <c r="N639" s="17"/>
      <c r="O639" s="17"/>
    </row>
    <row r="640" spans="1:15" x14ac:dyDescent="0.25">
      <c r="A640" s="16"/>
      <c r="B640" s="17"/>
      <c r="C640" s="17"/>
      <c r="D640" s="17"/>
      <c r="E640" s="19"/>
      <c r="F640" s="19"/>
      <c r="G640" s="17"/>
      <c r="H640" s="17"/>
      <c r="I640" s="17"/>
      <c r="J640" s="17"/>
      <c r="K640" s="17"/>
      <c r="L640" s="17"/>
      <c r="M640" s="17"/>
      <c r="N640" s="17"/>
      <c r="O640" s="17"/>
    </row>
    <row r="641" spans="1:15" x14ac:dyDescent="0.25">
      <c r="A641" s="16"/>
      <c r="B641" s="17"/>
      <c r="C641" s="17"/>
      <c r="D641" s="17"/>
      <c r="E641" s="19"/>
      <c r="F641" s="19"/>
      <c r="G641" s="17"/>
      <c r="H641" s="17"/>
      <c r="I641" s="17"/>
      <c r="J641" s="17"/>
      <c r="K641" s="17"/>
      <c r="L641" s="17"/>
      <c r="M641" s="17"/>
      <c r="N641" s="17"/>
      <c r="O641" s="17"/>
    </row>
    <row r="642" spans="1:15" x14ac:dyDescent="0.25">
      <c r="A642" s="16"/>
      <c r="B642" s="17"/>
      <c r="C642" s="17"/>
      <c r="D642" s="17"/>
      <c r="E642" s="19"/>
      <c r="F642" s="19"/>
      <c r="G642" s="17"/>
      <c r="H642" s="17"/>
      <c r="I642" s="17"/>
      <c r="J642" s="17"/>
      <c r="K642" s="17"/>
      <c r="L642" s="17"/>
      <c r="M642" s="17"/>
      <c r="N642" s="17"/>
      <c r="O642" s="17"/>
    </row>
    <row r="643" spans="1:15" x14ac:dyDescent="0.25">
      <c r="A643" s="16"/>
      <c r="B643" s="17"/>
      <c r="C643" s="17"/>
      <c r="D643" s="17"/>
      <c r="E643" s="19"/>
      <c r="F643" s="19"/>
      <c r="G643" s="17"/>
      <c r="H643" s="17"/>
      <c r="I643" s="17"/>
      <c r="J643" s="17"/>
      <c r="K643" s="17"/>
      <c r="L643" s="17"/>
      <c r="M643" s="17"/>
      <c r="N643" s="17"/>
      <c r="O643" s="17"/>
    </row>
    <row r="644" spans="1:15" x14ac:dyDescent="0.25">
      <c r="A644" s="16"/>
      <c r="B644" s="17"/>
      <c r="C644" s="17"/>
      <c r="D644" s="17"/>
      <c r="E644" s="19"/>
      <c r="F644" s="19"/>
      <c r="G644" s="17"/>
      <c r="H644" s="17"/>
      <c r="I644" s="17"/>
      <c r="J644" s="17"/>
      <c r="K644" s="17"/>
      <c r="L644" s="17"/>
      <c r="M644" s="17"/>
      <c r="N644" s="17"/>
      <c r="O644" s="17"/>
    </row>
    <row r="645" spans="1:15" x14ac:dyDescent="0.25">
      <c r="A645" s="16"/>
      <c r="B645" s="17"/>
      <c r="C645" s="17"/>
      <c r="D645" s="17"/>
      <c r="E645" s="19"/>
      <c r="F645" s="19"/>
      <c r="G645" s="17"/>
      <c r="H645" s="17"/>
      <c r="I645" s="17"/>
      <c r="J645" s="17"/>
      <c r="K645" s="17"/>
      <c r="L645" s="17"/>
      <c r="M645" s="17"/>
      <c r="N645" s="17"/>
      <c r="O645" s="17"/>
    </row>
    <row r="646" spans="1:15" x14ac:dyDescent="0.25">
      <c r="A646" s="16"/>
      <c r="B646" s="17"/>
      <c r="C646" s="17"/>
      <c r="D646" s="17"/>
      <c r="E646" s="19"/>
      <c r="F646" s="19"/>
      <c r="G646" s="17"/>
      <c r="H646" s="17"/>
      <c r="I646" s="17"/>
      <c r="J646" s="17"/>
      <c r="K646" s="17"/>
      <c r="L646" s="17"/>
      <c r="M646" s="17"/>
      <c r="N646" s="17"/>
      <c r="O646" s="17"/>
    </row>
    <row r="647" spans="1:15" x14ac:dyDescent="0.25">
      <c r="A647" s="16"/>
      <c r="B647" s="17"/>
      <c r="C647" s="17"/>
      <c r="D647" s="17"/>
      <c r="E647" s="19"/>
      <c r="F647" s="19"/>
      <c r="G647" s="17"/>
      <c r="H647" s="17"/>
      <c r="I647" s="17"/>
      <c r="J647" s="17"/>
      <c r="K647" s="17"/>
      <c r="L647" s="17"/>
      <c r="M647" s="17"/>
      <c r="N647" s="17"/>
      <c r="O647" s="17"/>
    </row>
    <row r="648" spans="1:15" x14ac:dyDescent="0.25">
      <c r="A648" s="16"/>
      <c r="B648" s="17"/>
      <c r="C648" s="17"/>
      <c r="D648" s="17"/>
      <c r="E648" s="19"/>
      <c r="F648" s="19"/>
      <c r="G648" s="17"/>
      <c r="H648" s="17"/>
      <c r="I648" s="17"/>
      <c r="J648" s="17"/>
      <c r="K648" s="17"/>
      <c r="L648" s="17"/>
      <c r="M648" s="17"/>
      <c r="N648" s="17"/>
      <c r="O648" s="17"/>
    </row>
    <row r="649" spans="1:15" x14ac:dyDescent="0.25">
      <c r="A649" s="16"/>
      <c r="B649" s="17"/>
      <c r="C649" s="17"/>
      <c r="D649" s="17"/>
      <c r="E649" s="19"/>
      <c r="F649" s="19"/>
      <c r="G649" s="17"/>
      <c r="H649" s="17"/>
      <c r="I649" s="17"/>
      <c r="J649" s="17"/>
      <c r="K649" s="17"/>
      <c r="L649" s="17"/>
      <c r="M649" s="17"/>
      <c r="N649" s="17"/>
      <c r="O649" s="17"/>
    </row>
    <row r="650" spans="1:15" x14ac:dyDescent="0.25">
      <c r="A650" s="16"/>
      <c r="B650" s="17"/>
      <c r="C650" s="17"/>
      <c r="D650" s="17"/>
      <c r="E650" s="19"/>
      <c r="F650" s="19"/>
      <c r="G650" s="17"/>
      <c r="H650" s="17"/>
      <c r="I650" s="17"/>
      <c r="J650" s="17"/>
      <c r="K650" s="17"/>
      <c r="L650" s="17"/>
      <c r="M650" s="17"/>
      <c r="N650" s="17"/>
      <c r="O650" s="17"/>
    </row>
    <row r="651" spans="1:15" x14ac:dyDescent="0.25">
      <c r="A651" s="16"/>
      <c r="B651" s="17"/>
      <c r="C651" s="17"/>
      <c r="D651" s="17"/>
      <c r="E651" s="19"/>
      <c r="F651" s="19"/>
      <c r="G651" s="17"/>
      <c r="H651" s="17"/>
      <c r="I651" s="17"/>
      <c r="J651" s="17"/>
      <c r="K651" s="17"/>
      <c r="L651" s="17"/>
      <c r="M651" s="17"/>
      <c r="N651" s="17"/>
      <c r="O651" s="17"/>
    </row>
    <row r="652" spans="1:15" x14ac:dyDescent="0.25">
      <c r="A652" s="16"/>
      <c r="B652" s="17"/>
      <c r="C652" s="17"/>
      <c r="D652" s="17"/>
      <c r="E652" s="19"/>
      <c r="F652" s="19"/>
      <c r="G652" s="17"/>
      <c r="H652" s="17"/>
      <c r="I652" s="17"/>
      <c r="J652" s="17"/>
      <c r="K652" s="17"/>
      <c r="L652" s="17"/>
      <c r="M652" s="17"/>
      <c r="N652" s="17"/>
      <c r="O652" s="17"/>
    </row>
    <row r="653" spans="1:15" x14ac:dyDescent="0.25">
      <c r="A653" s="16"/>
      <c r="B653" s="17"/>
      <c r="C653" s="17"/>
      <c r="D653" s="17"/>
      <c r="E653" s="19"/>
      <c r="F653" s="19"/>
      <c r="G653" s="17"/>
      <c r="H653" s="17"/>
      <c r="I653" s="17"/>
      <c r="J653" s="17"/>
      <c r="K653" s="17"/>
      <c r="L653" s="17"/>
      <c r="M653" s="17"/>
      <c r="N653" s="17"/>
      <c r="O653" s="17"/>
    </row>
    <row r="654" spans="1:15" x14ac:dyDescent="0.25">
      <c r="A654" s="16"/>
      <c r="B654" s="17"/>
      <c r="C654" s="17"/>
      <c r="D654" s="17"/>
      <c r="E654" s="19"/>
      <c r="F654" s="19"/>
      <c r="G654" s="17"/>
      <c r="H654" s="17"/>
      <c r="I654" s="17"/>
      <c r="J654" s="17"/>
      <c r="K654" s="17"/>
      <c r="L654" s="17"/>
      <c r="M654" s="17"/>
      <c r="N654" s="17"/>
      <c r="O654" s="17"/>
    </row>
    <row r="655" spans="1:15" x14ac:dyDescent="0.25">
      <c r="A655" s="16"/>
      <c r="B655" s="17"/>
      <c r="C655" s="17"/>
      <c r="D655" s="17"/>
      <c r="E655" s="19"/>
      <c r="F655" s="19"/>
      <c r="G655" s="17"/>
      <c r="H655" s="17"/>
      <c r="I655" s="17"/>
      <c r="J655" s="17"/>
      <c r="K655" s="17"/>
      <c r="L655" s="17"/>
      <c r="M655" s="17"/>
      <c r="N655" s="17"/>
      <c r="O655" s="17"/>
    </row>
    <row r="656" spans="1:15" x14ac:dyDescent="0.25">
      <c r="A656" s="16"/>
      <c r="B656" s="17"/>
      <c r="C656" s="17"/>
      <c r="D656" s="17"/>
      <c r="E656" s="19"/>
      <c r="F656" s="19"/>
      <c r="G656" s="17"/>
      <c r="H656" s="17"/>
      <c r="I656" s="17"/>
      <c r="J656" s="17"/>
      <c r="K656" s="17"/>
      <c r="L656" s="17"/>
      <c r="M656" s="17"/>
      <c r="N656" s="17"/>
      <c r="O656" s="17"/>
    </row>
    <row r="657" spans="1:15" x14ac:dyDescent="0.25">
      <c r="A657" s="16"/>
      <c r="B657" s="17"/>
      <c r="C657" s="17"/>
      <c r="D657" s="17"/>
      <c r="E657" s="19"/>
      <c r="F657" s="19"/>
      <c r="G657" s="17"/>
      <c r="H657" s="17"/>
      <c r="I657" s="17"/>
      <c r="J657" s="17"/>
      <c r="K657" s="17"/>
      <c r="L657" s="17"/>
      <c r="M657" s="17"/>
      <c r="N657" s="17"/>
      <c r="O657" s="17"/>
    </row>
    <row r="658" spans="1:15" x14ac:dyDescent="0.25">
      <c r="A658" s="16"/>
      <c r="B658" s="17"/>
      <c r="C658" s="17"/>
      <c r="D658" s="17"/>
      <c r="E658" s="19"/>
      <c r="F658" s="19"/>
      <c r="G658" s="17"/>
      <c r="H658" s="17"/>
      <c r="I658" s="17"/>
      <c r="J658" s="17"/>
      <c r="K658" s="17"/>
      <c r="L658" s="17"/>
      <c r="M658" s="17"/>
      <c r="N658" s="17"/>
      <c r="O658" s="17"/>
    </row>
    <row r="659" spans="1:15" x14ac:dyDescent="0.25">
      <c r="A659" s="16"/>
      <c r="B659" s="17"/>
      <c r="C659" s="17"/>
      <c r="D659" s="17"/>
      <c r="E659" s="19"/>
      <c r="F659" s="19"/>
      <c r="G659" s="17"/>
      <c r="H659" s="17"/>
      <c r="I659" s="17"/>
      <c r="J659" s="17"/>
      <c r="K659" s="17"/>
      <c r="L659" s="17"/>
      <c r="M659" s="17"/>
      <c r="N659" s="17"/>
      <c r="O659" s="17"/>
    </row>
    <row r="660" spans="1:15" x14ac:dyDescent="0.25">
      <c r="A660" s="16"/>
      <c r="B660" s="17"/>
      <c r="C660" s="17"/>
      <c r="D660" s="17"/>
      <c r="E660" s="19"/>
      <c r="F660" s="19"/>
      <c r="G660" s="17"/>
      <c r="H660" s="17"/>
      <c r="I660" s="17"/>
      <c r="J660" s="17"/>
      <c r="K660" s="17"/>
      <c r="L660" s="17"/>
      <c r="M660" s="17"/>
      <c r="N660" s="17"/>
      <c r="O660" s="17"/>
    </row>
    <row r="661" spans="1:15" x14ac:dyDescent="0.25">
      <c r="A661" s="16"/>
      <c r="B661" s="17"/>
      <c r="C661" s="17"/>
      <c r="D661" s="17"/>
      <c r="E661" s="19"/>
      <c r="F661" s="19"/>
      <c r="G661" s="17"/>
      <c r="H661" s="17"/>
      <c r="I661" s="17"/>
      <c r="J661" s="17"/>
      <c r="K661" s="17"/>
      <c r="L661" s="17"/>
      <c r="M661" s="17"/>
      <c r="N661" s="17"/>
      <c r="O661" s="17"/>
    </row>
    <row r="662" spans="1:15" x14ac:dyDescent="0.25">
      <c r="A662" s="16"/>
      <c r="B662" s="17"/>
      <c r="C662" s="17"/>
      <c r="D662" s="17"/>
      <c r="E662" s="19"/>
      <c r="F662" s="19"/>
      <c r="G662" s="17"/>
      <c r="H662" s="17"/>
      <c r="I662" s="17"/>
      <c r="J662" s="17"/>
      <c r="K662" s="17"/>
      <c r="L662" s="17"/>
      <c r="M662" s="17"/>
      <c r="N662" s="17"/>
      <c r="O662" s="17"/>
    </row>
    <row r="663" spans="1:15" x14ac:dyDescent="0.25">
      <c r="A663" s="16"/>
      <c r="B663" s="17"/>
      <c r="C663" s="17"/>
      <c r="D663" s="17"/>
      <c r="E663" s="19"/>
      <c r="F663" s="19"/>
      <c r="G663" s="17"/>
      <c r="H663" s="17"/>
      <c r="I663" s="17"/>
      <c r="J663" s="17"/>
      <c r="K663" s="17"/>
      <c r="L663" s="17"/>
      <c r="M663" s="17"/>
      <c r="N663" s="17"/>
      <c r="O663" s="17"/>
    </row>
    <row r="664" spans="1:15" x14ac:dyDescent="0.25">
      <c r="A664" s="16"/>
      <c r="B664" s="17"/>
      <c r="C664" s="17"/>
      <c r="D664" s="17"/>
      <c r="E664" s="19"/>
      <c r="F664" s="19"/>
      <c r="G664" s="17"/>
      <c r="H664" s="17"/>
      <c r="I664" s="17"/>
      <c r="J664" s="17"/>
      <c r="K664" s="17"/>
      <c r="L664" s="17"/>
      <c r="M664" s="17"/>
      <c r="N664" s="17"/>
      <c r="O664" s="17"/>
    </row>
    <row r="665" spans="1:15" x14ac:dyDescent="0.25">
      <c r="A665" s="16"/>
      <c r="B665" s="17"/>
      <c r="C665" s="17"/>
      <c r="D665" s="17"/>
      <c r="E665" s="19"/>
      <c r="F665" s="19"/>
      <c r="G665" s="17"/>
      <c r="H665" s="17"/>
      <c r="I665" s="17"/>
      <c r="J665" s="17"/>
      <c r="K665" s="17"/>
      <c r="L665" s="17"/>
      <c r="M665" s="17"/>
      <c r="N665" s="17"/>
      <c r="O665" s="17"/>
    </row>
    <row r="666" spans="1:15" x14ac:dyDescent="0.25">
      <c r="A666" s="16"/>
      <c r="B666" s="17"/>
      <c r="C666" s="17"/>
      <c r="D666" s="17"/>
      <c r="E666" s="19"/>
      <c r="F666" s="19"/>
      <c r="G666" s="17"/>
      <c r="H666" s="17"/>
      <c r="I666" s="17"/>
      <c r="J666" s="17"/>
      <c r="K666" s="17"/>
      <c r="L666" s="17"/>
      <c r="M666" s="17"/>
      <c r="N666" s="17"/>
      <c r="O666" s="17"/>
    </row>
    <row r="667" spans="1:15" x14ac:dyDescent="0.25">
      <c r="A667" s="16"/>
      <c r="B667" s="17"/>
      <c r="C667" s="17"/>
      <c r="D667" s="17"/>
      <c r="E667" s="19"/>
      <c r="F667" s="19"/>
      <c r="G667" s="17"/>
      <c r="H667" s="17"/>
      <c r="I667" s="17"/>
      <c r="J667" s="17"/>
      <c r="K667" s="17"/>
      <c r="L667" s="17"/>
      <c r="M667" s="17"/>
      <c r="N667" s="17"/>
      <c r="O667" s="17"/>
    </row>
    <row r="668" spans="1:15" x14ac:dyDescent="0.25">
      <c r="A668" s="16"/>
      <c r="B668" s="17"/>
      <c r="C668" s="17"/>
      <c r="D668" s="17"/>
      <c r="E668" s="19"/>
      <c r="F668" s="19"/>
      <c r="G668" s="17"/>
      <c r="H668" s="17"/>
      <c r="I668" s="17"/>
      <c r="J668" s="17"/>
      <c r="K668" s="17"/>
      <c r="L668" s="17"/>
      <c r="M668" s="17"/>
      <c r="N668" s="17"/>
      <c r="O668" s="17"/>
    </row>
    <row r="669" spans="1:15" x14ac:dyDescent="0.25">
      <c r="A669" s="16"/>
      <c r="B669" s="17"/>
      <c r="C669" s="17"/>
      <c r="D669" s="17"/>
      <c r="E669" s="19"/>
      <c r="F669" s="19"/>
      <c r="G669" s="17"/>
      <c r="H669" s="17"/>
      <c r="I669" s="17"/>
      <c r="J669" s="17"/>
      <c r="K669" s="17"/>
      <c r="L669" s="17"/>
      <c r="M669" s="17"/>
      <c r="N669" s="17"/>
      <c r="O669" s="17"/>
    </row>
    <row r="670" spans="1:15" x14ac:dyDescent="0.25">
      <c r="A670" s="16"/>
      <c r="B670" s="17"/>
      <c r="C670" s="17"/>
      <c r="D670" s="17"/>
      <c r="E670" s="19"/>
      <c r="F670" s="19"/>
      <c r="G670" s="17"/>
      <c r="H670" s="17"/>
      <c r="I670" s="17"/>
      <c r="J670" s="17"/>
      <c r="K670" s="17"/>
      <c r="L670" s="17"/>
      <c r="M670" s="17"/>
      <c r="N670" s="17"/>
      <c r="O670" s="17"/>
    </row>
    <row r="671" spans="1:15" x14ac:dyDescent="0.25">
      <c r="A671" s="16"/>
      <c r="B671" s="17"/>
      <c r="C671" s="17"/>
      <c r="D671" s="17"/>
      <c r="E671" s="19"/>
      <c r="F671" s="19"/>
      <c r="G671" s="17"/>
      <c r="H671" s="17"/>
      <c r="I671" s="17"/>
      <c r="J671" s="17"/>
      <c r="K671" s="17"/>
      <c r="L671" s="17"/>
      <c r="M671" s="17"/>
      <c r="N671" s="17"/>
      <c r="O671" s="17"/>
    </row>
    <row r="672" spans="1:15" x14ac:dyDescent="0.25">
      <c r="A672" s="16"/>
      <c r="B672" s="17"/>
      <c r="C672" s="17"/>
      <c r="D672" s="17"/>
      <c r="E672" s="19"/>
      <c r="F672" s="19"/>
      <c r="G672" s="17"/>
      <c r="H672" s="17"/>
      <c r="I672" s="17"/>
      <c r="J672" s="17"/>
      <c r="K672" s="17"/>
      <c r="L672" s="17"/>
      <c r="M672" s="17"/>
      <c r="N672" s="17"/>
      <c r="O672" s="17"/>
    </row>
    <row r="673" spans="1:15" x14ac:dyDescent="0.25">
      <c r="A673" s="16"/>
      <c r="B673" s="17"/>
      <c r="C673" s="17"/>
      <c r="D673" s="17"/>
      <c r="E673" s="19"/>
      <c r="F673" s="19"/>
      <c r="G673" s="17"/>
      <c r="H673" s="17"/>
      <c r="I673" s="17"/>
      <c r="J673" s="17"/>
      <c r="K673" s="17"/>
      <c r="L673" s="17"/>
      <c r="M673" s="17"/>
      <c r="N673" s="17"/>
      <c r="O673" s="17"/>
    </row>
    <row r="674" spans="1:15" x14ac:dyDescent="0.25">
      <c r="A674" s="16"/>
      <c r="B674" s="17"/>
      <c r="C674" s="17"/>
      <c r="D674" s="17"/>
      <c r="E674" s="19"/>
      <c r="F674" s="19"/>
      <c r="G674" s="17"/>
      <c r="H674" s="17"/>
      <c r="I674" s="17"/>
      <c r="J674" s="17"/>
      <c r="K674" s="17"/>
      <c r="L674" s="17"/>
      <c r="M674" s="17"/>
      <c r="N674" s="17"/>
      <c r="O674" s="17"/>
    </row>
    <row r="675" spans="1:15" x14ac:dyDescent="0.25">
      <c r="A675" s="16"/>
      <c r="B675" s="17"/>
      <c r="C675" s="17"/>
      <c r="D675" s="17"/>
      <c r="E675" s="19"/>
      <c r="F675" s="19"/>
      <c r="G675" s="17"/>
      <c r="H675" s="17"/>
      <c r="I675" s="17"/>
      <c r="J675" s="17"/>
      <c r="K675" s="17"/>
      <c r="L675" s="17"/>
      <c r="M675" s="17"/>
      <c r="N675" s="17"/>
      <c r="O675" s="17"/>
    </row>
    <row r="676" spans="1:15" x14ac:dyDescent="0.25">
      <c r="A676" s="16"/>
      <c r="B676" s="17"/>
      <c r="C676" s="17"/>
      <c r="D676" s="17"/>
      <c r="E676" s="19"/>
      <c r="F676" s="19"/>
      <c r="G676" s="17"/>
      <c r="H676" s="17"/>
      <c r="I676" s="17"/>
      <c r="J676" s="17"/>
      <c r="K676" s="17"/>
      <c r="L676" s="17"/>
      <c r="M676" s="17"/>
      <c r="N676" s="17"/>
      <c r="O676" s="17"/>
    </row>
    <row r="677" spans="1:15" x14ac:dyDescent="0.25">
      <c r="A677" s="16"/>
      <c r="B677" s="17"/>
      <c r="C677" s="17"/>
      <c r="D677" s="17"/>
      <c r="E677" s="19"/>
      <c r="F677" s="19"/>
      <c r="G677" s="17"/>
      <c r="H677" s="17"/>
      <c r="I677" s="17"/>
      <c r="J677" s="17"/>
      <c r="K677" s="17"/>
      <c r="L677" s="17"/>
      <c r="M677" s="17"/>
      <c r="N677" s="17"/>
      <c r="O677" s="17"/>
    </row>
    <row r="678" spans="1:15" x14ac:dyDescent="0.25">
      <c r="A678" s="16"/>
      <c r="B678" s="17"/>
      <c r="C678" s="17"/>
      <c r="D678" s="17"/>
      <c r="E678" s="19"/>
      <c r="F678" s="19"/>
      <c r="G678" s="17"/>
      <c r="H678" s="17"/>
      <c r="I678" s="17"/>
      <c r="J678" s="17"/>
      <c r="K678" s="17"/>
      <c r="L678" s="17"/>
      <c r="M678" s="17"/>
      <c r="N678" s="17"/>
      <c r="O678" s="17"/>
    </row>
    <row r="679" spans="1:15" x14ac:dyDescent="0.25">
      <c r="A679" s="16"/>
      <c r="B679" s="17"/>
      <c r="C679" s="17"/>
      <c r="D679" s="17"/>
      <c r="E679" s="19"/>
      <c r="F679" s="19"/>
      <c r="G679" s="17"/>
      <c r="H679" s="17"/>
      <c r="I679" s="17"/>
      <c r="J679" s="17"/>
      <c r="K679" s="17"/>
      <c r="L679" s="17"/>
      <c r="M679" s="17"/>
      <c r="N679" s="17"/>
      <c r="O679" s="17"/>
    </row>
    <row r="680" spans="1:15" x14ac:dyDescent="0.25">
      <c r="A680" s="16"/>
      <c r="B680" s="17"/>
      <c r="C680" s="17"/>
      <c r="D680" s="17"/>
      <c r="E680" s="19"/>
      <c r="F680" s="19"/>
      <c r="G680" s="17"/>
      <c r="H680" s="17"/>
      <c r="I680" s="17"/>
      <c r="J680" s="17"/>
      <c r="K680" s="17"/>
      <c r="L680" s="17"/>
      <c r="M680" s="17"/>
      <c r="N680" s="17"/>
      <c r="O680" s="17"/>
    </row>
    <row r="681" spans="1:15" x14ac:dyDescent="0.25">
      <c r="A681" s="16"/>
      <c r="B681" s="17"/>
      <c r="C681" s="17"/>
      <c r="D681" s="17"/>
      <c r="E681" s="19"/>
      <c r="F681" s="19"/>
      <c r="G681" s="17"/>
      <c r="H681" s="17"/>
      <c r="I681" s="17"/>
      <c r="J681" s="17"/>
      <c r="K681" s="17"/>
      <c r="L681" s="17"/>
      <c r="M681" s="17"/>
      <c r="N681" s="17"/>
      <c r="O681" s="17"/>
    </row>
    <row r="682" spans="1:15" x14ac:dyDescent="0.25">
      <c r="A682" s="16"/>
      <c r="B682" s="17"/>
      <c r="C682" s="17"/>
      <c r="D682" s="17"/>
      <c r="E682" s="19"/>
      <c r="F682" s="19"/>
      <c r="G682" s="17"/>
      <c r="H682" s="17"/>
      <c r="I682" s="17"/>
      <c r="J682" s="17"/>
      <c r="K682" s="17"/>
      <c r="L682" s="17"/>
      <c r="M682" s="17"/>
      <c r="N682" s="17"/>
      <c r="O682" s="17"/>
    </row>
    <row r="683" spans="1:15" x14ac:dyDescent="0.25">
      <c r="A683" s="16"/>
      <c r="B683" s="17"/>
      <c r="C683" s="17"/>
      <c r="D683" s="17"/>
      <c r="E683" s="19"/>
      <c r="F683" s="19"/>
      <c r="G683" s="17"/>
      <c r="H683" s="17"/>
      <c r="I683" s="17"/>
      <c r="J683" s="17"/>
      <c r="K683" s="17"/>
      <c r="L683" s="17"/>
      <c r="M683" s="17"/>
      <c r="N683" s="17"/>
      <c r="O683" s="17"/>
    </row>
    <row r="684" spans="1:15" x14ac:dyDescent="0.25">
      <c r="A684" s="16"/>
      <c r="B684" s="17"/>
      <c r="C684" s="17"/>
      <c r="D684" s="17"/>
      <c r="E684" s="19"/>
      <c r="F684" s="19"/>
      <c r="G684" s="17"/>
      <c r="H684" s="17"/>
      <c r="I684" s="17"/>
      <c r="J684" s="17"/>
      <c r="K684" s="17"/>
      <c r="L684" s="17"/>
      <c r="M684" s="17"/>
      <c r="N684" s="17"/>
      <c r="O684" s="17"/>
    </row>
    <row r="685" spans="1:15" x14ac:dyDescent="0.25">
      <c r="A685" s="16"/>
      <c r="B685" s="17"/>
      <c r="C685" s="17"/>
      <c r="D685" s="17"/>
      <c r="E685" s="19"/>
      <c r="F685" s="19"/>
      <c r="G685" s="17"/>
      <c r="H685" s="17"/>
      <c r="I685" s="17"/>
      <c r="J685" s="17"/>
      <c r="K685" s="17"/>
      <c r="L685" s="17"/>
      <c r="M685" s="17"/>
      <c r="N685" s="17"/>
      <c r="O685" s="17"/>
    </row>
    <row r="686" spans="1:15" x14ac:dyDescent="0.25">
      <c r="A686" s="16"/>
      <c r="B686" s="17"/>
      <c r="C686" s="17"/>
      <c r="D686" s="17"/>
      <c r="E686" s="19"/>
      <c r="F686" s="19"/>
      <c r="G686" s="17"/>
      <c r="H686" s="17"/>
      <c r="I686" s="17"/>
      <c r="J686" s="17"/>
      <c r="K686" s="17"/>
      <c r="L686" s="17"/>
      <c r="M686" s="17"/>
      <c r="N686" s="17"/>
      <c r="O686" s="17"/>
    </row>
    <row r="687" spans="1:15" x14ac:dyDescent="0.25">
      <c r="A687" s="16"/>
      <c r="B687" s="17"/>
      <c r="C687" s="17"/>
      <c r="D687" s="17"/>
      <c r="E687" s="19"/>
      <c r="F687" s="19"/>
      <c r="G687" s="17"/>
      <c r="H687" s="17"/>
      <c r="I687" s="17"/>
      <c r="J687" s="17"/>
      <c r="K687" s="17"/>
      <c r="L687" s="17"/>
      <c r="M687" s="17"/>
      <c r="N687" s="17"/>
      <c r="O687" s="17"/>
    </row>
    <row r="688" spans="1:15" x14ac:dyDescent="0.25">
      <c r="A688" s="16"/>
      <c r="B688" s="17"/>
      <c r="C688" s="17"/>
      <c r="D688" s="17"/>
      <c r="E688" s="19"/>
      <c r="F688" s="19"/>
      <c r="G688" s="17"/>
      <c r="H688" s="17"/>
      <c r="I688" s="17"/>
      <c r="J688" s="17"/>
      <c r="K688" s="17"/>
      <c r="L688" s="17"/>
      <c r="M688" s="17"/>
      <c r="N688" s="17"/>
      <c r="O688" s="17"/>
    </row>
    <row r="689" spans="1:15" x14ac:dyDescent="0.25">
      <c r="A689" s="16"/>
      <c r="B689" s="17"/>
      <c r="C689" s="17"/>
      <c r="D689" s="17"/>
      <c r="E689" s="19"/>
      <c r="F689" s="19"/>
      <c r="G689" s="17"/>
      <c r="H689" s="17"/>
      <c r="I689" s="17"/>
      <c r="J689" s="17"/>
      <c r="K689" s="17"/>
      <c r="L689" s="17"/>
      <c r="M689" s="17"/>
      <c r="N689" s="17"/>
      <c r="O689" s="17"/>
    </row>
    <row r="690" spans="1:15" x14ac:dyDescent="0.25">
      <c r="A690" s="16"/>
      <c r="B690" s="17"/>
      <c r="C690" s="17"/>
      <c r="D690" s="17"/>
      <c r="E690" s="19"/>
      <c r="F690" s="19"/>
      <c r="G690" s="17"/>
      <c r="H690" s="17"/>
      <c r="I690" s="17"/>
      <c r="J690" s="17"/>
      <c r="K690" s="17"/>
      <c r="L690" s="17"/>
      <c r="M690" s="17"/>
      <c r="N690" s="17"/>
      <c r="O690" s="17"/>
    </row>
    <row r="691" spans="1:15" x14ac:dyDescent="0.25">
      <c r="A691" s="16"/>
      <c r="B691" s="17"/>
      <c r="C691" s="17"/>
      <c r="D691" s="17"/>
      <c r="E691" s="19"/>
      <c r="F691" s="19"/>
      <c r="G691" s="17"/>
      <c r="H691" s="17"/>
      <c r="I691" s="17"/>
      <c r="J691" s="17"/>
      <c r="K691" s="17"/>
      <c r="L691" s="17"/>
      <c r="M691" s="17"/>
      <c r="N691" s="17"/>
      <c r="O691" s="17"/>
    </row>
    <row r="692" spans="1:15" x14ac:dyDescent="0.25">
      <c r="A692" s="16"/>
      <c r="B692" s="17"/>
      <c r="C692" s="17"/>
      <c r="D692" s="17"/>
      <c r="E692" s="19"/>
      <c r="F692" s="19"/>
      <c r="G692" s="17"/>
      <c r="H692" s="17"/>
      <c r="I692" s="17"/>
      <c r="J692" s="17"/>
      <c r="K692" s="17"/>
      <c r="L692" s="17"/>
      <c r="M692" s="17"/>
      <c r="N692" s="17"/>
      <c r="O692" s="17"/>
    </row>
    <row r="693" spans="1:15" x14ac:dyDescent="0.25">
      <c r="A693" s="16"/>
      <c r="B693" s="17"/>
      <c r="C693" s="17"/>
      <c r="D693" s="17"/>
      <c r="E693" s="19"/>
      <c r="F693" s="19"/>
      <c r="G693" s="17"/>
      <c r="H693" s="17"/>
      <c r="I693" s="17"/>
      <c r="J693" s="17"/>
      <c r="K693" s="17"/>
      <c r="L693" s="17"/>
      <c r="M693" s="17"/>
      <c r="N693" s="17"/>
      <c r="O693" s="17"/>
    </row>
    <row r="694" spans="1:15" x14ac:dyDescent="0.25">
      <c r="A694" s="16"/>
      <c r="B694" s="17"/>
      <c r="C694" s="17"/>
      <c r="D694" s="17"/>
      <c r="E694" s="19"/>
      <c r="F694" s="19"/>
      <c r="G694" s="17"/>
      <c r="H694" s="17"/>
      <c r="I694" s="17"/>
      <c r="J694" s="17"/>
      <c r="K694" s="17"/>
      <c r="L694" s="17"/>
      <c r="M694" s="17"/>
      <c r="N694" s="17"/>
      <c r="O694" s="17"/>
    </row>
    <row r="695" spans="1:15" x14ac:dyDescent="0.25">
      <c r="A695" s="16"/>
      <c r="B695" s="17"/>
      <c r="C695" s="17"/>
      <c r="D695" s="17"/>
      <c r="E695" s="19"/>
      <c r="F695" s="19"/>
      <c r="G695" s="17"/>
      <c r="H695" s="17"/>
      <c r="I695" s="17"/>
      <c r="J695" s="17"/>
      <c r="K695" s="17"/>
      <c r="L695" s="17"/>
      <c r="M695" s="17"/>
      <c r="N695" s="17"/>
      <c r="O695" s="17"/>
    </row>
    <row r="696" spans="1:15" x14ac:dyDescent="0.25">
      <c r="A696" s="16"/>
      <c r="B696" s="17"/>
      <c r="C696" s="17"/>
      <c r="D696" s="17"/>
      <c r="E696" s="19"/>
      <c r="F696" s="19"/>
      <c r="G696" s="17"/>
      <c r="H696" s="17"/>
      <c r="I696" s="17"/>
      <c r="J696" s="17"/>
      <c r="K696" s="17"/>
      <c r="L696" s="17"/>
      <c r="M696" s="17"/>
      <c r="N696" s="17"/>
      <c r="O696" s="17"/>
    </row>
    <row r="697" spans="1:15" x14ac:dyDescent="0.25">
      <c r="A697" s="16"/>
      <c r="B697" s="17"/>
      <c r="C697" s="17"/>
      <c r="D697" s="17"/>
      <c r="E697" s="19"/>
      <c r="F697" s="19"/>
      <c r="G697" s="17"/>
      <c r="H697" s="17"/>
      <c r="I697" s="17"/>
      <c r="J697" s="17"/>
      <c r="K697" s="17"/>
      <c r="L697" s="17"/>
      <c r="M697" s="17"/>
      <c r="N697" s="17"/>
      <c r="O697" s="17"/>
    </row>
    <row r="698" spans="1:15" x14ac:dyDescent="0.25">
      <c r="A698" s="16"/>
      <c r="B698" s="17"/>
      <c r="C698" s="17"/>
      <c r="D698" s="17"/>
      <c r="E698" s="19"/>
      <c r="F698" s="19"/>
      <c r="G698" s="17"/>
      <c r="H698" s="17"/>
      <c r="I698" s="17"/>
      <c r="J698" s="17"/>
      <c r="K698" s="17"/>
      <c r="L698" s="17"/>
      <c r="M698" s="17"/>
      <c r="N698" s="17"/>
      <c r="O698" s="17"/>
    </row>
    <row r="699" spans="1:15" x14ac:dyDescent="0.25">
      <c r="A699" s="16"/>
      <c r="B699" s="17"/>
      <c r="C699" s="17"/>
      <c r="D699" s="17"/>
      <c r="E699" s="19"/>
      <c r="F699" s="19"/>
      <c r="G699" s="17"/>
      <c r="H699" s="17"/>
      <c r="I699" s="17"/>
      <c r="J699" s="17"/>
      <c r="K699" s="17"/>
      <c r="L699" s="17"/>
      <c r="M699" s="17"/>
      <c r="N699" s="17"/>
      <c r="O699" s="17"/>
    </row>
    <row r="700" spans="1:15" x14ac:dyDescent="0.25">
      <c r="A700" s="16"/>
      <c r="B700" s="17"/>
      <c r="C700" s="17"/>
      <c r="D700" s="17"/>
      <c r="E700" s="19"/>
      <c r="F700" s="19"/>
      <c r="G700" s="17"/>
      <c r="H700" s="17"/>
      <c r="I700" s="17"/>
      <c r="J700" s="17"/>
      <c r="K700" s="17"/>
      <c r="L700" s="17"/>
      <c r="M700" s="17"/>
      <c r="N700" s="17"/>
      <c r="O700" s="17"/>
    </row>
    <row r="701" spans="1:15" x14ac:dyDescent="0.25">
      <c r="A701" s="16"/>
      <c r="B701" s="17"/>
      <c r="C701" s="17"/>
      <c r="D701" s="17"/>
      <c r="E701" s="19"/>
      <c r="F701" s="19"/>
      <c r="G701" s="17"/>
      <c r="H701" s="17"/>
      <c r="I701" s="17"/>
      <c r="J701" s="17"/>
      <c r="K701" s="17"/>
      <c r="L701" s="17"/>
      <c r="M701" s="17"/>
      <c r="N701" s="17"/>
      <c r="O701" s="17"/>
    </row>
    <row r="702" spans="1:15" x14ac:dyDescent="0.25">
      <c r="A702" s="16"/>
      <c r="B702" s="17"/>
      <c r="C702" s="17"/>
      <c r="D702" s="17"/>
      <c r="E702" s="19"/>
      <c r="F702" s="19"/>
      <c r="G702" s="17"/>
      <c r="H702" s="17"/>
      <c r="I702" s="17"/>
      <c r="J702" s="17"/>
      <c r="K702" s="17"/>
      <c r="L702" s="17"/>
      <c r="M702" s="17"/>
      <c r="N702" s="17"/>
      <c r="O702" s="17"/>
    </row>
    <row r="703" spans="1:15" x14ac:dyDescent="0.25">
      <c r="A703" s="16"/>
      <c r="B703" s="17"/>
      <c r="C703" s="17"/>
      <c r="D703" s="17"/>
      <c r="E703" s="19"/>
      <c r="F703" s="19"/>
      <c r="G703" s="17"/>
      <c r="H703" s="17"/>
      <c r="I703" s="17"/>
      <c r="J703" s="17"/>
      <c r="K703" s="17"/>
      <c r="L703" s="17"/>
      <c r="M703" s="17"/>
      <c r="N703" s="17"/>
      <c r="O703" s="17"/>
    </row>
    <row r="704" spans="1:15" x14ac:dyDescent="0.25">
      <c r="A704" s="16"/>
      <c r="B704" s="17"/>
      <c r="C704" s="17"/>
      <c r="D704" s="17"/>
      <c r="E704" s="19"/>
      <c r="F704" s="19"/>
      <c r="G704" s="17"/>
      <c r="H704" s="17"/>
      <c r="I704" s="17"/>
      <c r="J704" s="17"/>
      <c r="K704" s="17"/>
      <c r="L704" s="17"/>
      <c r="M704" s="17"/>
      <c r="N704" s="17"/>
      <c r="O704" s="17"/>
    </row>
    <row r="705" spans="1:15" x14ac:dyDescent="0.25">
      <c r="A705" s="16"/>
      <c r="B705" s="17"/>
      <c r="C705" s="17"/>
      <c r="D705" s="17"/>
      <c r="E705" s="19"/>
      <c r="F705" s="19"/>
      <c r="G705" s="17"/>
      <c r="H705" s="17"/>
      <c r="I705" s="17"/>
      <c r="J705" s="17"/>
      <c r="K705" s="17"/>
      <c r="L705" s="17"/>
      <c r="M705" s="17"/>
      <c r="N705" s="17"/>
      <c r="O705" s="17"/>
    </row>
    <row r="706" spans="1:15" x14ac:dyDescent="0.25">
      <c r="A706" s="16"/>
      <c r="B706" s="17"/>
      <c r="C706" s="17"/>
      <c r="D706" s="17"/>
      <c r="E706" s="19"/>
      <c r="F706" s="19"/>
      <c r="G706" s="17"/>
      <c r="H706" s="17"/>
      <c r="I706" s="17"/>
      <c r="J706" s="17"/>
      <c r="K706" s="17"/>
      <c r="L706" s="17"/>
      <c r="M706" s="17"/>
      <c r="N706" s="17"/>
      <c r="O706" s="17"/>
    </row>
    <row r="707" spans="1:15" x14ac:dyDescent="0.25">
      <c r="A707" s="16"/>
      <c r="B707" s="17"/>
      <c r="C707" s="17"/>
      <c r="D707" s="17"/>
      <c r="E707" s="19"/>
      <c r="F707" s="19"/>
      <c r="G707" s="17"/>
      <c r="H707" s="17"/>
      <c r="I707" s="17"/>
      <c r="J707" s="17"/>
      <c r="K707" s="17"/>
      <c r="L707" s="17"/>
      <c r="M707" s="17"/>
      <c r="N707" s="17"/>
      <c r="O707" s="17"/>
    </row>
    <row r="708" spans="1:15" x14ac:dyDescent="0.25">
      <c r="A708" s="16"/>
      <c r="B708" s="17"/>
      <c r="C708" s="17"/>
      <c r="D708" s="17"/>
      <c r="E708" s="19"/>
      <c r="F708" s="19"/>
      <c r="G708" s="17"/>
      <c r="H708" s="17"/>
      <c r="I708" s="17"/>
      <c r="J708" s="17"/>
      <c r="K708" s="17"/>
      <c r="L708" s="17"/>
      <c r="M708" s="17"/>
      <c r="N708" s="17"/>
      <c r="O708" s="17"/>
    </row>
    <row r="709" spans="1:15" x14ac:dyDescent="0.25">
      <c r="A709" s="16"/>
      <c r="B709" s="17"/>
      <c r="C709" s="17"/>
      <c r="D709" s="17"/>
      <c r="E709" s="19"/>
      <c r="F709" s="19"/>
      <c r="G709" s="17"/>
      <c r="H709" s="17"/>
      <c r="I709" s="17"/>
      <c r="J709" s="17"/>
      <c r="K709" s="17"/>
      <c r="L709" s="17"/>
      <c r="M709" s="17"/>
      <c r="N709" s="17"/>
      <c r="O709" s="17"/>
    </row>
    <row r="710" spans="1:15" x14ac:dyDescent="0.25">
      <c r="A710" s="16"/>
      <c r="B710" s="17"/>
      <c r="C710" s="17"/>
      <c r="D710" s="17"/>
      <c r="E710" s="19"/>
      <c r="F710" s="19"/>
      <c r="G710" s="17"/>
      <c r="H710" s="17"/>
      <c r="I710" s="17"/>
      <c r="J710" s="17"/>
      <c r="K710" s="17"/>
      <c r="L710" s="17"/>
      <c r="M710" s="17"/>
      <c r="N710" s="17"/>
      <c r="O710" s="17"/>
    </row>
    <row r="711" spans="1:15" x14ac:dyDescent="0.25">
      <c r="A711" s="16"/>
      <c r="B711" s="17"/>
      <c r="C711" s="17"/>
      <c r="D711" s="17"/>
      <c r="E711" s="19"/>
      <c r="F711" s="19"/>
      <c r="G711" s="17"/>
      <c r="H711" s="17"/>
      <c r="I711" s="17"/>
      <c r="J711" s="17"/>
      <c r="K711" s="17"/>
      <c r="L711" s="17"/>
      <c r="M711" s="17"/>
      <c r="N711" s="17"/>
      <c r="O711" s="17"/>
    </row>
    <row r="712" spans="1:15" x14ac:dyDescent="0.25">
      <c r="A712" s="16"/>
      <c r="B712" s="17"/>
      <c r="C712" s="17"/>
      <c r="D712" s="17"/>
      <c r="E712" s="19"/>
      <c r="F712" s="19"/>
      <c r="G712" s="17"/>
      <c r="H712" s="17"/>
      <c r="I712" s="17"/>
      <c r="J712" s="17"/>
      <c r="K712" s="17"/>
      <c r="L712" s="17"/>
      <c r="M712" s="17"/>
      <c r="N712" s="17"/>
      <c r="O712" s="17"/>
    </row>
    <row r="713" spans="1:15" x14ac:dyDescent="0.25">
      <c r="A713" s="16"/>
      <c r="B713" s="17"/>
      <c r="C713" s="17"/>
      <c r="D713" s="17"/>
      <c r="E713" s="19"/>
      <c r="F713" s="19"/>
      <c r="G713" s="17"/>
      <c r="H713" s="17"/>
      <c r="I713" s="17"/>
      <c r="J713" s="17"/>
      <c r="K713" s="17"/>
      <c r="L713" s="17"/>
      <c r="M713" s="17"/>
      <c r="N713" s="17"/>
      <c r="O713" s="17"/>
    </row>
    <row r="714" spans="1:15" x14ac:dyDescent="0.25">
      <c r="A714" s="16"/>
      <c r="B714" s="17"/>
      <c r="C714" s="17"/>
      <c r="D714" s="17"/>
      <c r="E714" s="19"/>
      <c r="F714" s="19"/>
      <c r="G714" s="17"/>
      <c r="H714" s="17"/>
      <c r="I714" s="17"/>
      <c r="J714" s="17"/>
      <c r="K714" s="17"/>
      <c r="L714" s="17"/>
      <c r="M714" s="17"/>
      <c r="N714" s="17"/>
      <c r="O714" s="17"/>
    </row>
    <row r="715" spans="1:15" x14ac:dyDescent="0.25">
      <c r="A715" s="16"/>
      <c r="B715" s="17"/>
      <c r="C715" s="17"/>
      <c r="D715" s="17"/>
      <c r="E715" s="19"/>
      <c r="F715" s="19"/>
      <c r="G715" s="17"/>
      <c r="H715" s="17"/>
      <c r="I715" s="17"/>
      <c r="J715" s="17"/>
      <c r="K715" s="17"/>
      <c r="L715" s="17"/>
      <c r="M715" s="17"/>
      <c r="N715" s="17"/>
      <c r="O715" s="17"/>
    </row>
    <row r="716" spans="1:15" x14ac:dyDescent="0.25">
      <c r="A716" s="16"/>
      <c r="B716" s="17"/>
      <c r="C716" s="17"/>
      <c r="D716" s="17"/>
      <c r="E716" s="19"/>
      <c r="F716" s="19"/>
      <c r="G716" s="17"/>
      <c r="H716" s="17"/>
      <c r="I716" s="17"/>
      <c r="J716" s="17"/>
      <c r="K716" s="17"/>
      <c r="L716" s="17"/>
      <c r="M716" s="17"/>
      <c r="N716" s="17"/>
      <c r="O716" s="17"/>
    </row>
    <row r="717" spans="1:15" x14ac:dyDescent="0.25">
      <c r="A717" s="16"/>
      <c r="B717" s="17"/>
      <c r="C717" s="17"/>
      <c r="D717" s="17"/>
      <c r="E717" s="19"/>
      <c r="F717" s="19"/>
      <c r="G717" s="17"/>
      <c r="H717" s="17"/>
      <c r="I717" s="17"/>
      <c r="J717" s="17"/>
      <c r="K717" s="17"/>
      <c r="L717" s="17"/>
      <c r="M717" s="17"/>
      <c r="N717" s="17"/>
      <c r="O717" s="17"/>
    </row>
    <row r="718" spans="1:15" x14ac:dyDescent="0.25">
      <c r="A718" s="16"/>
      <c r="B718" s="17"/>
      <c r="C718" s="17"/>
      <c r="D718" s="17"/>
      <c r="E718" s="19"/>
      <c r="F718" s="19"/>
      <c r="G718" s="17"/>
      <c r="H718" s="17"/>
      <c r="I718" s="17"/>
      <c r="J718" s="17"/>
      <c r="K718" s="17"/>
      <c r="L718" s="17"/>
      <c r="M718" s="17"/>
      <c r="N718" s="17"/>
      <c r="O718" s="17"/>
    </row>
    <row r="719" spans="1:15" x14ac:dyDescent="0.25">
      <c r="A719" s="16"/>
      <c r="B719" s="17"/>
      <c r="C719" s="17"/>
      <c r="D719" s="17"/>
      <c r="E719" s="19"/>
      <c r="F719" s="19"/>
      <c r="G719" s="17"/>
      <c r="H719" s="17"/>
      <c r="I719" s="17"/>
      <c r="J719" s="17"/>
      <c r="K719" s="17"/>
      <c r="L719" s="17"/>
      <c r="M719" s="17"/>
      <c r="N719" s="17"/>
      <c r="O719" s="17"/>
    </row>
    <row r="720" spans="1:15" x14ac:dyDescent="0.25">
      <c r="A720" s="16"/>
      <c r="B720" s="17"/>
      <c r="C720" s="17"/>
      <c r="D720" s="17"/>
      <c r="E720" s="19"/>
      <c r="F720" s="19"/>
      <c r="G720" s="17"/>
      <c r="H720" s="17"/>
      <c r="I720" s="17"/>
      <c r="J720" s="17"/>
      <c r="K720" s="17"/>
      <c r="L720" s="17"/>
      <c r="M720" s="17"/>
      <c r="N720" s="17"/>
      <c r="O720" s="17"/>
    </row>
    <row r="721" spans="1:15" x14ac:dyDescent="0.25">
      <c r="A721" s="16"/>
      <c r="B721" s="17"/>
      <c r="C721" s="17"/>
      <c r="D721" s="17"/>
      <c r="E721" s="19"/>
      <c r="F721" s="19"/>
      <c r="G721" s="17"/>
      <c r="H721" s="17"/>
      <c r="I721" s="17"/>
      <c r="J721" s="17"/>
      <c r="K721" s="17"/>
      <c r="L721" s="17"/>
      <c r="M721" s="17"/>
      <c r="N721" s="17"/>
      <c r="O721" s="17"/>
    </row>
    <row r="722" spans="1:15" x14ac:dyDescent="0.25">
      <c r="A722" s="16"/>
      <c r="B722" s="17"/>
      <c r="C722" s="17"/>
      <c r="D722" s="17"/>
      <c r="E722" s="19"/>
      <c r="F722" s="19"/>
      <c r="G722" s="17"/>
      <c r="H722" s="17"/>
      <c r="I722" s="17"/>
      <c r="J722" s="17"/>
      <c r="K722" s="17"/>
      <c r="L722" s="17"/>
      <c r="M722" s="17"/>
      <c r="N722" s="17"/>
      <c r="O722" s="17"/>
    </row>
    <row r="723" spans="1:15" x14ac:dyDescent="0.25">
      <c r="A723" s="16"/>
      <c r="B723" s="17"/>
      <c r="C723" s="17"/>
      <c r="D723" s="17"/>
      <c r="E723" s="19"/>
      <c r="F723" s="19"/>
      <c r="G723" s="17"/>
      <c r="H723" s="17"/>
      <c r="I723" s="17"/>
      <c r="J723" s="17"/>
      <c r="K723" s="17"/>
      <c r="L723" s="17"/>
      <c r="M723" s="17"/>
      <c r="N723" s="17"/>
      <c r="O723" s="17"/>
    </row>
    <row r="724" spans="1:15" x14ac:dyDescent="0.25">
      <c r="A724" s="16"/>
      <c r="B724" s="17"/>
      <c r="C724" s="17"/>
      <c r="D724" s="17"/>
      <c r="E724" s="19"/>
      <c r="F724" s="19"/>
      <c r="G724" s="17"/>
      <c r="H724" s="17"/>
      <c r="I724" s="17"/>
      <c r="J724" s="17"/>
      <c r="K724" s="17"/>
      <c r="L724" s="17"/>
      <c r="M724" s="17"/>
      <c r="N724" s="17"/>
      <c r="O724" s="17"/>
    </row>
    <row r="725" spans="1:15" x14ac:dyDescent="0.25">
      <c r="A725" s="16"/>
      <c r="B725" s="17"/>
      <c r="C725" s="17"/>
      <c r="D725" s="17"/>
      <c r="E725" s="19"/>
      <c r="F725" s="19"/>
      <c r="G725" s="17"/>
      <c r="H725" s="17"/>
      <c r="I725" s="17"/>
      <c r="J725" s="17"/>
      <c r="K725" s="17"/>
      <c r="L725" s="17"/>
      <c r="M725" s="17"/>
      <c r="N725" s="17"/>
      <c r="O725" s="17"/>
    </row>
    <row r="726" spans="1:15" x14ac:dyDescent="0.25">
      <c r="A726" s="16"/>
      <c r="B726" s="17"/>
      <c r="C726" s="17"/>
      <c r="D726" s="17"/>
      <c r="E726" s="19"/>
      <c r="F726" s="19"/>
      <c r="G726" s="17"/>
      <c r="H726" s="17"/>
      <c r="I726" s="17"/>
      <c r="J726" s="17"/>
      <c r="K726" s="17"/>
      <c r="L726" s="17"/>
      <c r="M726" s="17"/>
      <c r="N726" s="17"/>
      <c r="O726" s="17"/>
    </row>
    <row r="727" spans="1:15" x14ac:dyDescent="0.25">
      <c r="A727" s="16"/>
      <c r="B727" s="17"/>
      <c r="C727" s="17"/>
      <c r="D727" s="17"/>
      <c r="E727" s="19"/>
      <c r="F727" s="19"/>
      <c r="G727" s="17"/>
      <c r="H727" s="17"/>
      <c r="I727" s="17"/>
      <c r="J727" s="17"/>
      <c r="K727" s="17"/>
      <c r="L727" s="17"/>
      <c r="M727" s="17"/>
      <c r="N727" s="17"/>
      <c r="O727" s="17"/>
    </row>
    <row r="728" spans="1:15" x14ac:dyDescent="0.25">
      <c r="A728" s="16"/>
      <c r="B728" s="17"/>
      <c r="C728" s="17"/>
      <c r="D728" s="17"/>
      <c r="E728" s="19"/>
      <c r="F728" s="19"/>
      <c r="G728" s="17"/>
      <c r="H728" s="17"/>
      <c r="I728" s="17"/>
      <c r="J728" s="17"/>
      <c r="K728" s="17"/>
      <c r="L728" s="17"/>
      <c r="M728" s="17"/>
      <c r="N728" s="17"/>
      <c r="O728" s="17"/>
    </row>
    <row r="729" spans="1:15" x14ac:dyDescent="0.25">
      <c r="A729" s="16"/>
      <c r="B729" s="17"/>
      <c r="C729" s="17"/>
      <c r="D729" s="17"/>
      <c r="E729" s="19"/>
      <c r="F729" s="19"/>
      <c r="G729" s="17"/>
      <c r="H729" s="17"/>
      <c r="I729" s="17"/>
      <c r="J729" s="17"/>
      <c r="K729" s="17"/>
      <c r="L729" s="17"/>
      <c r="M729" s="17"/>
      <c r="N729" s="17"/>
      <c r="O729" s="17"/>
    </row>
    <row r="730" spans="1:15" x14ac:dyDescent="0.25">
      <c r="A730" s="16"/>
      <c r="B730" s="17"/>
      <c r="C730" s="17"/>
      <c r="D730" s="17"/>
      <c r="E730" s="19"/>
      <c r="F730" s="19"/>
      <c r="G730" s="17"/>
      <c r="H730" s="17"/>
      <c r="I730" s="17"/>
      <c r="J730" s="17"/>
      <c r="K730" s="17"/>
      <c r="L730" s="17"/>
      <c r="M730" s="17"/>
      <c r="N730" s="17"/>
      <c r="O730" s="17"/>
    </row>
    <row r="731" spans="1:15" x14ac:dyDescent="0.25">
      <c r="A731" s="16"/>
      <c r="B731" s="17"/>
      <c r="C731" s="17"/>
      <c r="D731" s="17"/>
      <c r="E731" s="19"/>
      <c r="F731" s="19"/>
      <c r="G731" s="17"/>
      <c r="H731" s="17"/>
      <c r="I731" s="17"/>
      <c r="J731" s="17"/>
      <c r="K731" s="17"/>
      <c r="L731" s="17"/>
      <c r="M731" s="17"/>
      <c r="N731" s="17"/>
      <c r="O731" s="17"/>
    </row>
    <row r="732" spans="1:15" x14ac:dyDescent="0.25">
      <c r="A732" s="16"/>
      <c r="B732" s="17"/>
      <c r="C732" s="17"/>
      <c r="D732" s="17"/>
      <c r="E732" s="19"/>
      <c r="F732" s="19"/>
      <c r="G732" s="17"/>
      <c r="H732" s="17"/>
      <c r="I732" s="17"/>
      <c r="J732" s="17"/>
      <c r="K732" s="17"/>
      <c r="L732" s="17"/>
      <c r="M732" s="17"/>
      <c r="N732" s="17"/>
      <c r="O732" s="17"/>
    </row>
    <row r="733" spans="1:15" x14ac:dyDescent="0.25">
      <c r="A733" s="16"/>
      <c r="B733" s="17"/>
      <c r="C733" s="17"/>
      <c r="D733" s="17"/>
      <c r="E733" s="19"/>
      <c r="F733" s="19"/>
      <c r="G733" s="17"/>
      <c r="H733" s="17"/>
      <c r="I733" s="17"/>
      <c r="J733" s="17"/>
      <c r="K733" s="17"/>
      <c r="L733" s="17"/>
      <c r="M733" s="17"/>
      <c r="N733" s="17"/>
      <c r="O733" s="17"/>
    </row>
    <row r="734" spans="1:15" x14ac:dyDescent="0.25">
      <c r="A734" s="16"/>
      <c r="B734" s="17"/>
      <c r="C734" s="17"/>
      <c r="D734" s="17"/>
      <c r="E734" s="19"/>
      <c r="F734" s="19"/>
      <c r="G734" s="17"/>
      <c r="H734" s="17"/>
      <c r="I734" s="17"/>
      <c r="J734" s="17"/>
      <c r="K734" s="17"/>
      <c r="L734" s="17"/>
      <c r="M734" s="17"/>
      <c r="N734" s="17"/>
      <c r="O734" s="17"/>
    </row>
    <row r="735" spans="1:15" x14ac:dyDescent="0.25">
      <c r="A735" s="16"/>
      <c r="B735" s="17"/>
      <c r="C735" s="17"/>
      <c r="D735" s="17"/>
      <c r="E735" s="19"/>
      <c r="F735" s="19"/>
      <c r="G735" s="17"/>
      <c r="H735" s="17"/>
      <c r="I735" s="17"/>
      <c r="J735" s="17"/>
      <c r="K735" s="17"/>
      <c r="L735" s="17"/>
      <c r="M735" s="17"/>
      <c r="N735" s="17"/>
      <c r="O735" s="17"/>
    </row>
    <row r="736" spans="1:15" x14ac:dyDescent="0.25">
      <c r="A736" s="16"/>
      <c r="B736" s="17"/>
      <c r="C736" s="17"/>
      <c r="D736" s="17"/>
      <c r="E736" s="19"/>
      <c r="F736" s="19"/>
      <c r="G736" s="17"/>
      <c r="H736" s="17"/>
      <c r="I736" s="17"/>
      <c r="J736" s="17"/>
      <c r="K736" s="17"/>
      <c r="L736" s="17"/>
      <c r="M736" s="17"/>
      <c r="N736" s="17"/>
      <c r="O736" s="17"/>
    </row>
    <row r="737" spans="1:15" x14ac:dyDescent="0.25">
      <c r="A737" s="16"/>
      <c r="B737" s="17"/>
      <c r="C737" s="17"/>
      <c r="D737" s="17"/>
      <c r="E737" s="19"/>
      <c r="F737" s="19"/>
      <c r="G737" s="17"/>
      <c r="H737" s="17"/>
      <c r="I737" s="17"/>
      <c r="J737" s="17"/>
      <c r="K737" s="17"/>
      <c r="L737" s="17"/>
      <c r="M737" s="17"/>
      <c r="N737" s="17"/>
      <c r="O737" s="17"/>
    </row>
    <row r="738" spans="1:15" x14ac:dyDescent="0.25">
      <c r="A738" s="16"/>
      <c r="B738" s="17"/>
      <c r="C738" s="17"/>
      <c r="D738" s="17"/>
      <c r="E738" s="19"/>
      <c r="F738" s="19"/>
      <c r="G738" s="17"/>
      <c r="H738" s="17"/>
      <c r="I738" s="17"/>
      <c r="J738" s="17"/>
      <c r="K738" s="17"/>
      <c r="L738" s="17"/>
      <c r="M738" s="17"/>
      <c r="N738" s="17"/>
      <c r="O738" s="17"/>
    </row>
    <row r="739" spans="1:15" x14ac:dyDescent="0.25">
      <c r="A739" s="16"/>
      <c r="B739" s="17"/>
      <c r="C739" s="17"/>
      <c r="D739" s="17"/>
      <c r="E739" s="19"/>
      <c r="F739" s="19"/>
      <c r="G739" s="17"/>
      <c r="H739" s="17"/>
      <c r="I739" s="17"/>
      <c r="J739" s="17"/>
      <c r="K739" s="17"/>
      <c r="L739" s="17"/>
      <c r="M739" s="17"/>
      <c r="N739" s="17"/>
      <c r="O739" s="17"/>
    </row>
    <row r="740" spans="1:15" x14ac:dyDescent="0.25">
      <c r="A740" s="16"/>
      <c r="B740" s="17"/>
      <c r="C740" s="17"/>
      <c r="D740" s="17"/>
      <c r="E740" s="19"/>
      <c r="F740" s="19"/>
      <c r="G740" s="17"/>
      <c r="H740" s="17"/>
      <c r="I740" s="17"/>
      <c r="J740" s="17"/>
      <c r="K740" s="17"/>
      <c r="L740" s="17"/>
      <c r="M740" s="17"/>
      <c r="N740" s="17"/>
      <c r="O740" s="17"/>
    </row>
    <row r="741" spans="1:15" x14ac:dyDescent="0.25">
      <c r="A741" s="16"/>
      <c r="B741" s="17"/>
      <c r="C741" s="17"/>
      <c r="D741" s="17"/>
      <c r="E741" s="19"/>
      <c r="F741" s="19"/>
      <c r="G741" s="17"/>
      <c r="H741" s="17"/>
      <c r="I741" s="17"/>
      <c r="J741" s="17"/>
      <c r="K741" s="17"/>
      <c r="L741" s="17"/>
      <c r="M741" s="17"/>
      <c r="N741" s="17"/>
      <c r="O741" s="17"/>
    </row>
    <row r="742" spans="1:15" x14ac:dyDescent="0.25">
      <c r="A742" s="16"/>
      <c r="B742" s="17"/>
      <c r="C742" s="17"/>
      <c r="D742" s="17"/>
      <c r="E742" s="19"/>
      <c r="F742" s="19"/>
      <c r="G742" s="17"/>
      <c r="H742" s="17"/>
      <c r="I742" s="17"/>
      <c r="J742" s="17"/>
      <c r="K742" s="17"/>
      <c r="L742" s="17"/>
      <c r="M742" s="17"/>
      <c r="N742" s="17"/>
      <c r="O742" s="17"/>
    </row>
    <row r="743" spans="1:15" x14ac:dyDescent="0.25">
      <c r="A743" s="16"/>
      <c r="B743" s="17"/>
      <c r="C743" s="17"/>
      <c r="D743" s="17"/>
      <c r="E743" s="19"/>
      <c r="F743" s="19"/>
      <c r="G743" s="17"/>
      <c r="H743" s="17"/>
      <c r="I743" s="17"/>
      <c r="J743" s="17"/>
      <c r="K743" s="17"/>
      <c r="L743" s="17"/>
      <c r="M743" s="17"/>
      <c r="N743" s="17"/>
      <c r="O743" s="17"/>
    </row>
    <row r="744" spans="1:15" x14ac:dyDescent="0.25">
      <c r="A744" s="16"/>
      <c r="B744" s="17"/>
      <c r="C744" s="17"/>
      <c r="D744" s="17"/>
      <c r="E744" s="19"/>
      <c r="F744" s="19"/>
      <c r="G744" s="17"/>
      <c r="H744" s="17"/>
      <c r="I744" s="17"/>
      <c r="J744" s="17"/>
      <c r="K744" s="17"/>
      <c r="L744" s="17"/>
      <c r="M744" s="17"/>
      <c r="N744" s="17"/>
      <c r="O744" s="17"/>
    </row>
    <row r="745" spans="1:15" x14ac:dyDescent="0.25">
      <c r="A745" s="16"/>
      <c r="B745" s="17"/>
      <c r="C745" s="17"/>
      <c r="D745" s="17"/>
      <c r="E745" s="19"/>
      <c r="F745" s="19"/>
      <c r="G745" s="17"/>
      <c r="H745" s="17"/>
      <c r="I745" s="17"/>
      <c r="J745" s="17"/>
      <c r="K745" s="17"/>
      <c r="L745" s="17"/>
      <c r="M745" s="17"/>
      <c r="N745" s="17"/>
      <c r="O745" s="17"/>
    </row>
    <row r="746" spans="1:15" x14ac:dyDescent="0.25">
      <c r="A746" s="16"/>
      <c r="B746" s="17"/>
      <c r="C746" s="17"/>
      <c r="D746" s="17"/>
      <c r="E746" s="19"/>
      <c r="F746" s="19"/>
      <c r="G746" s="17"/>
      <c r="H746" s="17"/>
      <c r="I746" s="17"/>
      <c r="J746" s="17"/>
      <c r="K746" s="17"/>
      <c r="L746" s="17"/>
      <c r="M746" s="17"/>
      <c r="N746" s="17"/>
      <c r="O746" s="17"/>
    </row>
    <row r="747" spans="1:15" x14ac:dyDescent="0.25">
      <c r="A747" s="16"/>
      <c r="B747" s="17"/>
      <c r="C747" s="17"/>
      <c r="D747" s="17"/>
      <c r="E747" s="19"/>
      <c r="F747" s="19"/>
      <c r="G747" s="17"/>
      <c r="H747" s="17"/>
      <c r="I747" s="17"/>
      <c r="J747" s="17"/>
      <c r="K747" s="17"/>
      <c r="L747" s="17"/>
      <c r="M747" s="17"/>
      <c r="N747" s="17"/>
      <c r="O747" s="17"/>
    </row>
    <row r="748" spans="1:15" x14ac:dyDescent="0.25">
      <c r="A748" s="16"/>
      <c r="B748" s="17"/>
      <c r="C748" s="17"/>
      <c r="D748" s="17"/>
      <c r="E748" s="19"/>
      <c r="F748" s="19"/>
      <c r="G748" s="17"/>
      <c r="H748" s="17"/>
      <c r="I748" s="17"/>
      <c r="J748" s="17"/>
      <c r="K748" s="17"/>
      <c r="L748" s="17"/>
      <c r="M748" s="17"/>
      <c r="N748" s="17"/>
      <c r="O748" s="17"/>
    </row>
    <row r="749" spans="1:15" x14ac:dyDescent="0.25">
      <c r="A749" s="16"/>
      <c r="B749" s="17"/>
      <c r="C749" s="17"/>
      <c r="D749" s="17"/>
      <c r="E749" s="19"/>
      <c r="F749" s="19"/>
      <c r="G749" s="17"/>
      <c r="H749" s="17"/>
      <c r="I749" s="17"/>
      <c r="J749" s="17"/>
      <c r="K749" s="17"/>
      <c r="L749" s="17"/>
      <c r="M749" s="17"/>
      <c r="N749" s="17"/>
      <c r="O749" s="17"/>
    </row>
    <row r="750" spans="1:15" x14ac:dyDescent="0.25">
      <c r="A750" s="16"/>
      <c r="B750" s="17"/>
      <c r="C750" s="17"/>
      <c r="D750" s="17"/>
      <c r="E750" s="19"/>
      <c r="F750" s="19"/>
      <c r="G750" s="17"/>
      <c r="H750" s="17"/>
      <c r="I750" s="17"/>
      <c r="J750" s="17"/>
      <c r="K750" s="17"/>
      <c r="L750" s="17"/>
      <c r="M750" s="17"/>
      <c r="N750" s="17"/>
      <c r="O750" s="17"/>
    </row>
    <row r="751" spans="1:15" x14ac:dyDescent="0.25">
      <c r="A751" s="16"/>
      <c r="B751" s="17"/>
      <c r="C751" s="17"/>
      <c r="D751" s="17"/>
      <c r="E751" s="19"/>
      <c r="F751" s="19"/>
      <c r="G751" s="17"/>
      <c r="H751" s="17"/>
      <c r="I751" s="17"/>
      <c r="J751" s="17"/>
      <c r="K751" s="17"/>
      <c r="L751" s="17"/>
      <c r="M751" s="17"/>
      <c r="N751" s="17"/>
      <c r="O751" s="17"/>
    </row>
    <row r="752" spans="1:15" x14ac:dyDescent="0.25">
      <c r="A752" s="16"/>
      <c r="B752" s="17"/>
      <c r="C752" s="17"/>
      <c r="D752" s="17"/>
      <c r="E752" s="19"/>
      <c r="F752" s="19"/>
      <c r="G752" s="17"/>
      <c r="H752" s="17"/>
      <c r="I752" s="17"/>
      <c r="J752" s="17"/>
      <c r="K752" s="17"/>
      <c r="L752" s="17"/>
      <c r="M752" s="17"/>
      <c r="N752" s="17"/>
      <c r="O752" s="17"/>
    </row>
    <row r="753" spans="1:15" x14ac:dyDescent="0.25">
      <c r="A753" s="16"/>
      <c r="B753" s="17"/>
      <c r="C753" s="17"/>
      <c r="D753" s="17"/>
      <c r="E753" s="19"/>
      <c r="F753" s="19"/>
      <c r="G753" s="17"/>
      <c r="H753" s="17"/>
      <c r="I753" s="17"/>
      <c r="J753" s="17"/>
      <c r="K753" s="17"/>
      <c r="L753" s="17"/>
      <c r="M753" s="17"/>
      <c r="N753" s="17"/>
      <c r="O753" s="17"/>
    </row>
    <row r="754" spans="1:15" x14ac:dyDescent="0.25">
      <c r="A754" s="16"/>
      <c r="B754" s="17"/>
      <c r="C754" s="17"/>
      <c r="D754" s="17"/>
      <c r="E754" s="19"/>
      <c r="F754" s="19"/>
      <c r="G754" s="17"/>
      <c r="H754" s="17"/>
      <c r="I754" s="17"/>
      <c r="J754" s="17"/>
      <c r="K754" s="17"/>
      <c r="L754" s="17"/>
      <c r="M754" s="17"/>
      <c r="N754" s="17"/>
      <c r="O754" s="17"/>
    </row>
    <row r="755" spans="1:15" x14ac:dyDescent="0.25">
      <c r="A755" s="16"/>
      <c r="B755" s="17"/>
      <c r="C755" s="17"/>
      <c r="D755" s="17"/>
      <c r="E755" s="19"/>
      <c r="F755" s="19"/>
      <c r="G755" s="17"/>
      <c r="H755" s="17"/>
      <c r="I755" s="17"/>
      <c r="J755" s="17"/>
      <c r="K755" s="17"/>
      <c r="L755" s="17"/>
      <c r="M755" s="17"/>
      <c r="N755" s="17"/>
      <c r="O755" s="17"/>
    </row>
    <row r="756" spans="1:15" x14ac:dyDescent="0.25">
      <c r="A756" s="16"/>
      <c r="B756" s="17"/>
      <c r="C756" s="17"/>
      <c r="D756" s="17"/>
      <c r="E756" s="19"/>
      <c r="F756" s="19"/>
      <c r="G756" s="17"/>
      <c r="H756" s="17"/>
      <c r="I756" s="17"/>
      <c r="J756" s="17"/>
      <c r="K756" s="17"/>
      <c r="L756" s="17"/>
      <c r="M756" s="17"/>
      <c r="N756" s="17"/>
      <c r="O756" s="17"/>
    </row>
    <row r="757" spans="1:15" x14ac:dyDescent="0.25">
      <c r="A757" s="16"/>
      <c r="B757" s="17"/>
      <c r="C757" s="17"/>
      <c r="D757" s="17"/>
      <c r="E757" s="19"/>
      <c r="F757" s="19"/>
      <c r="G757" s="17"/>
      <c r="H757" s="17"/>
      <c r="I757" s="17"/>
      <c r="J757" s="17"/>
      <c r="K757" s="17"/>
      <c r="L757" s="17"/>
      <c r="M757" s="17"/>
      <c r="N757" s="17"/>
      <c r="O757" s="17"/>
    </row>
    <row r="758" spans="1:15" x14ac:dyDescent="0.25">
      <c r="A758" s="16"/>
      <c r="B758" s="17"/>
      <c r="C758" s="17"/>
      <c r="D758" s="17"/>
      <c r="E758" s="19"/>
      <c r="F758" s="19"/>
      <c r="G758" s="17"/>
      <c r="H758" s="17"/>
      <c r="I758" s="17"/>
      <c r="J758" s="17"/>
      <c r="K758" s="17"/>
      <c r="L758" s="17"/>
      <c r="M758" s="17"/>
      <c r="N758" s="17"/>
      <c r="O758" s="17"/>
    </row>
    <row r="759" spans="1:15" x14ac:dyDescent="0.25">
      <c r="A759" s="16"/>
      <c r="B759" s="17"/>
      <c r="C759" s="17"/>
      <c r="D759" s="17"/>
      <c r="E759" s="19"/>
      <c r="F759" s="19"/>
      <c r="G759" s="17"/>
      <c r="H759" s="17"/>
      <c r="I759" s="17"/>
      <c r="J759" s="17"/>
      <c r="K759" s="17"/>
      <c r="L759" s="17"/>
      <c r="M759" s="17"/>
      <c r="N759" s="17"/>
      <c r="O759" s="17"/>
    </row>
    <row r="760" spans="1:15" x14ac:dyDescent="0.25">
      <c r="A760" s="16"/>
      <c r="B760" s="17"/>
      <c r="C760" s="17"/>
      <c r="D760" s="17"/>
      <c r="E760" s="19"/>
      <c r="F760" s="19"/>
      <c r="G760" s="17"/>
      <c r="H760" s="17"/>
      <c r="I760" s="17"/>
      <c r="J760" s="17"/>
      <c r="K760" s="17"/>
      <c r="L760" s="17"/>
      <c r="M760" s="17"/>
      <c r="N760" s="17"/>
      <c r="O760" s="17"/>
    </row>
    <row r="761" spans="1:15" x14ac:dyDescent="0.25">
      <c r="A761" s="16"/>
      <c r="B761" s="17"/>
      <c r="C761" s="17"/>
      <c r="D761" s="17"/>
      <c r="E761" s="19"/>
      <c r="F761" s="19"/>
      <c r="G761" s="17"/>
      <c r="H761" s="17"/>
      <c r="I761" s="17"/>
      <c r="J761" s="17"/>
      <c r="K761" s="17"/>
      <c r="L761" s="17"/>
      <c r="M761" s="17"/>
      <c r="N761" s="17"/>
      <c r="O761" s="17"/>
    </row>
    <row r="762" spans="1:15" x14ac:dyDescent="0.25">
      <c r="A762" s="16"/>
      <c r="B762" s="17"/>
      <c r="C762" s="17"/>
      <c r="D762" s="17"/>
      <c r="E762" s="19"/>
      <c r="F762" s="19"/>
      <c r="G762" s="17"/>
      <c r="H762" s="17"/>
      <c r="I762" s="17"/>
      <c r="J762" s="17"/>
      <c r="K762" s="17"/>
      <c r="L762" s="17"/>
      <c r="M762" s="17"/>
      <c r="N762" s="17"/>
      <c r="O762" s="17"/>
    </row>
    <row r="763" spans="1:15" x14ac:dyDescent="0.25">
      <c r="A763" s="16"/>
      <c r="B763" s="17"/>
      <c r="C763" s="17"/>
      <c r="D763" s="17"/>
      <c r="E763" s="19"/>
      <c r="F763" s="19"/>
      <c r="G763" s="17"/>
      <c r="H763" s="17"/>
      <c r="I763" s="17"/>
      <c r="J763" s="17"/>
      <c r="K763" s="17"/>
      <c r="L763" s="17"/>
      <c r="M763" s="17"/>
      <c r="N763" s="17"/>
      <c r="O763" s="17"/>
    </row>
    <row r="764" spans="1:15" x14ac:dyDescent="0.25">
      <c r="A764" s="16"/>
      <c r="B764" s="17"/>
      <c r="C764" s="17"/>
      <c r="D764" s="17"/>
      <c r="E764" s="19"/>
      <c r="F764" s="19"/>
      <c r="G764" s="17"/>
      <c r="H764" s="17"/>
      <c r="I764" s="17"/>
      <c r="J764" s="17"/>
      <c r="K764" s="17"/>
      <c r="L764" s="17"/>
      <c r="M764" s="17"/>
      <c r="N764" s="17"/>
      <c r="O764" s="17"/>
    </row>
    <row r="765" spans="1:15" x14ac:dyDescent="0.25">
      <c r="A765" s="16"/>
      <c r="B765" s="17"/>
      <c r="C765" s="17"/>
      <c r="D765" s="17"/>
      <c r="E765" s="19"/>
      <c r="F765" s="19"/>
      <c r="G765" s="17"/>
      <c r="H765" s="17"/>
      <c r="I765" s="17"/>
      <c r="J765" s="17"/>
      <c r="K765" s="17"/>
      <c r="L765" s="17"/>
      <c r="M765" s="17"/>
      <c r="N765" s="17"/>
      <c r="O765" s="17"/>
    </row>
    <row r="766" spans="1:15" x14ac:dyDescent="0.25">
      <c r="A766" s="16"/>
      <c r="B766" s="17"/>
      <c r="C766" s="17"/>
      <c r="D766" s="17"/>
      <c r="E766" s="19"/>
      <c r="F766" s="19"/>
      <c r="G766" s="17"/>
      <c r="H766" s="17"/>
      <c r="I766" s="17"/>
      <c r="J766" s="17"/>
      <c r="K766" s="17"/>
      <c r="L766" s="17"/>
      <c r="M766" s="17"/>
      <c r="N766" s="17"/>
      <c r="O766" s="17"/>
    </row>
    <row r="767" spans="1:15" x14ac:dyDescent="0.25">
      <c r="A767" s="16"/>
      <c r="B767" s="17"/>
      <c r="C767" s="17"/>
      <c r="D767" s="17"/>
      <c r="E767" s="19"/>
      <c r="F767" s="19"/>
      <c r="G767" s="17"/>
      <c r="H767" s="17"/>
      <c r="I767" s="17"/>
      <c r="J767" s="17"/>
      <c r="K767" s="17"/>
      <c r="L767" s="17"/>
      <c r="M767" s="17"/>
      <c r="N767" s="17"/>
      <c r="O767" s="17"/>
    </row>
    <row r="768" spans="1:15" x14ac:dyDescent="0.25">
      <c r="A768" s="16"/>
      <c r="B768" s="17"/>
      <c r="C768" s="17"/>
      <c r="D768" s="17"/>
      <c r="E768" s="19"/>
      <c r="F768" s="19"/>
      <c r="G768" s="17"/>
      <c r="H768" s="17"/>
      <c r="I768" s="17"/>
      <c r="J768" s="17"/>
      <c r="K768" s="17"/>
      <c r="L768" s="17"/>
      <c r="M768" s="17"/>
      <c r="N768" s="17"/>
      <c r="O768" s="17"/>
    </row>
    <row r="769" spans="1:15" x14ac:dyDescent="0.25">
      <c r="A769" s="16"/>
      <c r="B769" s="17"/>
      <c r="C769" s="17"/>
      <c r="D769" s="17"/>
      <c r="E769" s="19"/>
      <c r="F769" s="19"/>
      <c r="G769" s="17"/>
      <c r="H769" s="17"/>
      <c r="I769" s="17"/>
      <c r="J769" s="17"/>
      <c r="K769" s="17"/>
      <c r="L769" s="17"/>
      <c r="M769" s="17"/>
      <c r="N769" s="17"/>
      <c r="O769" s="17"/>
    </row>
    <row r="770" spans="1:15" x14ac:dyDescent="0.25">
      <c r="A770" s="16"/>
      <c r="B770" s="17"/>
      <c r="C770" s="17"/>
      <c r="D770" s="17"/>
      <c r="E770" s="19"/>
      <c r="F770" s="19"/>
      <c r="G770" s="17"/>
      <c r="H770" s="17"/>
      <c r="I770" s="17"/>
      <c r="J770" s="17"/>
      <c r="K770" s="17"/>
      <c r="L770" s="17"/>
      <c r="M770" s="17"/>
      <c r="N770" s="17"/>
      <c r="O770" s="17"/>
    </row>
    <row r="771" spans="1:15" x14ac:dyDescent="0.25">
      <c r="A771" s="16"/>
      <c r="B771" s="17"/>
      <c r="C771" s="17"/>
      <c r="D771" s="17"/>
      <c r="E771" s="19"/>
      <c r="F771" s="19"/>
      <c r="G771" s="17"/>
      <c r="H771" s="17"/>
      <c r="I771" s="17"/>
      <c r="J771" s="17"/>
      <c r="K771" s="17"/>
      <c r="L771" s="17"/>
      <c r="M771" s="17"/>
      <c r="N771" s="17"/>
      <c r="O771" s="17"/>
    </row>
    <row r="772" spans="1:15" x14ac:dyDescent="0.25">
      <c r="A772" s="16"/>
      <c r="B772" s="17"/>
      <c r="C772" s="17"/>
      <c r="D772" s="17"/>
      <c r="E772" s="19"/>
      <c r="F772" s="19"/>
      <c r="G772" s="17"/>
      <c r="H772" s="17"/>
      <c r="I772" s="17"/>
      <c r="J772" s="17"/>
      <c r="K772" s="17"/>
      <c r="L772" s="17"/>
      <c r="M772" s="17"/>
      <c r="N772" s="17"/>
      <c r="O772" s="17"/>
    </row>
    <row r="773" spans="1:15" x14ac:dyDescent="0.25">
      <c r="A773" s="16"/>
      <c r="B773" s="17"/>
      <c r="C773" s="17"/>
      <c r="D773" s="17"/>
      <c r="E773" s="19"/>
      <c r="F773" s="19"/>
      <c r="G773" s="17"/>
      <c r="H773" s="17"/>
      <c r="I773" s="17"/>
      <c r="J773" s="17"/>
      <c r="K773" s="17"/>
      <c r="L773" s="17"/>
      <c r="M773" s="17"/>
      <c r="N773" s="17"/>
      <c r="O773" s="17"/>
    </row>
    <row r="774" spans="1:15" x14ac:dyDescent="0.25">
      <c r="A774" s="16"/>
      <c r="B774" s="17"/>
      <c r="C774" s="17"/>
      <c r="D774" s="17"/>
      <c r="E774" s="19"/>
      <c r="F774" s="19"/>
      <c r="G774" s="17"/>
      <c r="H774" s="17"/>
      <c r="I774" s="17"/>
      <c r="J774" s="17"/>
      <c r="K774" s="17"/>
      <c r="L774" s="17"/>
      <c r="M774" s="17"/>
      <c r="N774" s="17"/>
      <c r="O774" s="17"/>
    </row>
    <row r="775" spans="1:15" x14ac:dyDescent="0.25">
      <c r="A775" s="16"/>
      <c r="B775" s="17"/>
      <c r="C775" s="17"/>
      <c r="D775" s="17"/>
      <c r="E775" s="19"/>
      <c r="F775" s="19"/>
      <c r="G775" s="17"/>
      <c r="H775" s="17"/>
      <c r="I775" s="17"/>
      <c r="J775" s="17"/>
      <c r="K775" s="17"/>
      <c r="L775" s="17"/>
      <c r="M775" s="17"/>
      <c r="N775" s="17"/>
      <c r="O775" s="17"/>
    </row>
    <row r="776" spans="1:15" x14ac:dyDescent="0.25">
      <c r="A776" s="16"/>
      <c r="B776" s="17"/>
      <c r="C776" s="17"/>
      <c r="D776" s="17"/>
      <c r="E776" s="19"/>
      <c r="F776" s="19"/>
      <c r="G776" s="17"/>
      <c r="H776" s="17"/>
      <c r="I776" s="17"/>
      <c r="J776" s="17"/>
      <c r="K776" s="17"/>
      <c r="L776" s="17"/>
      <c r="M776" s="17"/>
      <c r="N776" s="17"/>
      <c r="O776" s="17"/>
    </row>
    <row r="777" spans="1:15" x14ac:dyDescent="0.25">
      <c r="A777" s="16"/>
      <c r="B777" s="17"/>
      <c r="C777" s="17"/>
      <c r="D777" s="17"/>
      <c r="E777" s="19"/>
      <c r="F777" s="19"/>
      <c r="G777" s="17"/>
      <c r="H777" s="17"/>
      <c r="I777" s="17"/>
      <c r="J777" s="17"/>
      <c r="K777" s="17"/>
      <c r="L777" s="17"/>
      <c r="M777" s="17"/>
      <c r="N777" s="17"/>
      <c r="O777" s="17"/>
    </row>
    <row r="778" spans="1:15" x14ac:dyDescent="0.25">
      <c r="A778" s="16"/>
      <c r="B778" s="17"/>
      <c r="C778" s="17"/>
      <c r="D778" s="17"/>
      <c r="E778" s="19"/>
      <c r="F778" s="19"/>
      <c r="G778" s="17"/>
      <c r="H778" s="17"/>
      <c r="I778" s="17"/>
      <c r="J778" s="17"/>
      <c r="K778" s="17"/>
      <c r="L778" s="17"/>
      <c r="M778" s="17"/>
      <c r="N778" s="17"/>
      <c r="O778" s="17"/>
    </row>
    <row r="779" spans="1:15" x14ac:dyDescent="0.25">
      <c r="A779" s="16"/>
      <c r="B779" s="17"/>
      <c r="C779" s="17"/>
      <c r="D779" s="17"/>
      <c r="E779" s="19"/>
      <c r="F779" s="19"/>
      <c r="G779" s="17"/>
      <c r="H779" s="17"/>
      <c r="I779" s="17"/>
      <c r="J779" s="17"/>
      <c r="K779" s="17"/>
      <c r="L779" s="17"/>
      <c r="M779" s="17"/>
      <c r="N779" s="17"/>
      <c r="O779" s="17"/>
    </row>
    <row r="780" spans="1:15" x14ac:dyDescent="0.25">
      <c r="A780" s="16"/>
      <c r="B780" s="17"/>
      <c r="C780" s="17"/>
      <c r="D780" s="17"/>
      <c r="E780" s="19"/>
      <c r="F780" s="19"/>
      <c r="G780" s="17"/>
      <c r="H780" s="17"/>
      <c r="I780" s="17"/>
      <c r="J780" s="17"/>
      <c r="K780" s="17"/>
      <c r="L780" s="17"/>
      <c r="M780" s="17"/>
      <c r="N780" s="17"/>
      <c r="O780" s="17"/>
    </row>
    <row r="781" spans="1:15" x14ac:dyDescent="0.25">
      <c r="A781" s="16"/>
      <c r="B781" s="17"/>
      <c r="C781" s="17"/>
      <c r="D781" s="17"/>
      <c r="E781" s="19"/>
      <c r="F781" s="19"/>
      <c r="G781" s="17"/>
      <c r="H781" s="17"/>
      <c r="I781" s="17"/>
      <c r="J781" s="17"/>
      <c r="K781" s="17"/>
      <c r="L781" s="17"/>
      <c r="M781" s="17"/>
      <c r="N781" s="17"/>
      <c r="O781" s="17"/>
    </row>
    <row r="782" spans="1:15" x14ac:dyDescent="0.25">
      <c r="A782" s="16"/>
      <c r="B782" s="17"/>
      <c r="C782" s="17"/>
      <c r="D782" s="17"/>
      <c r="E782" s="19"/>
      <c r="F782" s="19"/>
      <c r="G782" s="17"/>
      <c r="H782" s="17"/>
      <c r="I782" s="17"/>
      <c r="J782" s="17"/>
      <c r="K782" s="17"/>
      <c r="L782" s="17"/>
      <c r="M782" s="17"/>
      <c r="N782" s="17"/>
      <c r="O782" s="17"/>
    </row>
    <row r="783" spans="1:15" x14ac:dyDescent="0.25">
      <c r="A783" s="16"/>
      <c r="B783" s="17"/>
      <c r="C783" s="17"/>
      <c r="D783" s="17"/>
      <c r="E783" s="19"/>
      <c r="F783" s="19"/>
      <c r="G783" s="17"/>
      <c r="H783" s="17"/>
      <c r="I783" s="17"/>
      <c r="J783" s="17"/>
      <c r="K783" s="17"/>
      <c r="L783" s="17"/>
      <c r="M783" s="17"/>
      <c r="N783" s="17"/>
      <c r="O783" s="17"/>
    </row>
    <row r="784" spans="1:15" x14ac:dyDescent="0.25">
      <c r="A784" s="16"/>
      <c r="B784" s="17"/>
      <c r="C784" s="17"/>
      <c r="D784" s="17"/>
      <c r="E784" s="19"/>
      <c r="F784" s="19"/>
      <c r="G784" s="17"/>
      <c r="H784" s="17"/>
      <c r="I784" s="17"/>
      <c r="J784" s="17"/>
      <c r="K784" s="17"/>
      <c r="L784" s="17"/>
      <c r="M784" s="17"/>
      <c r="N784" s="17"/>
      <c r="O784" s="17"/>
    </row>
    <row r="785" spans="1:15" x14ac:dyDescent="0.25">
      <c r="A785" s="16"/>
      <c r="B785" s="17"/>
      <c r="C785" s="17"/>
      <c r="D785" s="17"/>
      <c r="E785" s="19"/>
      <c r="F785" s="19"/>
      <c r="G785" s="17"/>
      <c r="H785" s="17"/>
      <c r="I785" s="17"/>
      <c r="J785" s="17"/>
      <c r="K785" s="17"/>
      <c r="L785" s="17"/>
      <c r="M785" s="17"/>
      <c r="N785" s="17"/>
      <c r="O785" s="17"/>
    </row>
    <row r="786" spans="1:15" x14ac:dyDescent="0.25">
      <c r="A786" s="16"/>
      <c r="B786" s="17"/>
      <c r="C786" s="17"/>
      <c r="D786" s="17"/>
      <c r="E786" s="19"/>
      <c r="F786" s="19"/>
      <c r="G786" s="17"/>
      <c r="H786" s="17"/>
      <c r="I786" s="17"/>
      <c r="J786" s="17"/>
      <c r="K786" s="17"/>
      <c r="L786" s="17"/>
      <c r="M786" s="17"/>
      <c r="N786" s="17"/>
      <c r="O786" s="17"/>
    </row>
    <row r="787" spans="1:15" x14ac:dyDescent="0.25">
      <c r="A787" s="16"/>
      <c r="B787" s="17"/>
      <c r="C787" s="17"/>
      <c r="D787" s="17"/>
      <c r="E787" s="19"/>
      <c r="F787" s="19"/>
      <c r="G787" s="17"/>
      <c r="H787" s="17"/>
      <c r="I787" s="17"/>
      <c r="J787" s="17"/>
      <c r="K787" s="17"/>
      <c r="L787" s="17"/>
      <c r="M787" s="17"/>
      <c r="N787" s="17"/>
      <c r="O787" s="17"/>
    </row>
    <row r="788" spans="1:15" x14ac:dyDescent="0.25">
      <c r="A788" s="16"/>
      <c r="B788" s="17"/>
      <c r="C788" s="17"/>
      <c r="D788" s="17"/>
      <c r="E788" s="19"/>
      <c r="F788" s="19"/>
      <c r="G788" s="17"/>
      <c r="H788" s="17"/>
      <c r="I788" s="17"/>
      <c r="J788" s="17"/>
      <c r="K788" s="17"/>
      <c r="L788" s="17"/>
      <c r="M788" s="17"/>
      <c r="N788" s="17"/>
      <c r="O788" s="17"/>
    </row>
    <row r="789" spans="1:15" x14ac:dyDescent="0.25">
      <c r="A789" s="16"/>
      <c r="B789" s="17"/>
      <c r="C789" s="17"/>
      <c r="D789" s="17"/>
      <c r="E789" s="19"/>
      <c r="F789" s="19"/>
      <c r="G789" s="17"/>
      <c r="H789" s="17"/>
      <c r="I789" s="17"/>
      <c r="J789" s="17"/>
      <c r="K789" s="17"/>
      <c r="L789" s="17"/>
      <c r="M789" s="17"/>
      <c r="N789" s="17"/>
      <c r="O789" s="17"/>
    </row>
    <row r="790" spans="1:15" x14ac:dyDescent="0.25">
      <c r="A790" s="16"/>
      <c r="B790" s="17"/>
      <c r="C790" s="17"/>
      <c r="D790" s="17"/>
      <c r="E790" s="19"/>
      <c r="F790" s="19"/>
      <c r="G790" s="17"/>
      <c r="H790" s="17"/>
      <c r="I790" s="17"/>
      <c r="J790" s="17"/>
      <c r="K790" s="17"/>
      <c r="L790" s="17"/>
      <c r="M790" s="17"/>
      <c r="N790" s="17"/>
      <c r="O790" s="17"/>
    </row>
    <row r="791" spans="1:15" x14ac:dyDescent="0.25">
      <c r="A791" s="16"/>
      <c r="B791" s="17"/>
      <c r="C791" s="17"/>
      <c r="D791" s="17"/>
      <c r="E791" s="19"/>
      <c r="F791" s="19"/>
      <c r="G791" s="17"/>
      <c r="H791" s="17"/>
      <c r="I791" s="17"/>
      <c r="J791" s="17"/>
      <c r="K791" s="17"/>
      <c r="L791" s="17"/>
      <c r="M791" s="17"/>
      <c r="N791" s="17"/>
      <c r="O791" s="17"/>
    </row>
    <row r="792" spans="1:15" x14ac:dyDescent="0.25">
      <c r="A792" s="16"/>
      <c r="B792" s="17"/>
      <c r="C792" s="17"/>
      <c r="D792" s="17"/>
      <c r="E792" s="19"/>
      <c r="F792" s="19"/>
      <c r="G792" s="17"/>
      <c r="H792" s="17"/>
      <c r="I792" s="17"/>
      <c r="J792" s="17"/>
      <c r="K792" s="17"/>
      <c r="L792" s="17"/>
      <c r="M792" s="17"/>
      <c r="N792" s="17"/>
      <c r="O792" s="17"/>
    </row>
    <row r="793" spans="1:15" x14ac:dyDescent="0.25">
      <c r="A793" s="16"/>
      <c r="B793" s="17"/>
      <c r="C793" s="17"/>
      <c r="D793" s="17"/>
      <c r="E793" s="19"/>
      <c r="F793" s="19"/>
      <c r="G793" s="17"/>
      <c r="H793" s="17"/>
      <c r="I793" s="17"/>
      <c r="J793" s="17"/>
      <c r="K793" s="17"/>
      <c r="L793" s="17"/>
      <c r="M793" s="17"/>
      <c r="N793" s="17"/>
      <c r="O793" s="17"/>
    </row>
    <row r="794" spans="1:15" x14ac:dyDescent="0.25">
      <c r="A794" s="16"/>
      <c r="B794" s="17"/>
      <c r="C794" s="17"/>
      <c r="D794" s="17"/>
      <c r="E794" s="19"/>
      <c r="F794" s="19"/>
      <c r="G794" s="17"/>
      <c r="H794" s="17"/>
      <c r="I794" s="17"/>
      <c r="J794" s="17"/>
      <c r="K794" s="17"/>
      <c r="L794" s="17"/>
      <c r="M794" s="17"/>
      <c r="N794" s="17"/>
      <c r="O794" s="17"/>
    </row>
    <row r="795" spans="1:15" x14ac:dyDescent="0.25">
      <c r="A795" s="16"/>
      <c r="B795" s="17"/>
      <c r="C795" s="17"/>
      <c r="D795" s="17"/>
      <c r="E795" s="19"/>
      <c r="F795" s="19"/>
      <c r="G795" s="17"/>
      <c r="H795" s="17"/>
      <c r="I795" s="17"/>
      <c r="J795" s="17"/>
      <c r="K795" s="17"/>
      <c r="L795" s="17"/>
      <c r="M795" s="17"/>
      <c r="N795" s="17"/>
      <c r="O795" s="17"/>
    </row>
    <row r="796" spans="1:15" x14ac:dyDescent="0.25">
      <c r="A796" s="16"/>
      <c r="B796" s="17"/>
      <c r="C796" s="17"/>
      <c r="D796" s="17"/>
      <c r="E796" s="19"/>
      <c r="F796" s="19"/>
      <c r="G796" s="17"/>
      <c r="H796" s="17"/>
      <c r="I796" s="17"/>
      <c r="J796" s="17"/>
      <c r="K796" s="17"/>
      <c r="L796" s="17"/>
      <c r="M796" s="17"/>
      <c r="N796" s="17"/>
      <c r="O796" s="17"/>
    </row>
    <row r="797" spans="1:15" x14ac:dyDescent="0.25">
      <c r="A797" s="16"/>
      <c r="B797" s="17"/>
      <c r="C797" s="17"/>
      <c r="D797" s="17"/>
      <c r="E797" s="19"/>
      <c r="F797" s="19"/>
      <c r="G797" s="17"/>
      <c r="H797" s="17"/>
      <c r="I797" s="17"/>
      <c r="J797" s="17"/>
      <c r="K797" s="17"/>
      <c r="L797" s="17"/>
      <c r="M797" s="17"/>
      <c r="N797" s="17"/>
      <c r="O797" s="17"/>
    </row>
    <row r="798" spans="1:15" x14ac:dyDescent="0.25">
      <c r="A798" s="16"/>
      <c r="B798" s="17"/>
      <c r="C798" s="17"/>
      <c r="D798" s="17"/>
      <c r="E798" s="19"/>
      <c r="F798" s="19"/>
      <c r="G798" s="17"/>
      <c r="H798" s="17"/>
      <c r="I798" s="17"/>
      <c r="J798" s="17"/>
      <c r="K798" s="17"/>
      <c r="L798" s="17"/>
      <c r="M798" s="17"/>
      <c r="N798" s="17"/>
      <c r="O798" s="17"/>
    </row>
    <row r="799" spans="1:15" x14ac:dyDescent="0.25">
      <c r="A799" s="16"/>
      <c r="B799" s="17"/>
      <c r="C799" s="17"/>
      <c r="D799" s="17"/>
      <c r="E799" s="19"/>
      <c r="F799" s="19"/>
      <c r="G799" s="17"/>
      <c r="H799" s="17"/>
      <c r="I799" s="17"/>
      <c r="J799" s="17"/>
      <c r="K799" s="17"/>
      <c r="L799" s="17"/>
      <c r="M799" s="17"/>
      <c r="N799" s="17"/>
      <c r="O799" s="17"/>
    </row>
    <row r="800" spans="1:15" x14ac:dyDescent="0.25">
      <c r="A800" s="16"/>
      <c r="B800" s="17"/>
      <c r="C800" s="17"/>
      <c r="D800" s="17"/>
      <c r="E800" s="19"/>
      <c r="F800" s="19"/>
      <c r="G800" s="17"/>
      <c r="H800" s="17"/>
      <c r="I800" s="17"/>
      <c r="J800" s="17"/>
      <c r="K800" s="17"/>
      <c r="L800" s="17"/>
      <c r="M800" s="17"/>
      <c r="N800" s="17"/>
      <c r="O800" s="17"/>
    </row>
    <row r="801" spans="1:15" x14ac:dyDescent="0.25">
      <c r="A801" s="16"/>
      <c r="B801" s="17"/>
      <c r="C801" s="17"/>
      <c r="D801" s="17"/>
      <c r="E801" s="19"/>
      <c r="F801" s="19"/>
      <c r="G801" s="17"/>
      <c r="H801" s="17"/>
      <c r="I801" s="17"/>
      <c r="J801" s="17"/>
      <c r="K801" s="17"/>
      <c r="L801" s="17"/>
      <c r="M801" s="17"/>
      <c r="N801" s="17"/>
      <c r="O801" s="17"/>
    </row>
    <row r="802" spans="1:15" x14ac:dyDescent="0.25">
      <c r="A802" s="16"/>
      <c r="B802" s="17"/>
      <c r="C802" s="17"/>
      <c r="D802" s="17"/>
      <c r="E802" s="19"/>
      <c r="F802" s="19"/>
      <c r="G802" s="17"/>
      <c r="H802" s="17"/>
      <c r="I802" s="17"/>
      <c r="J802" s="17"/>
      <c r="K802" s="17"/>
      <c r="L802" s="17"/>
      <c r="M802" s="17"/>
      <c r="N802" s="17"/>
      <c r="O802" s="17"/>
    </row>
    <row r="803" spans="1:15" x14ac:dyDescent="0.25">
      <c r="A803" s="16"/>
      <c r="B803" s="17"/>
      <c r="C803" s="17"/>
      <c r="D803" s="17"/>
      <c r="E803" s="19"/>
      <c r="F803" s="19"/>
      <c r="G803" s="17"/>
      <c r="H803" s="17"/>
      <c r="I803" s="17"/>
      <c r="J803" s="17"/>
      <c r="K803" s="17"/>
      <c r="L803" s="17"/>
      <c r="M803" s="17"/>
      <c r="N803" s="17"/>
      <c r="O803" s="17"/>
    </row>
    <row r="804" spans="1:15" x14ac:dyDescent="0.25">
      <c r="A804" s="16"/>
      <c r="B804" s="17"/>
      <c r="C804" s="17"/>
      <c r="D804" s="17"/>
      <c r="E804" s="19"/>
      <c r="F804" s="19"/>
      <c r="G804" s="17"/>
      <c r="H804" s="17"/>
      <c r="I804" s="17"/>
      <c r="J804" s="17"/>
      <c r="K804" s="17"/>
      <c r="L804" s="17"/>
      <c r="M804" s="17"/>
      <c r="N804" s="17"/>
      <c r="O804" s="17"/>
    </row>
    <row r="805" spans="1:15" x14ac:dyDescent="0.25">
      <c r="A805" s="16"/>
      <c r="B805" s="17"/>
      <c r="C805" s="17"/>
      <c r="D805" s="17"/>
      <c r="E805" s="19"/>
      <c r="F805" s="19"/>
      <c r="G805" s="17"/>
      <c r="H805" s="17"/>
      <c r="I805" s="17"/>
      <c r="J805" s="17"/>
      <c r="K805" s="17"/>
      <c r="L805" s="17"/>
      <c r="M805" s="17"/>
      <c r="N805" s="17"/>
      <c r="O805" s="17"/>
    </row>
    <row r="806" spans="1:15" x14ac:dyDescent="0.25">
      <c r="A806" s="16"/>
      <c r="B806" s="17"/>
      <c r="C806" s="17"/>
      <c r="D806" s="17"/>
      <c r="E806" s="19"/>
      <c r="F806" s="19"/>
      <c r="G806" s="17"/>
      <c r="H806" s="17"/>
      <c r="I806" s="17"/>
      <c r="J806" s="17"/>
      <c r="K806" s="17"/>
      <c r="L806" s="17"/>
      <c r="M806" s="17"/>
      <c r="N806" s="17"/>
      <c r="O806" s="17"/>
    </row>
    <row r="807" spans="1:15" x14ac:dyDescent="0.25">
      <c r="A807" s="16"/>
      <c r="B807" s="17"/>
      <c r="C807" s="17"/>
      <c r="D807" s="17"/>
      <c r="E807" s="19"/>
      <c r="F807" s="19"/>
      <c r="G807" s="17"/>
      <c r="H807" s="17"/>
      <c r="I807" s="17"/>
      <c r="J807" s="17"/>
      <c r="K807" s="17"/>
      <c r="L807" s="17"/>
      <c r="M807" s="17"/>
      <c r="N807" s="17"/>
      <c r="O807" s="17"/>
    </row>
    <row r="808" spans="1:15" x14ac:dyDescent="0.25">
      <c r="A808" s="16"/>
      <c r="B808" s="17"/>
      <c r="C808" s="17"/>
      <c r="D808" s="17"/>
      <c r="E808" s="19"/>
      <c r="F808" s="19"/>
      <c r="G808" s="17"/>
      <c r="H808" s="17"/>
      <c r="I808" s="17"/>
      <c r="J808" s="17"/>
      <c r="K808" s="17"/>
      <c r="L808" s="17"/>
      <c r="M808" s="17"/>
      <c r="N808" s="17"/>
      <c r="O808" s="17"/>
    </row>
    <row r="809" spans="1:15" x14ac:dyDescent="0.25">
      <c r="A809" s="16"/>
      <c r="B809" s="17"/>
      <c r="C809" s="17"/>
      <c r="D809" s="17"/>
      <c r="E809" s="19"/>
      <c r="F809" s="19"/>
      <c r="G809" s="17"/>
      <c r="H809" s="17"/>
      <c r="I809" s="17"/>
      <c r="J809" s="17"/>
      <c r="K809" s="17"/>
      <c r="L809" s="17"/>
      <c r="M809" s="17"/>
      <c r="N809" s="17"/>
      <c r="O809" s="17"/>
    </row>
    <row r="810" spans="1:15" x14ac:dyDescent="0.25">
      <c r="A810" s="16"/>
      <c r="B810" s="17"/>
      <c r="C810" s="17"/>
      <c r="D810" s="17"/>
      <c r="E810" s="19"/>
      <c r="F810" s="19"/>
      <c r="G810" s="17"/>
      <c r="H810" s="17"/>
      <c r="I810" s="17"/>
      <c r="J810" s="17"/>
      <c r="K810" s="17"/>
      <c r="L810" s="17"/>
      <c r="M810" s="17"/>
      <c r="N810" s="17"/>
      <c r="O810" s="17"/>
    </row>
    <row r="811" spans="1:15" x14ac:dyDescent="0.25">
      <c r="A811" s="16"/>
      <c r="B811" s="17"/>
      <c r="C811" s="17"/>
      <c r="D811" s="17"/>
      <c r="E811" s="19"/>
      <c r="F811" s="19"/>
      <c r="G811" s="17"/>
      <c r="H811" s="17"/>
      <c r="I811" s="17"/>
      <c r="J811" s="17"/>
      <c r="K811" s="17"/>
      <c r="L811" s="17"/>
      <c r="M811" s="17"/>
      <c r="N811" s="17"/>
      <c r="O811" s="17"/>
    </row>
    <row r="812" spans="1:15" x14ac:dyDescent="0.25">
      <c r="A812" s="16"/>
      <c r="B812" s="17"/>
      <c r="C812" s="17"/>
      <c r="D812" s="17"/>
      <c r="E812" s="19"/>
      <c r="F812" s="19"/>
      <c r="G812" s="17"/>
      <c r="H812" s="17"/>
      <c r="I812" s="17"/>
      <c r="J812" s="17"/>
      <c r="K812" s="17"/>
      <c r="L812" s="17"/>
      <c r="M812" s="17"/>
      <c r="N812" s="17"/>
      <c r="O812" s="17"/>
    </row>
    <row r="813" spans="1:15" x14ac:dyDescent="0.25">
      <c r="A813" s="16"/>
      <c r="B813" s="17"/>
      <c r="C813" s="17"/>
      <c r="D813" s="17"/>
      <c r="E813" s="19"/>
      <c r="F813" s="19"/>
      <c r="G813" s="17"/>
      <c r="H813" s="17"/>
      <c r="I813" s="17"/>
      <c r="J813" s="17"/>
      <c r="K813" s="17"/>
      <c r="L813" s="17"/>
      <c r="M813" s="17"/>
      <c r="N813" s="17"/>
      <c r="O813" s="17"/>
    </row>
    <row r="814" spans="1:15" x14ac:dyDescent="0.25">
      <c r="A814" s="16"/>
      <c r="B814" s="17"/>
      <c r="C814" s="17"/>
      <c r="D814" s="17"/>
      <c r="E814" s="19"/>
      <c r="F814" s="19"/>
      <c r="G814" s="17"/>
      <c r="H814" s="17"/>
      <c r="I814" s="17"/>
      <c r="J814" s="17"/>
      <c r="K814" s="17"/>
      <c r="L814" s="17"/>
      <c r="M814" s="17"/>
      <c r="N814" s="17"/>
      <c r="O814" s="17"/>
    </row>
    <row r="815" spans="1:15" x14ac:dyDescent="0.25">
      <c r="A815" s="16"/>
      <c r="B815" s="17"/>
      <c r="C815" s="17"/>
      <c r="D815" s="17"/>
      <c r="E815" s="19"/>
      <c r="F815" s="19"/>
      <c r="G815" s="17"/>
      <c r="H815" s="17"/>
      <c r="I815" s="17"/>
      <c r="J815" s="17"/>
      <c r="K815" s="17"/>
      <c r="L815" s="17"/>
      <c r="M815" s="17"/>
      <c r="N815" s="17"/>
      <c r="O815" s="17"/>
    </row>
    <row r="816" spans="1:15" x14ac:dyDescent="0.25">
      <c r="A816" s="16"/>
      <c r="B816" s="17"/>
      <c r="C816" s="17"/>
      <c r="D816" s="17"/>
      <c r="E816" s="19"/>
      <c r="F816" s="19"/>
      <c r="G816" s="17"/>
      <c r="H816" s="17"/>
      <c r="I816" s="17"/>
      <c r="J816" s="17"/>
      <c r="K816" s="17"/>
      <c r="L816" s="17"/>
      <c r="M816" s="17"/>
      <c r="N816" s="17"/>
      <c r="O816" s="17"/>
    </row>
    <row r="817" spans="1:15" x14ac:dyDescent="0.25">
      <c r="A817" s="16"/>
      <c r="B817" s="17"/>
      <c r="C817" s="17"/>
      <c r="D817" s="17"/>
      <c r="E817" s="19"/>
      <c r="F817" s="19"/>
      <c r="G817" s="17"/>
      <c r="H817" s="17"/>
      <c r="I817" s="17"/>
      <c r="J817" s="17"/>
      <c r="K817" s="17"/>
      <c r="L817" s="17"/>
      <c r="M817" s="17"/>
      <c r="N817" s="17"/>
      <c r="O817" s="17"/>
    </row>
    <row r="818" spans="1:15" x14ac:dyDescent="0.25">
      <c r="A818" s="16"/>
      <c r="B818" s="17"/>
      <c r="C818" s="17"/>
      <c r="D818" s="17"/>
      <c r="E818" s="19"/>
      <c r="F818" s="19"/>
      <c r="G818" s="17"/>
      <c r="H818" s="17"/>
      <c r="I818" s="17"/>
      <c r="J818" s="17"/>
      <c r="K818" s="17"/>
      <c r="L818" s="17"/>
      <c r="M818" s="17"/>
      <c r="N818" s="17"/>
      <c r="O818" s="17"/>
    </row>
    <row r="819" spans="1:15" x14ac:dyDescent="0.25">
      <c r="A819" s="16"/>
      <c r="B819" s="17"/>
      <c r="C819" s="17"/>
      <c r="D819" s="17"/>
      <c r="E819" s="19"/>
      <c r="F819" s="19"/>
      <c r="G819" s="17"/>
      <c r="H819" s="17"/>
      <c r="I819" s="17"/>
      <c r="J819" s="17"/>
      <c r="K819" s="17"/>
      <c r="L819" s="17"/>
      <c r="M819" s="17"/>
      <c r="N819" s="17"/>
      <c r="O819" s="17"/>
    </row>
    <row r="820" spans="1:15" x14ac:dyDescent="0.25">
      <c r="A820" s="16"/>
      <c r="B820" s="17"/>
      <c r="C820" s="17"/>
      <c r="D820" s="17"/>
      <c r="E820" s="19"/>
      <c r="F820" s="19"/>
      <c r="G820" s="17"/>
      <c r="H820" s="17"/>
      <c r="I820" s="17"/>
      <c r="J820" s="17"/>
      <c r="K820" s="17"/>
      <c r="L820" s="17"/>
      <c r="M820" s="17"/>
      <c r="N820" s="17"/>
      <c r="O820" s="17"/>
    </row>
    <row r="821" spans="1:15" x14ac:dyDescent="0.25">
      <c r="A821" s="16"/>
      <c r="B821" s="17"/>
      <c r="C821" s="17"/>
      <c r="D821" s="17"/>
      <c r="E821" s="19"/>
      <c r="F821" s="19"/>
      <c r="G821" s="17"/>
      <c r="H821" s="17"/>
      <c r="I821" s="17"/>
      <c r="J821" s="17"/>
      <c r="K821" s="17"/>
      <c r="L821" s="17"/>
      <c r="M821" s="17"/>
      <c r="N821" s="17"/>
      <c r="O821" s="17"/>
    </row>
    <row r="822" spans="1:15" x14ac:dyDescent="0.25">
      <c r="A822" s="16"/>
      <c r="B822" s="17"/>
      <c r="C822" s="17"/>
      <c r="D822" s="17"/>
      <c r="E822" s="19"/>
      <c r="F822" s="19"/>
      <c r="G822" s="17"/>
      <c r="H822" s="17"/>
      <c r="I822" s="17"/>
      <c r="J822" s="17"/>
      <c r="K822" s="17"/>
      <c r="L822" s="17"/>
      <c r="M822" s="17"/>
      <c r="N822" s="17"/>
      <c r="O822" s="17"/>
    </row>
    <row r="823" spans="1:15" x14ac:dyDescent="0.25">
      <c r="A823" s="16"/>
      <c r="B823" s="17"/>
      <c r="C823" s="17"/>
      <c r="D823" s="17"/>
      <c r="E823" s="19"/>
      <c r="F823" s="19"/>
      <c r="G823" s="17"/>
      <c r="H823" s="17"/>
      <c r="I823" s="17"/>
      <c r="J823" s="17"/>
      <c r="K823" s="17"/>
      <c r="L823" s="17"/>
      <c r="M823" s="17"/>
      <c r="N823" s="17"/>
      <c r="O823" s="17"/>
    </row>
    <row r="824" spans="1:15" x14ac:dyDescent="0.25">
      <c r="A824" s="16"/>
      <c r="B824" s="17"/>
      <c r="C824" s="17"/>
      <c r="D824" s="17"/>
      <c r="E824" s="19"/>
      <c r="F824" s="19"/>
      <c r="G824" s="17"/>
      <c r="H824" s="17"/>
      <c r="I824" s="17"/>
      <c r="J824" s="17"/>
      <c r="K824" s="17"/>
      <c r="L824" s="17"/>
      <c r="M824" s="17"/>
      <c r="N824" s="17"/>
      <c r="O824" s="17"/>
    </row>
    <row r="825" spans="1:15" x14ac:dyDescent="0.25">
      <c r="A825" s="16"/>
      <c r="B825" s="17"/>
      <c r="C825" s="17"/>
      <c r="D825" s="17"/>
      <c r="E825" s="19"/>
      <c r="F825" s="19"/>
      <c r="G825" s="17"/>
      <c r="H825" s="17"/>
      <c r="I825" s="17"/>
      <c r="J825" s="17"/>
      <c r="K825" s="17"/>
      <c r="L825" s="17"/>
      <c r="M825" s="17"/>
      <c r="N825" s="17"/>
      <c r="O825" s="17"/>
    </row>
    <row r="826" spans="1:15" x14ac:dyDescent="0.25">
      <c r="A826" s="16"/>
      <c r="B826" s="17"/>
      <c r="C826" s="17"/>
      <c r="D826" s="17"/>
      <c r="E826" s="19"/>
      <c r="F826" s="19"/>
      <c r="G826" s="17"/>
      <c r="H826" s="17"/>
      <c r="I826" s="17"/>
      <c r="J826" s="17"/>
      <c r="K826" s="17"/>
      <c r="L826" s="17"/>
      <c r="M826" s="17"/>
      <c r="N826" s="17"/>
      <c r="O826" s="17"/>
    </row>
    <row r="827" spans="1:15" x14ac:dyDescent="0.25">
      <c r="A827" s="16"/>
      <c r="B827" s="17"/>
      <c r="C827" s="17"/>
      <c r="D827" s="17"/>
      <c r="E827" s="19"/>
      <c r="F827" s="19"/>
      <c r="G827" s="17"/>
      <c r="H827" s="17"/>
      <c r="I827" s="17"/>
      <c r="J827" s="17"/>
      <c r="K827" s="17"/>
      <c r="L827" s="17"/>
      <c r="M827" s="17"/>
      <c r="N827" s="17"/>
      <c r="O827" s="17"/>
    </row>
    <row r="828" spans="1:15" x14ac:dyDescent="0.25">
      <c r="A828" s="16"/>
      <c r="B828" s="17"/>
      <c r="C828" s="17"/>
      <c r="D828" s="17"/>
      <c r="E828" s="19"/>
      <c r="F828" s="19"/>
      <c r="G828" s="17"/>
      <c r="H828" s="17"/>
      <c r="I828" s="17"/>
      <c r="J828" s="17"/>
      <c r="K828" s="17"/>
      <c r="L828" s="17"/>
      <c r="M828" s="17"/>
      <c r="N828" s="17"/>
      <c r="O828" s="17"/>
    </row>
    <row r="829" spans="1:15" x14ac:dyDescent="0.25">
      <c r="A829" s="16"/>
      <c r="B829" s="17"/>
      <c r="C829" s="17"/>
      <c r="D829" s="17"/>
      <c r="E829" s="19"/>
      <c r="F829" s="19"/>
      <c r="G829" s="17"/>
      <c r="H829" s="17"/>
      <c r="I829" s="17"/>
      <c r="J829" s="17"/>
      <c r="K829" s="17"/>
      <c r="L829" s="17"/>
      <c r="M829" s="17"/>
      <c r="N829" s="17"/>
      <c r="O829" s="17"/>
    </row>
    <row r="830" spans="1:15" x14ac:dyDescent="0.25">
      <c r="A830" s="16"/>
      <c r="B830" s="17"/>
      <c r="C830" s="17"/>
      <c r="D830" s="17"/>
      <c r="E830" s="19"/>
      <c r="F830" s="19"/>
      <c r="G830" s="17"/>
      <c r="H830" s="17"/>
      <c r="I830" s="17"/>
      <c r="J830" s="17"/>
      <c r="K830" s="17"/>
      <c r="L830" s="17"/>
      <c r="M830" s="17"/>
      <c r="N830" s="17"/>
      <c r="O830" s="17"/>
    </row>
    <row r="831" spans="1:15" x14ac:dyDescent="0.25">
      <c r="A831" s="16"/>
      <c r="B831" s="17"/>
      <c r="C831" s="17"/>
      <c r="D831" s="17"/>
      <c r="E831" s="19"/>
      <c r="F831" s="19"/>
      <c r="G831" s="17"/>
      <c r="H831" s="17"/>
      <c r="I831" s="17"/>
      <c r="J831" s="17"/>
      <c r="K831" s="17"/>
      <c r="L831" s="17"/>
      <c r="M831" s="17"/>
      <c r="N831" s="17"/>
      <c r="O831" s="17"/>
    </row>
    <row r="832" spans="1:15" x14ac:dyDescent="0.25">
      <c r="A832" s="16"/>
      <c r="B832" s="17"/>
      <c r="C832" s="17"/>
      <c r="D832" s="17"/>
      <c r="E832" s="19"/>
      <c r="F832" s="19"/>
      <c r="G832" s="17"/>
      <c r="H832" s="17"/>
      <c r="I832" s="17"/>
      <c r="J832" s="17"/>
      <c r="K832" s="17"/>
      <c r="L832" s="17"/>
      <c r="M832" s="17"/>
      <c r="N832" s="17"/>
      <c r="O832" s="17"/>
    </row>
    <row r="833" spans="1:15" x14ac:dyDescent="0.25">
      <c r="A833" s="16"/>
      <c r="B833" s="17"/>
      <c r="C833" s="17"/>
      <c r="D833" s="17"/>
      <c r="E833" s="19"/>
      <c r="F833" s="19"/>
      <c r="G833" s="17"/>
      <c r="H833" s="17"/>
      <c r="I833" s="17"/>
      <c r="J833" s="17"/>
      <c r="K833" s="17"/>
      <c r="L833" s="17"/>
      <c r="M833" s="17"/>
      <c r="N833" s="17"/>
      <c r="O833" s="17"/>
    </row>
    <row r="834" spans="1:15" x14ac:dyDescent="0.25">
      <c r="A834" s="16"/>
      <c r="B834" s="17"/>
      <c r="C834" s="17"/>
      <c r="D834" s="17"/>
      <c r="E834" s="19"/>
      <c r="F834" s="19"/>
      <c r="G834" s="17"/>
      <c r="H834" s="17"/>
      <c r="I834" s="17"/>
      <c r="J834" s="17"/>
      <c r="K834" s="17"/>
      <c r="L834" s="17"/>
      <c r="M834" s="17"/>
      <c r="N834" s="17"/>
      <c r="O834" s="17"/>
    </row>
    <row r="835" spans="1:15" x14ac:dyDescent="0.25">
      <c r="A835" s="16"/>
      <c r="B835" s="17"/>
      <c r="C835" s="17"/>
      <c r="D835" s="17"/>
      <c r="E835" s="19"/>
      <c r="F835" s="19"/>
      <c r="G835" s="17"/>
      <c r="H835" s="17"/>
      <c r="I835" s="17"/>
      <c r="J835" s="17"/>
      <c r="K835" s="17"/>
      <c r="L835" s="17"/>
      <c r="M835" s="17"/>
      <c r="N835" s="17"/>
      <c r="O835" s="17"/>
    </row>
    <row r="836" spans="1:15" x14ac:dyDescent="0.25">
      <c r="A836" s="16"/>
      <c r="B836" s="17"/>
      <c r="C836" s="17"/>
      <c r="D836" s="17"/>
      <c r="E836" s="19"/>
      <c r="F836" s="19"/>
      <c r="G836" s="17"/>
      <c r="H836" s="17"/>
      <c r="I836" s="17"/>
      <c r="J836" s="17"/>
      <c r="K836" s="17"/>
      <c r="L836" s="17"/>
      <c r="M836" s="17"/>
      <c r="N836" s="17"/>
      <c r="O836" s="17"/>
    </row>
    <row r="837" spans="1:15" x14ac:dyDescent="0.25">
      <c r="A837" s="16"/>
      <c r="B837" s="17"/>
      <c r="C837" s="17"/>
      <c r="D837" s="17"/>
      <c r="E837" s="19"/>
      <c r="F837" s="19"/>
      <c r="G837" s="17"/>
      <c r="H837" s="17"/>
      <c r="I837" s="17"/>
      <c r="J837" s="17"/>
      <c r="K837" s="17"/>
      <c r="L837" s="17"/>
      <c r="M837" s="17"/>
      <c r="N837" s="17"/>
      <c r="O837" s="17"/>
    </row>
    <row r="838" spans="1:15" x14ac:dyDescent="0.25">
      <c r="A838" s="16"/>
      <c r="B838" s="17"/>
      <c r="C838" s="17"/>
      <c r="D838" s="17"/>
      <c r="E838" s="19"/>
      <c r="F838" s="19"/>
      <c r="G838" s="17"/>
      <c r="H838" s="17"/>
      <c r="I838" s="17"/>
      <c r="J838" s="17"/>
      <c r="K838" s="17"/>
      <c r="L838" s="17"/>
      <c r="M838" s="17"/>
      <c r="N838" s="17"/>
      <c r="O838" s="17"/>
    </row>
    <row r="839" spans="1:15" x14ac:dyDescent="0.25">
      <c r="A839" s="16"/>
      <c r="B839" s="17"/>
      <c r="C839" s="17"/>
      <c r="D839" s="17"/>
      <c r="E839" s="19"/>
      <c r="F839" s="19"/>
      <c r="G839" s="17"/>
      <c r="H839" s="17"/>
      <c r="I839" s="17"/>
      <c r="J839" s="17"/>
      <c r="K839" s="17"/>
      <c r="L839" s="17"/>
      <c r="M839" s="17"/>
      <c r="N839" s="17"/>
      <c r="O839" s="17"/>
    </row>
    <row r="840" spans="1:15" x14ac:dyDescent="0.25">
      <c r="A840" s="16"/>
      <c r="B840" s="17"/>
      <c r="C840" s="17"/>
      <c r="D840" s="17"/>
      <c r="E840" s="19"/>
      <c r="F840" s="19"/>
      <c r="G840" s="17"/>
      <c r="H840" s="17"/>
      <c r="I840" s="17"/>
      <c r="J840" s="17"/>
      <c r="K840" s="17"/>
      <c r="L840" s="17"/>
      <c r="M840" s="17"/>
      <c r="N840" s="17"/>
      <c r="O840" s="17"/>
    </row>
    <row r="841" spans="1:15" x14ac:dyDescent="0.25">
      <c r="A841" s="16"/>
      <c r="B841" s="17"/>
      <c r="C841" s="17"/>
      <c r="D841" s="17"/>
      <c r="E841" s="19"/>
      <c r="F841" s="19"/>
      <c r="G841" s="17"/>
      <c r="H841" s="17"/>
      <c r="I841" s="17"/>
      <c r="J841" s="17"/>
      <c r="K841" s="17"/>
      <c r="L841" s="17"/>
      <c r="M841" s="17"/>
      <c r="N841" s="17"/>
      <c r="O841" s="17"/>
    </row>
    <row r="842" spans="1:15" x14ac:dyDescent="0.25">
      <c r="A842" s="16"/>
      <c r="B842" s="17"/>
      <c r="C842" s="17"/>
      <c r="D842" s="17"/>
      <c r="E842" s="19"/>
      <c r="F842" s="19"/>
      <c r="G842" s="17"/>
      <c r="H842" s="17"/>
      <c r="I842" s="17"/>
      <c r="J842" s="17"/>
      <c r="K842" s="17"/>
      <c r="L842" s="17"/>
      <c r="M842" s="17"/>
      <c r="N842" s="17"/>
      <c r="O842" s="17"/>
    </row>
    <row r="843" spans="1:15" x14ac:dyDescent="0.25">
      <c r="A843" s="16"/>
      <c r="B843" s="17"/>
      <c r="C843" s="17"/>
      <c r="D843" s="17"/>
      <c r="E843" s="19"/>
      <c r="F843" s="19"/>
      <c r="G843" s="17"/>
      <c r="H843" s="17"/>
      <c r="I843" s="17"/>
      <c r="J843" s="17"/>
      <c r="K843" s="17"/>
      <c r="L843" s="17"/>
      <c r="M843" s="17"/>
      <c r="N843" s="17"/>
      <c r="O843" s="17"/>
    </row>
    <row r="844" spans="1:15" x14ac:dyDescent="0.25">
      <c r="A844" s="16"/>
      <c r="B844" s="17"/>
      <c r="C844" s="17"/>
      <c r="D844" s="17"/>
      <c r="E844" s="19"/>
      <c r="F844" s="19"/>
      <c r="G844" s="17"/>
      <c r="H844" s="17"/>
      <c r="I844" s="17"/>
      <c r="J844" s="17"/>
      <c r="K844" s="17"/>
      <c r="L844" s="17"/>
      <c r="M844" s="17"/>
      <c r="N844" s="17"/>
      <c r="O844" s="17"/>
    </row>
    <row r="845" spans="1:15" x14ac:dyDescent="0.25">
      <c r="A845" s="16"/>
      <c r="B845" s="17"/>
      <c r="C845" s="17"/>
      <c r="D845" s="17"/>
      <c r="E845" s="19"/>
      <c r="F845" s="19"/>
      <c r="G845" s="17"/>
      <c r="H845" s="17"/>
      <c r="I845" s="17"/>
      <c r="J845" s="17"/>
      <c r="K845" s="17"/>
      <c r="L845" s="17"/>
      <c r="M845" s="17"/>
      <c r="N845" s="17"/>
      <c r="O845" s="17"/>
    </row>
    <row r="846" spans="1:15" x14ac:dyDescent="0.25">
      <c r="A846" s="16"/>
      <c r="B846" s="17"/>
      <c r="C846" s="17"/>
      <c r="D846" s="17"/>
      <c r="E846" s="19"/>
      <c r="F846" s="19"/>
      <c r="G846" s="17"/>
      <c r="H846" s="17"/>
      <c r="I846" s="17"/>
      <c r="J846" s="17"/>
      <c r="K846" s="17"/>
      <c r="L846" s="17"/>
      <c r="M846" s="17"/>
      <c r="N846" s="17"/>
      <c r="O846" s="17"/>
    </row>
    <row r="847" spans="1:15" x14ac:dyDescent="0.25">
      <c r="A847" s="16"/>
      <c r="B847" s="17"/>
      <c r="C847" s="17"/>
      <c r="D847" s="17"/>
      <c r="E847" s="19"/>
      <c r="F847" s="19"/>
      <c r="G847" s="17"/>
      <c r="H847" s="17"/>
      <c r="I847" s="17"/>
      <c r="J847" s="17"/>
      <c r="K847" s="17"/>
      <c r="L847" s="17"/>
      <c r="M847" s="17"/>
      <c r="N847" s="17"/>
      <c r="O847" s="17"/>
    </row>
    <row r="848" spans="1:15" x14ac:dyDescent="0.25">
      <c r="A848" s="16"/>
      <c r="B848" s="17"/>
      <c r="C848" s="17"/>
      <c r="D848" s="17"/>
      <c r="E848" s="19"/>
      <c r="F848" s="19"/>
      <c r="G848" s="17"/>
      <c r="H848" s="17"/>
      <c r="I848" s="17"/>
      <c r="J848" s="17"/>
      <c r="K848" s="17"/>
      <c r="L848" s="17"/>
      <c r="M848" s="17"/>
      <c r="N848" s="17"/>
      <c r="O848" s="17"/>
    </row>
    <row r="849" spans="1:15" x14ac:dyDescent="0.25">
      <c r="A849" s="16"/>
      <c r="B849" s="17"/>
      <c r="C849" s="17"/>
      <c r="D849" s="17"/>
      <c r="E849" s="19"/>
      <c r="F849" s="19"/>
      <c r="G849" s="17"/>
      <c r="H849" s="17"/>
      <c r="I849" s="17"/>
      <c r="J849" s="17"/>
      <c r="K849" s="17"/>
      <c r="L849" s="17"/>
      <c r="M849" s="17"/>
      <c r="N849" s="17"/>
      <c r="O849" s="17"/>
    </row>
    <row r="850" spans="1:15" x14ac:dyDescent="0.25">
      <c r="A850" s="16"/>
      <c r="B850" s="17"/>
      <c r="C850" s="17"/>
      <c r="D850" s="17"/>
      <c r="E850" s="19"/>
      <c r="F850" s="19"/>
      <c r="G850" s="17"/>
      <c r="H850" s="17"/>
      <c r="I850" s="17"/>
      <c r="J850" s="17"/>
      <c r="K850" s="17"/>
      <c r="L850" s="17"/>
      <c r="M850" s="17"/>
      <c r="N850" s="17"/>
      <c r="O850" s="17"/>
    </row>
    <row r="851" spans="1:15" x14ac:dyDescent="0.25">
      <c r="A851" s="16"/>
      <c r="B851" s="17"/>
      <c r="C851" s="17"/>
      <c r="D851" s="17"/>
      <c r="E851" s="19"/>
      <c r="F851" s="19"/>
      <c r="G851" s="17"/>
      <c r="H851" s="17"/>
      <c r="I851" s="17"/>
      <c r="J851" s="17"/>
      <c r="K851" s="17"/>
      <c r="L851" s="17"/>
      <c r="M851" s="17"/>
      <c r="N851" s="17"/>
      <c r="O851" s="17"/>
    </row>
    <row r="852" spans="1:15" x14ac:dyDescent="0.25">
      <c r="A852" s="16"/>
      <c r="B852" s="17"/>
      <c r="C852" s="17"/>
      <c r="D852" s="17"/>
      <c r="E852" s="19"/>
      <c r="F852" s="19"/>
      <c r="G852" s="17"/>
      <c r="H852" s="17"/>
      <c r="I852" s="17"/>
      <c r="J852" s="17"/>
      <c r="K852" s="17"/>
      <c r="L852" s="17"/>
      <c r="M852" s="17"/>
      <c r="N852" s="17"/>
      <c r="O852" s="17"/>
    </row>
    <row r="853" spans="1:15" x14ac:dyDescent="0.25">
      <c r="A853" s="16"/>
      <c r="B853" s="17"/>
      <c r="C853" s="17"/>
      <c r="D853" s="17"/>
      <c r="E853" s="19"/>
      <c r="F853" s="19"/>
      <c r="G853" s="17"/>
      <c r="H853" s="17"/>
      <c r="I853" s="17"/>
      <c r="J853" s="17"/>
      <c r="K853" s="17"/>
      <c r="L853" s="17"/>
      <c r="M853" s="17"/>
      <c r="N853" s="17"/>
      <c r="O853" s="17"/>
    </row>
    <row r="854" spans="1:15" x14ac:dyDescent="0.25">
      <c r="A854" s="16"/>
      <c r="B854" s="17"/>
      <c r="C854" s="17"/>
      <c r="D854" s="17"/>
      <c r="E854" s="19"/>
      <c r="F854" s="19"/>
      <c r="G854" s="17"/>
      <c r="H854" s="17"/>
      <c r="I854" s="17"/>
      <c r="J854" s="17"/>
      <c r="K854" s="17"/>
      <c r="L854" s="17"/>
      <c r="M854" s="17"/>
      <c r="N854" s="17"/>
      <c r="O854" s="17"/>
    </row>
    <row r="855" spans="1:15" x14ac:dyDescent="0.25">
      <c r="A855" s="16"/>
      <c r="B855" s="17"/>
      <c r="C855" s="17"/>
      <c r="D855" s="17"/>
      <c r="E855" s="19"/>
      <c r="F855" s="19"/>
      <c r="G855" s="17"/>
      <c r="H855" s="17"/>
      <c r="I855" s="17"/>
      <c r="J855" s="17"/>
      <c r="K855" s="17"/>
      <c r="L855" s="17"/>
      <c r="M855" s="17"/>
      <c r="N855" s="17"/>
      <c r="O855" s="17"/>
    </row>
    <row r="856" spans="1:15" x14ac:dyDescent="0.25">
      <c r="A856" s="16"/>
      <c r="B856" s="17"/>
      <c r="C856" s="17"/>
      <c r="D856" s="17"/>
      <c r="E856" s="19"/>
      <c r="F856" s="19"/>
      <c r="G856" s="17"/>
      <c r="H856" s="17"/>
      <c r="I856" s="17"/>
      <c r="J856" s="17"/>
      <c r="K856" s="17"/>
      <c r="L856" s="17"/>
      <c r="M856" s="17"/>
      <c r="N856" s="17"/>
      <c r="O856" s="17"/>
    </row>
    <row r="857" spans="1:15" x14ac:dyDescent="0.25">
      <c r="A857" s="16"/>
      <c r="B857" s="17"/>
      <c r="C857" s="17"/>
      <c r="D857" s="17"/>
      <c r="E857" s="19"/>
      <c r="F857" s="19"/>
      <c r="G857" s="17"/>
      <c r="H857" s="17"/>
      <c r="I857" s="17"/>
      <c r="J857" s="17"/>
      <c r="K857" s="17"/>
      <c r="L857" s="17"/>
      <c r="M857" s="17"/>
      <c r="N857" s="17"/>
      <c r="O857" s="17"/>
    </row>
    <row r="858" spans="1:15" x14ac:dyDescent="0.25">
      <c r="A858" s="16"/>
      <c r="B858" s="17"/>
      <c r="C858" s="17"/>
      <c r="D858" s="17"/>
      <c r="E858" s="19"/>
      <c r="F858" s="19"/>
      <c r="G858" s="17"/>
      <c r="H858" s="17"/>
      <c r="I858" s="17"/>
      <c r="J858" s="17"/>
      <c r="K858" s="17"/>
      <c r="L858" s="17"/>
      <c r="M858" s="17"/>
      <c r="N858" s="17"/>
      <c r="O858" s="17"/>
    </row>
    <row r="859" spans="1:15" x14ac:dyDescent="0.25">
      <c r="A859" s="16"/>
      <c r="B859" s="17"/>
      <c r="C859" s="17"/>
      <c r="D859" s="17"/>
      <c r="E859" s="19"/>
      <c r="F859" s="19"/>
      <c r="G859" s="17"/>
      <c r="H859" s="17"/>
      <c r="I859" s="17"/>
      <c r="J859" s="17"/>
      <c r="K859" s="17"/>
      <c r="L859" s="17"/>
      <c r="M859" s="17"/>
      <c r="N859" s="17"/>
      <c r="O859" s="17"/>
    </row>
    <row r="860" spans="1:15" x14ac:dyDescent="0.25">
      <c r="A860" s="16"/>
      <c r="B860" s="17"/>
      <c r="C860" s="17"/>
      <c r="D860" s="17"/>
      <c r="E860" s="19"/>
      <c r="F860" s="19"/>
      <c r="G860" s="17"/>
      <c r="H860" s="17"/>
      <c r="I860" s="17"/>
      <c r="J860" s="17"/>
      <c r="K860" s="17"/>
      <c r="L860" s="17"/>
      <c r="M860" s="17"/>
      <c r="N860" s="17"/>
      <c r="O860" s="17"/>
    </row>
    <row r="861" spans="1:15" x14ac:dyDescent="0.25">
      <c r="A861" s="16"/>
      <c r="B861" s="17"/>
      <c r="C861" s="17"/>
      <c r="D861" s="17"/>
      <c r="E861" s="19"/>
      <c r="F861" s="19"/>
      <c r="G861" s="17"/>
      <c r="H861" s="17"/>
      <c r="I861" s="17"/>
      <c r="J861" s="17"/>
      <c r="K861" s="17"/>
      <c r="L861" s="17"/>
      <c r="M861" s="17"/>
      <c r="N861" s="17"/>
      <c r="O861" s="17"/>
    </row>
    <row r="862" spans="1:15" x14ac:dyDescent="0.25">
      <c r="A862" s="16"/>
      <c r="B862" s="17"/>
      <c r="C862" s="17"/>
      <c r="D862" s="17"/>
      <c r="E862" s="19"/>
      <c r="F862" s="19"/>
      <c r="G862" s="17"/>
      <c r="H862" s="17"/>
      <c r="I862" s="17"/>
      <c r="J862" s="17"/>
      <c r="K862" s="17"/>
      <c r="L862" s="17"/>
      <c r="M862" s="17"/>
      <c r="N862" s="17"/>
      <c r="O862" s="17"/>
    </row>
    <row r="863" spans="1:15" x14ac:dyDescent="0.25">
      <c r="A863" s="16"/>
      <c r="B863" s="17"/>
      <c r="C863" s="17"/>
      <c r="D863" s="17"/>
      <c r="E863" s="19"/>
      <c r="F863" s="19"/>
      <c r="G863" s="17"/>
      <c r="H863" s="17"/>
      <c r="I863" s="17"/>
      <c r="J863" s="17"/>
      <c r="K863" s="17"/>
      <c r="L863" s="17"/>
      <c r="M863" s="17"/>
      <c r="N863" s="17"/>
      <c r="O863" s="17"/>
    </row>
    <row r="864" spans="1:15" x14ac:dyDescent="0.25">
      <c r="A864" s="16"/>
      <c r="B864" s="17"/>
      <c r="C864" s="17"/>
      <c r="D864" s="17"/>
      <c r="E864" s="19"/>
      <c r="F864" s="19"/>
      <c r="G864" s="17"/>
      <c r="H864" s="17"/>
      <c r="I864" s="17"/>
      <c r="J864" s="17"/>
      <c r="K864" s="17"/>
      <c r="L864" s="17"/>
      <c r="M864" s="17"/>
      <c r="N864" s="17"/>
      <c r="O864" s="17"/>
    </row>
    <row r="865" spans="1:15" x14ac:dyDescent="0.25">
      <c r="A865" s="16"/>
      <c r="B865" s="17"/>
      <c r="C865" s="17"/>
      <c r="D865" s="17"/>
      <c r="E865" s="19"/>
      <c r="F865" s="19"/>
      <c r="G865" s="17"/>
      <c r="H865" s="17"/>
      <c r="I865" s="17"/>
      <c r="J865" s="17"/>
      <c r="K865" s="17"/>
      <c r="L865" s="17"/>
      <c r="M865" s="17"/>
      <c r="N865" s="17"/>
      <c r="O865" s="17"/>
    </row>
    <row r="866" spans="1:15" x14ac:dyDescent="0.25">
      <c r="A866" s="16"/>
      <c r="B866" s="17"/>
      <c r="C866" s="17"/>
      <c r="D866" s="17"/>
      <c r="E866" s="19"/>
      <c r="F866" s="19"/>
      <c r="G866" s="17"/>
      <c r="H866" s="17"/>
      <c r="I866" s="17"/>
      <c r="J866" s="17"/>
      <c r="K866" s="17"/>
      <c r="L866" s="17"/>
      <c r="M866" s="17"/>
      <c r="N866" s="17"/>
      <c r="O866" s="17"/>
    </row>
    <row r="867" spans="1:15" x14ac:dyDescent="0.25">
      <c r="A867" s="16"/>
      <c r="B867" s="17"/>
      <c r="C867" s="17"/>
      <c r="D867" s="17"/>
      <c r="E867" s="19"/>
      <c r="F867" s="19"/>
      <c r="G867" s="17"/>
      <c r="H867" s="17"/>
      <c r="I867" s="17"/>
      <c r="J867" s="17"/>
      <c r="K867" s="17"/>
      <c r="L867" s="17"/>
      <c r="M867" s="17"/>
      <c r="N867" s="17"/>
      <c r="O867" s="17"/>
    </row>
    <row r="868" spans="1:15" x14ac:dyDescent="0.25">
      <c r="A868" s="16"/>
      <c r="B868" s="17"/>
      <c r="C868" s="17"/>
      <c r="D868" s="17"/>
      <c r="E868" s="19"/>
      <c r="F868" s="19"/>
      <c r="G868" s="17"/>
      <c r="H868" s="17"/>
      <c r="I868" s="17"/>
      <c r="J868" s="17"/>
      <c r="K868" s="17"/>
      <c r="L868" s="17"/>
      <c r="M868" s="17"/>
      <c r="N868" s="17"/>
      <c r="O868" s="17"/>
    </row>
    <row r="869" spans="1:15" x14ac:dyDescent="0.25">
      <c r="A869" s="16"/>
      <c r="B869" s="17"/>
      <c r="C869" s="17"/>
      <c r="D869" s="17"/>
      <c r="E869" s="19"/>
      <c r="F869" s="19"/>
      <c r="G869" s="17"/>
      <c r="H869" s="17"/>
      <c r="I869" s="17"/>
      <c r="J869" s="17"/>
      <c r="K869" s="17"/>
      <c r="L869" s="17"/>
      <c r="M869" s="17"/>
      <c r="N869" s="17"/>
      <c r="O869" s="17"/>
    </row>
    <row r="870" spans="1:15" x14ac:dyDescent="0.25">
      <c r="A870" s="16"/>
      <c r="B870" s="17"/>
      <c r="C870" s="17"/>
      <c r="D870" s="17"/>
      <c r="E870" s="19"/>
      <c r="F870" s="19"/>
      <c r="G870" s="17"/>
      <c r="H870" s="17"/>
      <c r="I870" s="17"/>
      <c r="J870" s="17"/>
      <c r="K870" s="17"/>
      <c r="L870" s="17"/>
      <c r="M870" s="17"/>
      <c r="N870" s="17"/>
      <c r="O870" s="17"/>
    </row>
    <row r="871" spans="1:15" x14ac:dyDescent="0.25">
      <c r="A871" s="16"/>
      <c r="B871" s="17"/>
      <c r="C871" s="17"/>
      <c r="D871" s="17"/>
      <c r="E871" s="19"/>
      <c r="F871" s="19"/>
      <c r="G871" s="17"/>
      <c r="H871" s="17"/>
      <c r="I871" s="17"/>
      <c r="J871" s="17"/>
      <c r="K871" s="17"/>
      <c r="L871" s="17"/>
      <c r="M871" s="17"/>
      <c r="N871" s="17"/>
      <c r="O871" s="17"/>
    </row>
    <row r="872" spans="1:15" x14ac:dyDescent="0.25">
      <c r="A872" s="16"/>
      <c r="B872" s="17"/>
      <c r="C872" s="17"/>
      <c r="D872" s="17"/>
      <c r="E872" s="19"/>
      <c r="F872" s="19"/>
      <c r="G872" s="17"/>
      <c r="H872" s="17"/>
      <c r="I872" s="17"/>
      <c r="J872" s="17"/>
      <c r="K872" s="17"/>
      <c r="L872" s="17"/>
      <c r="M872" s="17"/>
      <c r="N872" s="17"/>
      <c r="O872" s="17"/>
    </row>
    <row r="873" spans="1:15" x14ac:dyDescent="0.25">
      <c r="A873" s="16"/>
      <c r="B873" s="17"/>
      <c r="C873" s="17"/>
      <c r="D873" s="17"/>
      <c r="E873" s="19"/>
      <c r="F873" s="19"/>
      <c r="G873" s="17"/>
      <c r="H873" s="17"/>
      <c r="I873" s="17"/>
      <c r="J873" s="17"/>
      <c r="K873" s="17"/>
      <c r="L873" s="17"/>
      <c r="M873" s="17"/>
      <c r="N873" s="17"/>
      <c r="O873" s="17"/>
    </row>
    <row r="874" spans="1:15" x14ac:dyDescent="0.25">
      <c r="A874" s="16"/>
      <c r="B874" s="17"/>
      <c r="C874" s="17"/>
      <c r="D874" s="17"/>
      <c r="E874" s="19"/>
      <c r="F874" s="19"/>
      <c r="G874" s="17"/>
      <c r="H874" s="17"/>
      <c r="I874" s="17"/>
      <c r="J874" s="17"/>
      <c r="K874" s="17"/>
      <c r="L874" s="17"/>
      <c r="M874" s="17"/>
      <c r="N874" s="17"/>
      <c r="O874" s="17"/>
    </row>
    <row r="875" spans="1:15" x14ac:dyDescent="0.25">
      <c r="A875" s="16"/>
      <c r="B875" s="17"/>
      <c r="C875" s="17"/>
      <c r="D875" s="17"/>
      <c r="E875" s="19"/>
      <c r="F875" s="19"/>
      <c r="G875" s="17"/>
      <c r="H875" s="17"/>
      <c r="I875" s="17"/>
      <c r="J875" s="17"/>
      <c r="K875" s="17"/>
      <c r="L875" s="17"/>
      <c r="M875" s="17"/>
      <c r="N875" s="17"/>
      <c r="O875" s="17"/>
    </row>
    <row r="876" spans="1:15" x14ac:dyDescent="0.25">
      <c r="A876" s="16"/>
      <c r="B876" s="17"/>
      <c r="C876" s="17"/>
      <c r="D876" s="17"/>
      <c r="E876" s="19"/>
      <c r="F876" s="19"/>
      <c r="G876" s="17"/>
      <c r="H876" s="17"/>
      <c r="I876" s="17"/>
      <c r="J876" s="17"/>
      <c r="K876" s="17"/>
      <c r="L876" s="17"/>
      <c r="M876" s="17"/>
      <c r="N876" s="17"/>
      <c r="O876" s="17"/>
    </row>
    <row r="877" spans="1:15" x14ac:dyDescent="0.25">
      <c r="A877" s="16"/>
      <c r="B877" s="17"/>
      <c r="C877" s="17"/>
      <c r="D877" s="17"/>
      <c r="E877" s="19"/>
      <c r="F877" s="19"/>
      <c r="G877" s="17"/>
      <c r="H877" s="17"/>
      <c r="I877" s="17"/>
      <c r="J877" s="17"/>
      <c r="K877" s="17"/>
      <c r="L877" s="17"/>
      <c r="M877" s="17"/>
      <c r="N877" s="17"/>
      <c r="O877" s="17"/>
    </row>
    <row r="878" spans="1:15" x14ac:dyDescent="0.25">
      <c r="A878" s="16"/>
      <c r="B878" s="17"/>
      <c r="C878" s="17"/>
      <c r="D878" s="17"/>
      <c r="E878" s="19"/>
      <c r="F878" s="19"/>
      <c r="G878" s="17"/>
      <c r="H878" s="17"/>
      <c r="I878" s="17"/>
      <c r="J878" s="17"/>
      <c r="K878" s="17"/>
      <c r="L878" s="17"/>
      <c r="M878" s="17"/>
      <c r="N878" s="17"/>
      <c r="O878" s="17"/>
    </row>
    <row r="879" spans="1:15" x14ac:dyDescent="0.25">
      <c r="A879" s="16"/>
      <c r="B879" s="17"/>
      <c r="C879" s="17"/>
      <c r="D879" s="17"/>
      <c r="E879" s="19"/>
      <c r="F879" s="19"/>
      <c r="G879" s="17"/>
      <c r="H879" s="17"/>
      <c r="I879" s="17"/>
      <c r="J879" s="17"/>
      <c r="K879" s="17"/>
      <c r="L879" s="17"/>
      <c r="M879" s="17"/>
      <c r="N879" s="17"/>
      <c r="O879" s="17"/>
    </row>
    <row r="880" spans="1:15" x14ac:dyDescent="0.25">
      <c r="A880" s="16"/>
      <c r="B880" s="17"/>
      <c r="C880" s="17"/>
      <c r="D880" s="17"/>
      <c r="E880" s="19"/>
      <c r="F880" s="19"/>
      <c r="G880" s="17"/>
      <c r="H880" s="17"/>
      <c r="I880" s="17"/>
      <c r="J880" s="17"/>
      <c r="K880" s="17"/>
      <c r="L880" s="17"/>
      <c r="M880" s="17"/>
      <c r="N880" s="17"/>
      <c r="O880" s="17"/>
    </row>
    <row r="881" spans="1:15" x14ac:dyDescent="0.25">
      <c r="A881" s="16"/>
      <c r="B881" s="17"/>
      <c r="C881" s="17"/>
      <c r="D881" s="17"/>
      <c r="E881" s="19"/>
      <c r="F881" s="19"/>
      <c r="G881" s="17"/>
      <c r="H881" s="17"/>
      <c r="I881" s="17"/>
      <c r="J881" s="17"/>
      <c r="K881" s="17"/>
      <c r="L881" s="17"/>
      <c r="M881" s="17"/>
      <c r="N881" s="17"/>
      <c r="O881" s="17"/>
    </row>
    <row r="882" spans="1:15" x14ac:dyDescent="0.25">
      <c r="A882" s="16"/>
      <c r="B882" s="17"/>
      <c r="C882" s="17"/>
      <c r="D882" s="17"/>
      <c r="E882" s="19"/>
      <c r="F882" s="19"/>
      <c r="G882" s="17"/>
      <c r="H882" s="17"/>
      <c r="I882" s="17"/>
      <c r="J882" s="17"/>
      <c r="K882" s="17"/>
      <c r="L882" s="17"/>
      <c r="M882" s="17"/>
      <c r="N882" s="17"/>
      <c r="O882" s="17"/>
    </row>
    <row r="883" spans="1:15" x14ac:dyDescent="0.25">
      <c r="A883" s="16"/>
      <c r="B883" s="17"/>
      <c r="C883" s="17"/>
      <c r="D883" s="17"/>
      <c r="E883" s="19"/>
      <c r="F883" s="19"/>
      <c r="G883" s="17"/>
      <c r="H883" s="17"/>
      <c r="I883" s="17"/>
      <c r="J883" s="17"/>
      <c r="K883" s="17"/>
      <c r="L883" s="17"/>
      <c r="M883" s="17"/>
      <c r="N883" s="17"/>
      <c r="O883" s="17"/>
    </row>
    <row r="884" spans="1:15" x14ac:dyDescent="0.25">
      <c r="A884" s="16"/>
      <c r="B884" s="17"/>
      <c r="C884" s="17"/>
      <c r="D884" s="17"/>
      <c r="E884" s="19"/>
      <c r="F884" s="19"/>
      <c r="G884" s="17"/>
      <c r="H884" s="17"/>
      <c r="I884" s="17"/>
      <c r="J884" s="17"/>
      <c r="K884" s="17"/>
      <c r="L884" s="17"/>
      <c r="M884" s="17"/>
      <c r="N884" s="17"/>
      <c r="O884" s="17"/>
    </row>
    <row r="885" spans="1:15" x14ac:dyDescent="0.25">
      <c r="A885" s="16"/>
      <c r="B885" s="17"/>
      <c r="C885" s="17"/>
      <c r="D885" s="17"/>
      <c r="E885" s="19"/>
      <c r="F885" s="19"/>
      <c r="G885" s="17"/>
      <c r="H885" s="17"/>
      <c r="I885" s="17"/>
      <c r="J885" s="17"/>
      <c r="K885" s="17"/>
      <c r="L885" s="17"/>
      <c r="M885" s="17"/>
      <c r="N885" s="17"/>
      <c r="O885" s="17"/>
    </row>
    <row r="886" spans="1:15" x14ac:dyDescent="0.25">
      <c r="A886" s="16"/>
      <c r="B886" s="17"/>
      <c r="C886" s="17"/>
      <c r="D886" s="17"/>
      <c r="E886" s="19"/>
      <c r="F886" s="19"/>
      <c r="G886" s="17"/>
      <c r="H886" s="17"/>
      <c r="I886" s="17"/>
      <c r="J886" s="17"/>
      <c r="K886" s="17"/>
      <c r="L886" s="17"/>
      <c r="M886" s="17"/>
      <c r="N886" s="17"/>
      <c r="O886" s="17"/>
    </row>
    <row r="887" spans="1:15" x14ac:dyDescent="0.25">
      <c r="A887" s="16"/>
      <c r="B887" s="17"/>
      <c r="C887" s="17"/>
      <c r="D887" s="17"/>
      <c r="E887" s="19"/>
      <c r="F887" s="19"/>
      <c r="G887" s="17"/>
      <c r="H887" s="17"/>
      <c r="I887" s="17"/>
      <c r="J887" s="17"/>
      <c r="K887" s="17"/>
      <c r="L887" s="17"/>
      <c r="M887" s="17"/>
      <c r="N887" s="17"/>
      <c r="O887" s="17"/>
    </row>
    <row r="888" spans="1:15" x14ac:dyDescent="0.25">
      <c r="A888" s="16"/>
      <c r="B888" s="17"/>
      <c r="C888" s="17"/>
      <c r="D888" s="17"/>
      <c r="E888" s="19"/>
      <c r="F888" s="19"/>
      <c r="G888" s="17"/>
      <c r="H888" s="17"/>
      <c r="I888" s="17"/>
      <c r="J888" s="17"/>
      <c r="K888" s="17"/>
      <c r="L888" s="17"/>
      <c r="M888" s="17"/>
      <c r="N888" s="17"/>
      <c r="O888" s="17"/>
    </row>
    <row r="889" spans="1:15" x14ac:dyDescent="0.25">
      <c r="A889" s="16"/>
      <c r="B889" s="17"/>
      <c r="C889" s="17"/>
      <c r="D889" s="17"/>
      <c r="E889" s="19"/>
      <c r="F889" s="19"/>
      <c r="G889" s="17"/>
      <c r="H889" s="17"/>
      <c r="I889" s="17"/>
      <c r="J889" s="17"/>
      <c r="K889" s="17"/>
      <c r="L889" s="17"/>
      <c r="M889" s="17"/>
      <c r="N889" s="17"/>
      <c r="O889" s="17"/>
    </row>
    <row r="890" spans="1:15" x14ac:dyDescent="0.25">
      <c r="A890" s="16"/>
      <c r="B890" s="17"/>
      <c r="C890" s="17"/>
      <c r="D890" s="17"/>
      <c r="E890" s="19"/>
      <c r="F890" s="19"/>
      <c r="G890" s="17"/>
      <c r="H890" s="17"/>
      <c r="I890" s="17"/>
      <c r="J890" s="17"/>
      <c r="K890" s="17"/>
      <c r="L890" s="17"/>
      <c r="M890" s="17"/>
      <c r="N890" s="17"/>
      <c r="O890" s="17"/>
    </row>
    <row r="891" spans="1:15" x14ac:dyDescent="0.25">
      <c r="A891" s="16"/>
      <c r="B891" s="17"/>
      <c r="C891" s="17"/>
      <c r="D891" s="17"/>
      <c r="E891" s="19"/>
      <c r="F891" s="19"/>
      <c r="G891" s="17"/>
      <c r="H891" s="17"/>
      <c r="I891" s="17"/>
      <c r="J891" s="17"/>
      <c r="K891" s="17"/>
      <c r="L891" s="17"/>
      <c r="M891" s="17"/>
      <c r="N891" s="17"/>
      <c r="O891" s="17"/>
    </row>
    <row r="892" spans="1:15" x14ac:dyDescent="0.25">
      <c r="A892" s="16"/>
      <c r="B892" s="17"/>
      <c r="C892" s="17"/>
      <c r="D892" s="17"/>
      <c r="E892" s="19"/>
      <c r="F892" s="19"/>
      <c r="G892" s="17"/>
      <c r="H892" s="17"/>
      <c r="I892" s="17"/>
      <c r="J892" s="17"/>
      <c r="K892" s="17"/>
      <c r="L892" s="17"/>
      <c r="M892" s="17"/>
      <c r="N892" s="17"/>
      <c r="O892" s="17"/>
    </row>
    <row r="893" spans="1:15" x14ac:dyDescent="0.25">
      <c r="A893" s="16"/>
      <c r="B893" s="17"/>
      <c r="C893" s="17"/>
      <c r="D893" s="17"/>
      <c r="E893" s="19"/>
      <c r="F893" s="19"/>
      <c r="G893" s="17"/>
      <c r="H893" s="17"/>
      <c r="I893" s="17"/>
      <c r="J893" s="17"/>
      <c r="K893" s="17"/>
      <c r="L893" s="17"/>
      <c r="M893" s="17"/>
      <c r="N893" s="17"/>
      <c r="O893" s="17"/>
    </row>
    <row r="894" spans="1:15" x14ac:dyDescent="0.25">
      <c r="A894" s="16"/>
      <c r="B894" s="17"/>
      <c r="C894" s="17"/>
      <c r="D894" s="17"/>
      <c r="E894" s="19"/>
      <c r="F894" s="19"/>
      <c r="G894" s="17"/>
      <c r="H894" s="17"/>
      <c r="I894" s="17"/>
      <c r="J894" s="17"/>
      <c r="K894" s="17"/>
      <c r="L894" s="17"/>
      <c r="M894" s="17"/>
      <c r="N894" s="17"/>
      <c r="O894" s="17"/>
    </row>
    <row r="895" spans="1:15" x14ac:dyDescent="0.25">
      <c r="A895" s="16"/>
      <c r="B895" s="17"/>
      <c r="C895" s="17"/>
      <c r="D895" s="17"/>
      <c r="E895" s="19"/>
      <c r="F895" s="19"/>
      <c r="G895" s="17"/>
      <c r="H895" s="17"/>
      <c r="I895" s="17"/>
      <c r="J895" s="17"/>
      <c r="K895" s="17"/>
      <c r="L895" s="17"/>
      <c r="M895" s="17"/>
      <c r="N895" s="17"/>
      <c r="O895" s="17"/>
    </row>
    <row r="896" spans="1:15" x14ac:dyDescent="0.25">
      <c r="A896" s="16"/>
      <c r="B896" s="17"/>
      <c r="C896" s="17"/>
      <c r="D896" s="17"/>
      <c r="E896" s="19"/>
      <c r="F896" s="19"/>
      <c r="G896" s="17"/>
      <c r="H896" s="17"/>
      <c r="I896" s="17"/>
      <c r="J896" s="17"/>
      <c r="K896" s="17"/>
      <c r="L896" s="17"/>
      <c r="M896" s="17"/>
      <c r="N896" s="17"/>
      <c r="O896" s="17"/>
    </row>
    <row r="897" spans="1:15" x14ac:dyDescent="0.25">
      <c r="A897" s="16"/>
      <c r="B897" s="17"/>
      <c r="C897" s="17"/>
      <c r="D897" s="17"/>
      <c r="E897" s="19"/>
      <c r="F897" s="19"/>
      <c r="G897" s="17"/>
      <c r="H897" s="17"/>
      <c r="I897" s="17"/>
      <c r="J897" s="17"/>
      <c r="K897" s="17"/>
      <c r="L897" s="17"/>
      <c r="M897" s="17"/>
      <c r="N897" s="17"/>
      <c r="O897" s="17"/>
    </row>
    <row r="898" spans="1:15" x14ac:dyDescent="0.25">
      <c r="A898" s="16"/>
      <c r="B898" s="17"/>
      <c r="C898" s="17"/>
      <c r="D898" s="17"/>
      <c r="E898" s="19"/>
      <c r="F898" s="19"/>
      <c r="G898" s="17"/>
      <c r="H898" s="17"/>
      <c r="I898" s="17"/>
      <c r="J898" s="17"/>
      <c r="K898" s="17"/>
      <c r="L898" s="17"/>
      <c r="M898" s="17"/>
      <c r="N898" s="17"/>
      <c r="O898" s="17"/>
    </row>
    <row r="899" spans="1:15" x14ac:dyDescent="0.25">
      <c r="A899" s="16"/>
      <c r="B899" s="17"/>
      <c r="C899" s="17"/>
      <c r="D899" s="17"/>
      <c r="E899" s="19"/>
      <c r="F899" s="19"/>
      <c r="G899" s="17"/>
      <c r="H899" s="17"/>
      <c r="I899" s="17"/>
      <c r="J899" s="17"/>
      <c r="K899" s="17"/>
      <c r="L899" s="17"/>
      <c r="M899" s="17"/>
      <c r="N899" s="17"/>
      <c r="O899" s="17"/>
    </row>
    <row r="900" spans="1:15" x14ac:dyDescent="0.25">
      <c r="A900" s="16"/>
      <c r="B900" s="17"/>
      <c r="C900" s="17"/>
      <c r="D900" s="17"/>
      <c r="E900" s="19"/>
      <c r="F900" s="19"/>
      <c r="G900" s="17"/>
      <c r="H900" s="17"/>
      <c r="I900" s="17"/>
      <c r="J900" s="17"/>
      <c r="K900" s="17"/>
      <c r="L900" s="17"/>
      <c r="M900" s="17"/>
      <c r="N900" s="17"/>
      <c r="O900" s="17"/>
    </row>
    <row r="901" spans="1:15" x14ac:dyDescent="0.25">
      <c r="A901" s="16"/>
      <c r="B901" s="17"/>
      <c r="C901" s="17"/>
      <c r="D901" s="17"/>
      <c r="E901" s="19"/>
      <c r="F901" s="19"/>
      <c r="G901" s="17"/>
      <c r="H901" s="17"/>
      <c r="I901" s="17"/>
      <c r="J901" s="17"/>
      <c r="K901" s="17"/>
      <c r="L901" s="17"/>
      <c r="M901" s="17"/>
      <c r="N901" s="17"/>
      <c r="O901" s="17"/>
    </row>
    <row r="902" spans="1:15" x14ac:dyDescent="0.25">
      <c r="A902" s="16"/>
      <c r="B902" s="17"/>
      <c r="C902" s="17"/>
      <c r="D902" s="17"/>
      <c r="E902" s="19"/>
      <c r="F902" s="19"/>
      <c r="G902" s="17"/>
      <c r="H902" s="17"/>
      <c r="I902" s="17"/>
      <c r="J902" s="17"/>
      <c r="K902" s="17"/>
      <c r="L902" s="17"/>
      <c r="M902" s="17"/>
      <c r="N902" s="17"/>
      <c r="O902" s="17"/>
    </row>
    <row r="903" spans="1:15" x14ac:dyDescent="0.25">
      <c r="A903" s="16"/>
      <c r="B903" s="17"/>
      <c r="C903" s="17"/>
      <c r="D903" s="17"/>
      <c r="E903" s="19"/>
      <c r="F903" s="19"/>
      <c r="G903" s="17"/>
      <c r="H903" s="17"/>
      <c r="I903" s="17"/>
      <c r="J903" s="17"/>
      <c r="K903" s="17"/>
      <c r="L903" s="17"/>
      <c r="M903" s="17"/>
      <c r="N903" s="17"/>
      <c r="O903" s="17"/>
    </row>
    <row r="904" spans="1:15" x14ac:dyDescent="0.25">
      <c r="A904" s="16"/>
      <c r="B904" s="17"/>
      <c r="C904" s="17"/>
      <c r="D904" s="17"/>
      <c r="E904" s="19"/>
      <c r="F904" s="19"/>
      <c r="G904" s="17"/>
      <c r="H904" s="17"/>
      <c r="I904" s="17"/>
      <c r="J904" s="17"/>
      <c r="K904" s="17"/>
      <c r="L904" s="17"/>
      <c r="M904" s="17"/>
      <c r="N904" s="17"/>
      <c r="O904" s="17"/>
    </row>
    <row r="905" spans="1:15" x14ac:dyDescent="0.25">
      <c r="A905" s="16"/>
      <c r="B905" s="17"/>
      <c r="C905" s="17"/>
      <c r="D905" s="17"/>
      <c r="E905" s="19"/>
      <c r="F905" s="19"/>
      <c r="G905" s="17"/>
      <c r="H905" s="17"/>
      <c r="I905" s="17"/>
      <c r="J905" s="17"/>
      <c r="K905" s="17"/>
      <c r="L905" s="17"/>
      <c r="M905" s="17"/>
      <c r="N905" s="17"/>
      <c r="O905" s="17"/>
    </row>
    <row r="906" spans="1:15" x14ac:dyDescent="0.25">
      <c r="A906" s="16"/>
      <c r="B906" s="17"/>
      <c r="C906" s="17"/>
      <c r="D906" s="17"/>
      <c r="E906" s="19"/>
      <c r="F906" s="19"/>
      <c r="G906" s="17"/>
      <c r="H906" s="17"/>
      <c r="I906" s="17"/>
      <c r="J906" s="17"/>
      <c r="K906" s="17"/>
      <c r="L906" s="17"/>
      <c r="M906" s="17"/>
      <c r="N906" s="17"/>
      <c r="O906" s="17"/>
    </row>
    <row r="907" spans="1:15" x14ac:dyDescent="0.25">
      <c r="A907" s="16"/>
      <c r="B907" s="17"/>
      <c r="C907" s="17"/>
      <c r="D907" s="17"/>
      <c r="E907" s="19"/>
      <c r="F907" s="19"/>
      <c r="G907" s="17"/>
      <c r="H907" s="17"/>
      <c r="I907" s="17"/>
      <c r="J907" s="17"/>
      <c r="K907" s="17"/>
      <c r="L907" s="17"/>
      <c r="M907" s="17"/>
      <c r="N907" s="17"/>
      <c r="O907" s="17"/>
    </row>
    <row r="908" spans="1:15" x14ac:dyDescent="0.25">
      <c r="A908" s="16"/>
      <c r="B908" s="17"/>
      <c r="C908" s="17"/>
      <c r="D908" s="17"/>
      <c r="E908" s="19"/>
      <c r="F908" s="19"/>
      <c r="G908" s="17"/>
      <c r="H908" s="17"/>
      <c r="I908" s="17"/>
      <c r="J908" s="17"/>
      <c r="K908" s="17"/>
      <c r="L908" s="17"/>
      <c r="M908" s="17"/>
      <c r="N908" s="17"/>
      <c r="O908" s="17"/>
    </row>
    <row r="909" spans="1:15" x14ac:dyDescent="0.25">
      <c r="A909" s="16"/>
      <c r="B909" s="17"/>
      <c r="C909" s="17"/>
      <c r="D909" s="17"/>
      <c r="E909" s="19"/>
      <c r="F909" s="19"/>
      <c r="G909" s="17"/>
      <c r="H909" s="17"/>
      <c r="I909" s="17"/>
      <c r="J909" s="17"/>
      <c r="K909" s="17"/>
      <c r="L909" s="17"/>
      <c r="M909" s="17"/>
      <c r="N909" s="17"/>
      <c r="O909" s="17"/>
    </row>
    <row r="910" spans="1:15" x14ac:dyDescent="0.25">
      <c r="A910" s="16"/>
      <c r="B910" s="17"/>
      <c r="C910" s="17"/>
      <c r="D910" s="17"/>
      <c r="E910" s="19"/>
      <c r="F910" s="19"/>
      <c r="G910" s="17"/>
      <c r="H910" s="17"/>
      <c r="I910" s="17"/>
      <c r="J910" s="17"/>
      <c r="K910" s="17"/>
      <c r="L910" s="17"/>
      <c r="M910" s="17"/>
      <c r="N910" s="17"/>
      <c r="O910" s="17"/>
    </row>
    <row r="911" spans="1:15" x14ac:dyDescent="0.25">
      <c r="A911" s="16"/>
      <c r="B911" s="17"/>
      <c r="C911" s="17"/>
      <c r="D911" s="17"/>
      <c r="E911" s="19"/>
      <c r="F911" s="19"/>
      <c r="G911" s="17"/>
      <c r="H911" s="17"/>
      <c r="I911" s="17"/>
      <c r="J911" s="17"/>
      <c r="K911" s="17"/>
      <c r="L911" s="17"/>
      <c r="M911" s="17"/>
      <c r="N911" s="17"/>
      <c r="O911" s="17"/>
    </row>
    <row r="912" spans="1:15" x14ac:dyDescent="0.25">
      <c r="A912" s="16"/>
      <c r="B912" s="17"/>
      <c r="C912" s="17"/>
      <c r="D912" s="17"/>
      <c r="E912" s="19"/>
      <c r="F912" s="19"/>
      <c r="G912" s="17"/>
      <c r="H912" s="17"/>
      <c r="I912" s="17"/>
      <c r="J912" s="17"/>
      <c r="K912" s="17"/>
      <c r="L912" s="17"/>
      <c r="M912" s="17"/>
      <c r="N912" s="17"/>
      <c r="O912" s="17"/>
    </row>
    <row r="913" spans="1:15" x14ac:dyDescent="0.25">
      <c r="A913" s="16"/>
      <c r="B913" s="17"/>
      <c r="C913" s="17"/>
      <c r="D913" s="17"/>
      <c r="E913" s="19"/>
      <c r="F913" s="19"/>
      <c r="G913" s="17"/>
      <c r="H913" s="17"/>
      <c r="I913" s="17"/>
      <c r="J913" s="17"/>
      <c r="K913" s="17"/>
      <c r="L913" s="17"/>
      <c r="M913" s="17"/>
      <c r="N913" s="17"/>
      <c r="O913" s="17"/>
    </row>
    <row r="914" spans="1:15" x14ac:dyDescent="0.25">
      <c r="A914" s="16"/>
      <c r="B914" s="17"/>
      <c r="C914" s="17"/>
      <c r="D914" s="17"/>
      <c r="E914" s="19"/>
      <c r="F914" s="19"/>
      <c r="G914" s="17"/>
      <c r="H914" s="17"/>
      <c r="I914" s="17"/>
      <c r="J914" s="17"/>
      <c r="K914" s="17"/>
      <c r="L914" s="17"/>
      <c r="M914" s="17"/>
      <c r="N914" s="17"/>
      <c r="O914" s="17"/>
    </row>
    <row r="915" spans="1:15" x14ac:dyDescent="0.25">
      <c r="A915" s="16"/>
      <c r="B915" s="17"/>
      <c r="C915" s="17"/>
      <c r="D915" s="17"/>
      <c r="E915" s="19"/>
      <c r="F915" s="19"/>
      <c r="G915" s="17"/>
      <c r="H915" s="17"/>
      <c r="I915" s="17"/>
      <c r="J915" s="17"/>
      <c r="K915" s="17"/>
      <c r="L915" s="17"/>
      <c r="M915" s="17"/>
      <c r="N915" s="17"/>
      <c r="O915" s="17"/>
    </row>
    <row r="916" spans="1:15" x14ac:dyDescent="0.25">
      <c r="A916" s="16"/>
      <c r="B916" s="17"/>
      <c r="C916" s="17"/>
      <c r="D916" s="17"/>
      <c r="E916" s="19"/>
      <c r="F916" s="19"/>
      <c r="G916" s="17"/>
      <c r="H916" s="17"/>
      <c r="I916" s="17"/>
      <c r="J916" s="17"/>
      <c r="K916" s="17"/>
      <c r="L916" s="17"/>
      <c r="M916" s="17"/>
      <c r="N916" s="17"/>
      <c r="O916" s="17"/>
    </row>
    <row r="917" spans="1:15" x14ac:dyDescent="0.25">
      <c r="A917" s="16"/>
      <c r="B917" s="17"/>
      <c r="C917" s="17"/>
      <c r="D917" s="17"/>
      <c r="E917" s="19"/>
      <c r="F917" s="19"/>
      <c r="G917" s="17"/>
      <c r="H917" s="17"/>
      <c r="I917" s="17"/>
      <c r="J917" s="17"/>
      <c r="K917" s="17"/>
      <c r="L917" s="17"/>
      <c r="M917" s="17"/>
      <c r="N917" s="17"/>
      <c r="O917" s="17"/>
    </row>
    <row r="918" spans="1:15" x14ac:dyDescent="0.25">
      <c r="A918" s="16"/>
      <c r="B918" s="17"/>
      <c r="C918" s="17"/>
      <c r="D918" s="17"/>
      <c r="E918" s="19"/>
      <c r="F918" s="19"/>
      <c r="G918" s="17"/>
      <c r="H918" s="17"/>
      <c r="I918" s="17"/>
      <c r="J918" s="17"/>
      <c r="K918" s="17"/>
      <c r="L918" s="17"/>
      <c r="M918" s="17"/>
      <c r="N918" s="17"/>
      <c r="O918" s="17"/>
    </row>
    <row r="919" spans="1:15" x14ac:dyDescent="0.25">
      <c r="A919" s="16"/>
      <c r="B919" s="17"/>
      <c r="C919" s="17"/>
      <c r="D919" s="17"/>
      <c r="E919" s="19"/>
      <c r="F919" s="19"/>
      <c r="G919" s="17"/>
      <c r="H919" s="17"/>
      <c r="I919" s="17"/>
      <c r="J919" s="17"/>
      <c r="K919" s="17"/>
      <c r="L919" s="17"/>
      <c r="M919" s="17"/>
      <c r="N919" s="17"/>
      <c r="O919" s="17"/>
    </row>
    <row r="920" spans="1:15" x14ac:dyDescent="0.25">
      <c r="A920" s="16"/>
      <c r="B920" s="17"/>
      <c r="C920" s="17"/>
      <c r="D920" s="17"/>
      <c r="E920" s="19"/>
      <c r="F920" s="19"/>
      <c r="G920" s="17"/>
      <c r="H920" s="17"/>
      <c r="I920" s="17"/>
      <c r="J920" s="17"/>
      <c r="K920" s="17"/>
      <c r="L920" s="17"/>
      <c r="M920" s="17"/>
      <c r="N920" s="17"/>
      <c r="O920" s="17"/>
    </row>
    <row r="921" spans="1:15" x14ac:dyDescent="0.25">
      <c r="A921" s="16"/>
      <c r="B921" s="17"/>
      <c r="C921" s="17"/>
      <c r="D921" s="17"/>
      <c r="E921" s="19"/>
      <c r="F921" s="19"/>
      <c r="G921" s="17"/>
      <c r="H921" s="17"/>
      <c r="I921" s="17"/>
      <c r="J921" s="17"/>
      <c r="K921" s="17"/>
      <c r="L921" s="17"/>
      <c r="M921" s="17"/>
      <c r="N921" s="17"/>
      <c r="O921" s="17"/>
    </row>
    <row r="922" spans="1:15" x14ac:dyDescent="0.25">
      <c r="A922" s="16"/>
      <c r="B922" s="17"/>
      <c r="C922" s="17"/>
      <c r="D922" s="17"/>
      <c r="E922" s="19"/>
      <c r="F922" s="19"/>
      <c r="G922" s="17"/>
      <c r="H922" s="17"/>
      <c r="I922" s="17"/>
      <c r="J922" s="17"/>
      <c r="K922" s="17"/>
      <c r="L922" s="17"/>
      <c r="M922" s="17"/>
      <c r="N922" s="17"/>
      <c r="O922" s="17"/>
    </row>
    <row r="923" spans="1:15" x14ac:dyDescent="0.25">
      <c r="A923" s="16"/>
      <c r="B923" s="17"/>
      <c r="C923" s="17"/>
      <c r="D923" s="17"/>
      <c r="E923" s="19"/>
      <c r="F923" s="19"/>
      <c r="G923" s="17"/>
      <c r="H923" s="17"/>
      <c r="I923" s="17"/>
      <c r="J923" s="17"/>
      <c r="K923" s="17"/>
      <c r="L923" s="17"/>
      <c r="M923" s="17"/>
      <c r="N923" s="17"/>
      <c r="O923" s="17"/>
    </row>
    <row r="924" spans="1:15" x14ac:dyDescent="0.25">
      <c r="A924" s="16"/>
      <c r="B924" s="17"/>
      <c r="C924" s="17"/>
      <c r="D924" s="17"/>
      <c r="E924" s="19"/>
      <c r="F924" s="19"/>
      <c r="G924" s="17"/>
      <c r="H924" s="17"/>
      <c r="I924" s="17"/>
      <c r="J924" s="17"/>
      <c r="K924" s="17"/>
      <c r="L924" s="17"/>
      <c r="M924" s="17"/>
      <c r="N924" s="17"/>
      <c r="O924" s="17"/>
    </row>
    <row r="925" spans="1:15" x14ac:dyDescent="0.25">
      <c r="A925" s="16"/>
      <c r="B925" s="17"/>
      <c r="C925" s="17"/>
      <c r="D925" s="17"/>
      <c r="E925" s="19"/>
      <c r="F925" s="19"/>
      <c r="G925" s="17"/>
      <c r="H925" s="17"/>
      <c r="I925" s="17"/>
      <c r="J925" s="17"/>
      <c r="K925" s="17"/>
      <c r="L925" s="17"/>
      <c r="M925" s="17"/>
      <c r="N925" s="17"/>
      <c r="O925" s="17"/>
    </row>
    <row r="926" spans="1:15" x14ac:dyDescent="0.25">
      <c r="A926" s="16"/>
      <c r="B926" s="17"/>
      <c r="C926" s="17"/>
      <c r="D926" s="17"/>
      <c r="E926" s="19"/>
      <c r="F926" s="19"/>
      <c r="G926" s="17"/>
      <c r="H926" s="17"/>
      <c r="I926" s="17"/>
      <c r="J926" s="17"/>
      <c r="K926" s="17"/>
      <c r="L926" s="17"/>
      <c r="M926" s="17"/>
      <c r="N926" s="17"/>
      <c r="O926" s="17"/>
    </row>
    <row r="927" spans="1:15" x14ac:dyDescent="0.25">
      <c r="A927" s="16"/>
      <c r="B927" s="17"/>
      <c r="C927" s="17"/>
      <c r="D927" s="17"/>
      <c r="E927" s="19"/>
      <c r="F927" s="19"/>
      <c r="G927" s="17"/>
      <c r="H927" s="17"/>
      <c r="I927" s="17"/>
      <c r="J927" s="17"/>
      <c r="K927" s="17"/>
      <c r="L927" s="17"/>
      <c r="M927" s="17"/>
      <c r="N927" s="17"/>
      <c r="O927" s="17"/>
    </row>
    <row r="928" spans="1:15" x14ac:dyDescent="0.25">
      <c r="A928" s="16"/>
      <c r="B928" s="17"/>
      <c r="C928" s="17"/>
      <c r="D928" s="17"/>
      <c r="E928" s="19"/>
      <c r="F928" s="19"/>
      <c r="G928" s="17"/>
      <c r="H928" s="17"/>
      <c r="I928" s="17"/>
      <c r="J928" s="17"/>
      <c r="K928" s="17"/>
      <c r="L928" s="17"/>
      <c r="M928" s="17"/>
      <c r="N928" s="17"/>
      <c r="O928" s="17"/>
    </row>
    <row r="929" spans="1:15" x14ac:dyDescent="0.25">
      <c r="A929" s="16"/>
      <c r="B929" s="17"/>
      <c r="C929" s="17"/>
      <c r="D929" s="17"/>
      <c r="E929" s="19"/>
      <c r="F929" s="19"/>
      <c r="G929" s="17"/>
      <c r="H929" s="17"/>
      <c r="I929" s="17"/>
      <c r="J929" s="17"/>
      <c r="K929" s="17"/>
      <c r="L929" s="17"/>
      <c r="M929" s="17"/>
      <c r="N929" s="17"/>
      <c r="O929" s="17"/>
    </row>
    <row r="930" spans="1:15" x14ac:dyDescent="0.25">
      <c r="A930" s="16"/>
      <c r="B930" s="17"/>
      <c r="C930" s="17"/>
      <c r="D930" s="17"/>
      <c r="E930" s="19"/>
      <c r="F930" s="19"/>
      <c r="G930" s="17"/>
      <c r="H930" s="17"/>
      <c r="I930" s="17"/>
      <c r="J930" s="17"/>
      <c r="K930" s="17"/>
      <c r="L930" s="17"/>
      <c r="M930" s="17"/>
      <c r="N930" s="17"/>
      <c r="O930" s="17"/>
    </row>
    <row r="931" spans="1:15" x14ac:dyDescent="0.25">
      <c r="A931" s="16"/>
      <c r="B931" s="17"/>
      <c r="C931" s="17"/>
      <c r="D931" s="17"/>
      <c r="E931" s="19"/>
      <c r="F931" s="19"/>
      <c r="G931" s="17"/>
      <c r="H931" s="17"/>
      <c r="I931" s="17"/>
      <c r="J931" s="17"/>
      <c r="K931" s="17"/>
      <c r="L931" s="17"/>
      <c r="M931" s="17"/>
      <c r="N931" s="17"/>
      <c r="O931" s="17"/>
    </row>
    <row r="932" spans="1:15" x14ac:dyDescent="0.25">
      <c r="A932" s="16"/>
      <c r="B932" s="17"/>
      <c r="C932" s="17"/>
      <c r="D932" s="17"/>
      <c r="E932" s="19"/>
      <c r="F932" s="19"/>
      <c r="G932" s="17"/>
      <c r="H932" s="17"/>
      <c r="I932" s="17"/>
      <c r="J932" s="17"/>
      <c r="K932" s="17"/>
      <c r="L932" s="17"/>
      <c r="M932" s="17"/>
      <c r="N932" s="17"/>
      <c r="O932" s="17"/>
    </row>
    <row r="933" spans="1:15" x14ac:dyDescent="0.25">
      <c r="A933" s="16"/>
      <c r="B933" s="17"/>
      <c r="C933" s="17"/>
      <c r="D933" s="17"/>
      <c r="E933" s="19"/>
      <c r="F933" s="19"/>
      <c r="G933" s="17"/>
      <c r="H933" s="17"/>
      <c r="I933" s="17"/>
      <c r="J933" s="17"/>
      <c r="K933" s="17"/>
      <c r="L933" s="17"/>
      <c r="M933" s="17"/>
      <c r="N933" s="17"/>
      <c r="O933" s="17"/>
    </row>
    <row r="934" spans="1:15" x14ac:dyDescent="0.25">
      <c r="A934" s="16"/>
      <c r="B934" s="17"/>
      <c r="C934" s="17"/>
      <c r="D934" s="17"/>
      <c r="E934" s="19"/>
      <c r="F934" s="19"/>
      <c r="G934" s="17"/>
      <c r="H934" s="17"/>
      <c r="I934" s="17"/>
      <c r="J934" s="17"/>
      <c r="K934" s="17"/>
      <c r="L934" s="17"/>
      <c r="M934" s="17"/>
      <c r="N934" s="17"/>
      <c r="O934" s="17"/>
    </row>
    <row r="935" spans="1:15" x14ac:dyDescent="0.25">
      <c r="A935" s="16"/>
      <c r="B935" s="17"/>
      <c r="C935" s="17"/>
      <c r="D935" s="17"/>
      <c r="E935" s="19"/>
      <c r="F935" s="19"/>
      <c r="G935" s="17"/>
      <c r="H935" s="17"/>
      <c r="I935" s="17"/>
      <c r="J935" s="17"/>
      <c r="K935" s="17"/>
      <c r="L935" s="17"/>
      <c r="M935" s="17"/>
      <c r="N935" s="17"/>
      <c r="O935" s="17"/>
    </row>
    <row r="936" spans="1:15" x14ac:dyDescent="0.25">
      <c r="A936" s="16"/>
      <c r="B936" s="17"/>
      <c r="C936" s="17"/>
      <c r="D936" s="17"/>
      <c r="E936" s="19"/>
      <c r="F936" s="19"/>
      <c r="G936" s="17"/>
      <c r="H936" s="17"/>
      <c r="I936" s="17"/>
      <c r="J936" s="17"/>
      <c r="K936" s="17"/>
      <c r="L936" s="17"/>
      <c r="M936" s="17"/>
      <c r="N936" s="17"/>
      <c r="O936" s="17"/>
    </row>
    <row r="937" spans="1:15" x14ac:dyDescent="0.25">
      <c r="A937" s="16"/>
      <c r="B937" s="17"/>
      <c r="C937" s="17"/>
      <c r="D937" s="17"/>
      <c r="E937" s="19"/>
      <c r="F937" s="19"/>
      <c r="G937" s="17"/>
      <c r="H937" s="17"/>
      <c r="I937" s="17"/>
      <c r="J937" s="17"/>
      <c r="K937" s="17"/>
      <c r="L937" s="17"/>
      <c r="M937" s="17"/>
      <c r="N937" s="17"/>
      <c r="O937" s="17"/>
    </row>
    <row r="938" spans="1:15" x14ac:dyDescent="0.25">
      <c r="A938" s="16"/>
      <c r="B938" s="17"/>
      <c r="C938" s="17"/>
      <c r="D938" s="17"/>
      <c r="E938" s="19"/>
      <c r="F938" s="19"/>
      <c r="G938" s="17"/>
      <c r="H938" s="17"/>
      <c r="I938" s="17"/>
      <c r="J938" s="17"/>
      <c r="K938" s="17"/>
      <c r="L938" s="17"/>
      <c r="M938" s="17"/>
      <c r="N938" s="17"/>
      <c r="O938" s="17"/>
    </row>
    <row r="939" spans="1:15" x14ac:dyDescent="0.25">
      <c r="A939" s="16"/>
      <c r="B939" s="17"/>
      <c r="C939" s="17"/>
      <c r="D939" s="17"/>
      <c r="E939" s="19"/>
      <c r="F939" s="19"/>
      <c r="G939" s="17"/>
      <c r="H939" s="17"/>
      <c r="I939" s="17"/>
      <c r="J939" s="17"/>
      <c r="K939" s="17"/>
      <c r="L939" s="17"/>
      <c r="M939" s="17"/>
      <c r="N939" s="17"/>
      <c r="O939" s="17"/>
    </row>
    <row r="940" spans="1:15" x14ac:dyDescent="0.25">
      <c r="A940" s="16"/>
      <c r="B940" s="17"/>
      <c r="C940" s="17"/>
      <c r="D940" s="17"/>
      <c r="E940" s="19"/>
      <c r="F940" s="19"/>
      <c r="G940" s="17"/>
      <c r="H940" s="17"/>
      <c r="I940" s="17"/>
      <c r="J940" s="17"/>
      <c r="K940" s="17"/>
      <c r="L940" s="17"/>
      <c r="M940" s="17"/>
      <c r="N940" s="17"/>
      <c r="O940" s="17"/>
    </row>
    <row r="941" spans="1:15" x14ac:dyDescent="0.25">
      <c r="A941" s="16"/>
      <c r="B941" s="17"/>
      <c r="C941" s="17"/>
      <c r="D941" s="17"/>
      <c r="E941" s="19"/>
      <c r="F941" s="19"/>
      <c r="G941" s="17"/>
      <c r="H941" s="17"/>
      <c r="I941" s="17"/>
      <c r="J941" s="17"/>
      <c r="K941" s="17"/>
      <c r="L941" s="17"/>
      <c r="M941" s="17"/>
      <c r="N941" s="17"/>
      <c r="O941" s="17"/>
    </row>
    <row r="942" spans="1:15" x14ac:dyDescent="0.25">
      <c r="A942" s="16"/>
      <c r="B942" s="17"/>
      <c r="C942" s="17"/>
      <c r="D942" s="17"/>
      <c r="E942" s="19"/>
      <c r="F942" s="19"/>
      <c r="G942" s="17"/>
      <c r="H942" s="17"/>
      <c r="I942" s="17"/>
      <c r="J942" s="17"/>
      <c r="K942" s="17"/>
      <c r="L942" s="17"/>
      <c r="M942" s="17"/>
      <c r="N942" s="17"/>
      <c r="O942" s="17"/>
    </row>
    <row r="943" spans="1:15" x14ac:dyDescent="0.25">
      <c r="A943" s="16"/>
      <c r="B943" s="17"/>
      <c r="C943" s="17"/>
      <c r="D943" s="17"/>
      <c r="E943" s="19"/>
      <c r="F943" s="19"/>
      <c r="G943" s="17"/>
      <c r="H943" s="17"/>
      <c r="I943" s="17"/>
      <c r="J943" s="17"/>
      <c r="K943" s="17"/>
      <c r="L943" s="17"/>
      <c r="M943" s="17"/>
      <c r="N943" s="17"/>
      <c r="O943" s="17"/>
    </row>
    <row r="944" spans="1:15" x14ac:dyDescent="0.25">
      <c r="A944" s="16"/>
      <c r="B944" s="17"/>
      <c r="C944" s="17"/>
      <c r="D944" s="17"/>
      <c r="E944" s="19"/>
      <c r="F944" s="19"/>
      <c r="G944" s="17"/>
      <c r="H944" s="17"/>
      <c r="I944" s="17"/>
      <c r="J944" s="17"/>
      <c r="K944" s="17"/>
      <c r="L944" s="17"/>
      <c r="M944" s="17"/>
      <c r="N944" s="17"/>
      <c r="O944" s="17"/>
    </row>
    <row r="945" spans="1:15" x14ac:dyDescent="0.25">
      <c r="A945" s="16"/>
      <c r="B945" s="17"/>
      <c r="C945" s="17"/>
      <c r="D945" s="17"/>
      <c r="E945" s="19"/>
      <c r="F945" s="19"/>
      <c r="G945" s="17"/>
      <c r="H945" s="17"/>
      <c r="I945" s="17"/>
      <c r="J945" s="17"/>
      <c r="K945" s="17"/>
      <c r="L945" s="17"/>
      <c r="M945" s="17"/>
      <c r="N945" s="17"/>
      <c r="O945" s="17"/>
    </row>
    <row r="946" spans="1:15" x14ac:dyDescent="0.25">
      <c r="A946" s="16"/>
      <c r="B946" s="17"/>
      <c r="C946" s="17"/>
      <c r="D946" s="17"/>
      <c r="E946" s="19"/>
      <c r="F946" s="19"/>
      <c r="G946" s="17"/>
      <c r="H946" s="17"/>
      <c r="I946" s="17"/>
      <c r="J946" s="17"/>
      <c r="K946" s="17"/>
      <c r="L946" s="17"/>
      <c r="M946" s="17"/>
      <c r="N946" s="17"/>
      <c r="O946" s="17"/>
    </row>
    <row r="947" spans="1:15" x14ac:dyDescent="0.25">
      <c r="A947" s="16"/>
      <c r="B947" s="17"/>
      <c r="C947" s="17"/>
      <c r="D947" s="17"/>
      <c r="E947" s="19"/>
      <c r="F947" s="19"/>
      <c r="G947" s="17"/>
      <c r="H947" s="17"/>
      <c r="I947" s="17"/>
      <c r="J947" s="17"/>
      <c r="K947" s="17"/>
      <c r="L947" s="17"/>
      <c r="M947" s="17"/>
      <c r="N947" s="17"/>
      <c r="O947" s="17"/>
    </row>
    <row r="948" spans="1:15" x14ac:dyDescent="0.25">
      <c r="A948" s="16"/>
      <c r="B948" s="17"/>
      <c r="C948" s="17"/>
      <c r="D948" s="17"/>
      <c r="E948" s="19"/>
      <c r="F948" s="19"/>
      <c r="G948" s="17"/>
      <c r="H948" s="17"/>
      <c r="I948" s="17"/>
      <c r="J948" s="17"/>
      <c r="K948" s="17"/>
      <c r="L948" s="17"/>
      <c r="M948" s="17"/>
      <c r="N948" s="17"/>
      <c r="O948" s="17"/>
    </row>
    <row r="949" spans="1:15" x14ac:dyDescent="0.25">
      <c r="A949" s="16"/>
      <c r="B949" s="17"/>
      <c r="C949" s="17"/>
      <c r="D949" s="17"/>
      <c r="E949" s="19"/>
      <c r="F949" s="19"/>
      <c r="G949" s="17"/>
      <c r="H949" s="17"/>
      <c r="I949" s="17"/>
      <c r="J949" s="17"/>
      <c r="K949" s="17"/>
      <c r="L949" s="17"/>
      <c r="M949" s="17"/>
      <c r="N949" s="17"/>
      <c r="O949" s="17"/>
    </row>
    <row r="950" spans="1:15" x14ac:dyDescent="0.25">
      <c r="A950" s="16"/>
      <c r="B950" s="17"/>
      <c r="C950" s="17"/>
      <c r="D950" s="17"/>
      <c r="E950" s="19"/>
      <c r="F950" s="19"/>
      <c r="G950" s="17"/>
      <c r="H950" s="17"/>
      <c r="I950" s="17"/>
      <c r="J950" s="17"/>
      <c r="K950" s="17"/>
      <c r="L950" s="17"/>
      <c r="M950" s="17"/>
      <c r="N950" s="17"/>
      <c r="O950" s="17"/>
    </row>
    <row r="951" spans="1:15" x14ac:dyDescent="0.25">
      <c r="A951" s="16"/>
      <c r="B951" s="17"/>
      <c r="C951" s="17"/>
      <c r="D951" s="17"/>
      <c r="E951" s="19"/>
      <c r="F951" s="19"/>
      <c r="G951" s="17"/>
      <c r="H951" s="17"/>
      <c r="I951" s="17"/>
      <c r="J951" s="17"/>
      <c r="K951" s="17"/>
      <c r="L951" s="17"/>
      <c r="M951" s="17"/>
      <c r="N951" s="17"/>
      <c r="O951" s="17"/>
    </row>
    <row r="952" spans="1:15" x14ac:dyDescent="0.25">
      <c r="A952" s="16"/>
      <c r="B952" s="17"/>
      <c r="C952" s="17"/>
      <c r="D952" s="17"/>
      <c r="E952" s="19"/>
      <c r="F952" s="19"/>
      <c r="G952" s="17"/>
      <c r="H952" s="17"/>
      <c r="I952" s="17"/>
      <c r="J952" s="17"/>
      <c r="K952" s="17"/>
      <c r="L952" s="17"/>
      <c r="M952" s="17"/>
      <c r="N952" s="17"/>
      <c r="O952" s="17"/>
    </row>
    <row r="953" spans="1:15" x14ac:dyDescent="0.25">
      <c r="A953" s="16"/>
      <c r="B953" s="17"/>
      <c r="C953" s="17"/>
      <c r="D953" s="17"/>
      <c r="E953" s="19"/>
      <c r="F953" s="19"/>
      <c r="G953" s="17"/>
      <c r="H953" s="17"/>
      <c r="I953" s="17"/>
      <c r="J953" s="17"/>
      <c r="K953" s="17"/>
      <c r="L953" s="17"/>
      <c r="M953" s="17"/>
      <c r="N953" s="17"/>
      <c r="O953" s="17"/>
    </row>
    <row r="954" spans="1:15" x14ac:dyDescent="0.25">
      <c r="A954" s="16"/>
      <c r="B954" s="17"/>
      <c r="C954" s="17"/>
      <c r="D954" s="17"/>
      <c r="E954" s="19"/>
      <c r="F954" s="19"/>
      <c r="G954" s="17"/>
      <c r="H954" s="17"/>
      <c r="I954" s="17"/>
      <c r="J954" s="17"/>
      <c r="K954" s="17"/>
      <c r="L954" s="17"/>
      <c r="M954" s="17"/>
      <c r="N954" s="17"/>
      <c r="O954" s="17"/>
    </row>
    <row r="955" spans="1:15" x14ac:dyDescent="0.25">
      <c r="A955" s="16"/>
      <c r="B955" s="17"/>
      <c r="C955" s="17"/>
      <c r="D955" s="17"/>
      <c r="E955" s="19"/>
      <c r="F955" s="19"/>
      <c r="G955" s="17"/>
      <c r="H955" s="17"/>
      <c r="I955" s="17"/>
      <c r="J955" s="17"/>
      <c r="K955" s="17"/>
      <c r="L955" s="17"/>
      <c r="M955" s="17"/>
      <c r="N955" s="17"/>
      <c r="O955" s="17"/>
    </row>
    <row r="956" spans="1:15" x14ac:dyDescent="0.25">
      <c r="A956" s="16"/>
      <c r="B956" s="17"/>
      <c r="C956" s="17"/>
      <c r="D956" s="17"/>
      <c r="E956" s="19"/>
      <c r="F956" s="19"/>
      <c r="G956" s="17"/>
      <c r="H956" s="17"/>
      <c r="I956" s="17"/>
      <c r="J956" s="17"/>
      <c r="K956" s="17"/>
      <c r="L956" s="17"/>
      <c r="M956" s="17"/>
      <c r="N956" s="17"/>
      <c r="O956" s="17"/>
    </row>
    <row r="957" spans="1:15" x14ac:dyDescent="0.25">
      <c r="A957" s="16"/>
      <c r="B957" s="17"/>
      <c r="C957" s="17"/>
      <c r="D957" s="17"/>
      <c r="E957" s="19"/>
      <c r="F957" s="19"/>
      <c r="G957" s="17"/>
      <c r="H957" s="17"/>
      <c r="I957" s="17"/>
      <c r="J957" s="17"/>
      <c r="K957" s="17"/>
      <c r="L957" s="17"/>
      <c r="M957" s="17"/>
      <c r="N957" s="17"/>
      <c r="O957" s="17"/>
    </row>
    <row r="958" spans="1:15" x14ac:dyDescent="0.25">
      <c r="A958" s="16"/>
      <c r="B958" s="17"/>
      <c r="C958" s="17"/>
      <c r="D958" s="17"/>
      <c r="E958" s="19"/>
      <c r="F958" s="19"/>
      <c r="G958" s="17"/>
      <c r="H958" s="17"/>
      <c r="I958" s="17"/>
      <c r="J958" s="17"/>
      <c r="K958" s="17"/>
      <c r="L958" s="17"/>
      <c r="M958" s="17"/>
      <c r="N958" s="17"/>
      <c r="O958" s="17"/>
    </row>
    <row r="959" spans="1:15" x14ac:dyDescent="0.25">
      <c r="A959" s="16"/>
      <c r="B959" s="17"/>
      <c r="C959" s="17"/>
      <c r="D959" s="17"/>
      <c r="E959" s="19"/>
      <c r="F959" s="19"/>
      <c r="G959" s="17"/>
      <c r="H959" s="17"/>
      <c r="I959" s="17"/>
      <c r="J959" s="17"/>
      <c r="K959" s="17"/>
      <c r="L959" s="17"/>
      <c r="M959" s="17"/>
      <c r="N959" s="17"/>
      <c r="O959" s="17"/>
    </row>
    <row r="960" spans="1:15" x14ac:dyDescent="0.25">
      <c r="A960" s="16"/>
      <c r="B960" s="17"/>
      <c r="C960" s="17"/>
      <c r="D960" s="17"/>
      <c r="E960" s="19"/>
      <c r="F960" s="19"/>
      <c r="G960" s="17"/>
      <c r="H960" s="17"/>
      <c r="I960" s="17"/>
      <c r="J960" s="17"/>
      <c r="K960" s="17"/>
      <c r="L960" s="17"/>
      <c r="M960" s="17"/>
      <c r="N960" s="17"/>
      <c r="O960" s="17"/>
    </row>
    <row r="961" spans="1:15" x14ac:dyDescent="0.25">
      <c r="A961" s="16"/>
      <c r="B961" s="17"/>
      <c r="C961" s="17"/>
      <c r="D961" s="17"/>
      <c r="E961" s="19"/>
      <c r="F961" s="19"/>
      <c r="G961" s="17"/>
      <c r="H961" s="17"/>
      <c r="I961" s="17"/>
      <c r="J961" s="17"/>
      <c r="K961" s="17"/>
      <c r="L961" s="17"/>
      <c r="M961" s="17"/>
      <c r="N961" s="17"/>
      <c r="O961" s="17"/>
    </row>
    <row r="962" spans="1:15" x14ac:dyDescent="0.25">
      <c r="A962" s="16"/>
      <c r="B962" s="17"/>
      <c r="C962" s="17"/>
      <c r="D962" s="17"/>
      <c r="E962" s="19"/>
      <c r="F962" s="19"/>
      <c r="G962" s="17"/>
      <c r="H962" s="17"/>
      <c r="I962" s="17"/>
      <c r="J962" s="17"/>
      <c r="K962" s="17"/>
      <c r="L962" s="17"/>
      <c r="M962" s="17"/>
      <c r="N962" s="17"/>
      <c r="O962" s="17"/>
    </row>
    <row r="963" spans="1:15" x14ac:dyDescent="0.25">
      <c r="A963" s="16"/>
      <c r="B963" s="17"/>
      <c r="C963" s="17"/>
      <c r="D963" s="17"/>
      <c r="E963" s="19"/>
      <c r="F963" s="19"/>
      <c r="G963" s="17"/>
      <c r="H963" s="17"/>
      <c r="I963" s="17"/>
      <c r="J963" s="17"/>
      <c r="K963" s="17"/>
      <c r="L963" s="17"/>
      <c r="M963" s="17"/>
      <c r="N963" s="17"/>
      <c r="O963" s="17"/>
    </row>
    <row r="964" spans="1:15" x14ac:dyDescent="0.25">
      <c r="A964" s="16"/>
      <c r="B964" s="17"/>
      <c r="C964" s="17"/>
      <c r="D964" s="17"/>
      <c r="E964" s="19"/>
      <c r="F964" s="19"/>
      <c r="G964" s="17"/>
      <c r="H964" s="17"/>
      <c r="I964" s="17"/>
      <c r="J964" s="17"/>
      <c r="K964" s="17"/>
      <c r="L964" s="17"/>
      <c r="M964" s="17"/>
      <c r="N964" s="17"/>
      <c r="O964" s="17"/>
    </row>
    <row r="965" spans="1:15" x14ac:dyDescent="0.25">
      <c r="A965" s="16"/>
      <c r="B965" s="17"/>
      <c r="C965" s="17"/>
      <c r="D965" s="17"/>
      <c r="E965" s="19"/>
      <c r="F965" s="19"/>
      <c r="G965" s="17"/>
      <c r="H965" s="17"/>
      <c r="I965" s="17"/>
      <c r="J965" s="17"/>
      <c r="K965" s="17"/>
      <c r="L965" s="17"/>
      <c r="M965" s="17"/>
      <c r="N965" s="17"/>
      <c r="O965" s="17"/>
    </row>
    <row r="966" spans="1:15" x14ac:dyDescent="0.25">
      <c r="A966" s="16"/>
      <c r="B966" s="17"/>
      <c r="C966" s="17"/>
      <c r="D966" s="17"/>
      <c r="E966" s="19"/>
      <c r="F966" s="19"/>
      <c r="G966" s="17"/>
      <c r="H966" s="17"/>
      <c r="I966" s="17"/>
      <c r="J966" s="17"/>
      <c r="K966" s="17"/>
      <c r="L966" s="17"/>
      <c r="M966" s="17"/>
      <c r="N966" s="17"/>
      <c r="O966" s="17"/>
    </row>
    <row r="967" spans="1:15" x14ac:dyDescent="0.25">
      <c r="A967" s="16"/>
      <c r="B967" s="17"/>
      <c r="C967" s="17"/>
      <c r="D967" s="17"/>
      <c r="E967" s="19"/>
      <c r="F967" s="19"/>
      <c r="G967" s="17"/>
      <c r="H967" s="17"/>
      <c r="I967" s="17"/>
      <c r="J967" s="17"/>
      <c r="K967" s="17"/>
      <c r="L967" s="17"/>
      <c r="M967" s="17"/>
      <c r="N967" s="17"/>
      <c r="O967" s="17"/>
    </row>
    <row r="968" spans="1:15" x14ac:dyDescent="0.25">
      <c r="A968" s="16"/>
      <c r="B968" s="17"/>
      <c r="C968" s="17"/>
      <c r="D968" s="17"/>
      <c r="E968" s="19"/>
      <c r="F968" s="19"/>
      <c r="G968" s="17"/>
      <c r="H968" s="17"/>
      <c r="I968" s="17"/>
      <c r="J968" s="17"/>
      <c r="K968" s="17"/>
      <c r="L968" s="17"/>
      <c r="M968" s="17"/>
      <c r="N968" s="17"/>
      <c r="O968" s="17"/>
    </row>
    <row r="969" spans="1:15" x14ac:dyDescent="0.25">
      <c r="A969" s="16"/>
      <c r="B969" s="17"/>
      <c r="C969" s="17"/>
      <c r="D969" s="17"/>
      <c r="E969" s="19"/>
      <c r="F969" s="19"/>
      <c r="G969" s="17"/>
      <c r="H969" s="17"/>
      <c r="I969" s="17"/>
      <c r="J969" s="17"/>
      <c r="K969" s="17"/>
      <c r="L969" s="17"/>
      <c r="M969" s="17"/>
      <c r="N969" s="17"/>
      <c r="O969" s="17"/>
    </row>
    <row r="970" spans="1:15" x14ac:dyDescent="0.25">
      <c r="A970" s="16"/>
      <c r="B970" s="17"/>
      <c r="C970" s="17"/>
      <c r="D970" s="17"/>
      <c r="E970" s="19"/>
      <c r="F970" s="19"/>
      <c r="G970" s="17"/>
      <c r="H970" s="17"/>
      <c r="I970" s="17"/>
      <c r="J970" s="17"/>
      <c r="K970" s="17"/>
      <c r="L970" s="17"/>
      <c r="M970" s="17"/>
      <c r="N970" s="17"/>
      <c r="O970" s="17"/>
    </row>
    <row r="971" spans="1:15" x14ac:dyDescent="0.25">
      <c r="A971" s="16"/>
      <c r="B971" s="17"/>
      <c r="C971" s="17"/>
      <c r="D971" s="17"/>
      <c r="E971" s="19"/>
      <c r="F971" s="19"/>
      <c r="G971" s="17"/>
      <c r="H971" s="17"/>
      <c r="I971" s="17"/>
      <c r="J971" s="17"/>
      <c r="K971" s="17"/>
      <c r="L971" s="17"/>
      <c r="M971" s="17"/>
      <c r="N971" s="17"/>
      <c r="O971" s="17"/>
    </row>
    <row r="972" spans="1:15" x14ac:dyDescent="0.25">
      <c r="A972" s="16"/>
      <c r="B972" s="17"/>
      <c r="C972" s="17"/>
      <c r="D972" s="17"/>
      <c r="E972" s="19"/>
      <c r="F972" s="19"/>
      <c r="G972" s="17"/>
      <c r="H972" s="17"/>
      <c r="I972" s="17"/>
      <c r="J972" s="17"/>
      <c r="K972" s="17"/>
      <c r="L972" s="17"/>
      <c r="M972" s="17"/>
      <c r="N972" s="17"/>
      <c r="O972" s="17"/>
    </row>
    <row r="973" spans="1:15" x14ac:dyDescent="0.25">
      <c r="A973" s="16"/>
      <c r="B973" s="17"/>
      <c r="C973" s="17"/>
      <c r="D973" s="17"/>
      <c r="E973" s="19"/>
      <c r="F973" s="19"/>
      <c r="G973" s="17"/>
      <c r="H973" s="17"/>
      <c r="I973" s="17"/>
      <c r="J973" s="17"/>
      <c r="K973" s="17"/>
      <c r="L973" s="17"/>
      <c r="M973" s="17"/>
      <c r="N973" s="17"/>
      <c r="O973" s="17"/>
    </row>
    <row r="974" spans="1:15" x14ac:dyDescent="0.25">
      <c r="A974" s="16"/>
      <c r="B974" s="17"/>
      <c r="C974" s="17"/>
      <c r="D974" s="17"/>
      <c r="E974" s="19"/>
      <c r="F974" s="19"/>
      <c r="G974" s="17"/>
      <c r="H974" s="17"/>
      <c r="I974" s="17"/>
      <c r="J974" s="17"/>
      <c r="K974" s="17"/>
      <c r="L974" s="17"/>
      <c r="M974" s="17"/>
      <c r="N974" s="17"/>
      <c r="O974" s="17"/>
    </row>
    <row r="975" spans="1:15" x14ac:dyDescent="0.25">
      <c r="A975" s="16"/>
      <c r="B975" s="17"/>
      <c r="C975" s="17"/>
      <c r="D975" s="17"/>
      <c r="E975" s="19"/>
      <c r="F975" s="19"/>
      <c r="G975" s="17"/>
      <c r="H975" s="17"/>
      <c r="I975" s="17"/>
      <c r="J975" s="17"/>
      <c r="K975" s="17"/>
      <c r="L975" s="17"/>
      <c r="M975" s="17"/>
      <c r="N975" s="17"/>
      <c r="O975" s="17"/>
    </row>
    <row r="976" spans="1:15" x14ac:dyDescent="0.25">
      <c r="A976" s="16"/>
      <c r="B976" s="17"/>
      <c r="C976" s="17"/>
      <c r="D976" s="17"/>
      <c r="E976" s="19"/>
      <c r="F976" s="19"/>
      <c r="G976" s="17"/>
      <c r="H976" s="17"/>
      <c r="I976" s="17"/>
      <c r="J976" s="17"/>
      <c r="K976" s="17"/>
      <c r="L976" s="17"/>
      <c r="M976" s="17"/>
      <c r="N976" s="17"/>
      <c r="O976" s="17"/>
    </row>
    <row r="977" spans="1:15" x14ac:dyDescent="0.25">
      <c r="A977" s="16"/>
      <c r="B977" s="17"/>
      <c r="C977" s="17"/>
      <c r="D977" s="17"/>
      <c r="E977" s="19"/>
      <c r="F977" s="19"/>
      <c r="G977" s="17"/>
      <c r="H977" s="17"/>
      <c r="I977" s="17"/>
      <c r="J977" s="17"/>
      <c r="K977" s="17"/>
      <c r="L977" s="17"/>
      <c r="M977" s="17"/>
      <c r="N977" s="17"/>
      <c r="O977" s="17"/>
    </row>
    <row r="978" spans="1:15" x14ac:dyDescent="0.25">
      <c r="A978" s="16"/>
      <c r="B978" s="17"/>
      <c r="C978" s="17"/>
      <c r="D978" s="17"/>
      <c r="E978" s="19"/>
      <c r="F978" s="19"/>
      <c r="G978" s="17"/>
      <c r="H978" s="17"/>
      <c r="I978" s="17"/>
      <c r="J978" s="17"/>
      <c r="K978" s="17"/>
      <c r="L978" s="17"/>
      <c r="M978" s="17"/>
      <c r="N978" s="17"/>
      <c r="O978" s="17"/>
    </row>
    <row r="979" spans="1:15" x14ac:dyDescent="0.25">
      <c r="A979" s="16"/>
      <c r="B979" s="17"/>
      <c r="C979" s="17"/>
      <c r="D979" s="17"/>
      <c r="E979" s="19"/>
      <c r="F979" s="19"/>
      <c r="G979" s="17"/>
      <c r="H979" s="17"/>
      <c r="I979" s="17"/>
      <c r="J979" s="17"/>
      <c r="K979" s="17"/>
      <c r="L979" s="17"/>
      <c r="M979" s="17"/>
      <c r="N979" s="17"/>
      <c r="O979" s="17"/>
    </row>
    <row r="980" spans="1:15" x14ac:dyDescent="0.25">
      <c r="A980" s="16"/>
      <c r="B980" s="17"/>
      <c r="C980" s="17"/>
      <c r="D980" s="17"/>
      <c r="E980" s="19"/>
      <c r="F980" s="19"/>
      <c r="G980" s="17"/>
      <c r="H980" s="17"/>
      <c r="I980" s="17"/>
      <c r="J980" s="17"/>
      <c r="K980" s="17"/>
      <c r="L980" s="17"/>
      <c r="M980" s="17"/>
      <c r="N980" s="17"/>
      <c r="O980" s="17"/>
    </row>
    <row r="981" spans="1:15" x14ac:dyDescent="0.25">
      <c r="A981" s="16"/>
      <c r="B981" s="17"/>
      <c r="C981" s="17"/>
      <c r="D981" s="17"/>
      <c r="E981" s="19"/>
      <c r="F981" s="19"/>
      <c r="G981" s="17"/>
      <c r="H981" s="17"/>
      <c r="I981" s="17"/>
      <c r="J981" s="17"/>
      <c r="K981" s="17"/>
      <c r="L981" s="17"/>
      <c r="M981" s="17"/>
      <c r="N981" s="17"/>
      <c r="O981" s="17"/>
    </row>
    <row r="982" spans="1:15" x14ac:dyDescent="0.25">
      <c r="A982" s="16"/>
      <c r="B982" s="17"/>
      <c r="C982" s="17"/>
      <c r="D982" s="17"/>
      <c r="E982" s="19"/>
      <c r="F982" s="19"/>
      <c r="G982" s="17"/>
      <c r="H982" s="17"/>
      <c r="I982" s="17"/>
      <c r="J982" s="17"/>
      <c r="K982" s="17"/>
      <c r="L982" s="17"/>
      <c r="M982" s="17"/>
      <c r="N982" s="17"/>
      <c r="O982" s="17"/>
    </row>
    <row r="983" spans="1:15" x14ac:dyDescent="0.25">
      <c r="A983" s="16"/>
      <c r="B983" s="17"/>
      <c r="C983" s="17"/>
      <c r="D983" s="17"/>
      <c r="E983" s="19"/>
      <c r="F983" s="19"/>
      <c r="G983" s="17"/>
      <c r="H983" s="17"/>
      <c r="I983" s="17"/>
      <c r="J983" s="17"/>
      <c r="K983" s="17"/>
      <c r="L983" s="17"/>
      <c r="M983" s="17"/>
      <c r="N983" s="17"/>
      <c r="O983" s="17"/>
    </row>
    <row r="984" spans="1:15" x14ac:dyDescent="0.25">
      <c r="A984" s="16"/>
      <c r="B984" s="17"/>
      <c r="C984" s="17"/>
      <c r="D984" s="17"/>
      <c r="E984" s="19"/>
      <c r="F984" s="19"/>
      <c r="G984" s="17"/>
      <c r="H984" s="17"/>
      <c r="I984" s="17"/>
      <c r="J984" s="17"/>
      <c r="K984" s="17"/>
      <c r="L984" s="17"/>
      <c r="M984" s="17"/>
      <c r="N984" s="17"/>
      <c r="O984" s="17"/>
    </row>
    <row r="985" spans="1:15" x14ac:dyDescent="0.25">
      <c r="A985" s="16"/>
      <c r="B985" s="17"/>
      <c r="C985" s="17"/>
      <c r="D985" s="17"/>
      <c r="E985" s="19"/>
      <c r="F985" s="19"/>
      <c r="G985" s="17"/>
      <c r="H985" s="17"/>
      <c r="I985" s="17"/>
      <c r="J985" s="17"/>
      <c r="K985" s="17"/>
      <c r="L985" s="17"/>
      <c r="M985" s="17"/>
      <c r="N985" s="17"/>
      <c r="O985" s="17"/>
    </row>
  </sheetData>
  <hyperlinks>
    <hyperlink ref="E1" location="Contents!A1" display="Contents" xr:uid="{DB93D011-75B2-417F-931D-353B752F5ED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6994-4DA4-4AB7-838B-B9608B45E542}">
  <sheetPr codeName="Sheet1"/>
  <dimension ref="A1:J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3" style="74" customWidth="1"/>
    <col min="2" max="2" width="27.85546875" style="74" customWidth="1"/>
    <col min="3" max="3" width="7.85546875" style="62" bestFit="1" customWidth="1"/>
    <col min="4" max="4" width="8.7109375" style="62" bestFit="1" customWidth="1"/>
    <col min="5" max="5" width="7.85546875" style="62" bestFit="1" customWidth="1"/>
    <col min="6" max="7" width="8.42578125" style="62" bestFit="1" customWidth="1"/>
    <col min="8" max="8" width="8.7109375" style="62" bestFit="1" customWidth="1"/>
    <col min="9" max="16384" width="9.140625" style="62"/>
  </cols>
  <sheetData>
    <row r="1" spans="1:10" s="77" customFormat="1" ht="15.75" thickBot="1" x14ac:dyDescent="0.3">
      <c r="A1" s="7"/>
      <c r="B1" s="7"/>
      <c r="C1" s="76" t="s">
        <v>309</v>
      </c>
      <c r="D1" s="76" t="s">
        <v>308</v>
      </c>
      <c r="E1" s="76" t="s">
        <v>307</v>
      </c>
      <c r="F1" s="76" t="s">
        <v>306</v>
      </c>
      <c r="G1" s="76" t="s">
        <v>305</v>
      </c>
      <c r="H1" s="76" t="s">
        <v>2</v>
      </c>
      <c r="J1" s="18" t="s">
        <v>189</v>
      </c>
    </row>
    <row r="2" spans="1:10" ht="15.75" thickTop="1" x14ac:dyDescent="0.25">
      <c r="A2" s="64"/>
      <c r="B2" s="64" t="s">
        <v>304</v>
      </c>
      <c r="C2" s="70">
        <v>0</v>
      </c>
      <c r="D2" s="70">
        <v>5000</v>
      </c>
      <c r="E2" s="70">
        <v>0</v>
      </c>
      <c r="F2" s="70">
        <v>0</v>
      </c>
      <c r="G2" s="70">
        <v>0</v>
      </c>
      <c r="H2" s="70">
        <f t="shared" ref="H2:H33" si="0">ROUND(SUM(C2:G2),5)</f>
        <v>5000</v>
      </c>
    </row>
    <row r="3" spans="1:10" x14ac:dyDescent="0.25">
      <c r="A3" s="64"/>
      <c r="B3" s="64" t="s">
        <v>6856</v>
      </c>
      <c r="C3" s="70">
        <v>300</v>
      </c>
      <c r="D3" s="70">
        <v>0</v>
      </c>
      <c r="E3" s="70">
        <v>0</v>
      </c>
      <c r="F3" s="70">
        <v>0</v>
      </c>
      <c r="G3" s="70">
        <v>0</v>
      </c>
      <c r="H3" s="70">
        <f t="shared" si="0"/>
        <v>300</v>
      </c>
    </row>
    <row r="4" spans="1:10" x14ac:dyDescent="0.25">
      <c r="A4" s="64"/>
      <c r="B4" s="64" t="s">
        <v>6857</v>
      </c>
      <c r="C4" s="70">
        <v>1000</v>
      </c>
      <c r="D4" s="70">
        <v>0</v>
      </c>
      <c r="E4" s="70">
        <v>0</v>
      </c>
      <c r="F4" s="70">
        <v>0</v>
      </c>
      <c r="G4" s="70">
        <v>0</v>
      </c>
      <c r="H4" s="70">
        <f t="shared" si="0"/>
        <v>1000</v>
      </c>
    </row>
    <row r="5" spans="1:10" x14ac:dyDescent="0.25">
      <c r="A5" s="64"/>
      <c r="B5" s="64" t="s">
        <v>303</v>
      </c>
      <c r="C5" s="70">
        <v>0</v>
      </c>
      <c r="D5" s="70">
        <v>2538.5</v>
      </c>
      <c r="E5" s="70">
        <v>0</v>
      </c>
      <c r="F5" s="70">
        <v>0</v>
      </c>
      <c r="G5" s="70">
        <v>0</v>
      </c>
      <c r="H5" s="70">
        <f t="shared" si="0"/>
        <v>2538.5</v>
      </c>
    </row>
    <row r="6" spans="1:10" x14ac:dyDescent="0.25">
      <c r="A6" s="64"/>
      <c r="B6" s="64" t="s">
        <v>302</v>
      </c>
      <c r="C6" s="70">
        <v>0</v>
      </c>
      <c r="D6" s="70">
        <v>0</v>
      </c>
      <c r="E6" s="70">
        <v>0</v>
      </c>
      <c r="F6" s="70">
        <v>0</v>
      </c>
      <c r="G6" s="70">
        <v>-17562.77</v>
      </c>
      <c r="H6" s="70">
        <f t="shared" si="0"/>
        <v>-17562.77</v>
      </c>
    </row>
    <row r="7" spans="1:10" x14ac:dyDescent="0.25">
      <c r="A7" s="64"/>
      <c r="B7" s="64" t="s">
        <v>301</v>
      </c>
      <c r="C7" s="70">
        <v>5000</v>
      </c>
      <c r="D7" s="70">
        <v>0</v>
      </c>
      <c r="E7" s="70">
        <v>0</v>
      </c>
      <c r="F7" s="70">
        <v>0</v>
      </c>
      <c r="G7" s="70">
        <v>0</v>
      </c>
      <c r="H7" s="70">
        <f t="shared" si="0"/>
        <v>5000</v>
      </c>
    </row>
    <row r="8" spans="1:10" x14ac:dyDescent="0.25">
      <c r="A8" s="64"/>
      <c r="B8" s="64" t="s">
        <v>300</v>
      </c>
      <c r="C8" s="70">
        <v>0</v>
      </c>
      <c r="D8" s="70">
        <v>0</v>
      </c>
      <c r="E8" s="70">
        <v>0</v>
      </c>
      <c r="F8" s="70">
        <v>0</v>
      </c>
      <c r="G8" s="70">
        <v>5000</v>
      </c>
      <c r="H8" s="70">
        <f t="shared" si="0"/>
        <v>5000</v>
      </c>
    </row>
    <row r="9" spans="1:10" x14ac:dyDescent="0.25">
      <c r="A9" s="64"/>
      <c r="B9" s="64" t="s">
        <v>299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f t="shared" si="0"/>
        <v>0</v>
      </c>
    </row>
    <row r="10" spans="1:10" x14ac:dyDescent="0.25">
      <c r="A10" s="64"/>
      <c r="B10" s="64" t="s">
        <v>298</v>
      </c>
      <c r="C10" s="70">
        <v>0</v>
      </c>
      <c r="D10" s="70">
        <v>0</v>
      </c>
      <c r="E10" s="70">
        <v>0</v>
      </c>
      <c r="F10" s="70">
        <v>0</v>
      </c>
      <c r="G10" s="70">
        <v>5000</v>
      </c>
      <c r="H10" s="70">
        <f t="shared" si="0"/>
        <v>5000</v>
      </c>
    </row>
    <row r="11" spans="1:10" x14ac:dyDescent="0.25">
      <c r="A11" s="64"/>
      <c r="B11" s="64" t="s">
        <v>297</v>
      </c>
      <c r="C11" s="70">
        <v>0</v>
      </c>
      <c r="D11" s="70">
        <v>0</v>
      </c>
      <c r="E11" s="70">
        <v>0</v>
      </c>
      <c r="F11" s="70">
        <v>0</v>
      </c>
      <c r="G11" s="70">
        <v>3200</v>
      </c>
      <c r="H11" s="70">
        <f t="shared" si="0"/>
        <v>3200</v>
      </c>
    </row>
    <row r="12" spans="1:10" x14ac:dyDescent="0.25">
      <c r="A12" s="64"/>
      <c r="B12" s="64" t="s">
        <v>296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f t="shared" si="0"/>
        <v>0</v>
      </c>
    </row>
    <row r="13" spans="1:10" x14ac:dyDescent="0.25">
      <c r="A13" s="64"/>
      <c r="B13" s="64" t="s">
        <v>295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f t="shared" si="0"/>
        <v>0</v>
      </c>
    </row>
    <row r="14" spans="1:10" x14ac:dyDescent="0.25">
      <c r="A14" s="64"/>
      <c r="B14" s="64" t="s">
        <v>6858</v>
      </c>
      <c r="C14" s="70">
        <v>0</v>
      </c>
      <c r="D14" s="70">
        <v>1107.81</v>
      </c>
      <c r="E14" s="70">
        <v>0</v>
      </c>
      <c r="F14" s="70">
        <v>0</v>
      </c>
      <c r="G14" s="70">
        <v>0</v>
      </c>
      <c r="H14" s="70">
        <f t="shared" si="0"/>
        <v>1107.81</v>
      </c>
    </row>
    <row r="15" spans="1:10" x14ac:dyDescent="0.25">
      <c r="A15" s="64"/>
      <c r="B15" s="64" t="s">
        <v>6859</v>
      </c>
      <c r="C15" s="70">
        <v>1602.41</v>
      </c>
      <c r="D15" s="70">
        <v>0</v>
      </c>
      <c r="E15" s="70">
        <v>0</v>
      </c>
      <c r="F15" s="70">
        <v>0</v>
      </c>
      <c r="G15" s="70">
        <v>0</v>
      </c>
      <c r="H15" s="70">
        <f t="shared" si="0"/>
        <v>1602.41</v>
      </c>
    </row>
    <row r="16" spans="1:10" x14ac:dyDescent="0.25">
      <c r="A16" s="64"/>
      <c r="B16" s="64" t="s">
        <v>294</v>
      </c>
      <c r="C16" s="70">
        <v>0</v>
      </c>
      <c r="D16" s="70">
        <v>0</v>
      </c>
      <c r="E16" s="70">
        <v>0</v>
      </c>
      <c r="F16" s="70">
        <v>0</v>
      </c>
      <c r="G16" s="70">
        <v>3000</v>
      </c>
      <c r="H16" s="70">
        <f t="shared" si="0"/>
        <v>3000</v>
      </c>
    </row>
    <row r="17" spans="1:8" x14ac:dyDescent="0.25">
      <c r="A17" s="64"/>
      <c r="B17" s="64" t="s">
        <v>293</v>
      </c>
      <c r="C17" s="70">
        <v>5000</v>
      </c>
      <c r="D17" s="70">
        <v>0</v>
      </c>
      <c r="E17" s="70">
        <v>0</v>
      </c>
      <c r="F17" s="70">
        <v>0</v>
      </c>
      <c r="G17" s="70">
        <v>0</v>
      </c>
      <c r="H17" s="70">
        <f t="shared" si="0"/>
        <v>5000</v>
      </c>
    </row>
    <row r="18" spans="1:8" x14ac:dyDescent="0.25">
      <c r="A18" s="64"/>
      <c r="B18" s="64" t="s">
        <v>291</v>
      </c>
      <c r="C18" s="70">
        <v>0</v>
      </c>
      <c r="D18" s="70">
        <v>0</v>
      </c>
      <c r="E18" s="70">
        <v>0</v>
      </c>
      <c r="F18" s="70">
        <v>11500</v>
      </c>
      <c r="G18" s="70">
        <v>0</v>
      </c>
      <c r="H18" s="70">
        <f t="shared" si="0"/>
        <v>11500</v>
      </c>
    </row>
    <row r="19" spans="1:8" x14ac:dyDescent="0.25">
      <c r="A19" s="64"/>
      <c r="B19" s="64" t="s">
        <v>290</v>
      </c>
      <c r="C19" s="70">
        <v>0</v>
      </c>
      <c r="D19" s="70">
        <v>5000</v>
      </c>
      <c r="E19" s="70">
        <v>0</v>
      </c>
      <c r="F19" s="70">
        <v>0</v>
      </c>
      <c r="G19" s="70">
        <v>0</v>
      </c>
      <c r="H19" s="70">
        <f t="shared" si="0"/>
        <v>5000</v>
      </c>
    </row>
    <row r="20" spans="1:8" x14ac:dyDescent="0.25">
      <c r="A20" s="64"/>
      <c r="B20" s="64" t="s">
        <v>289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f t="shared" si="0"/>
        <v>0</v>
      </c>
    </row>
    <row r="21" spans="1:8" x14ac:dyDescent="0.25">
      <c r="A21" s="64"/>
      <c r="B21" s="64" t="s">
        <v>6860</v>
      </c>
      <c r="C21" s="70">
        <v>1107.81</v>
      </c>
      <c r="D21" s="70">
        <v>0</v>
      </c>
      <c r="E21" s="70">
        <v>0</v>
      </c>
      <c r="F21" s="70">
        <v>0</v>
      </c>
      <c r="G21" s="70">
        <v>0</v>
      </c>
      <c r="H21" s="70">
        <f t="shared" si="0"/>
        <v>1107.81</v>
      </c>
    </row>
    <row r="22" spans="1:8" x14ac:dyDescent="0.25">
      <c r="A22" s="64"/>
      <c r="B22" s="64" t="s">
        <v>6689</v>
      </c>
      <c r="C22" s="70">
        <v>0</v>
      </c>
      <c r="D22" s="70">
        <v>25000</v>
      </c>
      <c r="E22" s="70">
        <v>0</v>
      </c>
      <c r="F22" s="70">
        <v>0</v>
      </c>
      <c r="G22" s="70">
        <v>0</v>
      </c>
      <c r="H22" s="70">
        <f t="shared" si="0"/>
        <v>25000</v>
      </c>
    </row>
    <row r="23" spans="1:8" x14ac:dyDescent="0.25">
      <c r="A23" s="64"/>
      <c r="B23" s="64" t="s">
        <v>288</v>
      </c>
      <c r="C23" s="70">
        <v>0</v>
      </c>
      <c r="D23" s="70">
        <v>0</v>
      </c>
      <c r="E23" s="70">
        <v>0</v>
      </c>
      <c r="F23" s="70">
        <v>0</v>
      </c>
      <c r="G23" s="70">
        <v>750</v>
      </c>
      <c r="H23" s="70">
        <f t="shared" si="0"/>
        <v>750</v>
      </c>
    </row>
    <row r="24" spans="1:8" x14ac:dyDescent="0.25">
      <c r="A24" s="64"/>
      <c r="B24" s="64" t="s">
        <v>287</v>
      </c>
      <c r="C24" s="70">
        <v>0</v>
      </c>
      <c r="D24" s="70">
        <v>0</v>
      </c>
      <c r="E24" s="70">
        <v>0</v>
      </c>
      <c r="F24" s="70">
        <v>0</v>
      </c>
      <c r="G24" s="70">
        <v>5000</v>
      </c>
      <c r="H24" s="70">
        <f t="shared" si="0"/>
        <v>5000</v>
      </c>
    </row>
    <row r="25" spans="1:8" x14ac:dyDescent="0.25">
      <c r="A25" s="64"/>
      <c r="B25" s="64" t="s">
        <v>286</v>
      </c>
      <c r="C25" s="70">
        <v>0</v>
      </c>
      <c r="D25" s="70">
        <v>0</v>
      </c>
      <c r="E25" s="70">
        <v>0</v>
      </c>
      <c r="F25" s="70">
        <v>0</v>
      </c>
      <c r="G25" s="70">
        <v>76.319999999999993</v>
      </c>
      <c r="H25" s="70">
        <f t="shared" si="0"/>
        <v>76.319999999999993</v>
      </c>
    </row>
    <row r="26" spans="1:8" x14ac:dyDescent="0.25">
      <c r="A26" s="64"/>
      <c r="B26" s="64" t="s">
        <v>285</v>
      </c>
      <c r="C26" s="70">
        <v>0</v>
      </c>
      <c r="D26" s="70">
        <v>0</v>
      </c>
      <c r="E26" s="70">
        <v>3717.53</v>
      </c>
      <c r="F26" s="70">
        <v>0</v>
      </c>
      <c r="G26" s="70">
        <v>0</v>
      </c>
      <c r="H26" s="70">
        <f t="shared" si="0"/>
        <v>3717.53</v>
      </c>
    </row>
    <row r="27" spans="1:8" x14ac:dyDescent="0.25">
      <c r="A27" s="64"/>
      <c r="B27" s="64" t="s">
        <v>284</v>
      </c>
      <c r="C27" s="70">
        <v>0</v>
      </c>
      <c r="D27" s="70">
        <v>0</v>
      </c>
      <c r="E27" s="70">
        <v>0</v>
      </c>
      <c r="F27" s="70">
        <v>25000</v>
      </c>
      <c r="G27" s="70">
        <v>0</v>
      </c>
      <c r="H27" s="70">
        <f t="shared" si="0"/>
        <v>25000</v>
      </c>
    </row>
    <row r="28" spans="1:8" x14ac:dyDescent="0.25">
      <c r="A28" s="64"/>
      <c r="B28" s="64" t="s">
        <v>283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f t="shared" si="0"/>
        <v>0</v>
      </c>
    </row>
    <row r="29" spans="1:8" x14ac:dyDescent="0.25">
      <c r="A29" s="64"/>
      <c r="B29" s="64" t="s">
        <v>282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f t="shared" si="0"/>
        <v>0</v>
      </c>
    </row>
    <row r="30" spans="1:8" x14ac:dyDescent="0.25">
      <c r="A30" s="64"/>
      <c r="B30" s="64" t="s">
        <v>281</v>
      </c>
      <c r="C30" s="70">
        <v>0</v>
      </c>
      <c r="D30" s="70">
        <v>0</v>
      </c>
      <c r="E30" s="70">
        <v>0</v>
      </c>
      <c r="F30" s="70">
        <v>0</v>
      </c>
      <c r="G30" s="70">
        <v>-2183.83</v>
      </c>
      <c r="H30" s="70">
        <f t="shared" si="0"/>
        <v>-2183.83</v>
      </c>
    </row>
    <row r="31" spans="1:8" x14ac:dyDescent="0.25">
      <c r="A31" s="64"/>
      <c r="B31" s="64" t="s">
        <v>280</v>
      </c>
      <c r="C31" s="70">
        <v>0</v>
      </c>
      <c r="D31" s="70">
        <v>0</v>
      </c>
      <c r="E31" s="70">
        <v>0</v>
      </c>
      <c r="F31" s="70">
        <v>0</v>
      </c>
      <c r="G31" s="70">
        <v>91.45</v>
      </c>
      <c r="H31" s="70">
        <f t="shared" si="0"/>
        <v>91.45</v>
      </c>
    </row>
    <row r="32" spans="1:8" x14ac:dyDescent="0.25">
      <c r="A32" s="64"/>
      <c r="B32" s="64" t="s">
        <v>1042</v>
      </c>
      <c r="C32" s="70">
        <v>0</v>
      </c>
      <c r="D32" s="70">
        <v>2500</v>
      </c>
      <c r="E32" s="70">
        <v>0</v>
      </c>
      <c r="F32" s="70">
        <v>0</v>
      </c>
      <c r="G32" s="70">
        <v>0</v>
      </c>
      <c r="H32" s="70">
        <f t="shared" si="0"/>
        <v>2500</v>
      </c>
    </row>
    <row r="33" spans="1:8" x14ac:dyDescent="0.25">
      <c r="A33" s="64"/>
      <c r="B33" s="64" t="s">
        <v>6861</v>
      </c>
      <c r="C33" s="70">
        <v>500</v>
      </c>
      <c r="D33" s="70">
        <v>0</v>
      </c>
      <c r="E33" s="70">
        <v>0</v>
      </c>
      <c r="F33" s="70">
        <v>0</v>
      </c>
      <c r="G33" s="70">
        <v>0</v>
      </c>
      <c r="H33" s="70">
        <f t="shared" si="0"/>
        <v>500</v>
      </c>
    </row>
    <row r="34" spans="1:8" x14ac:dyDescent="0.25">
      <c r="A34" s="64"/>
      <c r="B34" s="64" t="s">
        <v>278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f t="shared" ref="H34:H65" si="1">ROUND(SUM(C34:G34),5)</f>
        <v>0</v>
      </c>
    </row>
    <row r="35" spans="1:8" x14ac:dyDescent="0.25">
      <c r="A35" s="64"/>
      <c r="B35" s="64" t="s">
        <v>277</v>
      </c>
      <c r="C35" s="70">
        <v>0</v>
      </c>
      <c r="D35" s="70">
        <v>5000</v>
      </c>
      <c r="E35" s="70">
        <v>0</v>
      </c>
      <c r="F35" s="70">
        <v>0</v>
      </c>
      <c r="G35" s="70">
        <v>0</v>
      </c>
      <c r="H35" s="70">
        <f t="shared" si="1"/>
        <v>5000</v>
      </c>
    </row>
    <row r="36" spans="1:8" x14ac:dyDescent="0.25">
      <c r="A36" s="64"/>
      <c r="B36" s="64" t="s">
        <v>276</v>
      </c>
      <c r="C36" s="70">
        <v>0</v>
      </c>
      <c r="D36" s="70">
        <v>0</v>
      </c>
      <c r="E36" s="70">
        <v>0</v>
      </c>
      <c r="F36" s="70">
        <v>0</v>
      </c>
      <c r="G36" s="70">
        <v>5000</v>
      </c>
      <c r="H36" s="70">
        <f t="shared" si="1"/>
        <v>5000</v>
      </c>
    </row>
    <row r="37" spans="1:8" x14ac:dyDescent="0.25">
      <c r="A37" s="64"/>
      <c r="B37" s="64" t="s">
        <v>275</v>
      </c>
      <c r="C37" s="70">
        <v>0</v>
      </c>
      <c r="D37" s="70">
        <v>0</v>
      </c>
      <c r="E37" s="70">
        <v>0</v>
      </c>
      <c r="F37" s="70">
        <v>0</v>
      </c>
      <c r="G37" s="70">
        <v>5000</v>
      </c>
      <c r="H37" s="70">
        <f t="shared" si="1"/>
        <v>5000</v>
      </c>
    </row>
    <row r="38" spans="1:8" x14ac:dyDescent="0.25">
      <c r="A38" s="64"/>
      <c r="B38" s="64" t="s">
        <v>274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f t="shared" si="1"/>
        <v>0</v>
      </c>
    </row>
    <row r="39" spans="1:8" x14ac:dyDescent="0.25">
      <c r="A39" s="64"/>
      <c r="B39" s="64" t="s">
        <v>272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f t="shared" si="1"/>
        <v>0</v>
      </c>
    </row>
    <row r="40" spans="1:8" x14ac:dyDescent="0.25">
      <c r="A40" s="64"/>
      <c r="B40" s="64" t="s">
        <v>271</v>
      </c>
      <c r="C40" s="70">
        <v>0</v>
      </c>
      <c r="D40" s="70">
        <v>0</v>
      </c>
      <c r="E40" s="70">
        <v>0</v>
      </c>
      <c r="F40" s="70">
        <v>25000</v>
      </c>
      <c r="G40" s="70">
        <v>0</v>
      </c>
      <c r="H40" s="70">
        <f t="shared" si="1"/>
        <v>25000</v>
      </c>
    </row>
    <row r="41" spans="1:8" x14ac:dyDescent="0.25">
      <c r="A41" s="64"/>
      <c r="B41" s="64" t="s">
        <v>270</v>
      </c>
      <c r="C41" s="70">
        <v>0</v>
      </c>
      <c r="D41" s="70">
        <v>0</v>
      </c>
      <c r="E41" s="70">
        <v>0</v>
      </c>
      <c r="F41" s="70">
        <v>0</v>
      </c>
      <c r="G41" s="70">
        <v>20000</v>
      </c>
      <c r="H41" s="70">
        <f t="shared" si="1"/>
        <v>20000</v>
      </c>
    </row>
    <row r="42" spans="1:8" x14ac:dyDescent="0.25">
      <c r="A42" s="64"/>
      <c r="B42" s="64" t="s">
        <v>269</v>
      </c>
      <c r="C42" s="70">
        <v>0</v>
      </c>
      <c r="D42" s="70">
        <v>46107.48</v>
      </c>
      <c r="E42" s="70">
        <v>0</v>
      </c>
      <c r="F42" s="70">
        <v>0</v>
      </c>
      <c r="G42" s="70">
        <v>-2300</v>
      </c>
      <c r="H42" s="70">
        <f t="shared" si="1"/>
        <v>43807.48</v>
      </c>
    </row>
    <row r="43" spans="1:8" x14ac:dyDescent="0.25">
      <c r="A43" s="64"/>
      <c r="B43" s="64" t="s">
        <v>268</v>
      </c>
      <c r="C43" s="70">
        <v>0</v>
      </c>
      <c r="D43" s="70">
        <v>0</v>
      </c>
      <c r="E43" s="70">
        <v>0</v>
      </c>
      <c r="F43" s="70">
        <v>4500</v>
      </c>
      <c r="G43" s="70">
        <v>0</v>
      </c>
      <c r="H43" s="70">
        <f t="shared" si="1"/>
        <v>4500</v>
      </c>
    </row>
    <row r="44" spans="1:8" x14ac:dyDescent="0.25">
      <c r="A44" s="64"/>
      <c r="B44" s="64" t="s">
        <v>267</v>
      </c>
      <c r="C44" s="70">
        <v>1000</v>
      </c>
      <c r="D44" s="70">
        <v>0</v>
      </c>
      <c r="E44" s="70">
        <v>0</v>
      </c>
      <c r="F44" s="70">
        <v>15000</v>
      </c>
      <c r="G44" s="70">
        <v>0</v>
      </c>
      <c r="H44" s="70">
        <f t="shared" si="1"/>
        <v>16000</v>
      </c>
    </row>
    <row r="45" spans="1:8" x14ac:dyDescent="0.25">
      <c r="A45" s="64"/>
      <c r="B45" s="64" t="s">
        <v>266</v>
      </c>
      <c r="C45" s="70">
        <v>0</v>
      </c>
      <c r="D45" s="70">
        <v>25000</v>
      </c>
      <c r="E45" s="70">
        <v>22129.95</v>
      </c>
      <c r="F45" s="70">
        <v>0</v>
      </c>
      <c r="G45" s="70">
        <v>0</v>
      </c>
      <c r="H45" s="70">
        <f t="shared" si="1"/>
        <v>47129.95</v>
      </c>
    </row>
    <row r="46" spans="1:8" x14ac:dyDescent="0.25">
      <c r="A46" s="64"/>
      <c r="B46" s="64" t="s">
        <v>265</v>
      </c>
      <c r="C46" s="70">
        <v>0</v>
      </c>
      <c r="D46" s="70">
        <v>0</v>
      </c>
      <c r="E46" s="70">
        <v>0</v>
      </c>
      <c r="F46" s="70">
        <v>0</v>
      </c>
      <c r="G46" s="70">
        <v>900</v>
      </c>
      <c r="H46" s="70">
        <f t="shared" si="1"/>
        <v>900</v>
      </c>
    </row>
    <row r="47" spans="1:8" x14ac:dyDescent="0.25">
      <c r="A47" s="64"/>
      <c r="B47" s="64" t="s">
        <v>264</v>
      </c>
      <c r="C47" s="70">
        <v>0</v>
      </c>
      <c r="D47" s="70">
        <v>0</v>
      </c>
      <c r="E47" s="70">
        <v>0</v>
      </c>
      <c r="F47" s="70">
        <v>0</v>
      </c>
      <c r="G47" s="70">
        <v>1306.44</v>
      </c>
      <c r="H47" s="70">
        <f t="shared" si="1"/>
        <v>1306.44</v>
      </c>
    </row>
    <row r="48" spans="1:8" x14ac:dyDescent="0.25">
      <c r="A48" s="64"/>
      <c r="B48" s="64" t="s">
        <v>263</v>
      </c>
      <c r="C48" s="70">
        <v>0</v>
      </c>
      <c r="D48" s="70">
        <v>0</v>
      </c>
      <c r="E48" s="70">
        <v>0</v>
      </c>
      <c r="F48" s="70">
        <v>5703</v>
      </c>
      <c r="G48" s="70">
        <v>0</v>
      </c>
      <c r="H48" s="70">
        <f t="shared" si="1"/>
        <v>5703</v>
      </c>
    </row>
    <row r="49" spans="1:8" x14ac:dyDescent="0.25">
      <c r="A49" s="64"/>
      <c r="B49" s="64" t="s">
        <v>262</v>
      </c>
      <c r="C49" s="70">
        <v>0</v>
      </c>
      <c r="D49" s="70">
        <v>0</v>
      </c>
      <c r="E49" s="70">
        <v>0</v>
      </c>
      <c r="F49" s="70">
        <v>15000</v>
      </c>
      <c r="G49" s="70">
        <v>0</v>
      </c>
      <c r="H49" s="70">
        <f t="shared" si="1"/>
        <v>15000</v>
      </c>
    </row>
    <row r="50" spans="1:8" x14ac:dyDescent="0.25">
      <c r="A50" s="64"/>
      <c r="B50" s="64" t="s">
        <v>6862</v>
      </c>
      <c r="C50" s="70">
        <v>0</v>
      </c>
      <c r="D50" s="70">
        <v>25000</v>
      </c>
      <c r="E50" s="70">
        <v>0</v>
      </c>
      <c r="F50" s="70">
        <v>0</v>
      </c>
      <c r="G50" s="70">
        <v>0</v>
      </c>
      <c r="H50" s="70">
        <f t="shared" si="1"/>
        <v>25000</v>
      </c>
    </row>
    <row r="51" spans="1:8" x14ac:dyDescent="0.25">
      <c r="A51" s="64"/>
      <c r="B51" s="64" t="s">
        <v>6863</v>
      </c>
      <c r="C51" s="70">
        <v>0</v>
      </c>
      <c r="D51" s="70">
        <v>0</v>
      </c>
      <c r="E51" s="70">
        <v>0</v>
      </c>
      <c r="F51" s="70">
        <v>0</v>
      </c>
      <c r="G51" s="70">
        <v>6401</v>
      </c>
      <c r="H51" s="70">
        <f t="shared" si="1"/>
        <v>6401</v>
      </c>
    </row>
    <row r="52" spans="1:8" x14ac:dyDescent="0.25">
      <c r="A52" s="64"/>
      <c r="B52" s="64" t="s">
        <v>6864</v>
      </c>
      <c r="C52" s="70">
        <v>0</v>
      </c>
      <c r="D52" s="70">
        <v>1200</v>
      </c>
      <c r="E52" s="70">
        <v>0</v>
      </c>
      <c r="F52" s="70">
        <v>0</v>
      </c>
      <c r="G52" s="70">
        <v>0</v>
      </c>
      <c r="H52" s="70">
        <f t="shared" si="1"/>
        <v>1200</v>
      </c>
    </row>
    <row r="53" spans="1:8" x14ac:dyDescent="0.25">
      <c r="A53" s="64"/>
      <c r="B53" s="64" t="s">
        <v>261</v>
      </c>
      <c r="C53" s="70">
        <v>0</v>
      </c>
      <c r="D53" s="70">
        <v>0</v>
      </c>
      <c r="E53" s="70">
        <v>1155.55</v>
      </c>
      <c r="F53" s="70">
        <v>0</v>
      </c>
      <c r="G53" s="70">
        <v>0</v>
      </c>
      <c r="H53" s="70">
        <f t="shared" si="1"/>
        <v>1155.55</v>
      </c>
    </row>
    <row r="54" spans="1:8" x14ac:dyDescent="0.25">
      <c r="A54" s="64"/>
      <c r="B54" s="64" t="s">
        <v>260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f t="shared" si="1"/>
        <v>0</v>
      </c>
    </row>
    <row r="55" spans="1:8" x14ac:dyDescent="0.25">
      <c r="A55" s="64"/>
      <c r="B55" s="64" t="s">
        <v>259</v>
      </c>
      <c r="C55" s="70">
        <v>0</v>
      </c>
      <c r="D55" s="70">
        <v>0</v>
      </c>
      <c r="E55" s="70">
        <v>0</v>
      </c>
      <c r="F55" s="70">
        <v>0</v>
      </c>
      <c r="G55" s="70">
        <v>995</v>
      </c>
      <c r="H55" s="70">
        <f t="shared" si="1"/>
        <v>995</v>
      </c>
    </row>
    <row r="56" spans="1:8" x14ac:dyDescent="0.25">
      <c r="A56" s="64"/>
      <c r="B56" s="64" t="s">
        <v>6865</v>
      </c>
      <c r="C56" s="70">
        <v>5000</v>
      </c>
      <c r="D56" s="70">
        <v>0</v>
      </c>
      <c r="E56" s="70">
        <v>0</v>
      </c>
      <c r="F56" s="70">
        <v>0</v>
      </c>
      <c r="G56" s="70">
        <v>0</v>
      </c>
      <c r="H56" s="70">
        <f t="shared" si="1"/>
        <v>5000</v>
      </c>
    </row>
    <row r="57" spans="1:8" x14ac:dyDescent="0.25">
      <c r="A57" s="64"/>
      <c r="B57" s="64" t="s">
        <v>258</v>
      </c>
      <c r="C57" s="70">
        <v>0</v>
      </c>
      <c r="D57" s="70">
        <v>0</v>
      </c>
      <c r="E57" s="70">
        <v>0</v>
      </c>
      <c r="F57" s="70">
        <v>-25000</v>
      </c>
      <c r="G57" s="70">
        <v>0</v>
      </c>
      <c r="H57" s="70">
        <f t="shared" si="1"/>
        <v>-25000</v>
      </c>
    </row>
    <row r="58" spans="1:8" x14ac:dyDescent="0.25">
      <c r="A58" s="64"/>
      <c r="B58" s="64" t="s">
        <v>257</v>
      </c>
      <c r="C58" s="70">
        <v>0</v>
      </c>
      <c r="D58" s="70">
        <v>0</v>
      </c>
      <c r="E58" s="70">
        <v>0</v>
      </c>
      <c r="F58" s="70">
        <v>0</v>
      </c>
      <c r="G58" s="70">
        <v>-3000</v>
      </c>
      <c r="H58" s="70">
        <f t="shared" si="1"/>
        <v>-3000</v>
      </c>
    </row>
    <row r="59" spans="1:8" ht="15.75" thickBot="1" x14ac:dyDescent="0.3">
      <c r="A59" s="64"/>
      <c r="B59" s="64" t="s">
        <v>6866</v>
      </c>
      <c r="C59" s="70">
        <v>0</v>
      </c>
      <c r="D59" s="70">
        <v>29000</v>
      </c>
      <c r="E59" s="70">
        <v>0</v>
      </c>
      <c r="F59" s="70">
        <v>0</v>
      </c>
      <c r="G59" s="70">
        <v>0</v>
      </c>
      <c r="H59" s="70">
        <f t="shared" si="1"/>
        <v>29000</v>
      </c>
    </row>
    <row r="60" spans="1:8" s="74" customFormat="1" ht="12" thickBot="1" x14ac:dyDescent="0.25">
      <c r="A60" s="64" t="s">
        <v>2</v>
      </c>
      <c r="B60" s="64"/>
      <c r="C60" s="73">
        <f>ROUND(SUM(C2:C59),5)</f>
        <v>20510.22</v>
      </c>
      <c r="D60" s="73">
        <f>ROUND(SUM(D2:D59),5)</f>
        <v>172453.79</v>
      </c>
      <c r="E60" s="73">
        <f>ROUND(SUM(E2:E59),5)</f>
        <v>27003.03</v>
      </c>
      <c r="F60" s="73">
        <f>ROUND(SUM(F2:F59),5)</f>
        <v>76703</v>
      </c>
      <c r="G60" s="73">
        <f>ROUND(SUM(G2:G59),5)</f>
        <v>36673.61</v>
      </c>
      <c r="H60" s="73">
        <f t="shared" si="1"/>
        <v>333343.65000000002</v>
      </c>
    </row>
    <row r="61" spans="1:8" ht="15.75" thickTop="1" x14ac:dyDescent="0.25"/>
  </sheetData>
  <hyperlinks>
    <hyperlink ref="J1" location="Contents!A1" display="Contents" xr:uid="{49FD53AF-5BC5-464C-89F0-012765AD0523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466725</xdr:colOff>
                <xdr:row>0</xdr:row>
                <xdr:rowOff>171450</xdr:rowOff>
              </to>
            </anchor>
          </controlPr>
        </control>
      </mc:Choice>
      <mc:Fallback>
        <control shapeId="8193" r:id="rId3" name="TextBox1"/>
      </mc:Fallback>
    </mc:AlternateContent>
    <mc:AlternateContent xmlns:mc="http://schemas.openxmlformats.org/markup-compatibility/2006">
      <mc:Choice Requires="x14">
        <control shapeId="8194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466725</xdr:colOff>
                <xdr:row>0</xdr:row>
                <xdr:rowOff>171450</xdr:rowOff>
              </to>
            </anchor>
          </controlPr>
        </control>
      </mc:Choice>
      <mc:Fallback>
        <control shapeId="8194" r:id="rId5" name="TextBox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22E2-DB04-488F-9BAB-64E976528082}">
  <sheetPr codeName="Sheet5"/>
  <dimension ref="A1:J57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3" style="74" customWidth="1"/>
    <col min="2" max="2" width="30.42578125" style="74" customWidth="1"/>
    <col min="3" max="4" width="8.42578125" style="62" bestFit="1" customWidth="1"/>
    <col min="5" max="6" width="5.85546875" style="62" bestFit="1" customWidth="1"/>
    <col min="7" max="7" width="7" style="62" bestFit="1" customWidth="1"/>
    <col min="8" max="8" width="8.7109375" style="62" bestFit="1" customWidth="1"/>
    <col min="9" max="16384" width="9.140625" style="62"/>
  </cols>
  <sheetData>
    <row r="1" spans="1:10" s="77" customFormat="1" ht="15.75" thickBot="1" x14ac:dyDescent="0.3">
      <c r="A1" s="7"/>
      <c r="B1" s="7"/>
      <c r="C1" s="76" t="s">
        <v>309</v>
      </c>
      <c r="D1" s="76" t="s">
        <v>308</v>
      </c>
      <c r="E1" s="76" t="s">
        <v>307</v>
      </c>
      <c r="F1" s="76" t="s">
        <v>306</v>
      </c>
      <c r="G1" s="76" t="s">
        <v>305</v>
      </c>
      <c r="H1" s="76" t="s">
        <v>2</v>
      </c>
      <c r="J1" s="18" t="s">
        <v>189</v>
      </c>
    </row>
    <row r="2" spans="1:10" ht="15.75" thickTop="1" x14ac:dyDescent="0.25">
      <c r="A2" s="64"/>
      <c r="B2" s="64" t="s">
        <v>312</v>
      </c>
      <c r="C2" s="70">
        <v>0</v>
      </c>
      <c r="D2" s="70">
        <v>0</v>
      </c>
      <c r="E2" s="70">
        <v>0</v>
      </c>
      <c r="F2" s="70">
        <v>0</v>
      </c>
      <c r="G2" s="70">
        <v>941.5</v>
      </c>
      <c r="H2" s="70">
        <f t="shared" ref="H2:H33" si="0">ROUND(SUM(C2:G2),5)</f>
        <v>941.5</v>
      </c>
    </row>
    <row r="3" spans="1:10" x14ac:dyDescent="0.25">
      <c r="A3" s="64"/>
      <c r="B3" s="64" t="s">
        <v>6855</v>
      </c>
      <c r="C3" s="70">
        <v>0</v>
      </c>
      <c r="D3" s="70">
        <v>-250</v>
      </c>
      <c r="E3" s="70">
        <v>0</v>
      </c>
      <c r="F3" s="70">
        <v>0</v>
      </c>
      <c r="G3" s="70">
        <v>0</v>
      </c>
      <c r="H3" s="70">
        <f t="shared" si="0"/>
        <v>-250</v>
      </c>
    </row>
    <row r="4" spans="1:10" x14ac:dyDescent="0.25">
      <c r="A4" s="64"/>
      <c r="B4" s="64" t="s">
        <v>6854</v>
      </c>
      <c r="C4" s="70">
        <v>21023.91</v>
      </c>
      <c r="D4" s="70">
        <v>0</v>
      </c>
      <c r="E4" s="70">
        <v>0</v>
      </c>
      <c r="F4" s="70">
        <v>0</v>
      </c>
      <c r="G4" s="70">
        <v>0</v>
      </c>
      <c r="H4" s="70">
        <f t="shared" si="0"/>
        <v>21023.91</v>
      </c>
    </row>
    <row r="5" spans="1:10" x14ac:dyDescent="0.25">
      <c r="A5" s="64"/>
      <c r="B5" s="64" t="s">
        <v>314</v>
      </c>
      <c r="C5" s="70">
        <v>1173</v>
      </c>
      <c r="D5" s="70">
        <v>0</v>
      </c>
      <c r="E5" s="70">
        <v>0</v>
      </c>
      <c r="F5" s="70">
        <v>0</v>
      </c>
      <c r="G5" s="70">
        <v>0</v>
      </c>
      <c r="H5" s="70">
        <f t="shared" si="0"/>
        <v>1173</v>
      </c>
    </row>
    <row r="6" spans="1:10" x14ac:dyDescent="0.25">
      <c r="A6" s="64"/>
      <c r="B6" s="64" t="s">
        <v>317</v>
      </c>
      <c r="C6" s="70">
        <v>596.54999999999995</v>
      </c>
      <c r="D6" s="70">
        <v>0</v>
      </c>
      <c r="E6" s="70">
        <v>0</v>
      </c>
      <c r="F6" s="70">
        <v>0</v>
      </c>
      <c r="G6" s="70">
        <v>0</v>
      </c>
      <c r="H6" s="70">
        <f t="shared" si="0"/>
        <v>596.54999999999995</v>
      </c>
    </row>
    <row r="7" spans="1:10" x14ac:dyDescent="0.25">
      <c r="A7" s="64"/>
      <c r="B7" s="64" t="s">
        <v>320</v>
      </c>
      <c r="C7" s="70">
        <v>0</v>
      </c>
      <c r="D7" s="70">
        <v>0</v>
      </c>
      <c r="E7" s="70">
        <v>0</v>
      </c>
      <c r="F7" s="70">
        <v>0</v>
      </c>
      <c r="G7" s="70">
        <v>42.09</v>
      </c>
      <c r="H7" s="70">
        <f t="shared" si="0"/>
        <v>42.09</v>
      </c>
    </row>
    <row r="8" spans="1:10" x14ac:dyDescent="0.25">
      <c r="A8" s="64"/>
      <c r="B8" s="64" t="s">
        <v>6640</v>
      </c>
      <c r="C8" s="70">
        <v>97.88</v>
      </c>
      <c r="D8" s="70">
        <v>50.15</v>
      </c>
      <c r="E8" s="70">
        <v>0</v>
      </c>
      <c r="F8" s="70">
        <v>0</v>
      </c>
      <c r="G8" s="70">
        <v>0</v>
      </c>
      <c r="H8" s="70">
        <f t="shared" si="0"/>
        <v>148.03</v>
      </c>
    </row>
    <row r="9" spans="1:10" x14ac:dyDescent="0.25">
      <c r="A9" s="64"/>
      <c r="B9" s="64" t="s">
        <v>323</v>
      </c>
      <c r="C9" s="70">
        <v>39.03</v>
      </c>
      <c r="D9" s="70">
        <v>0</v>
      </c>
      <c r="E9" s="70">
        <v>0</v>
      </c>
      <c r="F9" s="70">
        <v>0</v>
      </c>
      <c r="G9" s="70">
        <v>0</v>
      </c>
      <c r="H9" s="70">
        <f t="shared" si="0"/>
        <v>39.03</v>
      </c>
    </row>
    <row r="10" spans="1:10" x14ac:dyDescent="0.25">
      <c r="A10" s="64"/>
      <c r="B10" s="64" t="s">
        <v>324</v>
      </c>
      <c r="C10" s="70">
        <v>923.98</v>
      </c>
      <c r="D10" s="70">
        <v>0</v>
      </c>
      <c r="E10" s="70">
        <v>0</v>
      </c>
      <c r="F10" s="70">
        <v>0</v>
      </c>
      <c r="G10" s="70">
        <v>0</v>
      </c>
      <c r="H10" s="70">
        <f t="shared" si="0"/>
        <v>923.98</v>
      </c>
    </row>
    <row r="11" spans="1:10" x14ac:dyDescent="0.25">
      <c r="A11" s="64"/>
      <c r="B11" s="64" t="s">
        <v>325</v>
      </c>
      <c r="C11" s="70">
        <v>0</v>
      </c>
      <c r="D11" s="70">
        <v>0</v>
      </c>
      <c r="E11" s="70">
        <v>0</v>
      </c>
      <c r="F11" s="70">
        <v>0</v>
      </c>
      <c r="G11" s="70">
        <v>281.49</v>
      </c>
      <c r="H11" s="70">
        <f t="shared" si="0"/>
        <v>281.49</v>
      </c>
    </row>
    <row r="12" spans="1:10" x14ac:dyDescent="0.25">
      <c r="A12" s="64"/>
      <c r="B12" s="64" t="s">
        <v>4280</v>
      </c>
      <c r="C12" s="70">
        <v>23.54</v>
      </c>
      <c r="D12" s="70">
        <v>0</v>
      </c>
      <c r="E12" s="70">
        <v>0</v>
      </c>
      <c r="F12" s="70">
        <v>0</v>
      </c>
      <c r="G12" s="70">
        <v>0</v>
      </c>
      <c r="H12" s="70">
        <f t="shared" si="0"/>
        <v>23.54</v>
      </c>
    </row>
    <row r="13" spans="1:10" x14ac:dyDescent="0.25">
      <c r="A13" s="64"/>
      <c r="B13" s="64" t="s">
        <v>6789</v>
      </c>
      <c r="C13" s="70">
        <v>0</v>
      </c>
      <c r="D13" s="70">
        <v>275.82</v>
      </c>
      <c r="E13" s="70">
        <v>0</v>
      </c>
      <c r="F13" s="70">
        <v>0</v>
      </c>
      <c r="G13" s="70">
        <v>0</v>
      </c>
      <c r="H13" s="70">
        <f t="shared" si="0"/>
        <v>275.82</v>
      </c>
    </row>
    <row r="14" spans="1:10" x14ac:dyDescent="0.25">
      <c r="A14" s="64"/>
      <c r="B14" s="64" t="s">
        <v>5764</v>
      </c>
      <c r="C14" s="70">
        <v>0</v>
      </c>
      <c r="D14" s="70">
        <v>332.72</v>
      </c>
      <c r="E14" s="70">
        <v>0</v>
      </c>
      <c r="F14" s="70">
        <v>0</v>
      </c>
      <c r="G14" s="70">
        <v>0</v>
      </c>
      <c r="H14" s="70">
        <f t="shared" si="0"/>
        <v>332.72</v>
      </c>
    </row>
    <row r="15" spans="1:10" x14ac:dyDescent="0.25">
      <c r="A15" s="64"/>
      <c r="B15" s="64" t="s">
        <v>327</v>
      </c>
      <c r="C15" s="70">
        <v>0</v>
      </c>
      <c r="D15" s="70">
        <v>0</v>
      </c>
      <c r="E15" s="70">
        <v>0</v>
      </c>
      <c r="F15" s="70">
        <v>0</v>
      </c>
      <c r="G15" s="70">
        <v>220.08</v>
      </c>
      <c r="H15" s="70">
        <f t="shared" si="0"/>
        <v>220.08</v>
      </c>
    </row>
    <row r="16" spans="1:10" x14ac:dyDescent="0.25">
      <c r="A16" s="64"/>
      <c r="B16" s="64" t="s">
        <v>328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f t="shared" si="0"/>
        <v>0</v>
      </c>
    </row>
    <row r="17" spans="1:8" x14ac:dyDescent="0.25">
      <c r="A17" s="64"/>
      <c r="B17" s="64" t="s">
        <v>6853</v>
      </c>
      <c r="C17" s="70">
        <v>1062</v>
      </c>
      <c r="D17" s="70">
        <v>0</v>
      </c>
      <c r="E17" s="70">
        <v>0</v>
      </c>
      <c r="F17" s="70">
        <v>0</v>
      </c>
      <c r="G17" s="70">
        <v>0</v>
      </c>
      <c r="H17" s="70">
        <f t="shared" si="0"/>
        <v>1062</v>
      </c>
    </row>
    <row r="18" spans="1:8" x14ac:dyDescent="0.25">
      <c r="A18" s="64"/>
      <c r="B18" s="64" t="s">
        <v>329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f t="shared" si="0"/>
        <v>0</v>
      </c>
    </row>
    <row r="19" spans="1:8" x14ac:dyDescent="0.25">
      <c r="A19" s="64"/>
      <c r="B19" s="64" t="s">
        <v>330</v>
      </c>
      <c r="C19" s="70">
        <v>996.89</v>
      </c>
      <c r="D19" s="70">
        <v>0</v>
      </c>
      <c r="E19" s="70">
        <v>0</v>
      </c>
      <c r="F19" s="70">
        <v>0</v>
      </c>
      <c r="G19" s="70">
        <v>0</v>
      </c>
      <c r="H19" s="70">
        <f t="shared" si="0"/>
        <v>996.89</v>
      </c>
    </row>
    <row r="20" spans="1:8" x14ac:dyDescent="0.25">
      <c r="A20" s="64"/>
      <c r="B20" s="64" t="s">
        <v>6852</v>
      </c>
      <c r="C20" s="70">
        <v>0</v>
      </c>
      <c r="D20" s="70">
        <v>235</v>
      </c>
      <c r="E20" s="70">
        <v>0</v>
      </c>
      <c r="F20" s="70">
        <v>0</v>
      </c>
      <c r="G20" s="70">
        <v>0</v>
      </c>
      <c r="H20" s="70">
        <f t="shared" si="0"/>
        <v>235</v>
      </c>
    </row>
    <row r="21" spans="1:8" x14ac:dyDescent="0.25">
      <c r="A21" s="64"/>
      <c r="B21" s="64" t="s">
        <v>6851</v>
      </c>
      <c r="C21" s="70">
        <v>0</v>
      </c>
      <c r="D21" s="70">
        <v>-3375</v>
      </c>
      <c r="E21" s="70">
        <v>0</v>
      </c>
      <c r="F21" s="70">
        <v>0</v>
      </c>
      <c r="G21" s="70">
        <v>0</v>
      </c>
      <c r="H21" s="70">
        <f t="shared" si="0"/>
        <v>-3375</v>
      </c>
    </row>
    <row r="22" spans="1:8" x14ac:dyDescent="0.25">
      <c r="A22" s="64"/>
      <c r="B22" s="64" t="s">
        <v>6850</v>
      </c>
      <c r="C22" s="70">
        <v>-43216.89</v>
      </c>
      <c r="D22" s="70">
        <v>0</v>
      </c>
      <c r="E22" s="70">
        <v>0</v>
      </c>
      <c r="F22" s="70">
        <v>0</v>
      </c>
      <c r="G22" s="70">
        <v>0</v>
      </c>
      <c r="H22" s="70">
        <f t="shared" si="0"/>
        <v>-43216.89</v>
      </c>
    </row>
    <row r="23" spans="1:8" x14ac:dyDescent="0.25">
      <c r="A23" s="64"/>
      <c r="B23" s="64" t="s">
        <v>333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f t="shared" si="0"/>
        <v>0</v>
      </c>
    </row>
    <row r="24" spans="1:8" x14ac:dyDescent="0.25">
      <c r="A24" s="64"/>
      <c r="B24" s="64" t="s">
        <v>6849</v>
      </c>
      <c r="C24" s="70">
        <v>0</v>
      </c>
      <c r="D24" s="70">
        <v>706.71</v>
      </c>
      <c r="E24" s="70">
        <v>0</v>
      </c>
      <c r="F24" s="70">
        <v>0</v>
      </c>
      <c r="G24" s="70">
        <v>0</v>
      </c>
      <c r="H24" s="70">
        <f t="shared" si="0"/>
        <v>706.71</v>
      </c>
    </row>
    <row r="25" spans="1:8" x14ac:dyDescent="0.25">
      <c r="A25" s="64"/>
      <c r="B25" s="64" t="s">
        <v>334</v>
      </c>
      <c r="C25" s="70">
        <v>0</v>
      </c>
      <c r="D25" s="70">
        <v>-0.01</v>
      </c>
      <c r="E25" s="70">
        <v>0.01</v>
      </c>
      <c r="F25" s="70">
        <v>0</v>
      </c>
      <c r="G25" s="70">
        <v>0</v>
      </c>
      <c r="H25" s="70">
        <f t="shared" si="0"/>
        <v>0</v>
      </c>
    </row>
    <row r="26" spans="1:8" x14ac:dyDescent="0.25">
      <c r="A26" s="64"/>
      <c r="B26" s="64" t="s">
        <v>335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f t="shared" si="0"/>
        <v>0</v>
      </c>
    </row>
    <row r="27" spans="1:8" x14ac:dyDescent="0.25">
      <c r="A27" s="64"/>
      <c r="B27" s="64" t="s">
        <v>336</v>
      </c>
      <c r="C27" s="70">
        <v>0</v>
      </c>
      <c r="D27" s="70">
        <v>0</v>
      </c>
      <c r="E27" s="70">
        <v>0</v>
      </c>
      <c r="F27" s="70">
        <v>0</v>
      </c>
      <c r="G27" s="70">
        <v>50</v>
      </c>
      <c r="H27" s="70">
        <f t="shared" si="0"/>
        <v>50</v>
      </c>
    </row>
    <row r="28" spans="1:8" x14ac:dyDescent="0.25">
      <c r="A28" s="64"/>
      <c r="B28" s="64" t="s">
        <v>338</v>
      </c>
      <c r="C28" s="70">
        <v>0</v>
      </c>
      <c r="D28" s="70">
        <v>0</v>
      </c>
      <c r="E28" s="70">
        <v>0</v>
      </c>
      <c r="F28" s="70">
        <v>0</v>
      </c>
      <c r="G28" s="70">
        <v>25.77</v>
      </c>
      <c r="H28" s="70">
        <f t="shared" si="0"/>
        <v>25.77</v>
      </c>
    </row>
    <row r="29" spans="1:8" x14ac:dyDescent="0.25">
      <c r="A29" s="64"/>
      <c r="B29" s="64" t="s">
        <v>568</v>
      </c>
      <c r="C29" s="70">
        <v>0</v>
      </c>
      <c r="D29" s="70">
        <v>368.9</v>
      </c>
      <c r="E29" s="70">
        <v>0</v>
      </c>
      <c r="F29" s="70">
        <v>0</v>
      </c>
      <c r="G29" s="70">
        <v>0</v>
      </c>
      <c r="H29" s="70">
        <f t="shared" si="0"/>
        <v>368.9</v>
      </c>
    </row>
    <row r="30" spans="1:8" x14ac:dyDescent="0.25">
      <c r="A30" s="64"/>
      <c r="B30" s="64" t="s">
        <v>339</v>
      </c>
      <c r="C30" s="70">
        <v>0</v>
      </c>
      <c r="D30" s="70">
        <v>0</v>
      </c>
      <c r="E30" s="70">
        <v>0</v>
      </c>
      <c r="F30" s="70">
        <v>0</v>
      </c>
      <c r="G30" s="70">
        <v>1219.27</v>
      </c>
      <c r="H30" s="70">
        <f t="shared" si="0"/>
        <v>1219.27</v>
      </c>
    </row>
    <row r="31" spans="1:8" x14ac:dyDescent="0.25">
      <c r="A31" s="64"/>
      <c r="B31" s="64" t="s">
        <v>342</v>
      </c>
      <c r="C31" s="70">
        <v>0</v>
      </c>
      <c r="D31" s="70">
        <v>0</v>
      </c>
      <c r="E31" s="70">
        <v>0</v>
      </c>
      <c r="F31" s="70">
        <v>0</v>
      </c>
      <c r="G31" s="70">
        <v>-344.18</v>
      </c>
      <c r="H31" s="70">
        <f t="shared" si="0"/>
        <v>-344.18</v>
      </c>
    </row>
    <row r="32" spans="1:8" x14ac:dyDescent="0.25">
      <c r="A32" s="64"/>
      <c r="B32" s="64" t="s">
        <v>344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f t="shared" si="0"/>
        <v>0</v>
      </c>
    </row>
    <row r="33" spans="1:8" x14ac:dyDescent="0.25">
      <c r="A33" s="64"/>
      <c r="B33" s="64" t="s">
        <v>4997</v>
      </c>
      <c r="C33" s="70">
        <v>8100</v>
      </c>
      <c r="D33" s="70">
        <v>0</v>
      </c>
      <c r="E33" s="70">
        <v>0</v>
      </c>
      <c r="F33" s="70">
        <v>0</v>
      </c>
      <c r="G33" s="70">
        <v>0</v>
      </c>
      <c r="H33" s="70">
        <f t="shared" si="0"/>
        <v>8100</v>
      </c>
    </row>
    <row r="34" spans="1:8" x14ac:dyDescent="0.25">
      <c r="A34" s="64"/>
      <c r="B34" s="64" t="s">
        <v>347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f t="shared" ref="H34:H65" si="1">ROUND(SUM(C34:G34),5)</f>
        <v>0</v>
      </c>
    </row>
    <row r="35" spans="1:8" x14ac:dyDescent="0.25">
      <c r="A35" s="64"/>
      <c r="B35" s="64" t="s">
        <v>6848</v>
      </c>
      <c r="C35" s="70">
        <v>68358.31</v>
      </c>
      <c r="D35" s="70">
        <v>0</v>
      </c>
      <c r="E35" s="70">
        <v>0</v>
      </c>
      <c r="F35" s="70">
        <v>0</v>
      </c>
      <c r="G35" s="70">
        <v>0</v>
      </c>
      <c r="H35" s="70">
        <f t="shared" si="1"/>
        <v>68358.31</v>
      </c>
    </row>
    <row r="36" spans="1:8" x14ac:dyDescent="0.25">
      <c r="A36" s="64"/>
      <c r="B36" s="64" t="s">
        <v>349</v>
      </c>
      <c r="C36" s="70">
        <v>0</v>
      </c>
      <c r="D36" s="70">
        <v>22780</v>
      </c>
      <c r="E36" s="70">
        <v>0</v>
      </c>
      <c r="F36" s="70">
        <v>0</v>
      </c>
      <c r="G36" s="70">
        <v>0</v>
      </c>
      <c r="H36" s="70">
        <f t="shared" si="1"/>
        <v>22780</v>
      </c>
    </row>
    <row r="37" spans="1:8" x14ac:dyDescent="0.25">
      <c r="A37" s="64"/>
      <c r="B37" s="64" t="s">
        <v>350</v>
      </c>
      <c r="C37" s="70">
        <v>0</v>
      </c>
      <c r="D37" s="70">
        <v>0</v>
      </c>
      <c r="E37" s="70">
        <v>818.51</v>
      </c>
      <c r="F37" s="70">
        <v>0</v>
      </c>
      <c r="G37" s="70">
        <v>0</v>
      </c>
      <c r="H37" s="70">
        <f t="shared" si="1"/>
        <v>818.51</v>
      </c>
    </row>
    <row r="38" spans="1:8" x14ac:dyDescent="0.25">
      <c r="A38" s="64"/>
      <c r="B38" s="64" t="s">
        <v>352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f t="shared" si="1"/>
        <v>0</v>
      </c>
    </row>
    <row r="39" spans="1:8" x14ac:dyDescent="0.25">
      <c r="A39" s="64"/>
      <c r="B39" s="64" t="s">
        <v>354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f t="shared" si="1"/>
        <v>0</v>
      </c>
    </row>
    <row r="40" spans="1:8" x14ac:dyDescent="0.25">
      <c r="A40" s="64"/>
      <c r="B40" s="64" t="s">
        <v>355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f t="shared" si="1"/>
        <v>0</v>
      </c>
    </row>
    <row r="41" spans="1:8" x14ac:dyDescent="0.25">
      <c r="A41" s="64"/>
      <c r="B41" s="64" t="s">
        <v>358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f t="shared" si="1"/>
        <v>0</v>
      </c>
    </row>
    <row r="42" spans="1:8" x14ac:dyDescent="0.25">
      <c r="A42" s="64"/>
      <c r="B42" s="64" t="s">
        <v>6043</v>
      </c>
      <c r="C42" s="70">
        <v>0</v>
      </c>
      <c r="D42" s="70">
        <v>117.58</v>
      </c>
      <c r="E42" s="70">
        <v>0</v>
      </c>
      <c r="F42" s="70">
        <v>0</v>
      </c>
      <c r="G42" s="70">
        <v>0</v>
      </c>
      <c r="H42" s="70">
        <f t="shared" si="1"/>
        <v>117.58</v>
      </c>
    </row>
    <row r="43" spans="1:8" x14ac:dyDescent="0.25">
      <c r="A43" s="64"/>
      <c r="B43" s="64" t="s">
        <v>6645</v>
      </c>
      <c r="C43" s="70">
        <v>0</v>
      </c>
      <c r="D43" s="70">
        <v>-13685.47</v>
      </c>
      <c r="E43" s="70">
        <v>0</v>
      </c>
      <c r="F43" s="70">
        <v>0</v>
      </c>
      <c r="G43" s="70">
        <v>0</v>
      </c>
      <c r="H43" s="70">
        <f t="shared" si="1"/>
        <v>-13685.47</v>
      </c>
    </row>
    <row r="44" spans="1:8" x14ac:dyDescent="0.25">
      <c r="A44" s="64"/>
      <c r="B44" s="64" t="s">
        <v>2496</v>
      </c>
      <c r="C44" s="70">
        <v>6997.06</v>
      </c>
      <c r="D44" s="70">
        <v>856.53</v>
      </c>
      <c r="E44" s="70">
        <v>0</v>
      </c>
      <c r="F44" s="70">
        <v>0</v>
      </c>
      <c r="G44" s="70">
        <v>0</v>
      </c>
      <c r="H44" s="70">
        <f t="shared" si="1"/>
        <v>7853.59</v>
      </c>
    </row>
    <row r="45" spans="1:8" x14ac:dyDescent="0.25">
      <c r="A45" s="64"/>
      <c r="B45" s="64" t="s">
        <v>360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f t="shared" si="1"/>
        <v>0</v>
      </c>
    </row>
    <row r="46" spans="1:8" x14ac:dyDescent="0.25">
      <c r="A46" s="64"/>
      <c r="B46" s="64" t="s">
        <v>3995</v>
      </c>
      <c r="C46" s="70">
        <v>95.42</v>
      </c>
      <c r="D46" s="70">
        <v>0</v>
      </c>
      <c r="E46" s="70">
        <v>0</v>
      </c>
      <c r="F46" s="70">
        <v>0</v>
      </c>
      <c r="G46" s="70">
        <v>0</v>
      </c>
      <c r="H46" s="70">
        <f t="shared" si="1"/>
        <v>95.42</v>
      </c>
    </row>
    <row r="47" spans="1:8" x14ac:dyDescent="0.25">
      <c r="A47" s="64"/>
      <c r="B47" s="64" t="s">
        <v>361</v>
      </c>
      <c r="C47" s="70">
        <v>0</v>
      </c>
      <c r="D47" s="70">
        <v>0</v>
      </c>
      <c r="E47" s="70">
        <v>0</v>
      </c>
      <c r="F47" s="70">
        <v>0</v>
      </c>
      <c r="G47" s="70">
        <v>102.4</v>
      </c>
      <c r="H47" s="70">
        <f t="shared" si="1"/>
        <v>102.4</v>
      </c>
    </row>
    <row r="48" spans="1:8" x14ac:dyDescent="0.25">
      <c r="A48" s="64"/>
      <c r="B48" s="64" t="s">
        <v>6847</v>
      </c>
      <c r="C48" s="70">
        <v>0</v>
      </c>
      <c r="D48" s="70">
        <v>6534.38</v>
      </c>
      <c r="E48" s="70">
        <v>0</v>
      </c>
      <c r="F48" s="70">
        <v>0</v>
      </c>
      <c r="G48" s="70">
        <v>0</v>
      </c>
      <c r="H48" s="70">
        <f t="shared" si="1"/>
        <v>6534.38</v>
      </c>
    </row>
    <row r="49" spans="1:8" x14ac:dyDescent="0.25">
      <c r="A49" s="64"/>
      <c r="B49" s="64" t="s">
        <v>6846</v>
      </c>
      <c r="C49" s="70">
        <v>13799.52</v>
      </c>
      <c r="D49" s="70">
        <v>0</v>
      </c>
      <c r="E49" s="70">
        <v>0</v>
      </c>
      <c r="F49" s="70">
        <v>0</v>
      </c>
      <c r="G49" s="70">
        <v>0</v>
      </c>
      <c r="H49" s="70">
        <f t="shared" si="1"/>
        <v>13799.52</v>
      </c>
    </row>
    <row r="50" spans="1:8" x14ac:dyDescent="0.25">
      <c r="A50" s="64"/>
      <c r="B50" s="64" t="s">
        <v>364</v>
      </c>
      <c r="C50" s="70">
        <v>0</v>
      </c>
      <c r="D50" s="70">
        <v>0</v>
      </c>
      <c r="E50" s="70">
        <v>0</v>
      </c>
      <c r="F50" s="70">
        <v>0</v>
      </c>
      <c r="G50" s="70">
        <v>-511.84</v>
      </c>
      <c r="H50" s="70">
        <f t="shared" si="1"/>
        <v>-511.84</v>
      </c>
    </row>
    <row r="51" spans="1:8" x14ac:dyDescent="0.25">
      <c r="A51" s="64"/>
      <c r="B51" s="64" t="s">
        <v>366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f t="shared" si="1"/>
        <v>0</v>
      </c>
    </row>
    <row r="52" spans="1:8" x14ac:dyDescent="0.25">
      <c r="A52" s="64"/>
      <c r="B52" s="64" t="s">
        <v>367</v>
      </c>
      <c r="C52" s="70">
        <v>0</v>
      </c>
      <c r="D52" s="70">
        <v>0</v>
      </c>
      <c r="E52" s="70">
        <v>0</v>
      </c>
      <c r="F52" s="70">
        <v>0</v>
      </c>
      <c r="G52" s="70">
        <v>85.5</v>
      </c>
      <c r="H52" s="70">
        <f t="shared" si="1"/>
        <v>85.5</v>
      </c>
    </row>
    <row r="53" spans="1:8" x14ac:dyDescent="0.25">
      <c r="A53" s="64"/>
      <c r="B53" s="64" t="s">
        <v>2066</v>
      </c>
      <c r="C53" s="70">
        <v>2822.36</v>
      </c>
      <c r="D53" s="70">
        <v>0</v>
      </c>
      <c r="E53" s="70">
        <v>0</v>
      </c>
      <c r="F53" s="70">
        <v>0</v>
      </c>
      <c r="G53" s="70">
        <v>0</v>
      </c>
      <c r="H53" s="70">
        <f t="shared" si="1"/>
        <v>2822.36</v>
      </c>
    </row>
    <row r="54" spans="1:8" x14ac:dyDescent="0.25">
      <c r="A54" s="64"/>
      <c r="B54" s="64" t="s">
        <v>372</v>
      </c>
      <c r="C54" s="70">
        <v>0</v>
      </c>
      <c r="D54" s="70">
        <v>0</v>
      </c>
      <c r="E54" s="70">
        <v>0</v>
      </c>
      <c r="F54" s="70">
        <v>0</v>
      </c>
      <c r="G54" s="70">
        <v>283.04000000000002</v>
      </c>
      <c r="H54" s="70">
        <f t="shared" si="1"/>
        <v>283.04000000000002</v>
      </c>
    </row>
    <row r="55" spans="1:8" ht="15.75" thickBot="1" x14ac:dyDescent="0.3">
      <c r="A55" s="64"/>
      <c r="B55" s="64" t="s">
        <v>6845</v>
      </c>
      <c r="C55" s="70">
        <v>0</v>
      </c>
      <c r="D55" s="70">
        <v>30560.05</v>
      </c>
      <c r="E55" s="70">
        <v>0</v>
      </c>
      <c r="F55" s="70">
        <v>0</v>
      </c>
      <c r="G55" s="70">
        <v>0</v>
      </c>
      <c r="H55" s="70">
        <f t="shared" si="1"/>
        <v>30560.05</v>
      </c>
    </row>
    <row r="56" spans="1:8" s="74" customFormat="1" ht="12" thickBot="1" x14ac:dyDescent="0.25">
      <c r="A56" s="64" t="s">
        <v>2</v>
      </c>
      <c r="B56" s="64"/>
      <c r="C56" s="73">
        <f>ROUND(SUM(C2:C55),5)</f>
        <v>82892.56</v>
      </c>
      <c r="D56" s="73">
        <f>ROUND(SUM(D2:D55),5)</f>
        <v>45507.360000000001</v>
      </c>
      <c r="E56" s="73">
        <f>ROUND(SUM(E2:E55),5)</f>
        <v>818.52</v>
      </c>
      <c r="F56" s="73">
        <f>ROUND(SUM(F2:F55),5)</f>
        <v>0</v>
      </c>
      <c r="G56" s="73">
        <f>ROUND(SUM(G2:G55),5)</f>
        <v>2395.12</v>
      </c>
      <c r="H56" s="73">
        <f t="shared" si="1"/>
        <v>131613.56</v>
      </c>
    </row>
    <row r="57" spans="1:8" ht="15.75" thickTop="1" x14ac:dyDescent="0.25"/>
  </sheetData>
  <hyperlinks>
    <hyperlink ref="J1" location="Contents!A1" display="Contents" xr:uid="{1C731C36-672C-4A2F-BD70-D2F28AEDBD5C}"/>
  </hyperlink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9218" r:id="rId4" name="TextBox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466725</xdr:colOff>
                <xdr:row>0</xdr:row>
                <xdr:rowOff>171450</xdr:rowOff>
              </to>
            </anchor>
          </controlPr>
        </control>
      </mc:Choice>
      <mc:Fallback>
        <control shapeId="9218" r:id="rId4" name="TextBox1"/>
      </mc:Fallback>
    </mc:AlternateContent>
    <mc:AlternateContent xmlns:mc="http://schemas.openxmlformats.org/markup-compatibility/2006">
      <mc:Choice Requires="x14">
        <control shapeId="9219" r:id="rId6" name="TextBox2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466725</xdr:colOff>
                <xdr:row>0</xdr:row>
                <xdr:rowOff>171450</xdr:rowOff>
              </to>
            </anchor>
          </controlPr>
        </control>
      </mc:Choice>
      <mc:Fallback>
        <control shapeId="9219" r:id="rId6" name="TextBox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18D6E4-2CBF-41AC-AFFD-0974B453E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4030EC-0B27-4E00-8329-F196845BF71A}">
  <ds:schemaRefs>
    <ds:schemaRef ds:uri="http://schemas.microsoft.com/office/infopath/2007/PartnerControls"/>
    <ds:schemaRef ds:uri="993ae820-dc91-4153-84ef-2e299ded01b6"/>
    <ds:schemaRef ds:uri="http://www.w3.org/XML/1998/namespace"/>
    <ds:schemaRef ds:uri="http://schemas.microsoft.com/office/2006/documentManagement/types"/>
    <ds:schemaRef ds:uri="http://purl.org/dc/dcmitype/"/>
    <ds:schemaRef ds:uri="301471c4-f1df-40a0-a35d-cd4b620cc846"/>
    <ds:schemaRef ds:uri="http://purl.org/dc/elements/1.1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575D0AE-1867-473B-A883-D7ABC48573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Contents</vt:lpstr>
      <vt:lpstr>Balance Sheet Standard</vt:lpstr>
      <vt:lpstr>Balance Sheet Summary</vt:lpstr>
      <vt:lpstr>YTD P&amp;L</vt:lpstr>
      <vt:lpstr>11.19 P&amp;L</vt:lpstr>
      <vt:lpstr>Board Summary</vt:lpstr>
      <vt:lpstr>Approved Budget</vt:lpstr>
      <vt:lpstr>US AR</vt:lpstr>
      <vt:lpstr>US AP</vt:lpstr>
      <vt:lpstr>EU AR</vt:lpstr>
      <vt:lpstr>EU AP</vt:lpstr>
      <vt:lpstr>US Ch bal as of 11.30.19 </vt:lpstr>
      <vt:lpstr>US Proj Bal as of 11.30.19</vt:lpstr>
      <vt:lpstr>EU Ch bal as of 11.30.19</vt:lpstr>
      <vt:lpstr>EU Proj Bal</vt:lpstr>
      <vt:lpstr>APSEC US 19</vt:lpstr>
      <vt:lpstr>APSEC EU 19</vt:lpstr>
      <vt:lpstr>Sheet14</vt:lpstr>
      <vt:lpstr>Sheet15</vt:lpstr>
      <vt:lpstr>'Balance Sheet Standard'!Print_Titles</vt:lpstr>
      <vt:lpstr>'Balance Sheet Summary'!Print_Titles</vt:lpstr>
      <vt:lpstr>'YTD 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2019-11-16T17:37:43Z</cp:lastPrinted>
  <dcterms:created xsi:type="dcterms:W3CDTF">2019-11-15T00:30:37Z</dcterms:created>
  <dcterms:modified xsi:type="dcterms:W3CDTF">2019-12-17T02:10:02Z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