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.e\Desktop\NewPython\OZU FERM\FERM 504 PY 1\"/>
    </mc:Choice>
  </mc:AlternateContent>
  <xr:revisionPtr revIDLastSave="0" documentId="13_ncr:1_{08D11BC6-FECD-4626-88A9-DDA290AACA9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ource" sheetId="3" r:id="rId1"/>
    <sheet name="1-2-3" sheetId="1" r:id="rId2"/>
    <sheet name="4a" sheetId="4" r:id="rId3"/>
    <sheet name="4b" sheetId="5" r:id="rId4"/>
  </sheets>
  <definedNames>
    <definedName name="solver_adj" localSheetId="1" hidden="1">'1-2-3'!$B$204:$B$213</definedName>
    <definedName name="solver_adj" localSheetId="2" hidden="1">'4a'!$B$204:$B$213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'1-2-3'!$B$214</definedName>
    <definedName name="solver_lhs1" localSheetId="2" hidden="1">'4a'!$B$204:$B$213</definedName>
    <definedName name="solver_lhs2" localSheetId="1" hidden="1">'1-2-3'!$D$147</definedName>
    <definedName name="solver_lhs2" localSheetId="2" hidden="1">'4a'!$B$214</definedName>
    <definedName name="solver_lhs3" localSheetId="2" hidden="1">'4a'!$D$147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'1-2-3'!$B$219</definedName>
    <definedName name="solver_opt" localSheetId="2" hidden="1">'4a'!$B$219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2</definedName>
    <definedName name="solver_rel1" localSheetId="2" hidden="1">1</definedName>
    <definedName name="solver_rel2" localSheetId="1" hidden="1">2</definedName>
    <definedName name="solver_rel2" localSheetId="2" hidden="1">2</definedName>
    <definedName name="solver_rel3" localSheetId="2" hidden="1">2</definedName>
    <definedName name="solver_rhs1" localSheetId="1" hidden="1">1</definedName>
    <definedName name="solver_rhs1" localSheetId="2" hidden="1">0.25</definedName>
    <definedName name="solver_rhs2" localSheetId="1" hidden="1">24</definedName>
    <definedName name="solver_rhs2" localSheetId="2" hidden="1">1</definedName>
    <definedName name="solver_rhs3" localSheetId="2" hidden="1">15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9" i="4" l="1"/>
  <c r="R219" i="1"/>
  <c r="E37" i="5"/>
  <c r="E38" i="5" s="1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E27" i="5"/>
  <c r="D27" i="5"/>
  <c r="D37" i="5" s="1"/>
  <c r="D38" i="5" s="1"/>
  <c r="C27" i="5"/>
  <c r="C37" i="5" s="1"/>
  <c r="C38" i="5" s="1"/>
  <c r="D18" i="5"/>
  <c r="D19" i="5"/>
  <c r="D20" i="5"/>
  <c r="B20" i="5"/>
  <c r="E20" i="5" s="1"/>
  <c r="B19" i="5"/>
  <c r="E19" i="5" s="1"/>
  <c r="B18" i="5"/>
  <c r="E18" i="5" s="1"/>
  <c r="B17" i="5"/>
  <c r="E17" i="5" s="1"/>
  <c r="B16" i="5"/>
  <c r="D16" i="5" s="1"/>
  <c r="B214" i="4"/>
  <c r="B144" i="4"/>
  <c r="B125" i="4"/>
  <c r="B106" i="4"/>
  <c r="K64" i="4"/>
  <c r="J64" i="4"/>
  <c r="J90" i="4" s="1"/>
  <c r="I64" i="4"/>
  <c r="I89" i="4" s="1"/>
  <c r="H64" i="4"/>
  <c r="H88" i="4" s="1"/>
  <c r="I140" i="4" s="1"/>
  <c r="G64" i="4"/>
  <c r="G88" i="4" s="1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B214" i="1"/>
  <c r="B144" i="1"/>
  <c r="B106" i="1"/>
  <c r="B125" i="1"/>
  <c r="D21" i="5" l="1"/>
  <c r="D22" i="5" s="1"/>
  <c r="K90" i="4"/>
  <c r="L212" i="4" s="1"/>
  <c r="C20" i="5"/>
  <c r="H82" i="4"/>
  <c r="I134" i="4" s="1"/>
  <c r="C19" i="5"/>
  <c r="D17" i="5"/>
  <c r="E16" i="5"/>
  <c r="E21" i="5" s="1"/>
  <c r="E22" i="5" s="1"/>
  <c r="C18" i="5"/>
  <c r="C17" i="5"/>
  <c r="C16" i="5"/>
  <c r="D87" i="4"/>
  <c r="E139" i="4" s="1"/>
  <c r="K82" i="4"/>
  <c r="L204" i="4" s="1"/>
  <c r="F85" i="4"/>
  <c r="G207" i="4" s="1"/>
  <c r="B86" i="4"/>
  <c r="C100" i="4" s="1"/>
  <c r="C86" i="4"/>
  <c r="D119" i="4" s="1"/>
  <c r="H86" i="4"/>
  <c r="I208" i="4" s="1"/>
  <c r="K88" i="4"/>
  <c r="L210" i="4" s="1"/>
  <c r="D147" i="4" a="1"/>
  <c r="D147" i="4" s="1"/>
  <c r="H83" i="4"/>
  <c r="I116" i="4" s="1"/>
  <c r="B91" i="4"/>
  <c r="C124" i="4" s="1"/>
  <c r="E87" i="4"/>
  <c r="F120" i="4" s="1"/>
  <c r="C84" i="4"/>
  <c r="D206" i="4" s="1"/>
  <c r="E91" i="4"/>
  <c r="F213" i="4" s="1"/>
  <c r="B83" i="4"/>
  <c r="C205" i="4" s="1"/>
  <c r="C83" i="4"/>
  <c r="D205" i="4" s="1"/>
  <c r="F82" i="4"/>
  <c r="G115" i="4" s="1"/>
  <c r="D84" i="4"/>
  <c r="E206" i="4" s="1"/>
  <c r="F91" i="4"/>
  <c r="G213" i="4" s="1"/>
  <c r="B85" i="4"/>
  <c r="H89" i="4"/>
  <c r="I122" i="4" s="1"/>
  <c r="E85" i="4"/>
  <c r="F207" i="4" s="1"/>
  <c r="I102" i="4"/>
  <c r="D86" i="4"/>
  <c r="E138" i="4" s="1"/>
  <c r="G86" i="4"/>
  <c r="H208" i="4" s="1"/>
  <c r="C90" i="4"/>
  <c r="D212" i="4" s="1"/>
  <c r="K123" i="4"/>
  <c r="K142" i="4"/>
  <c r="K212" i="4"/>
  <c r="K104" i="4"/>
  <c r="E120" i="4"/>
  <c r="E209" i="4"/>
  <c r="E101" i="4"/>
  <c r="J141" i="4"/>
  <c r="J103" i="4"/>
  <c r="J211" i="4"/>
  <c r="J122" i="4"/>
  <c r="H102" i="4"/>
  <c r="H140" i="4"/>
  <c r="H210" i="4"/>
  <c r="H121" i="4"/>
  <c r="L142" i="4"/>
  <c r="L123" i="4"/>
  <c r="L104" i="4"/>
  <c r="I82" i="4"/>
  <c r="K83" i="4"/>
  <c r="C85" i="4"/>
  <c r="E86" i="4"/>
  <c r="G87" i="4"/>
  <c r="I88" i="4"/>
  <c r="K89" i="4"/>
  <c r="C91" i="4"/>
  <c r="I115" i="4"/>
  <c r="I121" i="4"/>
  <c r="J83" i="4"/>
  <c r="F87" i="4"/>
  <c r="J89" i="4"/>
  <c r="J82" i="4"/>
  <c r="B84" i="4"/>
  <c r="D85" i="4"/>
  <c r="F86" i="4"/>
  <c r="H87" i="4"/>
  <c r="J88" i="4"/>
  <c r="B90" i="4"/>
  <c r="D91" i="4"/>
  <c r="D128" i="4" a="1"/>
  <c r="D128" i="4" s="1"/>
  <c r="J87" i="4"/>
  <c r="I96" i="4"/>
  <c r="G85" i="4"/>
  <c r="C89" i="4"/>
  <c r="E90" i="4"/>
  <c r="G91" i="4"/>
  <c r="D109" i="4" a="1"/>
  <c r="D109" i="4" s="1"/>
  <c r="B89" i="4"/>
  <c r="I86" i="4"/>
  <c r="B82" i="4"/>
  <c r="D83" i="4"/>
  <c r="F84" i="4"/>
  <c r="H85" i="4"/>
  <c r="J86" i="4"/>
  <c r="B88" i="4"/>
  <c r="D89" i="4"/>
  <c r="F90" i="4"/>
  <c r="H91" i="4"/>
  <c r="E84" i="4"/>
  <c r="K87" i="4"/>
  <c r="C82" i="4"/>
  <c r="E83" i="4"/>
  <c r="G84" i="4"/>
  <c r="I85" i="4"/>
  <c r="K86" i="4"/>
  <c r="C88" i="4"/>
  <c r="E89" i="4"/>
  <c r="G90" i="4"/>
  <c r="I91" i="4"/>
  <c r="I204" i="4"/>
  <c r="I210" i="4"/>
  <c r="D90" i="4"/>
  <c r="D82" i="4"/>
  <c r="F83" i="4"/>
  <c r="H84" i="4"/>
  <c r="J85" i="4"/>
  <c r="B87" i="4"/>
  <c r="D88" i="4"/>
  <c r="F89" i="4"/>
  <c r="H90" i="4"/>
  <c r="J91" i="4"/>
  <c r="D218" i="4" a="1"/>
  <c r="D218" i="4" s="1"/>
  <c r="E82" i="4"/>
  <c r="G83" i="4"/>
  <c r="I84" i="4"/>
  <c r="K85" i="4"/>
  <c r="C87" i="4"/>
  <c r="E88" i="4"/>
  <c r="G89" i="4"/>
  <c r="I90" i="4"/>
  <c r="K91" i="4"/>
  <c r="J84" i="4"/>
  <c r="F88" i="4"/>
  <c r="I87" i="4"/>
  <c r="G82" i="4"/>
  <c r="I83" i="4"/>
  <c r="K84" i="4"/>
  <c r="B64" i="1"/>
  <c r="C64" i="1"/>
  <c r="C83" i="1" s="1"/>
  <c r="D205" i="1" s="1"/>
  <c r="D64" i="1"/>
  <c r="D84" i="1" s="1"/>
  <c r="E206" i="1" s="1"/>
  <c r="E64" i="1"/>
  <c r="F64" i="1"/>
  <c r="F85" i="1" s="1"/>
  <c r="G207" i="1" s="1"/>
  <c r="G64" i="1"/>
  <c r="H64" i="1"/>
  <c r="I64" i="1"/>
  <c r="J64" i="1"/>
  <c r="K64" i="1"/>
  <c r="C63" i="1"/>
  <c r="D63" i="1"/>
  <c r="E63" i="1"/>
  <c r="F63" i="1"/>
  <c r="G63" i="1"/>
  <c r="H63" i="1"/>
  <c r="I63" i="1"/>
  <c r="J63" i="1"/>
  <c r="K63" i="1"/>
  <c r="B63" i="1"/>
  <c r="C21" i="5" l="1"/>
  <c r="C22" i="5" s="1"/>
  <c r="G137" i="4"/>
  <c r="L115" i="4"/>
  <c r="L134" i="4"/>
  <c r="G99" i="4"/>
  <c r="L96" i="4"/>
  <c r="G118" i="4"/>
  <c r="I100" i="4"/>
  <c r="D138" i="4"/>
  <c r="D100" i="4"/>
  <c r="D208" i="4"/>
  <c r="I138" i="4"/>
  <c r="C119" i="4"/>
  <c r="C208" i="4"/>
  <c r="C138" i="4"/>
  <c r="L102" i="4"/>
  <c r="L121" i="4"/>
  <c r="L140" i="4"/>
  <c r="I119" i="4"/>
  <c r="E136" i="4"/>
  <c r="D116" i="4"/>
  <c r="D123" i="4"/>
  <c r="E117" i="4"/>
  <c r="E98" i="4"/>
  <c r="G143" i="4"/>
  <c r="G124" i="4"/>
  <c r="D142" i="4"/>
  <c r="F105" i="4"/>
  <c r="D104" i="4"/>
  <c r="F124" i="4"/>
  <c r="I205" i="4"/>
  <c r="F209" i="4"/>
  <c r="C213" i="4"/>
  <c r="I103" i="4"/>
  <c r="E100" i="4"/>
  <c r="C97" i="4"/>
  <c r="I211" i="4"/>
  <c r="F101" i="4"/>
  <c r="E208" i="4"/>
  <c r="C116" i="4"/>
  <c r="C135" i="4"/>
  <c r="F139" i="4"/>
  <c r="D117" i="4"/>
  <c r="F118" i="4"/>
  <c r="D136" i="4"/>
  <c r="G204" i="4"/>
  <c r="I135" i="4"/>
  <c r="G105" i="4"/>
  <c r="H100" i="4"/>
  <c r="E119" i="4"/>
  <c r="G96" i="4"/>
  <c r="F99" i="4"/>
  <c r="C137" i="4"/>
  <c r="C99" i="4"/>
  <c r="H119" i="4"/>
  <c r="D98" i="4"/>
  <c r="G134" i="4"/>
  <c r="D97" i="4"/>
  <c r="D135" i="4"/>
  <c r="C118" i="4"/>
  <c r="I97" i="4"/>
  <c r="F143" i="4"/>
  <c r="H138" i="4"/>
  <c r="I141" i="4"/>
  <c r="C207" i="4"/>
  <c r="F137" i="4"/>
  <c r="C143" i="4"/>
  <c r="C105" i="4"/>
  <c r="D143" i="4"/>
  <c r="D213" i="4"/>
  <c r="D105" i="4"/>
  <c r="D124" i="4"/>
  <c r="L118" i="4"/>
  <c r="L207" i="4"/>
  <c r="L137" i="4"/>
  <c r="L99" i="4"/>
  <c r="J117" i="4"/>
  <c r="J206" i="4"/>
  <c r="J136" i="4"/>
  <c r="J98" i="4"/>
  <c r="K124" i="4"/>
  <c r="K143" i="4"/>
  <c r="K213" i="4"/>
  <c r="K105" i="4"/>
  <c r="H104" i="4"/>
  <c r="H123" i="4"/>
  <c r="H142" i="4"/>
  <c r="H212" i="4"/>
  <c r="D103" i="4"/>
  <c r="D122" i="4"/>
  <c r="D211" i="4"/>
  <c r="D141" i="4"/>
  <c r="C212" i="4"/>
  <c r="C104" i="4"/>
  <c r="C123" i="4"/>
  <c r="C142" i="4"/>
  <c r="J140" i="4"/>
  <c r="J210" i="4"/>
  <c r="J102" i="4"/>
  <c r="J121" i="4"/>
  <c r="K135" i="4"/>
  <c r="K97" i="4"/>
  <c r="K205" i="4"/>
  <c r="K116" i="4"/>
  <c r="D120" i="4"/>
  <c r="D139" i="4"/>
  <c r="D209" i="4"/>
  <c r="D101" i="4"/>
  <c r="J100" i="4"/>
  <c r="J119" i="4"/>
  <c r="J138" i="4"/>
  <c r="J208" i="4"/>
  <c r="J135" i="4"/>
  <c r="J205" i="4"/>
  <c r="J97" i="4"/>
  <c r="J116" i="4"/>
  <c r="H205" i="4"/>
  <c r="H116" i="4"/>
  <c r="H135" i="4"/>
  <c r="H97" i="4"/>
  <c r="I123" i="4"/>
  <c r="I142" i="4"/>
  <c r="I212" i="4"/>
  <c r="I104" i="4"/>
  <c r="F103" i="4"/>
  <c r="F122" i="4"/>
  <c r="F141" i="4"/>
  <c r="F211" i="4"/>
  <c r="I105" i="4"/>
  <c r="I124" i="4"/>
  <c r="I143" i="4"/>
  <c r="I213" i="4"/>
  <c r="H99" i="4"/>
  <c r="H137" i="4"/>
  <c r="H118" i="4"/>
  <c r="H207" i="4"/>
  <c r="K121" i="4"/>
  <c r="K210" i="4"/>
  <c r="K102" i="4"/>
  <c r="K140" i="4"/>
  <c r="H139" i="4"/>
  <c r="H209" i="4"/>
  <c r="H101" i="4"/>
  <c r="H120" i="4"/>
  <c r="F98" i="4"/>
  <c r="F117" i="4"/>
  <c r="F136" i="4"/>
  <c r="F206" i="4"/>
  <c r="E212" i="4"/>
  <c r="E104" i="4"/>
  <c r="E123" i="4"/>
  <c r="E142" i="4"/>
  <c r="H105" i="4"/>
  <c r="H124" i="4"/>
  <c r="H143" i="4"/>
  <c r="H213" i="4"/>
  <c r="J105" i="4"/>
  <c r="J124" i="4"/>
  <c r="J143" i="4"/>
  <c r="J213" i="4"/>
  <c r="E213" i="4"/>
  <c r="E105" i="4"/>
  <c r="E143" i="4"/>
  <c r="E124" i="4"/>
  <c r="H134" i="4"/>
  <c r="H204" i="4"/>
  <c r="H96" i="4"/>
  <c r="H115" i="4"/>
  <c r="F115" i="4"/>
  <c r="F204" i="4"/>
  <c r="F134" i="4"/>
  <c r="F96" i="4"/>
  <c r="G122" i="4"/>
  <c r="G211" i="4"/>
  <c r="G141" i="4"/>
  <c r="G103" i="4"/>
  <c r="D102" i="4"/>
  <c r="D121" i="4"/>
  <c r="D140" i="4"/>
  <c r="D210" i="4"/>
  <c r="G104" i="4"/>
  <c r="G142" i="4"/>
  <c r="G123" i="4"/>
  <c r="G212" i="4"/>
  <c r="C211" i="4"/>
  <c r="C103" i="4"/>
  <c r="C122" i="4"/>
  <c r="C141" i="4"/>
  <c r="I209" i="4"/>
  <c r="I120" i="4"/>
  <c r="I101" i="4"/>
  <c r="I139" i="4"/>
  <c r="F138" i="4"/>
  <c r="F208" i="4"/>
  <c r="F100" i="4"/>
  <c r="F119" i="4"/>
  <c r="F104" i="4"/>
  <c r="F123" i="4"/>
  <c r="F142" i="4"/>
  <c r="F212" i="4"/>
  <c r="L141" i="4"/>
  <c r="L211" i="4"/>
  <c r="L103" i="4"/>
  <c r="L122" i="4"/>
  <c r="L136" i="4"/>
  <c r="L206" i="4"/>
  <c r="L98" i="4"/>
  <c r="L117" i="4"/>
  <c r="J209" i="4"/>
  <c r="J101" i="4"/>
  <c r="J120" i="4"/>
  <c r="J139" i="4"/>
  <c r="E121" i="4"/>
  <c r="E140" i="4"/>
  <c r="E210" i="4"/>
  <c r="E102" i="4"/>
  <c r="L100" i="4"/>
  <c r="L119" i="4"/>
  <c r="L138" i="4"/>
  <c r="L208" i="4"/>
  <c r="E103" i="4"/>
  <c r="E141" i="4"/>
  <c r="E122" i="4"/>
  <c r="E211" i="4"/>
  <c r="K209" i="4"/>
  <c r="K101" i="4"/>
  <c r="K120" i="4"/>
  <c r="K139" i="4"/>
  <c r="G208" i="4"/>
  <c r="G119" i="4"/>
  <c r="G100" i="4"/>
  <c r="G138" i="4"/>
  <c r="D137" i="4"/>
  <c r="D207" i="4"/>
  <c r="D99" i="4"/>
  <c r="D118" i="4"/>
  <c r="L135" i="4"/>
  <c r="L205" i="4"/>
  <c r="L97" i="4"/>
  <c r="L116" i="4"/>
  <c r="J99" i="4"/>
  <c r="J118" i="4"/>
  <c r="J137" i="4"/>
  <c r="J207" i="4"/>
  <c r="K117" i="4"/>
  <c r="K136" i="4"/>
  <c r="K206" i="4"/>
  <c r="K98" i="4"/>
  <c r="C206" i="4"/>
  <c r="C98" i="4"/>
  <c r="C117" i="4"/>
  <c r="C136" i="4"/>
  <c r="L124" i="4"/>
  <c r="L143" i="4"/>
  <c r="L213" i="4"/>
  <c r="L105" i="4"/>
  <c r="I117" i="4"/>
  <c r="I206" i="4"/>
  <c r="I136" i="4"/>
  <c r="I98" i="4"/>
  <c r="F97" i="4"/>
  <c r="F116" i="4"/>
  <c r="F135" i="4"/>
  <c r="F205" i="4"/>
  <c r="I99" i="4"/>
  <c r="I118" i="4"/>
  <c r="I137" i="4"/>
  <c r="I207" i="4"/>
  <c r="K204" i="4"/>
  <c r="K96" i="4"/>
  <c r="K115" i="4"/>
  <c r="K134" i="4"/>
  <c r="G121" i="4"/>
  <c r="G140" i="4"/>
  <c r="G210" i="4"/>
  <c r="G102" i="4"/>
  <c r="K100" i="4"/>
  <c r="K119" i="4"/>
  <c r="K138" i="4"/>
  <c r="K208" i="4"/>
  <c r="J134" i="4"/>
  <c r="J204" i="4"/>
  <c r="J96" i="4"/>
  <c r="J115" i="4"/>
  <c r="J123" i="4"/>
  <c r="J212" i="4"/>
  <c r="J142" i="4"/>
  <c r="J104" i="4"/>
  <c r="G116" i="4"/>
  <c r="G135" i="4"/>
  <c r="G205" i="4"/>
  <c r="G97" i="4"/>
  <c r="D96" i="4"/>
  <c r="D115" i="4"/>
  <c r="D134" i="4"/>
  <c r="D204" i="4"/>
  <c r="G98" i="4"/>
  <c r="G136" i="4"/>
  <c r="G117" i="4"/>
  <c r="G206" i="4"/>
  <c r="K141" i="4"/>
  <c r="K211" i="4"/>
  <c r="K103" i="4"/>
  <c r="K122" i="4"/>
  <c r="C209" i="4"/>
  <c r="C120" i="4"/>
  <c r="C139" i="4"/>
  <c r="C101" i="4"/>
  <c r="C102" i="4"/>
  <c r="C121" i="4"/>
  <c r="C140" i="4"/>
  <c r="C210" i="4"/>
  <c r="E118" i="4"/>
  <c r="E207" i="4"/>
  <c r="E99" i="4"/>
  <c r="E137" i="4"/>
  <c r="K207" i="4"/>
  <c r="K118" i="4"/>
  <c r="K137" i="4"/>
  <c r="K99" i="4"/>
  <c r="H98" i="4"/>
  <c r="H117" i="4"/>
  <c r="H136" i="4"/>
  <c r="H206" i="4"/>
  <c r="H122" i="4"/>
  <c r="H141" i="4"/>
  <c r="H211" i="4"/>
  <c r="H103" i="4"/>
  <c r="E115" i="4"/>
  <c r="E204" i="4"/>
  <c r="E134" i="4"/>
  <c r="E96" i="4"/>
  <c r="L101" i="4"/>
  <c r="L139" i="4"/>
  <c r="L120" i="4"/>
  <c r="L209" i="4"/>
  <c r="E97" i="4"/>
  <c r="E116" i="4"/>
  <c r="E135" i="4"/>
  <c r="E205" i="4"/>
  <c r="G139" i="4"/>
  <c r="G101" i="4"/>
  <c r="G209" i="4"/>
  <c r="G120" i="4"/>
  <c r="F121" i="4"/>
  <c r="F140" i="4"/>
  <c r="F210" i="4"/>
  <c r="F102" i="4"/>
  <c r="C96" i="4"/>
  <c r="C134" i="4"/>
  <c r="C115" i="4"/>
  <c r="C204" i="4"/>
  <c r="G85" i="1"/>
  <c r="H207" i="1" s="1"/>
  <c r="D218" i="1" a="1"/>
  <c r="D218" i="1" s="1"/>
  <c r="H86" i="1"/>
  <c r="D147" i="1" a="1"/>
  <c r="D147" i="1" s="1"/>
  <c r="D128" i="1" a="1"/>
  <c r="D128" i="1" s="1"/>
  <c r="D109" i="1" a="1"/>
  <c r="D109" i="1" s="1"/>
  <c r="E117" i="1"/>
  <c r="E136" i="1"/>
  <c r="H118" i="1"/>
  <c r="H137" i="1"/>
  <c r="G118" i="1"/>
  <c r="G137" i="1"/>
  <c r="D116" i="1"/>
  <c r="D135" i="1"/>
  <c r="J87" i="1"/>
  <c r="K209" i="1" s="1"/>
  <c r="G99" i="1"/>
  <c r="D97" i="1"/>
  <c r="E98" i="1"/>
  <c r="E86" i="1"/>
  <c r="F208" i="1" s="1"/>
  <c r="B85" i="1"/>
  <c r="C207" i="1" s="1"/>
  <c r="F86" i="1"/>
  <c r="G208" i="1" s="1"/>
  <c r="F82" i="1"/>
  <c r="G204" i="1" s="1"/>
  <c r="K82" i="1"/>
  <c r="L204" i="1" s="1"/>
  <c r="H82" i="1"/>
  <c r="I204" i="1" s="1"/>
  <c r="G82" i="1"/>
  <c r="H204" i="1" s="1"/>
  <c r="K84" i="1"/>
  <c r="L206" i="1" s="1"/>
  <c r="C84" i="1"/>
  <c r="D206" i="1" s="1"/>
  <c r="B83" i="1"/>
  <c r="C205" i="1" s="1"/>
  <c r="B84" i="1"/>
  <c r="C206" i="1" s="1"/>
  <c r="E82" i="1"/>
  <c r="F204" i="1" s="1"/>
  <c r="I82" i="1"/>
  <c r="J204" i="1" s="1"/>
  <c r="K88" i="1"/>
  <c r="L210" i="1" s="1"/>
  <c r="I87" i="1"/>
  <c r="J209" i="1" s="1"/>
  <c r="H87" i="1"/>
  <c r="I209" i="1" s="1"/>
  <c r="G87" i="1"/>
  <c r="H209" i="1" s="1"/>
  <c r="E84" i="1"/>
  <c r="F206" i="1" s="1"/>
  <c r="G86" i="1"/>
  <c r="H208" i="1" s="1"/>
  <c r="E91" i="1"/>
  <c r="F213" i="1" s="1"/>
  <c r="E85" i="1"/>
  <c r="F207" i="1" s="1"/>
  <c r="C82" i="1"/>
  <c r="D204" i="1" s="1"/>
  <c r="D86" i="1"/>
  <c r="E208" i="1" s="1"/>
  <c r="D91" i="1"/>
  <c r="E213" i="1" s="1"/>
  <c r="D85" i="1"/>
  <c r="E207" i="1" s="1"/>
  <c r="K83" i="1"/>
  <c r="L205" i="1" s="1"/>
  <c r="D82" i="1"/>
  <c r="E204" i="1" s="1"/>
  <c r="K91" i="1"/>
  <c r="L213" i="1" s="1"/>
  <c r="C91" i="1"/>
  <c r="D213" i="1" s="1"/>
  <c r="C85" i="1"/>
  <c r="D207" i="1" s="1"/>
  <c r="B82" i="1"/>
  <c r="B91" i="1"/>
  <c r="C213" i="1" s="1"/>
  <c r="C90" i="1"/>
  <c r="D212" i="1" s="1"/>
  <c r="B90" i="1"/>
  <c r="C212" i="1" s="1"/>
  <c r="J88" i="1"/>
  <c r="K210" i="1" s="1"/>
  <c r="K89" i="1"/>
  <c r="L211" i="1" s="1"/>
  <c r="I88" i="1"/>
  <c r="J210" i="1" s="1"/>
  <c r="J89" i="1"/>
  <c r="K211" i="1" s="1"/>
  <c r="H88" i="1"/>
  <c r="I210" i="1" s="1"/>
  <c r="F87" i="1"/>
  <c r="G209" i="1" s="1"/>
  <c r="J83" i="1"/>
  <c r="K205" i="1" s="1"/>
  <c r="K90" i="1"/>
  <c r="L212" i="1" s="1"/>
  <c r="I89" i="1"/>
  <c r="J211" i="1" s="1"/>
  <c r="G88" i="1"/>
  <c r="H210" i="1" s="1"/>
  <c r="E87" i="1"/>
  <c r="F209" i="1" s="1"/>
  <c r="C86" i="1"/>
  <c r="D208" i="1" s="1"/>
  <c r="I83" i="1"/>
  <c r="J205" i="1" s="1"/>
  <c r="J90" i="1"/>
  <c r="K212" i="1" s="1"/>
  <c r="H89" i="1"/>
  <c r="I211" i="1" s="1"/>
  <c r="F88" i="1"/>
  <c r="G210" i="1" s="1"/>
  <c r="D87" i="1"/>
  <c r="E209" i="1" s="1"/>
  <c r="B86" i="1"/>
  <c r="C208" i="1" s="1"/>
  <c r="J84" i="1"/>
  <c r="K206" i="1" s="1"/>
  <c r="H83" i="1"/>
  <c r="I205" i="1" s="1"/>
  <c r="I90" i="1"/>
  <c r="J212" i="1" s="1"/>
  <c r="G89" i="1"/>
  <c r="H211" i="1" s="1"/>
  <c r="E88" i="1"/>
  <c r="F210" i="1" s="1"/>
  <c r="C87" i="1"/>
  <c r="D209" i="1" s="1"/>
  <c r="K85" i="1"/>
  <c r="L207" i="1" s="1"/>
  <c r="I84" i="1"/>
  <c r="J206" i="1" s="1"/>
  <c r="G83" i="1"/>
  <c r="H205" i="1" s="1"/>
  <c r="J91" i="1"/>
  <c r="K213" i="1" s="1"/>
  <c r="H90" i="1"/>
  <c r="I212" i="1" s="1"/>
  <c r="F89" i="1"/>
  <c r="G211" i="1" s="1"/>
  <c r="D88" i="1"/>
  <c r="E210" i="1" s="1"/>
  <c r="B87" i="1"/>
  <c r="C209" i="1" s="1"/>
  <c r="J85" i="1"/>
  <c r="K207" i="1" s="1"/>
  <c r="H84" i="1"/>
  <c r="I206" i="1" s="1"/>
  <c r="F83" i="1"/>
  <c r="G205" i="1" s="1"/>
  <c r="I91" i="1"/>
  <c r="J213" i="1" s="1"/>
  <c r="G90" i="1"/>
  <c r="H212" i="1" s="1"/>
  <c r="E89" i="1"/>
  <c r="F211" i="1" s="1"/>
  <c r="C88" i="1"/>
  <c r="D210" i="1" s="1"/>
  <c r="K86" i="1"/>
  <c r="L208" i="1" s="1"/>
  <c r="I85" i="1"/>
  <c r="J207" i="1" s="1"/>
  <c r="G84" i="1"/>
  <c r="H206" i="1" s="1"/>
  <c r="E83" i="1"/>
  <c r="F205" i="1" s="1"/>
  <c r="H91" i="1"/>
  <c r="I213" i="1" s="1"/>
  <c r="F90" i="1"/>
  <c r="G212" i="1" s="1"/>
  <c r="D89" i="1"/>
  <c r="E211" i="1" s="1"/>
  <c r="B88" i="1"/>
  <c r="C210" i="1" s="1"/>
  <c r="J86" i="1"/>
  <c r="K208" i="1" s="1"/>
  <c r="H85" i="1"/>
  <c r="I207" i="1" s="1"/>
  <c r="F84" i="1"/>
  <c r="G206" i="1" s="1"/>
  <c r="D83" i="1"/>
  <c r="E205" i="1" s="1"/>
  <c r="J82" i="1"/>
  <c r="K204" i="1" s="1"/>
  <c r="G91" i="1"/>
  <c r="H213" i="1" s="1"/>
  <c r="E90" i="1"/>
  <c r="F212" i="1" s="1"/>
  <c r="C89" i="1"/>
  <c r="D211" i="1" s="1"/>
  <c r="K87" i="1"/>
  <c r="L209" i="1" s="1"/>
  <c r="I86" i="1"/>
  <c r="J208" i="1" s="1"/>
  <c r="F91" i="1"/>
  <c r="G213" i="1" s="1"/>
  <c r="D90" i="1"/>
  <c r="E212" i="1" s="1"/>
  <c r="B89" i="1"/>
  <c r="C211" i="1" s="1"/>
  <c r="D145" i="4" l="1"/>
  <c r="D146" i="4" s="1"/>
  <c r="D216" i="4"/>
  <c r="D217" i="4" s="1"/>
  <c r="B219" i="4" s="1"/>
  <c r="D126" i="4"/>
  <c r="D127" i="4" s="1"/>
  <c r="D107" i="4"/>
  <c r="D108" i="4" s="1"/>
  <c r="H99" i="1"/>
  <c r="I119" i="1"/>
  <c r="I208" i="1"/>
  <c r="C134" i="1"/>
  <c r="C204" i="1"/>
  <c r="I100" i="1"/>
  <c r="I138" i="1"/>
  <c r="L120" i="1"/>
  <c r="L139" i="1"/>
  <c r="C120" i="1"/>
  <c r="C139" i="1"/>
  <c r="I116" i="1"/>
  <c r="I135" i="1"/>
  <c r="F117" i="1"/>
  <c r="F136" i="1"/>
  <c r="D122" i="1"/>
  <c r="D141" i="1"/>
  <c r="K117" i="1"/>
  <c r="K136" i="1"/>
  <c r="K120" i="1"/>
  <c r="K139" i="1"/>
  <c r="H117" i="1"/>
  <c r="H136" i="1"/>
  <c r="G120" i="1"/>
  <c r="G139" i="1"/>
  <c r="I120" i="1"/>
  <c r="I139" i="1"/>
  <c r="I123" i="1"/>
  <c r="I142" i="1"/>
  <c r="J120" i="1"/>
  <c r="J139" i="1"/>
  <c r="L119" i="1"/>
  <c r="L138" i="1"/>
  <c r="G121" i="1"/>
  <c r="G140" i="1"/>
  <c r="G119" i="1"/>
  <c r="G138" i="1"/>
  <c r="D121" i="1"/>
  <c r="D140" i="1"/>
  <c r="J121" i="1"/>
  <c r="J140" i="1"/>
  <c r="C118" i="1"/>
  <c r="C137" i="1"/>
  <c r="J117" i="1"/>
  <c r="J136" i="1"/>
  <c r="E124" i="1"/>
  <c r="E143" i="1"/>
  <c r="K121" i="1"/>
  <c r="K140" i="1"/>
  <c r="E121" i="1"/>
  <c r="E140" i="1"/>
  <c r="D124" i="1"/>
  <c r="D143" i="1"/>
  <c r="H120" i="1"/>
  <c r="H139" i="1"/>
  <c r="F123" i="1"/>
  <c r="F142" i="1"/>
  <c r="C119" i="1"/>
  <c r="C138" i="1"/>
  <c r="H124" i="1"/>
  <c r="H143" i="1"/>
  <c r="E120" i="1"/>
  <c r="E139" i="1"/>
  <c r="K122" i="1"/>
  <c r="K141" i="1"/>
  <c r="L121" i="1"/>
  <c r="L140" i="1"/>
  <c r="E116" i="1"/>
  <c r="E135" i="1"/>
  <c r="I122" i="1"/>
  <c r="I141" i="1"/>
  <c r="G117" i="1"/>
  <c r="G136" i="1"/>
  <c r="K123" i="1"/>
  <c r="K142" i="1"/>
  <c r="F119" i="1"/>
  <c r="F138" i="1"/>
  <c r="H123" i="1"/>
  <c r="H142" i="1"/>
  <c r="J116" i="1"/>
  <c r="J135" i="1"/>
  <c r="E119" i="1"/>
  <c r="E138" i="1"/>
  <c r="K119" i="1"/>
  <c r="K138" i="1"/>
  <c r="D120" i="1"/>
  <c r="D139" i="1"/>
  <c r="C123" i="1"/>
  <c r="C142" i="1"/>
  <c r="C116" i="1"/>
  <c r="C135" i="1"/>
  <c r="E123" i="1"/>
  <c r="E142" i="1"/>
  <c r="C121" i="1"/>
  <c r="C140" i="1"/>
  <c r="G116" i="1"/>
  <c r="G135" i="1"/>
  <c r="D123" i="1"/>
  <c r="D142" i="1"/>
  <c r="D117" i="1"/>
  <c r="D136" i="1"/>
  <c r="E122" i="1"/>
  <c r="E141" i="1"/>
  <c r="I117" i="1"/>
  <c r="I136" i="1"/>
  <c r="H122" i="1"/>
  <c r="H141" i="1"/>
  <c r="H121" i="1"/>
  <c r="H140" i="1"/>
  <c r="C124" i="1"/>
  <c r="C143" i="1"/>
  <c r="F124" i="1"/>
  <c r="F143" i="1"/>
  <c r="L117" i="1"/>
  <c r="L136" i="1"/>
  <c r="I124" i="1"/>
  <c r="I143" i="1"/>
  <c r="L123" i="1"/>
  <c r="L142" i="1"/>
  <c r="D118" i="1"/>
  <c r="D137" i="1"/>
  <c r="F116" i="1"/>
  <c r="F135" i="1"/>
  <c r="K116" i="1"/>
  <c r="K135" i="1"/>
  <c r="G122" i="1"/>
  <c r="G141" i="1"/>
  <c r="L124" i="1"/>
  <c r="L143" i="1"/>
  <c r="J118" i="1"/>
  <c r="J137" i="1"/>
  <c r="I121" i="1"/>
  <c r="I140" i="1"/>
  <c r="K124" i="1"/>
  <c r="K143" i="1"/>
  <c r="L116" i="1"/>
  <c r="L135" i="1"/>
  <c r="H116" i="1"/>
  <c r="H135" i="1"/>
  <c r="E118" i="1"/>
  <c r="E137" i="1"/>
  <c r="F122" i="1"/>
  <c r="F141" i="1"/>
  <c r="L122" i="1"/>
  <c r="L141" i="1"/>
  <c r="I118" i="1"/>
  <c r="I137" i="1"/>
  <c r="L118" i="1"/>
  <c r="L137" i="1"/>
  <c r="C117" i="1"/>
  <c r="C136" i="1"/>
  <c r="C122" i="1"/>
  <c r="C141" i="1"/>
  <c r="J124" i="1"/>
  <c r="J143" i="1"/>
  <c r="D119" i="1"/>
  <c r="D138" i="1"/>
  <c r="F121" i="1"/>
  <c r="F140" i="1"/>
  <c r="F120" i="1"/>
  <c r="F139" i="1"/>
  <c r="F118" i="1"/>
  <c r="F137" i="1"/>
  <c r="G124" i="1"/>
  <c r="G143" i="1"/>
  <c r="J119" i="1"/>
  <c r="J138" i="1"/>
  <c r="G123" i="1"/>
  <c r="G142" i="1"/>
  <c r="K118" i="1"/>
  <c r="K137" i="1"/>
  <c r="J123" i="1"/>
  <c r="J142" i="1"/>
  <c r="J122" i="1"/>
  <c r="J141" i="1"/>
  <c r="H119" i="1"/>
  <c r="H138" i="1"/>
  <c r="G115" i="1"/>
  <c r="G134" i="1"/>
  <c r="E115" i="1"/>
  <c r="E134" i="1"/>
  <c r="F115" i="1"/>
  <c r="F134" i="1"/>
  <c r="D115" i="1"/>
  <c r="D134" i="1"/>
  <c r="H115" i="1"/>
  <c r="H134" i="1"/>
  <c r="K115" i="1"/>
  <c r="K134" i="1"/>
  <c r="I115" i="1"/>
  <c r="I134" i="1"/>
  <c r="J115" i="1"/>
  <c r="J134" i="1"/>
  <c r="L115" i="1"/>
  <c r="L134" i="1"/>
  <c r="C115" i="1"/>
  <c r="K101" i="1"/>
  <c r="G100" i="1"/>
  <c r="D96" i="1"/>
  <c r="C96" i="1"/>
  <c r="L99" i="1"/>
  <c r="K102" i="1"/>
  <c r="C98" i="1"/>
  <c r="K100" i="1"/>
  <c r="J105" i="1"/>
  <c r="C104" i="1"/>
  <c r="C99" i="1"/>
  <c r="C102" i="1"/>
  <c r="F101" i="1"/>
  <c r="F99" i="1"/>
  <c r="G105" i="1"/>
  <c r="I98" i="1"/>
  <c r="L98" i="1"/>
  <c r="G104" i="1"/>
  <c r="J103" i="1"/>
  <c r="H100" i="1"/>
  <c r="L101" i="1"/>
  <c r="L104" i="1"/>
  <c r="E102" i="1"/>
  <c r="K97" i="1"/>
  <c r="G103" i="1"/>
  <c r="L105" i="1"/>
  <c r="H105" i="1"/>
  <c r="J99" i="1"/>
  <c r="I104" i="1"/>
  <c r="E101" i="1"/>
  <c r="I102" i="1"/>
  <c r="J101" i="1"/>
  <c r="H104" i="1"/>
  <c r="J97" i="1"/>
  <c r="D100" i="1"/>
  <c r="E104" i="1"/>
  <c r="F102" i="1"/>
  <c r="F100" i="1"/>
  <c r="H103" i="1"/>
  <c r="F105" i="1"/>
  <c r="K99" i="1"/>
  <c r="C101" i="1"/>
  <c r="D99" i="1"/>
  <c r="F97" i="1"/>
  <c r="H101" i="1"/>
  <c r="H98" i="1"/>
  <c r="I101" i="1"/>
  <c r="L100" i="1"/>
  <c r="K105" i="1"/>
  <c r="G102" i="1"/>
  <c r="K103" i="1"/>
  <c r="L97" i="1"/>
  <c r="L102" i="1"/>
  <c r="I99" i="1"/>
  <c r="E100" i="1"/>
  <c r="C103" i="1"/>
  <c r="D101" i="1"/>
  <c r="C97" i="1"/>
  <c r="D104" i="1"/>
  <c r="E103" i="1"/>
  <c r="C105" i="1"/>
  <c r="J104" i="1"/>
  <c r="I97" i="1"/>
  <c r="D103" i="1"/>
  <c r="D105" i="1"/>
  <c r="F104" i="1"/>
  <c r="C100" i="1"/>
  <c r="D102" i="1"/>
  <c r="H97" i="1"/>
  <c r="I103" i="1"/>
  <c r="J102" i="1"/>
  <c r="E99" i="1"/>
  <c r="G97" i="1"/>
  <c r="D98" i="1"/>
  <c r="H102" i="1"/>
  <c r="J100" i="1"/>
  <c r="I105" i="1"/>
  <c r="F98" i="1"/>
  <c r="K98" i="1"/>
  <c r="G101" i="1"/>
  <c r="E97" i="1"/>
  <c r="G98" i="1"/>
  <c r="F103" i="1"/>
  <c r="J98" i="1"/>
  <c r="K104" i="1"/>
  <c r="L103" i="1"/>
  <c r="E105" i="1"/>
  <c r="I96" i="1"/>
  <c r="L96" i="1"/>
  <c r="G96" i="1"/>
  <c r="K96" i="1"/>
  <c r="E96" i="1"/>
  <c r="J96" i="1"/>
  <c r="H96" i="1"/>
  <c r="F96" i="1"/>
  <c r="D216" i="1" l="1"/>
  <c r="D217" i="1" s="1"/>
  <c r="B219" i="1" s="1"/>
  <c r="D126" i="1"/>
  <c r="D127" i="1" s="1"/>
  <c r="D107" i="1"/>
  <c r="D108" i="1" l="1"/>
  <c r="D145" i="1" l="1"/>
  <c r="D14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<sst xmlns="http://schemas.openxmlformats.org/spreadsheetml/2006/main" count="436" uniqueCount="62">
  <si>
    <t>Date</t>
  </si>
  <si>
    <t>BND</t>
  </si>
  <si>
    <t>EMB</t>
  </si>
  <si>
    <t>GLD</t>
  </si>
  <si>
    <t>JPST</t>
  </si>
  <si>
    <t>QQQ</t>
  </si>
  <si>
    <t>REET</t>
  </si>
  <si>
    <t>SPDW</t>
  </si>
  <si>
    <t>VBR</t>
  </si>
  <si>
    <t>VWO</t>
  </si>
  <si>
    <t>WTMF</t>
  </si>
  <si>
    <t>BND%</t>
  </si>
  <si>
    <t>EMB%</t>
  </si>
  <si>
    <t>GLD%</t>
  </si>
  <si>
    <t>JPST%</t>
  </si>
  <si>
    <t>QQQ%</t>
  </si>
  <si>
    <t>REET%</t>
  </si>
  <si>
    <t>SPDW%</t>
  </si>
  <si>
    <t>VBR%</t>
  </si>
  <si>
    <t>VWO%</t>
  </si>
  <si>
    <t>WTMF%</t>
  </si>
  <si>
    <t>Mean</t>
  </si>
  <si>
    <t>Std</t>
  </si>
  <si>
    <t>Correlation Matrix</t>
  </si>
  <si>
    <t xml:space="preserve"> Covariance Matrix</t>
  </si>
  <si>
    <t>Bordered Covariance Matrix: Equally Weighted Portfolio</t>
  </si>
  <si>
    <t>Weight</t>
  </si>
  <si>
    <t>Portfolio Variance</t>
  </si>
  <si>
    <t>Portfolio Standard Deviation</t>
  </si>
  <si>
    <t>Portfolio Mean</t>
  </si>
  <si>
    <t>Min Variance Portfolio</t>
  </si>
  <si>
    <t>Weights</t>
  </si>
  <si>
    <t>Portfolio St. Dev</t>
  </si>
  <si>
    <t>Sharpe Ratio</t>
  </si>
  <si>
    <t>Rf</t>
  </si>
  <si>
    <t>Return-Rf/Risk</t>
  </si>
  <si>
    <t>3B</t>
  </si>
  <si>
    <t>2B</t>
  </si>
  <si>
    <t>2A</t>
  </si>
  <si>
    <t>1A</t>
  </si>
  <si>
    <t>1B</t>
  </si>
  <si>
    <t>2C</t>
  </si>
  <si>
    <t>3A</t>
  </si>
  <si>
    <t>3C</t>
  </si>
  <si>
    <t>Equal Weighted Portfolio</t>
  </si>
  <si>
    <t>Optimal Risky Portfolio</t>
  </si>
  <si>
    <t>&gt;</t>
  </si>
  <si>
    <t>Constraint</t>
  </si>
  <si>
    <t>I have 100 Dollars</t>
  </si>
  <si>
    <t>Value (5 Years Ago)</t>
  </si>
  <si>
    <t>Value (3 Years Ago)</t>
  </si>
  <si>
    <t>Value (1 Years Ago)</t>
  </si>
  <si>
    <t>Value (Now)</t>
  </si>
  <si>
    <t>My Portfolio will be</t>
  </si>
  <si>
    <t>5 Years İnvestment</t>
  </si>
  <si>
    <t>3 Years İnvestment</t>
  </si>
  <si>
    <t>1 Year İnvestment</t>
  </si>
  <si>
    <t>My Return</t>
  </si>
  <si>
    <t>My Allocation for Optimal Portfolio</t>
  </si>
  <si>
    <t>My Allocation For Equal Weighted Portfolio</t>
  </si>
  <si>
    <t>Historical Values</t>
  </si>
  <si>
    <t xml:space="preserve">Weights of Optimum Portfolio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</si>
</sst>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FF0000"/>
      <name val="Arial"/>
      <family val="2"/>
      <charset val="162"/>
    </font>
    <font>
      <sz val="72"/>
      <color theme="1"/>
      <name val="Calibri"/>
      <family val="2"/>
      <charset val="16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6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10" xfId="0" applyFill="1" applyBorder="1"/>
    <xf numFmtId="0" fontId="0" fillId="0" borderId="10" xfId="0" applyBorder="1"/>
    <xf numFmtId="0" fontId="18" fillId="33" borderId="10" xfId="0" applyFont="1" applyFill="1" applyBorder="1" applyAlignment="1">
      <alignment horizontal="center"/>
    </xf>
    <xf numFmtId="0" fontId="0" fillId="33" borderId="10" xfId="0" applyFill="1" applyBorder="1"/>
    <xf numFmtId="0" fontId="20" fillId="0" borderId="0" xfId="44" applyFont="1"/>
    <xf numFmtId="0" fontId="20" fillId="0" borderId="12" xfId="44" applyFont="1" applyBorder="1"/>
    <xf numFmtId="2" fontId="0" fillId="0" borderId="0" xfId="0" applyNumberFormat="1"/>
    <xf numFmtId="2" fontId="0" fillId="34" borderId="10" xfId="0" applyNumberFormat="1" applyFill="1" applyBorder="1"/>
    <xf numFmtId="0" fontId="19" fillId="35" borderId="0" xfId="44" applyFill="1"/>
    <xf numFmtId="0" fontId="0" fillId="35" borderId="0" xfId="0" applyFill="1"/>
    <xf numFmtId="0" fontId="19" fillId="35" borderId="15" xfId="44" applyFill="1" applyBorder="1"/>
    <xf numFmtId="0" fontId="0" fillId="35" borderId="11" xfId="0" applyFill="1" applyBorder="1"/>
    <xf numFmtId="0" fontId="0" fillId="35" borderId="16" xfId="0" applyFill="1" applyBorder="1"/>
    <xf numFmtId="0" fontId="19" fillId="35" borderId="17" xfId="44" applyFill="1" applyBorder="1"/>
    <xf numFmtId="0" fontId="0" fillId="35" borderId="18" xfId="0" applyFill="1" applyBorder="1"/>
    <xf numFmtId="0" fontId="19" fillId="35" borderId="19" xfId="44" applyFill="1" applyBorder="1"/>
    <xf numFmtId="0" fontId="0" fillId="35" borderId="12" xfId="0" applyFill="1" applyBorder="1"/>
    <xf numFmtId="0" fontId="0" fillId="35" borderId="20" xfId="0" applyFill="1" applyBorder="1"/>
    <xf numFmtId="0" fontId="20" fillId="0" borderId="0" xfId="44" applyFont="1" applyProtection="1">
      <protection locked="0"/>
    </xf>
    <xf numFmtId="0" fontId="0" fillId="35" borderId="10" xfId="0" applyFill="1" applyBorder="1"/>
    <xf numFmtId="0" fontId="19" fillId="35" borderId="10" xfId="44" applyFill="1" applyBorder="1"/>
    <xf numFmtId="9" fontId="0" fillId="35" borderId="10" xfId="2" applyFont="1" applyFill="1" applyBorder="1" applyAlignment="1"/>
    <xf numFmtId="0" fontId="20" fillId="35" borderId="0" xfId="44" applyFont="1" applyFill="1"/>
    <xf numFmtId="0" fontId="0" fillId="36" borderId="0" xfId="0" applyFill="1"/>
    <xf numFmtId="0" fontId="19" fillId="36" borderId="0" xfId="44" applyFill="1"/>
    <xf numFmtId="0" fontId="21" fillId="35" borderId="19" xfId="44" applyFont="1" applyFill="1" applyBorder="1"/>
    <xf numFmtId="0" fontId="14" fillId="0" borderId="12" xfId="0" applyFont="1" applyBorder="1"/>
    <xf numFmtId="0" fontId="0" fillId="0" borderId="12" xfId="0" applyBorder="1"/>
    <xf numFmtId="0" fontId="0" fillId="0" borderId="20" xfId="0" applyBorder="1"/>
    <xf numFmtId="0" fontId="16" fillId="35" borderId="15" xfId="0" applyFont="1" applyFill="1" applyBorder="1"/>
    <xf numFmtId="0" fontId="0" fillId="35" borderId="17" xfId="0" applyFill="1" applyBorder="1"/>
    <xf numFmtId="0" fontId="14" fillId="35" borderId="12" xfId="0" applyFont="1" applyFill="1" applyBorder="1"/>
    <xf numFmtId="0" fontId="16" fillId="35" borderId="0" xfId="0" applyFont="1" applyFill="1"/>
    <xf numFmtId="0" fontId="0" fillId="33" borderId="23" xfId="0" applyFill="1" applyBorder="1"/>
    <xf numFmtId="0" fontId="0" fillId="33" borderId="24" xfId="0" applyFill="1" applyBorder="1"/>
    <xf numFmtId="0" fontId="0" fillId="33" borderId="25" xfId="0" applyFill="1" applyBorder="1"/>
    <xf numFmtId="43" fontId="0" fillId="0" borderId="10" xfId="1" applyFont="1" applyBorder="1"/>
    <xf numFmtId="43" fontId="16" fillId="0" borderId="10" xfId="0" applyNumberFormat="1" applyFont="1" applyBorder="1"/>
    <xf numFmtId="10" fontId="16" fillId="0" borderId="10" xfId="2" applyNumberFormat="1" applyFont="1" applyBorder="1"/>
    <xf numFmtId="0" fontId="0" fillId="33" borderId="26" xfId="0" applyFill="1" applyBorder="1"/>
    <xf numFmtId="3" fontId="0" fillId="0" borderId="10" xfId="0" applyNumberFormat="1" applyBorder="1"/>
    <xf numFmtId="0" fontId="16" fillId="0" borderId="10" xfId="0" applyFont="1" applyBorder="1"/>
    <xf numFmtId="0" fontId="0" fillId="37" borderId="0" xfId="0" applyFill="1"/>
    <xf numFmtId="0" fontId="0" fillId="38" borderId="0" xfId="0" applyFill="1"/>
    <xf numFmtId="14" fontId="0" fillId="38" borderId="0" xfId="0" applyNumberFormat="1" applyFill="1"/>
    <xf numFmtId="2" fontId="0" fillId="38" borderId="0" xfId="0" applyNumberFormat="1" applyFill="1"/>
    <xf numFmtId="0" fontId="0" fillId="38" borderId="10" xfId="0" applyFill="1" applyBorder="1"/>
    <xf numFmtId="2" fontId="0" fillId="38" borderId="10" xfId="0" applyNumberFormat="1" applyFill="1" applyBorder="1"/>
    <xf numFmtId="0" fontId="20" fillId="38" borderId="0" xfId="44" applyFont="1" applyFill="1"/>
    <xf numFmtId="0" fontId="18" fillId="38" borderId="10" xfId="0" applyFont="1" applyFill="1" applyBorder="1" applyAlignment="1">
      <alignment horizontal="center"/>
    </xf>
    <xf numFmtId="0" fontId="20" fillId="38" borderId="12" xfId="44" applyFont="1" applyFill="1" applyBorder="1"/>
    <xf numFmtId="0" fontId="19" fillId="35" borderId="21" xfId="44" applyFill="1" applyBorder="1" applyAlignment="1">
      <alignment horizontal="center"/>
    </xf>
    <xf numFmtId="0" fontId="19" fillId="35" borderId="13" xfId="44" applyFill="1" applyBorder="1" applyAlignment="1">
      <alignment horizontal="center"/>
    </xf>
    <xf numFmtId="0" fontId="19" fillId="35" borderId="22" xfId="44" applyFill="1" applyBorder="1" applyAlignment="1">
      <alignment horizontal="center"/>
    </xf>
    <xf numFmtId="0" fontId="22" fillId="35" borderId="0" xfId="0" applyFont="1" applyFill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3" borderId="30" xfId="0" applyFont="1" applyFill="1" applyBorder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Portfolio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'1-2-3'!$A$150</c:f>
              <c:strCache>
                <c:ptCount val="1"/>
                <c:pt idx="0">
                  <c:v>Portfolio 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'1-2-3'!$B$149:$J$149</c:f>
              <c:numCache>
                <c:formatCode>General</c:formatCode>
                <c:ptCount val="9"/>
                <c:pt idx="0">
                  <c:v>1.339590587171974</c:v>
                </c:pt>
                <c:pt idx="1">
                  <c:v>3.6674032294795254</c:v>
                </c:pt>
                <c:pt idx="2">
                  <c:v>6.5170568969651317</c:v>
                </c:pt>
                <c:pt idx="3">
                  <c:v>8.4457164885519713</c:v>
                </c:pt>
                <c:pt idx="4">
                  <c:v>10.382494272483248</c:v>
                </c:pt>
                <c:pt idx="5">
                  <c:v>13.295121777549504</c:v>
                </c:pt>
                <c:pt idx="6">
                  <c:v>16.261314201089451</c:v>
                </c:pt>
                <c:pt idx="7">
                  <c:v>18.52634834076343</c:v>
                </c:pt>
                <c:pt idx="8">
                  <c:v>21.174020844694699</c:v>
                </c:pt>
              </c:numCache>
            </c:numRef>
          </c:xVal>
          <c:yVal>
            <c:numRef>
              <c:f>'1-2-3'!$B$150:$J$150</c:f>
              <c:numCache>
                <c:formatCode>General</c:formatCode>
                <c:ptCount val="9"/>
                <c:pt idx="0">
                  <c:v>2.0000000096261448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21.999999998507544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7-4263-89F8-BF090D2B5096}"/>
            </c:ext>
          </c:extLst>
        </c:ser>
        <c:ser>
          <c:idx val="1"/>
          <c:order val="1"/>
          <c:tx>
            <c:strRef>
              <c:f>'1-2-3'!$B$1</c:f>
              <c:strCache>
                <c:ptCount val="1"/>
                <c:pt idx="0">
                  <c:v>BND%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'1-2-3'!$B$64</c:f>
              <c:numCache>
                <c:formatCode>0.00</c:formatCode>
                <c:ptCount val="1"/>
                <c:pt idx="0">
                  <c:v>6.3933519496851074</c:v>
                </c:pt>
              </c:numCache>
            </c:numRef>
          </c:xVal>
          <c:yVal>
            <c:numRef>
              <c:f>'1-2-3'!$B$63</c:f>
              <c:numCache>
                <c:formatCode>0.00</c:formatCode>
                <c:ptCount val="1"/>
                <c:pt idx="0">
                  <c:v>1.2599999999999993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7-4263-89F8-BF090D2B5096}"/>
            </c:ext>
          </c:extLst>
        </c:ser>
        <c:ser>
          <c:idx val="2"/>
          <c:order val="2"/>
          <c:tx>
            <c:strRef>
              <c:f>'1-2-3'!$C$1</c:f>
              <c:strCache>
                <c:ptCount val="1"/>
                <c:pt idx="0">
                  <c:v>EMB%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'1-2-3'!$C$64</c:f>
              <c:numCache>
                <c:formatCode>0.00</c:formatCode>
                <c:ptCount val="1"/>
                <c:pt idx="0">
                  <c:v>13.166361864454535</c:v>
                </c:pt>
              </c:numCache>
            </c:numRef>
          </c:xVal>
          <c:yVal>
            <c:numRef>
              <c:f>'1-2-3'!$C$63</c:f>
              <c:numCache>
                <c:formatCode>0.00</c:formatCode>
                <c:ptCount val="1"/>
                <c:pt idx="0">
                  <c:v>2.4399999999999995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7-4263-89F8-BF090D2B5096}"/>
            </c:ext>
          </c:extLst>
        </c:ser>
        <c:ser>
          <c:idx val="3"/>
          <c:order val="3"/>
          <c:tx>
            <c:strRef>
              <c:f>'1-2-3'!$D$1</c:f>
              <c:strCache>
                <c:ptCount val="1"/>
                <c:pt idx="0">
                  <c:v>GLD%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87-4263-89F8-BF090D2B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'1-2-3'!$D$64</c:f>
              <c:numCache>
                <c:formatCode>0.00</c:formatCode>
                <c:ptCount val="1"/>
                <c:pt idx="0">
                  <c:v>14.524783028806258</c:v>
                </c:pt>
              </c:numCache>
            </c:numRef>
          </c:xVal>
          <c:yVal>
            <c:numRef>
              <c:f>'1-2-3'!$D$63</c:f>
              <c:numCache>
                <c:formatCode>0.00</c:formatCode>
                <c:ptCount val="1"/>
                <c:pt idx="0">
                  <c:v>10.099999999999998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87-4263-89F8-BF090D2B5096}"/>
            </c:ext>
          </c:extLst>
        </c:ser>
        <c:ser>
          <c:idx val="4"/>
          <c:order val="4"/>
          <c:tx>
            <c:strRef>
              <c:f>'1-2-3'!$E$1</c:f>
              <c:strCache>
                <c:ptCount val="1"/>
                <c:pt idx="0">
                  <c:v>JPST%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'1-2-3'!$E$64</c:f>
              <c:numCache>
                <c:formatCode>0.00</c:formatCode>
                <c:ptCount val="1"/>
                <c:pt idx="0">
                  <c:v>1.2795523581659856</c:v>
                </c:pt>
              </c:numCache>
            </c:numRef>
          </c:xVal>
          <c:yVal>
            <c:numRef>
              <c:f>'1-2-3'!$E$63</c:f>
              <c:numCache>
                <c:formatCode>0.00</c:formatCode>
                <c:ptCount val="1"/>
                <c:pt idx="0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7-4263-89F8-BF090D2B5096}"/>
            </c:ext>
          </c:extLst>
        </c:ser>
        <c:ser>
          <c:idx val="5"/>
          <c:order val="5"/>
          <c:tx>
            <c:strRef>
              <c:f>'1-2-3'!$F$1</c:f>
              <c:strCache>
                <c:ptCount val="1"/>
                <c:pt idx="0">
                  <c:v>QQQ%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'1-2-3'!$F$64</c:f>
              <c:numCache>
                <c:formatCode>0.00</c:formatCode>
                <c:ptCount val="1"/>
                <c:pt idx="0">
                  <c:v>22.166515440629379</c:v>
                </c:pt>
              </c:numCache>
            </c:numRef>
          </c:xVal>
          <c:yVal>
            <c:numRef>
              <c:f>'1-2-3'!$F$63</c:f>
              <c:numCache>
                <c:formatCode>0.00</c:formatCode>
                <c:ptCount val="1"/>
                <c:pt idx="0">
                  <c:v>22.700000000000003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87-4263-89F8-BF090D2B5096}"/>
            </c:ext>
          </c:extLst>
        </c:ser>
        <c:ser>
          <c:idx val="6"/>
          <c:order val="6"/>
          <c:tx>
            <c:strRef>
              <c:f>'1-2-3'!$G$1</c:f>
              <c:strCache>
                <c:ptCount val="1"/>
                <c:pt idx="0">
                  <c:v>REET%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'1-2-3'!$G$64</c:f>
              <c:numCache>
                <c:formatCode>0.00</c:formatCode>
                <c:ptCount val="1"/>
                <c:pt idx="0">
                  <c:v>22.07770867501841</c:v>
                </c:pt>
              </c:numCache>
            </c:numRef>
          </c:xVal>
          <c:yVal>
            <c:numRef>
              <c:f>'1-2-3'!$G$63</c:f>
              <c:numCache>
                <c:formatCode>0.00</c:formatCode>
                <c:ptCount val="1"/>
                <c:pt idx="0">
                  <c:v>6.5200000000000031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87-4263-89F8-BF090D2B5096}"/>
            </c:ext>
          </c:extLst>
        </c:ser>
        <c:ser>
          <c:idx val="7"/>
          <c:order val="7"/>
          <c:tx>
            <c:strRef>
              <c:f>'1-2-3'!$H$1</c:f>
              <c:strCache>
                <c:ptCount val="1"/>
                <c:pt idx="0">
                  <c:v>SPDW%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'1-2-3'!$H$64</c:f>
              <c:numCache>
                <c:formatCode>0.00</c:formatCode>
                <c:ptCount val="1"/>
                <c:pt idx="0">
                  <c:v>18.909547404706633</c:v>
                </c:pt>
              </c:numCache>
            </c:numRef>
          </c:xVal>
          <c:yVal>
            <c:numRef>
              <c:f>'1-2-3'!$H$63</c:f>
              <c:numCache>
                <c:formatCode>0.00</c:formatCode>
                <c:ptCount val="1"/>
                <c:pt idx="0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87-4263-89F8-BF090D2B5096}"/>
            </c:ext>
          </c:extLst>
        </c:ser>
        <c:ser>
          <c:idx val="8"/>
          <c:order val="8"/>
          <c:tx>
            <c:strRef>
              <c:f>'1-2-3'!$I$1</c:f>
              <c:strCache>
                <c:ptCount val="1"/>
                <c:pt idx="0">
                  <c:v>VBR%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'1-2-3'!$I$64</c:f>
              <c:numCache>
                <c:formatCode>0.00</c:formatCode>
                <c:ptCount val="1"/>
                <c:pt idx="0">
                  <c:v>24.494728592363685</c:v>
                </c:pt>
              </c:numCache>
            </c:numRef>
          </c:xVal>
          <c:yVal>
            <c:numRef>
              <c:f>'1-2-3'!$I$63</c:f>
              <c:numCache>
                <c:formatCode>0.00</c:formatCode>
                <c:ptCount val="1"/>
                <c:pt idx="0">
                  <c:v>14.360000000000003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87-4263-89F8-BF090D2B5096}"/>
            </c:ext>
          </c:extLst>
        </c:ser>
        <c:ser>
          <c:idx val="9"/>
          <c:order val="9"/>
          <c:tx>
            <c:strRef>
              <c:f>'1-2-3'!$J$1</c:f>
              <c:strCache>
                <c:ptCount val="1"/>
                <c:pt idx="0">
                  <c:v>VWO%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'1-2-3'!$J$64</c:f>
              <c:numCache>
                <c:formatCode>0.00</c:formatCode>
                <c:ptCount val="1"/>
                <c:pt idx="0">
                  <c:v>18.728275550214061</c:v>
                </c:pt>
              </c:numCache>
            </c:numRef>
          </c:xVal>
          <c:yVal>
            <c:numRef>
              <c:f>'1-2-3'!$J$63</c:f>
              <c:numCache>
                <c:formatCode>0.00</c:formatCode>
                <c:ptCount val="1"/>
                <c:pt idx="0">
                  <c:v>5.6999999999999993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87-4263-89F8-BF090D2B5096}"/>
            </c:ext>
          </c:extLst>
        </c:ser>
        <c:ser>
          <c:idx val="10"/>
          <c:order val="10"/>
          <c:tx>
            <c:strRef>
              <c:f>'1-2-3'!$K$1</c:f>
              <c:strCache>
                <c:ptCount val="1"/>
                <c:pt idx="0">
                  <c:v>WTMF%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'1-2-3'!$K$64</c:f>
              <c:numCache>
                <c:formatCode>0.00</c:formatCode>
                <c:ptCount val="1"/>
                <c:pt idx="0">
                  <c:v>10.137714448399507</c:v>
                </c:pt>
              </c:numCache>
            </c:numRef>
          </c:xVal>
          <c:yVal>
            <c:numRef>
              <c:f>'1-2-3'!$K$63</c:f>
              <c:numCache>
                <c:formatCode>0.00</c:formatCode>
                <c:ptCount val="1"/>
                <c:pt idx="0">
                  <c:v>4.0600000000000014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87-4263-89F8-BF090D2B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0896"/>
        <c:axId val="2107307263"/>
      </c:scatterChart>
      <c:valAx>
        <c:axId val="3012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7263"/>
        <c:crosses val="autoZero"/>
        <c:crossBetween val="midCat"/>
      </c:valAx>
      <c:valAx>
        <c:axId val="21073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Capital</a:t>
            </a:r>
            <a:r>
              <a:rPr lang="tr-TR" baseline="0"/>
              <a:t> Allocation Line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43677228391041E-2"/>
          <c:y val="8.242222222222223E-2"/>
          <c:w val="0.90864053617343055"/>
          <c:h val="0.82161487314085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'1-2-3'!$A$150</c:f>
              <c:strCache>
                <c:ptCount val="1"/>
                <c:pt idx="0">
                  <c:v>Portfolio 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'1-2-3'!$B$149:$J$149</c:f>
              <c:numCache>
                <c:formatCode>General</c:formatCode>
                <c:ptCount val="9"/>
                <c:pt idx="0">
                  <c:v>1.339590587171974</c:v>
                </c:pt>
                <c:pt idx="1">
                  <c:v>3.6674032294795254</c:v>
                </c:pt>
                <c:pt idx="2">
                  <c:v>6.5170568969651317</c:v>
                </c:pt>
                <c:pt idx="3">
                  <c:v>8.4457164885519713</c:v>
                </c:pt>
                <c:pt idx="4">
                  <c:v>10.382494272483248</c:v>
                </c:pt>
                <c:pt idx="5">
                  <c:v>13.295121777549504</c:v>
                </c:pt>
                <c:pt idx="6">
                  <c:v>16.261314201089451</c:v>
                </c:pt>
                <c:pt idx="7">
                  <c:v>18.52634834076343</c:v>
                </c:pt>
                <c:pt idx="8">
                  <c:v>21.174020844694699</c:v>
                </c:pt>
              </c:numCache>
            </c:numRef>
          </c:xVal>
          <c:yVal>
            <c:numRef>
              <c:f>'1-2-3'!$B$150:$J$150</c:f>
              <c:numCache>
                <c:formatCode>General</c:formatCode>
                <c:ptCount val="9"/>
                <c:pt idx="0">
                  <c:v>2.0000000096261448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21.999999998507544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9BD-8FD2-37FC86A73213}"/>
            </c:ext>
          </c:extLst>
        </c:ser>
        <c:ser>
          <c:idx val="1"/>
          <c:order val="1"/>
          <c:tx>
            <c:strRef>
              <c:f>'1-2-3'!$B$1</c:f>
              <c:strCache>
                <c:ptCount val="1"/>
                <c:pt idx="0">
                  <c:v>BND%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'1-2-3'!$B$64</c:f>
              <c:numCache>
                <c:formatCode>0.00</c:formatCode>
                <c:ptCount val="1"/>
                <c:pt idx="0">
                  <c:v>6.3933519496851074</c:v>
                </c:pt>
              </c:numCache>
            </c:numRef>
          </c:xVal>
          <c:yVal>
            <c:numRef>
              <c:f>'1-2-3'!$B$63</c:f>
              <c:numCache>
                <c:formatCode>0.00</c:formatCode>
                <c:ptCount val="1"/>
                <c:pt idx="0">
                  <c:v>1.2599999999999993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9BD-8FD2-37FC86A73213}"/>
            </c:ext>
          </c:extLst>
        </c:ser>
        <c:ser>
          <c:idx val="2"/>
          <c:order val="2"/>
          <c:tx>
            <c:strRef>
              <c:f>'1-2-3'!$C$1</c:f>
              <c:strCache>
                <c:ptCount val="1"/>
                <c:pt idx="0">
                  <c:v>EMB%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'1-2-3'!$C$64</c:f>
              <c:numCache>
                <c:formatCode>0.00</c:formatCode>
                <c:ptCount val="1"/>
                <c:pt idx="0">
                  <c:v>13.166361864454535</c:v>
                </c:pt>
              </c:numCache>
            </c:numRef>
          </c:xVal>
          <c:yVal>
            <c:numRef>
              <c:f>'1-2-3'!$C$63</c:f>
              <c:numCache>
                <c:formatCode>0.00</c:formatCode>
                <c:ptCount val="1"/>
                <c:pt idx="0">
                  <c:v>2.4399999999999995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7-49BD-8FD2-37FC86A73213}"/>
            </c:ext>
          </c:extLst>
        </c:ser>
        <c:ser>
          <c:idx val="3"/>
          <c:order val="3"/>
          <c:tx>
            <c:strRef>
              <c:f>'1-2-3'!$D$1</c:f>
              <c:strCache>
                <c:ptCount val="1"/>
                <c:pt idx="0">
                  <c:v>GLD%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87-49BD-8FD2-37FC86A73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'1-2-3'!$D$64</c:f>
              <c:numCache>
                <c:formatCode>0.00</c:formatCode>
                <c:ptCount val="1"/>
                <c:pt idx="0">
                  <c:v>14.524783028806258</c:v>
                </c:pt>
              </c:numCache>
            </c:numRef>
          </c:xVal>
          <c:yVal>
            <c:numRef>
              <c:f>'1-2-3'!$D$63</c:f>
              <c:numCache>
                <c:formatCode>0.00</c:formatCode>
                <c:ptCount val="1"/>
                <c:pt idx="0">
                  <c:v>10.099999999999998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7-49BD-8FD2-37FC86A73213}"/>
            </c:ext>
          </c:extLst>
        </c:ser>
        <c:ser>
          <c:idx val="4"/>
          <c:order val="4"/>
          <c:tx>
            <c:strRef>
              <c:f>'1-2-3'!$E$1</c:f>
              <c:strCache>
                <c:ptCount val="1"/>
                <c:pt idx="0">
                  <c:v>JPST%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'1-2-3'!$E$64</c:f>
              <c:numCache>
                <c:formatCode>0.00</c:formatCode>
                <c:ptCount val="1"/>
                <c:pt idx="0">
                  <c:v>1.2795523581659856</c:v>
                </c:pt>
              </c:numCache>
            </c:numRef>
          </c:xVal>
          <c:yVal>
            <c:numRef>
              <c:f>'1-2-3'!$E$63</c:f>
              <c:numCache>
                <c:formatCode>0.00</c:formatCode>
                <c:ptCount val="1"/>
                <c:pt idx="0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7-49BD-8FD2-37FC86A73213}"/>
            </c:ext>
          </c:extLst>
        </c:ser>
        <c:ser>
          <c:idx val="5"/>
          <c:order val="5"/>
          <c:tx>
            <c:strRef>
              <c:f>'1-2-3'!$F$1</c:f>
              <c:strCache>
                <c:ptCount val="1"/>
                <c:pt idx="0">
                  <c:v>QQQ%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'1-2-3'!$F$64</c:f>
              <c:numCache>
                <c:formatCode>0.00</c:formatCode>
                <c:ptCount val="1"/>
                <c:pt idx="0">
                  <c:v>22.166515440629379</c:v>
                </c:pt>
              </c:numCache>
            </c:numRef>
          </c:xVal>
          <c:yVal>
            <c:numRef>
              <c:f>'1-2-3'!$F$63</c:f>
              <c:numCache>
                <c:formatCode>0.00</c:formatCode>
                <c:ptCount val="1"/>
                <c:pt idx="0">
                  <c:v>22.700000000000003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7-49BD-8FD2-37FC86A73213}"/>
            </c:ext>
          </c:extLst>
        </c:ser>
        <c:ser>
          <c:idx val="6"/>
          <c:order val="6"/>
          <c:tx>
            <c:strRef>
              <c:f>'1-2-3'!$G$1</c:f>
              <c:strCache>
                <c:ptCount val="1"/>
                <c:pt idx="0">
                  <c:v>REET%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'1-2-3'!$G$64</c:f>
              <c:numCache>
                <c:formatCode>0.00</c:formatCode>
                <c:ptCount val="1"/>
                <c:pt idx="0">
                  <c:v>22.07770867501841</c:v>
                </c:pt>
              </c:numCache>
            </c:numRef>
          </c:xVal>
          <c:yVal>
            <c:numRef>
              <c:f>'1-2-3'!$G$63</c:f>
              <c:numCache>
                <c:formatCode>0.00</c:formatCode>
                <c:ptCount val="1"/>
                <c:pt idx="0">
                  <c:v>6.5200000000000031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87-49BD-8FD2-37FC86A73213}"/>
            </c:ext>
          </c:extLst>
        </c:ser>
        <c:ser>
          <c:idx val="7"/>
          <c:order val="7"/>
          <c:tx>
            <c:strRef>
              <c:f>'1-2-3'!$H$1</c:f>
              <c:strCache>
                <c:ptCount val="1"/>
                <c:pt idx="0">
                  <c:v>SPDW%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'1-2-3'!$H$64</c:f>
              <c:numCache>
                <c:formatCode>0.00</c:formatCode>
                <c:ptCount val="1"/>
                <c:pt idx="0">
                  <c:v>18.909547404706633</c:v>
                </c:pt>
              </c:numCache>
            </c:numRef>
          </c:xVal>
          <c:yVal>
            <c:numRef>
              <c:f>'1-2-3'!$H$63</c:f>
              <c:numCache>
                <c:formatCode>0.00</c:formatCode>
                <c:ptCount val="1"/>
                <c:pt idx="0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87-49BD-8FD2-37FC86A73213}"/>
            </c:ext>
          </c:extLst>
        </c:ser>
        <c:ser>
          <c:idx val="8"/>
          <c:order val="8"/>
          <c:tx>
            <c:strRef>
              <c:f>'1-2-3'!$I$1</c:f>
              <c:strCache>
                <c:ptCount val="1"/>
                <c:pt idx="0">
                  <c:v>VBR%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'1-2-3'!$I$64</c:f>
              <c:numCache>
                <c:formatCode>0.00</c:formatCode>
                <c:ptCount val="1"/>
                <c:pt idx="0">
                  <c:v>24.494728592363685</c:v>
                </c:pt>
              </c:numCache>
            </c:numRef>
          </c:xVal>
          <c:yVal>
            <c:numRef>
              <c:f>'1-2-3'!$I$63</c:f>
              <c:numCache>
                <c:formatCode>0.00</c:formatCode>
                <c:ptCount val="1"/>
                <c:pt idx="0">
                  <c:v>14.360000000000003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87-49BD-8FD2-37FC86A73213}"/>
            </c:ext>
          </c:extLst>
        </c:ser>
        <c:ser>
          <c:idx val="9"/>
          <c:order val="9"/>
          <c:tx>
            <c:strRef>
              <c:f>'1-2-3'!$J$1</c:f>
              <c:strCache>
                <c:ptCount val="1"/>
                <c:pt idx="0">
                  <c:v>VWO%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'1-2-3'!$J$64</c:f>
              <c:numCache>
                <c:formatCode>0.00</c:formatCode>
                <c:ptCount val="1"/>
                <c:pt idx="0">
                  <c:v>18.728275550214061</c:v>
                </c:pt>
              </c:numCache>
            </c:numRef>
          </c:xVal>
          <c:yVal>
            <c:numRef>
              <c:f>'1-2-3'!$J$63</c:f>
              <c:numCache>
                <c:formatCode>0.00</c:formatCode>
                <c:ptCount val="1"/>
                <c:pt idx="0">
                  <c:v>5.6999999999999993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87-49BD-8FD2-37FC86A73213}"/>
            </c:ext>
          </c:extLst>
        </c:ser>
        <c:ser>
          <c:idx val="10"/>
          <c:order val="10"/>
          <c:tx>
            <c:strRef>
              <c:f>'1-2-3'!$K$1</c:f>
              <c:strCache>
                <c:ptCount val="1"/>
                <c:pt idx="0">
                  <c:v>WTMF%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'1-2-3'!$K$64</c:f>
              <c:numCache>
                <c:formatCode>0.00</c:formatCode>
                <c:ptCount val="1"/>
                <c:pt idx="0">
                  <c:v>10.137714448399507</c:v>
                </c:pt>
              </c:numCache>
            </c:numRef>
          </c:xVal>
          <c:yVal>
            <c:numRef>
              <c:f>'1-2-3'!$K$63</c:f>
              <c:numCache>
                <c:formatCode>0.00</c:formatCode>
                <c:ptCount val="1"/>
                <c:pt idx="0">
                  <c:v>4.0600000000000014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87-49BD-8FD2-37FC86A7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0896"/>
        <c:axId val="2107307263"/>
      </c:scatterChart>
      <c:valAx>
        <c:axId val="3012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7263"/>
        <c:crosses val="autoZero"/>
        <c:crossBetween val="midCat"/>
      </c:valAx>
      <c:valAx>
        <c:axId val="21073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Portfolio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'4a'!$A$150</c:f>
              <c:strCache>
                <c:ptCount val="1"/>
                <c:pt idx="0">
                  <c:v>Portfolio 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'4a'!$B$149:$J$149</c:f>
              <c:numCache>
                <c:formatCode>General</c:formatCode>
                <c:ptCount val="9"/>
                <c:pt idx="0">
                  <c:v>5.8110359858944047</c:v>
                </c:pt>
                <c:pt idx="1">
                  <c:v>5.6185881643254367</c:v>
                </c:pt>
                <c:pt idx="2">
                  <c:v>7.2877312848108406</c:v>
                </c:pt>
                <c:pt idx="3">
                  <c:v>8.6908437840401014</c:v>
                </c:pt>
                <c:pt idx="4">
                  <c:v>11.49174047091161</c:v>
                </c:pt>
                <c:pt idx="5">
                  <c:v>16.499585376170614</c:v>
                </c:pt>
              </c:numCache>
            </c:numRef>
          </c:xVal>
          <c:yVal>
            <c:numRef>
              <c:f>'4a'!$B$150:$J$150</c:f>
              <c:numCache>
                <c:formatCode>General</c:formatCode>
                <c:ptCount val="9"/>
                <c:pt idx="0">
                  <c:v>2.4450024399999997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14.170002999999998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9-40AA-9F43-7B09B4D39F8F}"/>
            </c:ext>
          </c:extLst>
        </c:ser>
        <c:ser>
          <c:idx val="1"/>
          <c:order val="1"/>
          <c:tx>
            <c:strRef>
              <c:f>'4a'!$B$1</c:f>
              <c:strCache>
                <c:ptCount val="1"/>
                <c:pt idx="0">
                  <c:v>BND%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'4a'!$B$64</c:f>
              <c:numCache>
                <c:formatCode>0.00</c:formatCode>
                <c:ptCount val="1"/>
                <c:pt idx="0">
                  <c:v>6.3933519496851074</c:v>
                </c:pt>
              </c:numCache>
            </c:numRef>
          </c:xVal>
          <c:yVal>
            <c:numRef>
              <c:f>'4a'!$B$63</c:f>
              <c:numCache>
                <c:formatCode>0.00</c:formatCode>
                <c:ptCount val="1"/>
                <c:pt idx="0">
                  <c:v>1.2599999999999993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9-40AA-9F43-7B09B4D39F8F}"/>
            </c:ext>
          </c:extLst>
        </c:ser>
        <c:ser>
          <c:idx val="2"/>
          <c:order val="2"/>
          <c:tx>
            <c:strRef>
              <c:f>'4a'!$C$1</c:f>
              <c:strCache>
                <c:ptCount val="1"/>
                <c:pt idx="0">
                  <c:v>EMB%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'4a'!$C$64</c:f>
              <c:numCache>
                <c:formatCode>0.00</c:formatCode>
                <c:ptCount val="1"/>
                <c:pt idx="0">
                  <c:v>13.166361864454535</c:v>
                </c:pt>
              </c:numCache>
            </c:numRef>
          </c:xVal>
          <c:yVal>
            <c:numRef>
              <c:f>'4a'!$C$63</c:f>
              <c:numCache>
                <c:formatCode>0.00</c:formatCode>
                <c:ptCount val="1"/>
                <c:pt idx="0">
                  <c:v>2.4399999999999995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9-40AA-9F43-7B09B4D39F8F}"/>
            </c:ext>
          </c:extLst>
        </c:ser>
        <c:ser>
          <c:idx val="3"/>
          <c:order val="3"/>
          <c:tx>
            <c:strRef>
              <c:f>'4a'!$D$1</c:f>
              <c:strCache>
                <c:ptCount val="1"/>
                <c:pt idx="0">
                  <c:v>GLD%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99-40AA-9F43-7B09B4D39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'4a'!$D$64</c:f>
              <c:numCache>
                <c:formatCode>0.00</c:formatCode>
                <c:ptCount val="1"/>
                <c:pt idx="0">
                  <c:v>14.524783028806258</c:v>
                </c:pt>
              </c:numCache>
            </c:numRef>
          </c:xVal>
          <c:yVal>
            <c:numRef>
              <c:f>'4a'!$D$63</c:f>
              <c:numCache>
                <c:formatCode>0.00</c:formatCode>
                <c:ptCount val="1"/>
                <c:pt idx="0">
                  <c:v>10.099999999999998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99-40AA-9F43-7B09B4D39F8F}"/>
            </c:ext>
          </c:extLst>
        </c:ser>
        <c:ser>
          <c:idx val="4"/>
          <c:order val="4"/>
          <c:tx>
            <c:strRef>
              <c:f>'4a'!$E$1</c:f>
              <c:strCache>
                <c:ptCount val="1"/>
                <c:pt idx="0">
                  <c:v>JPST%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'4a'!$E$64</c:f>
              <c:numCache>
                <c:formatCode>0.00</c:formatCode>
                <c:ptCount val="1"/>
                <c:pt idx="0">
                  <c:v>1.2795523581659856</c:v>
                </c:pt>
              </c:numCache>
            </c:numRef>
          </c:xVal>
          <c:yVal>
            <c:numRef>
              <c:f>'4a'!$E$63</c:f>
              <c:numCache>
                <c:formatCode>0.00</c:formatCode>
                <c:ptCount val="1"/>
                <c:pt idx="0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99-40AA-9F43-7B09B4D39F8F}"/>
            </c:ext>
          </c:extLst>
        </c:ser>
        <c:ser>
          <c:idx val="5"/>
          <c:order val="5"/>
          <c:tx>
            <c:strRef>
              <c:f>'4a'!$F$1</c:f>
              <c:strCache>
                <c:ptCount val="1"/>
                <c:pt idx="0">
                  <c:v>QQQ%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'4a'!$F$64</c:f>
              <c:numCache>
                <c:formatCode>0.00</c:formatCode>
                <c:ptCount val="1"/>
                <c:pt idx="0">
                  <c:v>22.166515440629379</c:v>
                </c:pt>
              </c:numCache>
            </c:numRef>
          </c:xVal>
          <c:yVal>
            <c:numRef>
              <c:f>'4a'!$F$63</c:f>
              <c:numCache>
                <c:formatCode>0.00</c:formatCode>
                <c:ptCount val="1"/>
                <c:pt idx="0">
                  <c:v>22.700000000000003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99-40AA-9F43-7B09B4D39F8F}"/>
            </c:ext>
          </c:extLst>
        </c:ser>
        <c:ser>
          <c:idx val="6"/>
          <c:order val="6"/>
          <c:tx>
            <c:strRef>
              <c:f>'4a'!$G$1</c:f>
              <c:strCache>
                <c:ptCount val="1"/>
                <c:pt idx="0">
                  <c:v>REET%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'4a'!$G$64</c:f>
              <c:numCache>
                <c:formatCode>0.00</c:formatCode>
                <c:ptCount val="1"/>
                <c:pt idx="0">
                  <c:v>22.07770867501841</c:v>
                </c:pt>
              </c:numCache>
            </c:numRef>
          </c:xVal>
          <c:yVal>
            <c:numRef>
              <c:f>'4a'!$G$63</c:f>
              <c:numCache>
                <c:formatCode>0.00</c:formatCode>
                <c:ptCount val="1"/>
                <c:pt idx="0">
                  <c:v>6.5200000000000031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99-40AA-9F43-7B09B4D39F8F}"/>
            </c:ext>
          </c:extLst>
        </c:ser>
        <c:ser>
          <c:idx val="7"/>
          <c:order val="7"/>
          <c:tx>
            <c:strRef>
              <c:f>'4a'!$H$1</c:f>
              <c:strCache>
                <c:ptCount val="1"/>
                <c:pt idx="0">
                  <c:v>SPDW%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'4a'!$H$64</c:f>
              <c:numCache>
                <c:formatCode>0.00</c:formatCode>
                <c:ptCount val="1"/>
                <c:pt idx="0">
                  <c:v>18.909547404706633</c:v>
                </c:pt>
              </c:numCache>
            </c:numRef>
          </c:xVal>
          <c:yVal>
            <c:numRef>
              <c:f>'4a'!$H$63</c:f>
              <c:numCache>
                <c:formatCode>0.00</c:formatCode>
                <c:ptCount val="1"/>
                <c:pt idx="0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99-40AA-9F43-7B09B4D39F8F}"/>
            </c:ext>
          </c:extLst>
        </c:ser>
        <c:ser>
          <c:idx val="8"/>
          <c:order val="8"/>
          <c:tx>
            <c:strRef>
              <c:f>'4a'!$I$1</c:f>
              <c:strCache>
                <c:ptCount val="1"/>
                <c:pt idx="0">
                  <c:v>VBR%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'4a'!$I$64</c:f>
              <c:numCache>
                <c:formatCode>0.00</c:formatCode>
                <c:ptCount val="1"/>
                <c:pt idx="0">
                  <c:v>24.494728592363685</c:v>
                </c:pt>
              </c:numCache>
            </c:numRef>
          </c:xVal>
          <c:yVal>
            <c:numRef>
              <c:f>'4a'!$I$63</c:f>
              <c:numCache>
                <c:formatCode>0.00</c:formatCode>
                <c:ptCount val="1"/>
                <c:pt idx="0">
                  <c:v>14.360000000000003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99-40AA-9F43-7B09B4D39F8F}"/>
            </c:ext>
          </c:extLst>
        </c:ser>
        <c:ser>
          <c:idx val="9"/>
          <c:order val="9"/>
          <c:tx>
            <c:strRef>
              <c:f>'4a'!$J$1</c:f>
              <c:strCache>
                <c:ptCount val="1"/>
                <c:pt idx="0">
                  <c:v>VWO%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'4a'!$J$64</c:f>
              <c:numCache>
                <c:formatCode>0.00</c:formatCode>
                <c:ptCount val="1"/>
                <c:pt idx="0">
                  <c:v>18.728275550214061</c:v>
                </c:pt>
              </c:numCache>
            </c:numRef>
          </c:xVal>
          <c:yVal>
            <c:numRef>
              <c:f>'4a'!$J$63</c:f>
              <c:numCache>
                <c:formatCode>0.00</c:formatCode>
                <c:ptCount val="1"/>
                <c:pt idx="0">
                  <c:v>5.6999999999999993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99-40AA-9F43-7B09B4D39F8F}"/>
            </c:ext>
          </c:extLst>
        </c:ser>
        <c:ser>
          <c:idx val="10"/>
          <c:order val="10"/>
          <c:tx>
            <c:strRef>
              <c:f>'4a'!$K$1</c:f>
              <c:strCache>
                <c:ptCount val="1"/>
                <c:pt idx="0">
                  <c:v>WTMF%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'4a'!$K$64</c:f>
              <c:numCache>
                <c:formatCode>0.00</c:formatCode>
                <c:ptCount val="1"/>
                <c:pt idx="0">
                  <c:v>10.137714448399507</c:v>
                </c:pt>
              </c:numCache>
            </c:numRef>
          </c:xVal>
          <c:yVal>
            <c:numRef>
              <c:f>'4a'!$K$63</c:f>
              <c:numCache>
                <c:formatCode>0.00</c:formatCode>
                <c:ptCount val="1"/>
                <c:pt idx="0">
                  <c:v>4.0600000000000014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99-40AA-9F43-7B09B4D3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0896"/>
        <c:axId val="2107307263"/>
      </c:scatterChart>
      <c:valAx>
        <c:axId val="3012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7263"/>
        <c:crosses val="autoZero"/>
        <c:crossBetween val="midCat"/>
      </c:valAx>
      <c:valAx>
        <c:axId val="21073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Capital</a:t>
            </a:r>
            <a:r>
              <a:rPr lang="tr-TR" baseline="0"/>
              <a:t> Allocation Line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43677228391041E-2"/>
          <c:y val="8.242222222222223E-2"/>
          <c:w val="0.90864053617343055"/>
          <c:h val="0.82161487314085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'4a'!$A$150</c:f>
              <c:strCache>
                <c:ptCount val="1"/>
                <c:pt idx="0">
                  <c:v>Portfolio Mean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'4a'!$B$149:$J$149</c:f>
              <c:numCache>
                <c:formatCode>General</c:formatCode>
                <c:ptCount val="9"/>
                <c:pt idx="0">
                  <c:v>5.8110359858944047</c:v>
                </c:pt>
                <c:pt idx="1">
                  <c:v>5.6185881643254367</c:v>
                </c:pt>
                <c:pt idx="2">
                  <c:v>7.2877312848108406</c:v>
                </c:pt>
                <c:pt idx="3">
                  <c:v>8.6908437840401014</c:v>
                </c:pt>
                <c:pt idx="4">
                  <c:v>11.49174047091161</c:v>
                </c:pt>
                <c:pt idx="5">
                  <c:v>16.499585376170614</c:v>
                </c:pt>
              </c:numCache>
            </c:numRef>
          </c:xVal>
          <c:yVal>
            <c:numRef>
              <c:f>'4a'!$B$150:$J$150</c:f>
              <c:numCache>
                <c:formatCode>General</c:formatCode>
                <c:ptCount val="9"/>
                <c:pt idx="0">
                  <c:v>2.4450024399999997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14.170002999999998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437B-B2C6-AE320E158850}"/>
            </c:ext>
          </c:extLst>
        </c:ser>
        <c:ser>
          <c:idx val="1"/>
          <c:order val="1"/>
          <c:tx>
            <c:strRef>
              <c:f>'4a'!$B$1</c:f>
              <c:strCache>
                <c:ptCount val="1"/>
                <c:pt idx="0">
                  <c:v>BND%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'4a'!$B$64</c:f>
              <c:numCache>
                <c:formatCode>0.00</c:formatCode>
                <c:ptCount val="1"/>
                <c:pt idx="0">
                  <c:v>6.3933519496851074</c:v>
                </c:pt>
              </c:numCache>
            </c:numRef>
          </c:xVal>
          <c:yVal>
            <c:numRef>
              <c:f>'4a'!$B$63</c:f>
              <c:numCache>
                <c:formatCode>0.00</c:formatCode>
                <c:ptCount val="1"/>
                <c:pt idx="0">
                  <c:v>1.2599999999999993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5-437B-B2C6-AE320E158850}"/>
            </c:ext>
          </c:extLst>
        </c:ser>
        <c:ser>
          <c:idx val="2"/>
          <c:order val="2"/>
          <c:tx>
            <c:strRef>
              <c:f>'4a'!$C$1</c:f>
              <c:strCache>
                <c:ptCount val="1"/>
                <c:pt idx="0">
                  <c:v>EMB%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'4a'!$C$64</c:f>
              <c:numCache>
                <c:formatCode>0.00</c:formatCode>
                <c:ptCount val="1"/>
                <c:pt idx="0">
                  <c:v>13.166361864454535</c:v>
                </c:pt>
              </c:numCache>
            </c:numRef>
          </c:xVal>
          <c:yVal>
            <c:numRef>
              <c:f>'4a'!$C$63</c:f>
              <c:numCache>
                <c:formatCode>0.00</c:formatCode>
                <c:ptCount val="1"/>
                <c:pt idx="0">
                  <c:v>2.4399999999999995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5-437B-B2C6-AE320E158850}"/>
            </c:ext>
          </c:extLst>
        </c:ser>
        <c:ser>
          <c:idx val="3"/>
          <c:order val="3"/>
          <c:tx>
            <c:strRef>
              <c:f>'4a'!$D$1</c:f>
              <c:strCache>
                <c:ptCount val="1"/>
                <c:pt idx="0">
                  <c:v>GLD%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E5-437B-B2C6-AE320E158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'4a'!$D$64</c:f>
              <c:numCache>
                <c:formatCode>0.00</c:formatCode>
                <c:ptCount val="1"/>
                <c:pt idx="0">
                  <c:v>14.524783028806258</c:v>
                </c:pt>
              </c:numCache>
            </c:numRef>
          </c:xVal>
          <c:yVal>
            <c:numRef>
              <c:f>'4a'!$D$63</c:f>
              <c:numCache>
                <c:formatCode>0.00</c:formatCode>
                <c:ptCount val="1"/>
                <c:pt idx="0">
                  <c:v>10.099999999999998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E5-437B-B2C6-AE320E158850}"/>
            </c:ext>
          </c:extLst>
        </c:ser>
        <c:ser>
          <c:idx val="4"/>
          <c:order val="4"/>
          <c:tx>
            <c:strRef>
              <c:f>'4a'!$E$1</c:f>
              <c:strCache>
                <c:ptCount val="1"/>
                <c:pt idx="0">
                  <c:v>JPST%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'4a'!$E$64</c:f>
              <c:numCache>
                <c:formatCode>0.00</c:formatCode>
                <c:ptCount val="1"/>
                <c:pt idx="0">
                  <c:v>1.2795523581659856</c:v>
                </c:pt>
              </c:numCache>
            </c:numRef>
          </c:xVal>
          <c:yVal>
            <c:numRef>
              <c:f>'4a'!$E$63</c:f>
              <c:numCache>
                <c:formatCode>0.00</c:formatCode>
                <c:ptCount val="1"/>
                <c:pt idx="0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E5-437B-B2C6-AE320E158850}"/>
            </c:ext>
          </c:extLst>
        </c:ser>
        <c:ser>
          <c:idx val="5"/>
          <c:order val="5"/>
          <c:tx>
            <c:strRef>
              <c:f>'4a'!$F$1</c:f>
              <c:strCache>
                <c:ptCount val="1"/>
                <c:pt idx="0">
                  <c:v>QQQ%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'4a'!$F$64</c:f>
              <c:numCache>
                <c:formatCode>0.00</c:formatCode>
                <c:ptCount val="1"/>
                <c:pt idx="0">
                  <c:v>22.166515440629379</c:v>
                </c:pt>
              </c:numCache>
            </c:numRef>
          </c:xVal>
          <c:yVal>
            <c:numRef>
              <c:f>'4a'!$F$63</c:f>
              <c:numCache>
                <c:formatCode>0.00</c:formatCode>
                <c:ptCount val="1"/>
                <c:pt idx="0">
                  <c:v>22.700000000000003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E5-437B-B2C6-AE320E158850}"/>
            </c:ext>
          </c:extLst>
        </c:ser>
        <c:ser>
          <c:idx val="6"/>
          <c:order val="6"/>
          <c:tx>
            <c:strRef>
              <c:f>'4a'!$G$1</c:f>
              <c:strCache>
                <c:ptCount val="1"/>
                <c:pt idx="0">
                  <c:v>REET%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'4a'!$G$64</c:f>
              <c:numCache>
                <c:formatCode>0.00</c:formatCode>
                <c:ptCount val="1"/>
                <c:pt idx="0">
                  <c:v>22.07770867501841</c:v>
                </c:pt>
              </c:numCache>
            </c:numRef>
          </c:xVal>
          <c:yVal>
            <c:numRef>
              <c:f>'4a'!$G$63</c:f>
              <c:numCache>
                <c:formatCode>0.00</c:formatCode>
                <c:ptCount val="1"/>
                <c:pt idx="0">
                  <c:v>6.5200000000000031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E5-437B-B2C6-AE320E158850}"/>
            </c:ext>
          </c:extLst>
        </c:ser>
        <c:ser>
          <c:idx val="7"/>
          <c:order val="7"/>
          <c:tx>
            <c:strRef>
              <c:f>'4a'!$H$1</c:f>
              <c:strCache>
                <c:ptCount val="1"/>
                <c:pt idx="0">
                  <c:v>SPDW%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'4a'!$H$64</c:f>
              <c:numCache>
                <c:formatCode>0.00</c:formatCode>
                <c:ptCount val="1"/>
                <c:pt idx="0">
                  <c:v>18.909547404706633</c:v>
                </c:pt>
              </c:numCache>
            </c:numRef>
          </c:xVal>
          <c:yVal>
            <c:numRef>
              <c:f>'4a'!$H$63</c:f>
              <c:numCache>
                <c:formatCode>0.00</c:formatCode>
                <c:ptCount val="1"/>
                <c:pt idx="0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E5-437B-B2C6-AE320E158850}"/>
            </c:ext>
          </c:extLst>
        </c:ser>
        <c:ser>
          <c:idx val="8"/>
          <c:order val="8"/>
          <c:tx>
            <c:strRef>
              <c:f>'4a'!$I$1</c:f>
              <c:strCache>
                <c:ptCount val="1"/>
                <c:pt idx="0">
                  <c:v>VBR%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'4a'!$I$64</c:f>
              <c:numCache>
                <c:formatCode>0.00</c:formatCode>
                <c:ptCount val="1"/>
                <c:pt idx="0">
                  <c:v>24.494728592363685</c:v>
                </c:pt>
              </c:numCache>
            </c:numRef>
          </c:xVal>
          <c:yVal>
            <c:numRef>
              <c:f>'4a'!$I$63</c:f>
              <c:numCache>
                <c:formatCode>0.00</c:formatCode>
                <c:ptCount val="1"/>
                <c:pt idx="0">
                  <c:v>14.360000000000003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E5-437B-B2C6-AE320E158850}"/>
            </c:ext>
          </c:extLst>
        </c:ser>
        <c:ser>
          <c:idx val="9"/>
          <c:order val="9"/>
          <c:tx>
            <c:strRef>
              <c:f>'4a'!$J$1</c:f>
              <c:strCache>
                <c:ptCount val="1"/>
                <c:pt idx="0">
                  <c:v>VWO%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'4a'!$J$64</c:f>
              <c:numCache>
                <c:formatCode>0.00</c:formatCode>
                <c:ptCount val="1"/>
                <c:pt idx="0">
                  <c:v>18.728275550214061</c:v>
                </c:pt>
              </c:numCache>
            </c:numRef>
          </c:xVal>
          <c:yVal>
            <c:numRef>
              <c:f>'4a'!$J$63</c:f>
              <c:numCache>
                <c:formatCode>0.00</c:formatCode>
                <c:ptCount val="1"/>
                <c:pt idx="0">
                  <c:v>5.6999999999999993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E5-437B-B2C6-AE320E158850}"/>
            </c:ext>
          </c:extLst>
        </c:ser>
        <c:ser>
          <c:idx val="10"/>
          <c:order val="10"/>
          <c:tx>
            <c:strRef>
              <c:f>'4a'!$K$1</c:f>
              <c:strCache>
                <c:ptCount val="1"/>
                <c:pt idx="0">
                  <c:v>WTMF%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'4a'!$K$64</c:f>
              <c:numCache>
                <c:formatCode>0.00</c:formatCode>
                <c:ptCount val="1"/>
                <c:pt idx="0">
                  <c:v>10.137714448399507</c:v>
                </c:pt>
              </c:numCache>
            </c:numRef>
          </c:xVal>
          <c:yVal>
            <c:numRef>
              <c:f>'4a'!$K$63</c:f>
              <c:numCache>
                <c:formatCode>0.00</c:formatCode>
                <c:ptCount val="1"/>
                <c:pt idx="0">
                  <c:v>4.0600000000000014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E5-437B-B2C6-AE320E15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0896"/>
        <c:axId val="2107307263"/>
      </c:scatterChart>
      <c:valAx>
        <c:axId val="3012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7263"/>
        <c:crosses val="autoZero"/>
        <c:crossBetween val="midCat"/>
      </c:valAx>
      <c:valAx>
        <c:axId val="21073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Portfolio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164</xdr:row>
      <xdr:rowOff>21772</xdr:rowOff>
    </xdr:from>
    <xdr:to>
      <xdr:col>13</xdr:col>
      <xdr:colOff>533401</xdr:colOff>
      <xdr:row>195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A4E92-0888-917D-DB56-1BFAAC03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13</xdr:col>
      <xdr:colOff>533401</xdr:colOff>
      <xdr:row>250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0FA5F-1858-4BBF-A681-03124CF5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0.06579</cdr:x>
      <cdr:y>0.07619</cdr:y>
    </cdr:from>
    <cdr:to>
      <cdr:x>0.77368</cdr:x>
      <cdr:y>0.8419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8B63F6-F604-ED36-F9C9-F38E35EB12E9}"/>
            </a:ext>
          </a:extLst>
        </cdr:cNvPr>
        <cdr:cNvCxnSpPr/>
      </cdr:nvCxnSpPr>
      <cdr:spPr>
        <a:xfrm xmlns:a="http://schemas.openxmlformats.org/drawingml/2006/main" flipV="1">
          <a:off x="544286" y="435428"/>
          <a:ext cx="5856514" cy="43760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0.53421</cdr:x>
      <cdr:y>0.32952</cdr:y>
    </cdr:from>
    <cdr:to>
      <cdr:x>0.54079</cdr:x>
      <cdr:y>0.34667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94CE6A37-D873-7C69-DE7D-A8EE7114A617}"/>
            </a:ext>
          </a:extLst>
        </cdr:cNvPr>
        <cdr:cNvSpPr/>
      </cdr:nvSpPr>
      <cdr:spPr>
        <a:xfrm xmlns:a="http://schemas.openxmlformats.org/drawingml/2006/main">
          <a:off x="4419600" y="1883228"/>
          <a:ext cx="54429" cy="9797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tr-T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164</xdr:row>
      <xdr:rowOff>21772</xdr:rowOff>
    </xdr:from>
    <xdr:to>
      <xdr:col>13</xdr:col>
      <xdr:colOff>533401</xdr:colOff>
      <xdr:row>195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6FB4B-2B6A-422F-8E5E-4608752B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220</xdr:row>
      <xdr:rowOff>0</xdr:rowOff>
    </xdr:from>
    <xdr:to>
      <xdr:col>13</xdr:col>
      <xdr:colOff>533401</xdr:colOff>
      <xdr:row>250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8072A-0F67-4357-982F-0BD5B485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0.06711</cdr:x>
      <cdr:y>0.09524</cdr:y>
    </cdr:from>
    <cdr:to>
      <cdr:x>0.775</cdr:x>
      <cdr:y>0.86095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8B63F6-F604-ED36-F9C9-F38E35EB12E9}"/>
            </a:ext>
          </a:extLst>
        </cdr:cNvPr>
        <cdr:cNvCxnSpPr/>
      </cdr:nvCxnSpPr>
      <cdr:spPr>
        <a:xfrm xmlns:a="http://schemas.openxmlformats.org/drawingml/2006/main" flipV="1">
          <a:off x="555175" y="544283"/>
          <a:ext cx="5856476" cy="437603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0.33158</cdr:x>
      <cdr:y>0.56952</cdr:y>
    </cdr:from>
    <cdr:to>
      <cdr:x>0.33816</cdr:x>
      <cdr:y>0.58667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94CE6A37-D873-7C69-DE7D-A8EE7114A617}"/>
            </a:ext>
          </a:extLst>
        </cdr:cNvPr>
        <cdr:cNvSpPr/>
      </cdr:nvSpPr>
      <cdr:spPr>
        <a:xfrm xmlns:a="http://schemas.openxmlformats.org/drawingml/2006/main">
          <a:off x="2743200" y="3254791"/>
          <a:ext cx="54437" cy="9801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tr-T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O13" sqref="O13"/>
    </sheetView>
  </sheetViews>
  <sheetFormatPr defaultRowHeight="15" x14ac:dyDescent="0.25"/>
  <cols>
    <col min="1" max="1" width="14.85546875" customWidth="1"/>
    <col min="2" max="2" width="10.140625" customWidth="1"/>
    <col min="3" max="4" width="11.140625" customWidth="1"/>
    <col min="5" max="5" width="10.140625" customWidth="1"/>
    <col min="6" max="6" width="11.140625" customWidth="1"/>
    <col min="7" max="8" width="10.140625" customWidth="1"/>
    <col min="9" max="9" width="11.140625" customWidth="1"/>
    <col min="10" max="11" width="10.140625" customWidth="1"/>
  </cols>
  <sheetData>
    <row r="1" spans="1:1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</row>
    <row r="2" spans="1:11" x14ac:dyDescent="0.25">
      <c r="A2" s="1">
        <v>43405</v>
      </c>
      <c r="B2">
        <v>68.187683105468693</v>
      </c>
      <c r="C2">
        <v>81.210868835449205</v>
      </c>
      <c r="D2">
        <v>115.540000915527</v>
      </c>
      <c r="E2">
        <v>45.381439208984297</v>
      </c>
      <c r="F2">
        <v>163.50376892089801</v>
      </c>
      <c r="G2">
        <v>20.9361476898193</v>
      </c>
      <c r="H2">
        <v>24.264146804809499</v>
      </c>
      <c r="I2">
        <v>116.067947387695</v>
      </c>
      <c r="J2">
        <v>33.695045471191399</v>
      </c>
      <c r="K2">
        <v>30.033704757690401</v>
      </c>
    </row>
    <row r="3" spans="1:11" x14ac:dyDescent="0.25">
      <c r="A3" s="1">
        <v>43435</v>
      </c>
      <c r="B3">
        <v>69.294136047363196</v>
      </c>
      <c r="C3">
        <v>81.743240356445298</v>
      </c>
      <c r="D3">
        <v>121.25</v>
      </c>
      <c r="E3">
        <v>45.461093902587798</v>
      </c>
      <c r="F3">
        <v>148.91711425781199</v>
      </c>
      <c r="G3">
        <v>19.388082504272401</v>
      </c>
      <c r="H3">
        <v>22.669965744018501</v>
      </c>
      <c r="I3">
        <v>102.04815673828099</v>
      </c>
      <c r="J3">
        <v>32.345199584960902</v>
      </c>
      <c r="K3">
        <v>29.008378982543899</v>
      </c>
    </row>
    <row r="4" spans="1:11" x14ac:dyDescent="0.25">
      <c r="A4" s="1">
        <v>43466</v>
      </c>
      <c r="B4">
        <v>70.413024902343693</v>
      </c>
      <c r="C4">
        <v>87.101913452148395</v>
      </c>
      <c r="D4">
        <v>124.75</v>
      </c>
      <c r="E4">
        <v>45.644554138183501</v>
      </c>
      <c r="F4">
        <v>162.80017089843699</v>
      </c>
      <c r="G4">
        <v>21.8206768035888</v>
      </c>
      <c r="H4">
        <v>24.657472610473601</v>
      </c>
      <c r="I4">
        <v>114.274757385253</v>
      </c>
      <c r="J4">
        <v>35.713619232177699</v>
      </c>
      <c r="K4">
        <v>29.680030822753899</v>
      </c>
    </row>
    <row r="5" spans="1:11" x14ac:dyDescent="0.25">
      <c r="A5" s="1">
        <v>43497</v>
      </c>
      <c r="B5">
        <v>70.175621032714801</v>
      </c>
      <c r="C5">
        <v>87.093940734863196</v>
      </c>
      <c r="D5">
        <v>123.98999786376901</v>
      </c>
      <c r="E5">
        <v>45.7527656555175</v>
      </c>
      <c r="F5">
        <v>167.66979980468699</v>
      </c>
      <c r="G5">
        <v>21.887586593627901</v>
      </c>
      <c r="H5">
        <v>25.2032966613769</v>
      </c>
      <c r="I5">
        <v>118.83528137207</v>
      </c>
      <c r="J5">
        <v>35.576850891113203</v>
      </c>
      <c r="K5">
        <v>30.090854644775298</v>
      </c>
    </row>
    <row r="6" spans="1:11" x14ac:dyDescent="0.25">
      <c r="A6" s="1">
        <v>43525</v>
      </c>
      <c r="B6">
        <v>71.548171997070298</v>
      </c>
      <c r="C6">
        <v>88.404800415039006</v>
      </c>
      <c r="D6">
        <v>122.01000213623</v>
      </c>
      <c r="E6">
        <v>45.930572509765597</v>
      </c>
      <c r="F6">
        <v>173.93359375</v>
      </c>
      <c r="G6">
        <v>22.347585678100501</v>
      </c>
      <c r="H6">
        <v>25.307262420654201</v>
      </c>
      <c r="I6">
        <v>116.02325439453099</v>
      </c>
      <c r="J6">
        <v>36.329078674316399</v>
      </c>
      <c r="K6">
        <v>30.145107269287099</v>
      </c>
    </row>
    <row r="7" spans="1:11" x14ac:dyDescent="0.25">
      <c r="A7" s="1">
        <v>43556</v>
      </c>
      <c r="B7">
        <v>71.519157409667898</v>
      </c>
      <c r="C7">
        <v>88.556289672851506</v>
      </c>
      <c r="D7">
        <v>121.199996948242</v>
      </c>
      <c r="E7">
        <v>46.053924560546797</v>
      </c>
      <c r="F7">
        <v>183.83264160156199</v>
      </c>
      <c r="G7">
        <v>22.420824050903299</v>
      </c>
      <c r="H7">
        <v>25.991712570190401</v>
      </c>
      <c r="I7">
        <v>121.114952087402</v>
      </c>
      <c r="J7">
        <v>37.179786682128899</v>
      </c>
      <c r="K7">
        <v>30.579189300537099</v>
      </c>
    </row>
    <row r="8" spans="1:11" x14ac:dyDescent="0.25">
      <c r="A8" s="1">
        <v>43586</v>
      </c>
      <c r="B8">
        <v>72.829330444335895</v>
      </c>
      <c r="C8">
        <v>88.995986938476506</v>
      </c>
      <c r="D8">
        <v>123.33000183105401</v>
      </c>
      <c r="E8">
        <v>46.205074310302699</v>
      </c>
      <c r="F8">
        <v>168.71206665039</v>
      </c>
      <c r="G8">
        <v>22.344793319702099</v>
      </c>
      <c r="H8">
        <v>24.640140533447202</v>
      </c>
      <c r="I8">
        <v>111.26350402832</v>
      </c>
      <c r="J8">
        <v>34.807334899902301</v>
      </c>
      <c r="K8">
        <v>29.447484970092699</v>
      </c>
    </row>
    <row r="9" spans="1:11" x14ac:dyDescent="0.25">
      <c r="A9" s="1">
        <v>43617</v>
      </c>
      <c r="B9">
        <v>73.741943359375</v>
      </c>
      <c r="C9">
        <v>92.126274108886705</v>
      </c>
      <c r="D9">
        <v>133.19999694824199</v>
      </c>
      <c r="E9">
        <v>46.341041564941399</v>
      </c>
      <c r="F9">
        <v>181.11695861816401</v>
      </c>
      <c r="G9">
        <v>22.530647277831999</v>
      </c>
      <c r="H9">
        <v>25.636489868163999</v>
      </c>
      <c r="I9">
        <v>118.199340820312</v>
      </c>
      <c r="J9">
        <v>36.4260864257812</v>
      </c>
      <c r="K9">
        <v>29.292457580566399</v>
      </c>
    </row>
    <row r="10" spans="1:11" x14ac:dyDescent="0.25">
      <c r="A10" s="1">
        <v>43647</v>
      </c>
      <c r="B10">
        <v>73.853118896484304</v>
      </c>
      <c r="C10">
        <v>92.8311767578125</v>
      </c>
      <c r="D10">
        <v>133.21000671386699</v>
      </c>
      <c r="E10">
        <v>46.456058502197202</v>
      </c>
      <c r="F10">
        <v>185.75547790527301</v>
      </c>
      <c r="G10">
        <v>22.844926834106399</v>
      </c>
      <c r="H10">
        <v>25.618911743163999</v>
      </c>
      <c r="I10">
        <v>119.78105926513599</v>
      </c>
      <c r="J10">
        <v>36.013107299804602</v>
      </c>
      <c r="K10">
        <v>29.369972229003899</v>
      </c>
    </row>
    <row r="11" spans="1:11" x14ac:dyDescent="0.25">
      <c r="A11" s="1">
        <v>43678</v>
      </c>
      <c r="B11">
        <v>75.898986816406193</v>
      </c>
      <c r="C11">
        <v>94.289932250976506</v>
      </c>
      <c r="D11">
        <v>143.75</v>
      </c>
      <c r="E11">
        <v>46.479106903076101</v>
      </c>
      <c r="F11">
        <v>182.22697448730401</v>
      </c>
      <c r="G11">
        <v>23.467889785766602</v>
      </c>
      <c r="H11">
        <v>25.133037567138601</v>
      </c>
      <c r="I11">
        <v>113.269241333007</v>
      </c>
      <c r="J11">
        <v>34.8402709960937</v>
      </c>
      <c r="K11">
        <v>30.3001403808593</v>
      </c>
    </row>
    <row r="12" spans="1:11" x14ac:dyDescent="0.25">
      <c r="A12" s="1">
        <v>43709</v>
      </c>
      <c r="B12">
        <v>75.476921081542898</v>
      </c>
      <c r="C12">
        <v>93.263854980468693</v>
      </c>
      <c r="D12">
        <v>138.86999511718699</v>
      </c>
      <c r="E12">
        <v>46.583301544189403</v>
      </c>
      <c r="F12">
        <v>183.529541015625</v>
      </c>
      <c r="G12">
        <v>23.96284866333</v>
      </c>
      <c r="H12">
        <v>25.936943054199201</v>
      </c>
      <c r="I12">
        <v>117.34937286376901</v>
      </c>
      <c r="J12">
        <v>34.719532012939403</v>
      </c>
      <c r="K12">
        <v>29.501747131347599</v>
      </c>
    </row>
    <row r="13" spans="1:11" x14ac:dyDescent="0.25">
      <c r="A13" s="1">
        <v>43739</v>
      </c>
      <c r="B13">
        <v>75.715713500976506</v>
      </c>
      <c r="C13">
        <v>93.806358337402301</v>
      </c>
      <c r="D13">
        <v>142.42999267578099</v>
      </c>
      <c r="E13">
        <v>46.714595794677699</v>
      </c>
      <c r="F13">
        <v>191.95452880859301</v>
      </c>
      <c r="G13">
        <v>24.710693359375</v>
      </c>
      <c r="H13">
        <v>26.7673435211181</v>
      </c>
      <c r="I13">
        <v>119.833625793457</v>
      </c>
      <c r="J13">
        <v>36.546112060546797</v>
      </c>
      <c r="K13">
        <v>29.145179748535099</v>
      </c>
    </row>
    <row r="14" spans="1:11" x14ac:dyDescent="0.25">
      <c r="A14" s="1">
        <v>43770</v>
      </c>
      <c r="B14">
        <v>75.681747436523395</v>
      </c>
      <c r="C14">
        <v>92.912132263183594</v>
      </c>
      <c r="D14">
        <v>137.86000061035099</v>
      </c>
      <c r="E14">
        <v>46.758964538574197</v>
      </c>
      <c r="F14">
        <v>199.76596069335901</v>
      </c>
      <c r="G14">
        <v>24.426465988159102</v>
      </c>
      <c r="H14">
        <v>27.138378143310501</v>
      </c>
      <c r="I14">
        <v>122.804359436035</v>
      </c>
      <c r="J14">
        <v>36.729507446288999</v>
      </c>
      <c r="K14">
        <v>28.850631713867099</v>
      </c>
    </row>
    <row r="15" spans="1:11" x14ac:dyDescent="0.25">
      <c r="A15" s="1">
        <v>43800</v>
      </c>
      <c r="B15">
        <v>75.460845947265597</v>
      </c>
      <c r="C15">
        <v>95.273818969726506</v>
      </c>
      <c r="D15">
        <v>142.89999389648401</v>
      </c>
      <c r="E15">
        <v>46.8740234375</v>
      </c>
      <c r="F15">
        <v>207.080642700195</v>
      </c>
      <c r="G15">
        <v>23.789104461669901</v>
      </c>
      <c r="H15">
        <v>27.694929122924801</v>
      </c>
      <c r="I15">
        <v>125.290634155273</v>
      </c>
      <c r="J15">
        <v>38.834072113037102</v>
      </c>
      <c r="K15">
        <v>28.749860763549801</v>
      </c>
    </row>
    <row r="16" spans="1:11" x14ac:dyDescent="0.25">
      <c r="A16" s="1">
        <v>43831</v>
      </c>
      <c r="B16">
        <v>77.291465759277301</v>
      </c>
      <c r="C16">
        <v>97.181350708007798</v>
      </c>
      <c r="D16">
        <v>149.33000183105401</v>
      </c>
      <c r="E16">
        <v>47.041553497314403</v>
      </c>
      <c r="F16">
        <v>213.83528137207</v>
      </c>
      <c r="G16">
        <v>24.565221786498999</v>
      </c>
      <c r="H16">
        <v>27.2643718719482</v>
      </c>
      <c r="I16">
        <v>121.965438842773</v>
      </c>
      <c r="J16">
        <v>37.150432586669901</v>
      </c>
      <c r="K16">
        <v>28.100322723388601</v>
      </c>
    </row>
    <row r="17" spans="1:11" x14ac:dyDescent="0.25">
      <c r="A17" s="1">
        <v>43862</v>
      </c>
      <c r="B17">
        <v>78.412170410156193</v>
      </c>
      <c r="C17">
        <v>95.622810363769503</v>
      </c>
      <c r="D17">
        <v>148.38000488281199</v>
      </c>
      <c r="E17">
        <v>47.158096313476499</v>
      </c>
      <c r="F17">
        <v>200.88233947753901</v>
      </c>
      <c r="G17">
        <v>22.588708877563398</v>
      </c>
      <c r="H17">
        <v>25.1526584625244</v>
      </c>
      <c r="I17">
        <v>109.552520751953</v>
      </c>
      <c r="J17">
        <v>35.832798004150298</v>
      </c>
      <c r="K17">
        <v>28.131837844848601</v>
      </c>
    </row>
    <row r="18" spans="1:11" x14ac:dyDescent="0.25">
      <c r="A18" s="1">
        <v>43891</v>
      </c>
      <c r="B18">
        <v>77.303245544433594</v>
      </c>
      <c r="C18">
        <v>81.297676086425696</v>
      </c>
      <c r="D18">
        <v>148.05000305175699</v>
      </c>
      <c r="E18">
        <v>46.423385620117102</v>
      </c>
      <c r="F18">
        <v>185.850341796875</v>
      </c>
      <c r="G18">
        <v>16.8974094390869</v>
      </c>
      <c r="H18">
        <v>21.421369552612301</v>
      </c>
      <c r="I18">
        <v>81.770713806152301</v>
      </c>
      <c r="J18">
        <v>29.669054031371999</v>
      </c>
      <c r="K18">
        <v>28.5572414398193</v>
      </c>
    </row>
    <row r="19" spans="1:11" x14ac:dyDescent="0.25">
      <c r="A19" s="1">
        <v>43922</v>
      </c>
      <c r="B19">
        <v>79.417938232421804</v>
      </c>
      <c r="C19">
        <v>84.819831848144503</v>
      </c>
      <c r="D19">
        <v>158.80000305175699</v>
      </c>
      <c r="E19">
        <v>47.01220703125</v>
      </c>
      <c r="F19">
        <v>214.13444519042901</v>
      </c>
      <c r="G19">
        <v>18.237920761108398</v>
      </c>
      <c r="H19">
        <v>22.906724929809499</v>
      </c>
      <c r="I19">
        <v>92.842338562011705</v>
      </c>
      <c r="J19">
        <v>32.045707702636697</v>
      </c>
      <c r="K19">
        <v>28.139711380004801</v>
      </c>
    </row>
    <row r="20" spans="1:11" x14ac:dyDescent="0.25">
      <c r="A20" s="1">
        <v>43952</v>
      </c>
      <c r="B20">
        <v>79.968025207519503</v>
      </c>
      <c r="C20">
        <v>90.180831909179602</v>
      </c>
      <c r="D20">
        <v>162.91000366210901</v>
      </c>
      <c r="E20">
        <v>47.370018005371001</v>
      </c>
      <c r="F20">
        <v>228.26922607421801</v>
      </c>
      <c r="G20">
        <v>18.372280120849599</v>
      </c>
      <c r="H20">
        <v>24.132593154907202</v>
      </c>
      <c r="I20">
        <v>97.297744750976506</v>
      </c>
      <c r="J20">
        <v>33.100017547607401</v>
      </c>
      <c r="K20">
        <v>27.643407821655199</v>
      </c>
    </row>
    <row r="21" spans="1:11" x14ac:dyDescent="0.25">
      <c r="A21" s="1">
        <v>43983</v>
      </c>
      <c r="B21">
        <v>80.510169982910099</v>
      </c>
      <c r="C21">
        <v>92.921379089355398</v>
      </c>
      <c r="D21">
        <v>167.36999511718699</v>
      </c>
      <c r="E21">
        <v>47.572990417480398</v>
      </c>
      <c r="F21">
        <v>242.19854736328099</v>
      </c>
      <c r="G21">
        <v>18.703716278076101</v>
      </c>
      <c r="H21">
        <v>24.714208602905199</v>
      </c>
      <c r="I21">
        <v>98.832160949707003</v>
      </c>
      <c r="J21">
        <v>35.093460083007798</v>
      </c>
      <c r="K21">
        <v>27.5725078582763</v>
      </c>
    </row>
    <row r="22" spans="1:11" x14ac:dyDescent="0.25">
      <c r="A22" s="1">
        <v>44013</v>
      </c>
      <c r="B22">
        <v>81.687889099121094</v>
      </c>
      <c r="C22">
        <v>96.519561767578097</v>
      </c>
      <c r="D22">
        <v>185.42999267578099</v>
      </c>
      <c r="E22">
        <v>47.7760009765625</v>
      </c>
      <c r="F22">
        <v>260.44381713867102</v>
      </c>
      <c r="G22">
        <v>19.466781616210898</v>
      </c>
      <c r="H22">
        <v>25.619731903076101</v>
      </c>
      <c r="I22">
        <v>102.572364807128</v>
      </c>
      <c r="J22">
        <v>38.269195556640597</v>
      </c>
      <c r="K22">
        <v>27.950645446777301</v>
      </c>
    </row>
    <row r="23" spans="1:11" x14ac:dyDescent="0.25">
      <c r="A23" s="1">
        <v>44044</v>
      </c>
      <c r="B23">
        <v>80.923171997070298</v>
      </c>
      <c r="C23">
        <v>97.231544494628906</v>
      </c>
      <c r="D23">
        <v>184.83000183105401</v>
      </c>
      <c r="E23">
        <v>47.818458557128899</v>
      </c>
      <c r="F23">
        <v>288.94876098632801</v>
      </c>
      <c r="G23">
        <v>19.7468147277832</v>
      </c>
      <c r="H23">
        <v>26.9224338531494</v>
      </c>
      <c r="I23">
        <v>107.31832885742099</v>
      </c>
      <c r="J23">
        <v>39.319133758544901</v>
      </c>
      <c r="K23">
        <v>27.816722869873001</v>
      </c>
    </row>
    <row r="24" spans="1:11" x14ac:dyDescent="0.25">
      <c r="A24" s="1">
        <v>44075</v>
      </c>
      <c r="B24">
        <v>80.847312927246094</v>
      </c>
      <c r="C24">
        <v>95.204864501953097</v>
      </c>
      <c r="D24">
        <v>177.11999511718699</v>
      </c>
      <c r="E24">
        <v>47.802436828613203</v>
      </c>
      <c r="F24">
        <v>272.25143432617102</v>
      </c>
      <c r="G24">
        <v>18.997055053710898</v>
      </c>
      <c r="H24">
        <v>26.470106124877901</v>
      </c>
      <c r="I24">
        <v>102.748817443847</v>
      </c>
      <c r="J24">
        <v>38.473846435546797</v>
      </c>
      <c r="K24">
        <v>27.580387115478501</v>
      </c>
    </row>
    <row r="25" spans="1:11" x14ac:dyDescent="0.25">
      <c r="A25" s="1">
        <v>44105</v>
      </c>
      <c r="B25">
        <v>80.399879455566406</v>
      </c>
      <c r="C25">
        <v>94.735679626464801</v>
      </c>
      <c r="D25">
        <v>176.19999694824199</v>
      </c>
      <c r="E25">
        <v>47.832530975341797</v>
      </c>
      <c r="F25">
        <v>263.96160888671801</v>
      </c>
      <c r="G25">
        <v>18.5788669586181</v>
      </c>
      <c r="H25">
        <v>25.6016445159912</v>
      </c>
      <c r="I25">
        <v>106.584922790527</v>
      </c>
      <c r="J25">
        <v>39.361068725585902</v>
      </c>
      <c r="K25">
        <v>27.422832489013601</v>
      </c>
    </row>
    <row r="26" spans="1:11" x14ac:dyDescent="0.25">
      <c r="A26" s="1">
        <v>44136</v>
      </c>
      <c r="B26">
        <v>81.373634338378906</v>
      </c>
      <c r="C26">
        <v>98.703811645507798</v>
      </c>
      <c r="D26">
        <v>166.669998168945</v>
      </c>
      <c r="E26">
        <v>47.885303497314403</v>
      </c>
      <c r="F26">
        <v>293.59335327148398</v>
      </c>
      <c r="G26">
        <v>20.949083328246999</v>
      </c>
      <c r="H26">
        <v>29.238344192504801</v>
      </c>
      <c r="I26">
        <v>125.155517578125</v>
      </c>
      <c r="J26">
        <v>42.730251312255803</v>
      </c>
      <c r="K26">
        <v>28.179103851318299</v>
      </c>
    </row>
    <row r="27" spans="1:11" x14ac:dyDescent="0.25">
      <c r="A27" s="1">
        <v>44166</v>
      </c>
      <c r="B27">
        <v>81.237823486328097</v>
      </c>
      <c r="C27">
        <v>100.499694824218</v>
      </c>
      <c r="D27">
        <v>178.36000061035099</v>
      </c>
      <c r="E27">
        <v>47.922122955322202</v>
      </c>
      <c r="F27">
        <v>307.42935180664</v>
      </c>
      <c r="G27">
        <v>21.815122604370099</v>
      </c>
      <c r="H27">
        <v>30.531995773315401</v>
      </c>
      <c r="I27">
        <v>132.84347534179599</v>
      </c>
      <c r="J27">
        <v>45.021305084228501</v>
      </c>
      <c r="K27">
        <v>29.218978881835898</v>
      </c>
    </row>
    <row r="28" spans="1:11" x14ac:dyDescent="0.25">
      <c r="A28" s="1">
        <v>44197</v>
      </c>
      <c r="B28">
        <v>80.934967041015597</v>
      </c>
      <c r="C28">
        <v>99.397125244140597</v>
      </c>
      <c r="D28">
        <v>172.61000061035099</v>
      </c>
      <c r="E28">
        <v>48.008056640625</v>
      </c>
      <c r="F28">
        <v>308.79159545898398</v>
      </c>
      <c r="G28">
        <v>21.723962783813398</v>
      </c>
      <c r="H28">
        <v>30.691493988037099</v>
      </c>
      <c r="I28">
        <v>136.38919067382801</v>
      </c>
      <c r="J28">
        <v>46.712902069091797</v>
      </c>
      <c r="K28">
        <v>29.903478622436499</v>
      </c>
    </row>
    <row r="29" spans="1:11" x14ac:dyDescent="0.25">
      <c r="A29" s="1">
        <v>44228</v>
      </c>
      <c r="B29">
        <v>79.5556640625</v>
      </c>
      <c r="C29">
        <v>96.062042236328097</v>
      </c>
      <c r="D29">
        <v>161.80999755859301</v>
      </c>
      <c r="E29">
        <v>47.998603820800703</v>
      </c>
      <c r="F29">
        <v>308.379302978515</v>
      </c>
      <c r="G29">
        <v>22.6082363128662</v>
      </c>
      <c r="H29">
        <v>31.5044555664062</v>
      </c>
      <c r="I29">
        <v>148.38236999511699</v>
      </c>
      <c r="J29">
        <v>47.445053100585902</v>
      </c>
      <c r="K29">
        <v>31.169904708862301</v>
      </c>
    </row>
    <row r="30" spans="1:11" x14ac:dyDescent="0.25">
      <c r="A30" s="1">
        <v>44256</v>
      </c>
      <c r="B30">
        <v>78.551170349121094</v>
      </c>
      <c r="C30">
        <v>95.361282348632798</v>
      </c>
      <c r="D30">
        <v>159.96000671386699</v>
      </c>
      <c r="E30">
        <v>47.994827270507798</v>
      </c>
      <c r="F30">
        <v>313.27777099609301</v>
      </c>
      <c r="G30">
        <v>23.2281398773193</v>
      </c>
      <c r="H30">
        <v>32.299140930175703</v>
      </c>
      <c r="I30">
        <v>155.65721130371</v>
      </c>
      <c r="J30">
        <v>47.047348022460902</v>
      </c>
      <c r="K30">
        <v>30.845384597778299</v>
      </c>
    </row>
    <row r="31" spans="1:11" x14ac:dyDescent="0.25">
      <c r="A31" s="1">
        <v>44287</v>
      </c>
      <c r="B31">
        <v>79.170677185058594</v>
      </c>
      <c r="C31">
        <v>97.652183532714801</v>
      </c>
      <c r="D31">
        <v>165.66000366210901</v>
      </c>
      <c r="E31">
        <v>48.025074005126903</v>
      </c>
      <c r="F31">
        <v>332.21099853515602</v>
      </c>
      <c r="G31">
        <v>25.055015563964801</v>
      </c>
      <c r="H31">
        <v>33.285655975341797</v>
      </c>
      <c r="I31">
        <v>162.54426574707</v>
      </c>
      <c r="J31">
        <v>47.949695587158203</v>
      </c>
      <c r="K31">
        <v>32.214702606201101</v>
      </c>
    </row>
    <row r="32" spans="1:11" x14ac:dyDescent="0.25">
      <c r="A32" s="1">
        <v>44317</v>
      </c>
      <c r="B32">
        <v>79.350517272949205</v>
      </c>
      <c r="C32">
        <v>98.599945068359304</v>
      </c>
      <c r="D32">
        <v>178.38000488281199</v>
      </c>
      <c r="E32">
        <v>48.067672729492102</v>
      </c>
      <c r="F32">
        <v>328.22039794921801</v>
      </c>
      <c r="G32">
        <v>25.349452972412099</v>
      </c>
      <c r="H32">
        <v>34.436588287353501</v>
      </c>
      <c r="I32">
        <v>166.17733764648401</v>
      </c>
      <c r="J32">
        <v>48.764247894287102</v>
      </c>
      <c r="K32">
        <v>32.254283905029297</v>
      </c>
    </row>
    <row r="33" spans="1:11" x14ac:dyDescent="0.25">
      <c r="A33" s="1">
        <v>44348</v>
      </c>
      <c r="B33">
        <v>80.059875488281193</v>
      </c>
      <c r="C33">
        <v>99.440170288085895</v>
      </c>
      <c r="D33">
        <v>165.63000488281199</v>
      </c>
      <c r="E33">
        <v>48.069583892822202</v>
      </c>
      <c r="F33">
        <v>348.36984252929602</v>
      </c>
      <c r="G33">
        <v>25.505876541137599</v>
      </c>
      <c r="H33">
        <v>33.605361938476499</v>
      </c>
      <c r="I33">
        <v>163.87480163574199</v>
      </c>
      <c r="J33">
        <v>49.153423309326101</v>
      </c>
      <c r="K33">
        <v>32.784591674804602</v>
      </c>
    </row>
    <row r="34" spans="1:11" x14ac:dyDescent="0.25">
      <c r="A34" s="1">
        <v>44378</v>
      </c>
      <c r="B34">
        <v>80.998123168945298</v>
      </c>
      <c r="C34">
        <v>99.998970031738196</v>
      </c>
      <c r="D34">
        <v>169.82000732421801</v>
      </c>
      <c r="E34">
        <v>48.097057342529297</v>
      </c>
      <c r="F34">
        <v>358.75216674804602</v>
      </c>
      <c r="G34">
        <v>26.761102676391602</v>
      </c>
      <c r="H34">
        <v>34.176280975341797</v>
      </c>
      <c r="I34">
        <v>161.78288269042901</v>
      </c>
      <c r="J34">
        <v>46.4998970031738</v>
      </c>
      <c r="K34">
        <v>32.650039672851499</v>
      </c>
    </row>
    <row r="35" spans="1:11" x14ac:dyDescent="0.25">
      <c r="A35" s="1">
        <v>44409</v>
      </c>
      <c r="B35">
        <v>80.842262268066406</v>
      </c>
      <c r="C35">
        <v>100.90292358398401</v>
      </c>
      <c r="D35">
        <v>169.69000244140599</v>
      </c>
      <c r="E35">
        <v>48.1236152648925</v>
      </c>
      <c r="F35">
        <v>373.88677978515602</v>
      </c>
      <c r="G35">
        <v>27.1783752441406</v>
      </c>
      <c r="H35">
        <v>34.657894134521399</v>
      </c>
      <c r="I35">
        <v>165.15492248535099</v>
      </c>
      <c r="J35">
        <v>47.518871307372997</v>
      </c>
      <c r="K35">
        <v>32.934986114501903</v>
      </c>
    </row>
    <row r="36" spans="1:11" x14ac:dyDescent="0.25">
      <c r="A36" s="1">
        <v>44440</v>
      </c>
      <c r="B36">
        <v>80.023338317871094</v>
      </c>
      <c r="C36">
        <v>98.244674682617102</v>
      </c>
      <c r="D36">
        <v>164.22000122070301</v>
      </c>
      <c r="E36">
        <v>48.130252838134702</v>
      </c>
      <c r="F36">
        <v>352.24765014648398</v>
      </c>
      <c r="G36">
        <v>25.416555404663001</v>
      </c>
      <c r="H36">
        <v>33.537208557128899</v>
      </c>
      <c r="I36">
        <v>160.32415771484301</v>
      </c>
      <c r="J36">
        <v>45.499107360839801</v>
      </c>
      <c r="K36">
        <v>32.444244384765597</v>
      </c>
    </row>
    <row r="37" spans="1:11" x14ac:dyDescent="0.25">
      <c r="A37" s="1">
        <v>44470</v>
      </c>
      <c r="B37">
        <v>80.082832336425696</v>
      </c>
      <c r="C37">
        <v>98.394905090332003</v>
      </c>
      <c r="D37">
        <v>166.64999389648401</v>
      </c>
      <c r="E37">
        <v>48.040996551513601</v>
      </c>
      <c r="F37">
        <v>380.36965942382801</v>
      </c>
      <c r="G37">
        <v>27.2911663055419</v>
      </c>
      <c r="H37">
        <v>34.602329254150298</v>
      </c>
      <c r="I37">
        <v>168.274322509765</v>
      </c>
      <c r="J37">
        <v>46.518142700195298</v>
      </c>
      <c r="K37">
        <v>28.716203689575099</v>
      </c>
    </row>
    <row r="38" spans="1:11" x14ac:dyDescent="0.25">
      <c r="A38" s="1">
        <v>44501</v>
      </c>
      <c r="B38">
        <v>80.242393493652301</v>
      </c>
      <c r="C38">
        <v>96.530654907226506</v>
      </c>
      <c r="D38">
        <v>165.5</v>
      </c>
      <c r="E38">
        <v>48.057090759277301</v>
      </c>
      <c r="F38">
        <v>387.965087890625</v>
      </c>
      <c r="G38">
        <v>26.880632400512599</v>
      </c>
      <c r="H38">
        <v>32.990760803222599</v>
      </c>
      <c r="I38">
        <v>163.18721008300699</v>
      </c>
      <c r="J38">
        <v>45.168327331542898</v>
      </c>
      <c r="K38">
        <v>31.714675903320298</v>
      </c>
    </row>
    <row r="39" spans="1:11" x14ac:dyDescent="0.25">
      <c r="A39" s="1">
        <v>44531</v>
      </c>
      <c r="B39">
        <v>79.738182067871094</v>
      </c>
      <c r="C39">
        <v>98.278984069824205</v>
      </c>
      <c r="D39">
        <v>170.96000671386699</v>
      </c>
      <c r="E39">
        <v>47.974395751953097</v>
      </c>
      <c r="F39">
        <v>391.93518066406199</v>
      </c>
      <c r="G39">
        <v>28.5600891113281</v>
      </c>
      <c r="H39">
        <v>33.787281036376903</v>
      </c>
      <c r="I39">
        <v>170.06195068359301</v>
      </c>
      <c r="J39">
        <v>45.416252136230398</v>
      </c>
      <c r="K39">
        <v>32.140922546386697</v>
      </c>
    </row>
    <row r="40" spans="1:11" x14ac:dyDescent="0.25">
      <c r="A40" s="1">
        <v>44562</v>
      </c>
      <c r="B40">
        <v>78.464759826660099</v>
      </c>
      <c r="C40">
        <v>95.602241516113196</v>
      </c>
      <c r="D40">
        <v>168.08999633789</v>
      </c>
      <c r="E40">
        <v>48.054225921630803</v>
      </c>
      <c r="F40">
        <v>358.10931396484301</v>
      </c>
      <c r="G40">
        <v>27.030570983886701</v>
      </c>
      <c r="H40">
        <v>32.944793701171797</v>
      </c>
      <c r="I40">
        <v>163.64874267578099</v>
      </c>
      <c r="J40">
        <v>46.058753967285099</v>
      </c>
      <c r="K40">
        <v>31.6511917114257</v>
      </c>
    </row>
    <row r="41" spans="1:11" x14ac:dyDescent="0.25">
      <c r="A41" s="1">
        <v>44593</v>
      </c>
      <c r="B41">
        <v>77.443778991699205</v>
      </c>
      <c r="C41">
        <v>89.995643615722599</v>
      </c>
      <c r="D41">
        <v>178.38000488281199</v>
      </c>
      <c r="E41">
        <v>47.944755554199197</v>
      </c>
      <c r="F41">
        <v>342.08041381835898</v>
      </c>
      <c r="G41">
        <v>26.360469818115199</v>
      </c>
      <c r="H41">
        <v>32.087741851806598</v>
      </c>
      <c r="I41">
        <v>166.30984497070301</v>
      </c>
      <c r="J41">
        <v>44.34326171875</v>
      </c>
      <c r="K41">
        <v>31.7237453460693</v>
      </c>
    </row>
    <row r="42" spans="1:11" x14ac:dyDescent="0.25">
      <c r="A42" s="1">
        <v>44621</v>
      </c>
      <c r="B42">
        <v>75.318153381347599</v>
      </c>
      <c r="C42">
        <v>89.004302978515597</v>
      </c>
      <c r="D42">
        <v>180.64999389648401</v>
      </c>
      <c r="E42">
        <v>47.875186920166001</v>
      </c>
      <c r="F42">
        <v>357.60626220703102</v>
      </c>
      <c r="G42">
        <v>27.568544387817301</v>
      </c>
      <c r="H42">
        <v>32.2855224609375</v>
      </c>
      <c r="I42">
        <v>168.41574096679599</v>
      </c>
      <c r="J42">
        <v>42.776126861572202</v>
      </c>
      <c r="K42">
        <v>32.612518310546797</v>
      </c>
    </row>
    <row r="43" spans="1:11" x14ac:dyDescent="0.25">
      <c r="A43" s="1">
        <v>44652</v>
      </c>
      <c r="B43">
        <v>72.259735107421804</v>
      </c>
      <c r="C43">
        <v>83.038490295410099</v>
      </c>
      <c r="D43">
        <v>176.91000366210901</v>
      </c>
      <c r="E43">
        <v>47.850383758544901</v>
      </c>
      <c r="F43">
        <v>309.36901855468699</v>
      </c>
      <c r="G43">
        <v>26.266319274902301</v>
      </c>
      <c r="H43">
        <v>30.006322860717699</v>
      </c>
      <c r="I43">
        <v>158.30044555664</v>
      </c>
      <c r="J43">
        <v>40.398124694824197</v>
      </c>
      <c r="K43">
        <v>32.24068069458</v>
      </c>
    </row>
    <row r="44" spans="1:11" x14ac:dyDescent="0.25">
      <c r="A44" s="1">
        <v>44682</v>
      </c>
      <c r="B44">
        <v>72.905960083007798</v>
      </c>
      <c r="C44">
        <v>83.704513549804602</v>
      </c>
      <c r="D44">
        <v>171.13999938964801</v>
      </c>
      <c r="E44">
        <v>47.8150825500488</v>
      </c>
      <c r="F44">
        <v>304.46063232421801</v>
      </c>
      <c r="G44">
        <v>25.099979400634702</v>
      </c>
      <c r="H44">
        <v>30.599668502807599</v>
      </c>
      <c r="I44">
        <v>161.24955749511699</v>
      </c>
      <c r="J44">
        <v>40.584121704101499</v>
      </c>
      <c r="K44">
        <v>32.340446472167898</v>
      </c>
    </row>
    <row r="45" spans="1:11" x14ac:dyDescent="0.25">
      <c r="A45" s="1">
        <v>44713</v>
      </c>
      <c r="B45">
        <v>71.688529968261705</v>
      </c>
      <c r="C45">
        <v>78.579582214355398</v>
      </c>
      <c r="D45">
        <v>168.46000671386699</v>
      </c>
      <c r="E45">
        <v>47.7826118469238</v>
      </c>
      <c r="F45">
        <v>276.80749511718699</v>
      </c>
      <c r="G45">
        <v>22.9285068511962</v>
      </c>
      <c r="H45">
        <v>27.162033081054599</v>
      </c>
      <c r="I45">
        <v>143.92001342773401</v>
      </c>
      <c r="J45">
        <v>38.733467102050703</v>
      </c>
      <c r="K45">
        <v>31.8416423797607</v>
      </c>
    </row>
    <row r="46" spans="1:11" x14ac:dyDescent="0.25">
      <c r="A46" s="1">
        <v>44743</v>
      </c>
      <c r="B46">
        <v>73.392341613769503</v>
      </c>
      <c r="C46">
        <v>81.364982604980398</v>
      </c>
      <c r="D46">
        <v>164.100006103515</v>
      </c>
      <c r="E46">
        <v>47.855117797851499</v>
      </c>
      <c r="F46">
        <v>312.15054321289</v>
      </c>
      <c r="G46">
        <v>24.994775772094702</v>
      </c>
      <c r="H46">
        <v>29.199842453002901</v>
      </c>
      <c r="I46">
        <v>158.81903076171801</v>
      </c>
      <c r="J46">
        <v>38.712364196777301</v>
      </c>
      <c r="K46">
        <v>31.2974948883056</v>
      </c>
    </row>
    <row r="47" spans="1:11" x14ac:dyDescent="0.25">
      <c r="A47" s="1">
        <v>44774</v>
      </c>
      <c r="B47">
        <v>71.338508605957003</v>
      </c>
      <c r="C47">
        <v>79.185691833496094</v>
      </c>
      <c r="D47">
        <v>159.27000427246</v>
      </c>
      <c r="E47">
        <v>47.987995147705</v>
      </c>
      <c r="F47">
        <v>296.13040161132801</v>
      </c>
      <c r="G47">
        <v>23.355150222778299</v>
      </c>
      <c r="H47">
        <v>27.508213043212798</v>
      </c>
      <c r="I47">
        <v>154.45620727539</v>
      </c>
      <c r="J47">
        <v>38.534355163574197</v>
      </c>
      <c r="K47">
        <v>31.370046615600501</v>
      </c>
    </row>
    <row r="48" spans="1:11" x14ac:dyDescent="0.25">
      <c r="A48" s="1">
        <v>44805</v>
      </c>
      <c r="B48">
        <v>68.347442626953097</v>
      </c>
      <c r="C48">
        <v>73.999504089355398</v>
      </c>
      <c r="D48">
        <v>154.669998168945</v>
      </c>
      <c r="E48">
        <v>47.997661590576101</v>
      </c>
      <c r="F48">
        <v>264.45617675781199</v>
      </c>
      <c r="G48">
        <v>20.2760829925537</v>
      </c>
      <c r="H48">
        <v>24.7977581024169</v>
      </c>
      <c r="I48">
        <v>138.4140625</v>
      </c>
      <c r="J48">
        <v>34.187179565429602</v>
      </c>
      <c r="K48">
        <v>31.224941253662099</v>
      </c>
    </row>
    <row r="49" spans="1:11" x14ac:dyDescent="0.25">
      <c r="A49" s="1">
        <v>44835</v>
      </c>
      <c r="B49">
        <v>67.549667358398395</v>
      </c>
      <c r="C49">
        <v>73.803466796875</v>
      </c>
      <c r="D49">
        <v>151.91000366210901</v>
      </c>
      <c r="E49">
        <v>48.009090423583899</v>
      </c>
      <c r="F49">
        <v>275.5283203125</v>
      </c>
      <c r="G49">
        <v>21.346420288085898</v>
      </c>
      <c r="H49">
        <v>26.277935028076101</v>
      </c>
      <c r="I49">
        <v>155.82263183593699</v>
      </c>
      <c r="J49">
        <v>33.661685943603501</v>
      </c>
      <c r="K49">
        <v>30.444999694824201</v>
      </c>
    </row>
    <row r="50" spans="1:11" x14ac:dyDescent="0.25">
      <c r="A50" s="1">
        <v>44866</v>
      </c>
      <c r="B50">
        <v>70.016876220703097</v>
      </c>
      <c r="C50">
        <v>81.226593017578097</v>
      </c>
      <c r="D50">
        <v>164.80999755859301</v>
      </c>
      <c r="E50">
        <v>48.250938415527301</v>
      </c>
      <c r="F50">
        <v>290.80404663085898</v>
      </c>
      <c r="G50">
        <v>22.7849617004394</v>
      </c>
      <c r="H50">
        <v>29.584304809570298</v>
      </c>
      <c r="I50">
        <v>164.48645019531199</v>
      </c>
      <c r="J50">
        <v>38.475929260253899</v>
      </c>
      <c r="K50">
        <v>30.8506050109863</v>
      </c>
    </row>
    <row r="51" spans="1:11" x14ac:dyDescent="0.25">
      <c r="A51" s="1">
        <v>44896</v>
      </c>
      <c r="B51">
        <v>69.292091369628906</v>
      </c>
      <c r="C51">
        <v>79.884132385253906</v>
      </c>
      <c r="D51">
        <v>169.63999938964801</v>
      </c>
      <c r="E51">
        <v>48.247444152832003</v>
      </c>
      <c r="F51">
        <v>263.96002197265602</v>
      </c>
      <c r="G51">
        <v>21.925697326660099</v>
      </c>
      <c r="H51">
        <v>28.536647796630799</v>
      </c>
      <c r="I51">
        <v>154.06658935546801</v>
      </c>
      <c r="J51">
        <v>37.013614654541001</v>
      </c>
      <c r="K51">
        <v>29.83833694458</v>
      </c>
    </row>
    <row r="52" spans="1:11" x14ac:dyDescent="0.25">
      <c r="A52" s="1">
        <v>44927</v>
      </c>
      <c r="B52">
        <v>71.920036315917898</v>
      </c>
      <c r="C52">
        <v>83.672882080078097</v>
      </c>
      <c r="D52">
        <v>179.41000366210901</v>
      </c>
      <c r="E52">
        <v>48.823696136474602</v>
      </c>
      <c r="F52">
        <v>292.75225830078102</v>
      </c>
      <c r="G52">
        <v>24.001447677612301</v>
      </c>
      <c r="H52">
        <v>31.512393951416001</v>
      </c>
      <c r="I52">
        <v>169.22526550292901</v>
      </c>
      <c r="J52">
        <v>40.754665374755803</v>
      </c>
      <c r="K52">
        <v>30.964643478393501</v>
      </c>
    </row>
    <row r="53" spans="1:11" x14ac:dyDescent="0.25">
      <c r="A53" s="1">
        <v>44958</v>
      </c>
      <c r="B53">
        <v>69.836662292480398</v>
      </c>
      <c r="C53">
        <v>81.131576538085895</v>
      </c>
      <c r="D53">
        <v>169.77999877929599</v>
      </c>
      <c r="E53">
        <v>48.765525817871001</v>
      </c>
      <c r="F53">
        <v>291.698974609375</v>
      </c>
      <c r="G53">
        <v>22.871852874755799</v>
      </c>
      <c r="H53">
        <v>30.423414230346602</v>
      </c>
      <c r="I53">
        <v>165.40522766113199</v>
      </c>
      <c r="J53">
        <v>38.042835235595703</v>
      </c>
      <c r="K53">
        <v>30.9932250976562</v>
      </c>
    </row>
    <row r="54" spans="1:11" x14ac:dyDescent="0.25">
      <c r="A54" s="1">
        <v>44986</v>
      </c>
      <c r="B54">
        <v>71.712173461914006</v>
      </c>
      <c r="C54">
        <v>82.413948059082003</v>
      </c>
      <c r="D54">
        <v>183.22000122070301</v>
      </c>
      <c r="E54">
        <v>48.95112991333</v>
      </c>
      <c r="F54">
        <v>318.89547729492102</v>
      </c>
      <c r="G54">
        <v>22.1381015777587</v>
      </c>
      <c r="H54">
        <v>31.230424880981399</v>
      </c>
      <c r="I54">
        <v>155.10768127441401</v>
      </c>
      <c r="J54">
        <v>38.988601684570298</v>
      </c>
      <c r="K54">
        <v>31.9745693206787</v>
      </c>
    </row>
    <row r="55" spans="1:11" x14ac:dyDescent="0.25">
      <c r="A55" s="1">
        <v>45017</v>
      </c>
      <c r="B55">
        <v>72.119110107421804</v>
      </c>
      <c r="C55">
        <v>82.657287597656193</v>
      </c>
      <c r="D55">
        <v>184.80000305175699</v>
      </c>
      <c r="E55">
        <v>49.1307373046875</v>
      </c>
      <c r="F55">
        <v>321.01132202148398</v>
      </c>
      <c r="G55">
        <v>22.644504547119102</v>
      </c>
      <c r="H55">
        <v>32.017993927001903</v>
      </c>
      <c r="I55">
        <v>154.52743530273401</v>
      </c>
      <c r="J55">
        <v>38.862277984619098</v>
      </c>
      <c r="K55">
        <v>32.298507690429602</v>
      </c>
    </row>
    <row r="56" spans="1:11" x14ac:dyDescent="0.25">
      <c r="A56" s="1">
        <v>45047</v>
      </c>
      <c r="B56">
        <v>71.2833251953125</v>
      </c>
      <c r="C56">
        <v>81.685554504394503</v>
      </c>
      <c r="D56">
        <v>182.32000732421801</v>
      </c>
      <c r="E56">
        <v>49.1886177062988</v>
      </c>
      <c r="F56">
        <v>346.319244384765</v>
      </c>
      <c r="G56">
        <v>21.7597255706787</v>
      </c>
      <c r="H56">
        <v>30.822059631347599</v>
      </c>
      <c r="I56">
        <v>149.240234375</v>
      </c>
      <c r="J56">
        <v>37.713020324707003</v>
      </c>
      <c r="K56">
        <v>32.965435028076101</v>
      </c>
    </row>
    <row r="57" spans="1:11" x14ac:dyDescent="0.25">
      <c r="A57" s="1">
        <v>45078</v>
      </c>
      <c r="B57">
        <v>71.114532470703097</v>
      </c>
      <c r="C57">
        <v>83.721435546875</v>
      </c>
      <c r="D57">
        <v>178.27000427246</v>
      </c>
      <c r="E57">
        <v>49.283519744872997</v>
      </c>
      <c r="F57">
        <v>367.64636230468699</v>
      </c>
      <c r="G57">
        <v>22.3333721160888</v>
      </c>
      <c r="H57">
        <v>31.6387939453125</v>
      </c>
      <c r="I57">
        <v>162.54664611816401</v>
      </c>
      <c r="J57">
        <v>39.287216186523402</v>
      </c>
      <c r="K57">
        <v>33.337013244628899</v>
      </c>
    </row>
    <row r="58" spans="1:11" x14ac:dyDescent="0.25">
      <c r="A58" s="1">
        <v>45108</v>
      </c>
      <c r="B58">
        <v>71.032241821289006</v>
      </c>
      <c r="C58">
        <v>85.178970336914006</v>
      </c>
      <c r="D58">
        <v>182.350006103515</v>
      </c>
      <c r="E58">
        <v>49.541728973388601</v>
      </c>
      <c r="F58">
        <v>382.36166381835898</v>
      </c>
      <c r="G58">
        <v>23.214540481567301</v>
      </c>
      <c r="H58">
        <v>33.228218078613203</v>
      </c>
      <c r="I58">
        <v>172.32954406738199</v>
      </c>
      <c r="J58">
        <v>41.821746826171797</v>
      </c>
      <c r="K58">
        <v>33.6609497070312</v>
      </c>
    </row>
    <row r="59" spans="1:11" x14ac:dyDescent="0.25">
      <c r="A59" s="1">
        <v>45139</v>
      </c>
      <c r="B59">
        <v>70.553672790527301</v>
      </c>
      <c r="C59">
        <v>83.609169006347599</v>
      </c>
      <c r="D59">
        <v>180.02000427246</v>
      </c>
      <c r="E59">
        <v>49.591075897216797</v>
      </c>
      <c r="F59">
        <v>376.69122314453102</v>
      </c>
      <c r="G59">
        <v>22.393133163452099</v>
      </c>
      <c r="H59">
        <v>31.902257919311499</v>
      </c>
      <c r="I59">
        <v>166.45973205566401</v>
      </c>
      <c r="J59">
        <v>39.355358123779297</v>
      </c>
      <c r="K59">
        <v>33.422763824462798</v>
      </c>
    </row>
    <row r="60" spans="1:11" x14ac:dyDescent="0.25">
      <c r="A60" s="1">
        <v>45170</v>
      </c>
      <c r="B60">
        <v>68.799880981445298</v>
      </c>
      <c r="C60">
        <v>80.808692932128906</v>
      </c>
      <c r="D60">
        <v>171.44999694824199</v>
      </c>
      <c r="E60">
        <v>49.5219917297363</v>
      </c>
      <c r="F60">
        <v>357.038970947265</v>
      </c>
      <c r="G60">
        <v>20.7014255523681</v>
      </c>
      <c r="H60">
        <v>30.6851406097412</v>
      </c>
      <c r="I60">
        <v>157.60560607910099</v>
      </c>
      <c r="J60">
        <v>38.073612213134702</v>
      </c>
      <c r="K60">
        <v>33.546615600585902</v>
      </c>
    </row>
    <row r="61" spans="1:11" x14ac:dyDescent="0.25">
      <c r="A61" s="1">
        <v>45200</v>
      </c>
      <c r="B61">
        <v>67.752517700195298</v>
      </c>
      <c r="C61">
        <v>79.840652465820298</v>
      </c>
      <c r="D61">
        <v>184.08999633789</v>
      </c>
      <c r="E61">
        <v>49.757595062255803</v>
      </c>
      <c r="F61">
        <v>350.17056274414</v>
      </c>
      <c r="G61">
        <v>19.989768981933501</v>
      </c>
      <c r="H61">
        <v>29.606559753417901</v>
      </c>
      <c r="I61">
        <v>150.78605651855401</v>
      </c>
      <c r="J61">
        <v>37.140922546386697</v>
      </c>
      <c r="K61">
        <v>31.984094619750898</v>
      </c>
    </row>
    <row r="62" spans="1:11" x14ac:dyDescent="0.25">
      <c r="A62" s="1">
        <v>45231</v>
      </c>
      <c r="B62">
        <v>70.814453125</v>
      </c>
      <c r="C62">
        <v>84.805656433105398</v>
      </c>
      <c r="D62">
        <v>188.75</v>
      </c>
      <c r="E62">
        <v>49.8963623046875</v>
      </c>
      <c r="F62">
        <v>388.05490112304602</v>
      </c>
      <c r="G62">
        <v>22.108545303344702</v>
      </c>
      <c r="H62">
        <v>32.209007263183501</v>
      </c>
      <c r="I62">
        <v>163.84086608886699</v>
      </c>
      <c r="J62">
        <v>39.774269104003899</v>
      </c>
      <c r="K62">
        <v>34.1767578125</v>
      </c>
    </row>
    <row r="63" spans="1:11" x14ac:dyDescent="0.25">
      <c r="A63" s="1">
        <v>45261</v>
      </c>
      <c r="B63">
        <v>73.360000610351506</v>
      </c>
      <c r="C63">
        <v>89.040000915527301</v>
      </c>
      <c r="D63">
        <v>190.27000427246</v>
      </c>
      <c r="E63">
        <v>50.409999847412102</v>
      </c>
      <c r="F63">
        <v>408.38000488281199</v>
      </c>
      <c r="G63">
        <v>23.9899997711181</v>
      </c>
      <c r="H63">
        <v>33.720001220703097</v>
      </c>
      <c r="I63">
        <v>180.33000183105401</v>
      </c>
      <c r="J63">
        <v>40.259998321533203</v>
      </c>
      <c r="K63">
        <v>35.009998321533203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0"/>
  <sheetViews>
    <sheetView zoomScale="70" workbookViewId="0">
      <pane ySplit="1" topLeftCell="A2" activePane="bottomLeft" state="frozen"/>
      <selection pane="bottomLeft" activeCell="R219" sqref="R219"/>
    </sheetView>
  </sheetViews>
  <sheetFormatPr defaultRowHeight="15" x14ac:dyDescent="0.25"/>
  <cols>
    <col min="1" max="1" width="14.140625" customWidth="1"/>
    <col min="2" max="11" width="8.140625" bestFit="1" customWidth="1"/>
    <col min="13" max="13" width="8.85546875" customWidth="1"/>
    <col min="17" max="17" width="25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6" t="s">
        <v>39</v>
      </c>
    </row>
    <row r="2" spans="1:12" x14ac:dyDescent="0.25">
      <c r="A2" s="1">
        <v>43466</v>
      </c>
      <c r="B2" s="9">
        <v>1.6</v>
      </c>
      <c r="C2" s="9">
        <v>6.6000000000000005</v>
      </c>
      <c r="D2" s="9">
        <v>2.9000000000000004</v>
      </c>
      <c r="E2" s="9">
        <v>0.4</v>
      </c>
      <c r="F2" s="9">
        <v>9.3000000000000007</v>
      </c>
      <c r="G2" s="9">
        <v>12.5</v>
      </c>
      <c r="H2" s="9">
        <v>8.7999999999999989</v>
      </c>
      <c r="I2" s="9">
        <v>12</v>
      </c>
      <c r="J2" s="9">
        <v>10.4</v>
      </c>
      <c r="K2" s="9">
        <v>2.2999999999999998</v>
      </c>
    </row>
    <row r="3" spans="1:12" x14ac:dyDescent="0.25">
      <c r="A3" s="1">
        <v>43497</v>
      </c>
      <c r="B3" s="9">
        <v>-0.3</v>
      </c>
      <c r="C3" s="9">
        <v>0</v>
      </c>
      <c r="D3" s="9">
        <v>-0.6</v>
      </c>
      <c r="E3" s="9">
        <v>0.2</v>
      </c>
      <c r="F3" s="9">
        <v>3</v>
      </c>
      <c r="G3" s="9">
        <v>0.3</v>
      </c>
      <c r="H3" s="9">
        <v>2.1999999999999997</v>
      </c>
      <c r="I3" s="9">
        <v>4</v>
      </c>
      <c r="J3" s="9">
        <v>-0.4</v>
      </c>
      <c r="K3" s="9">
        <v>1.4000000000000001</v>
      </c>
    </row>
    <row r="4" spans="1:12" x14ac:dyDescent="0.25">
      <c r="A4" s="1">
        <v>43525</v>
      </c>
      <c r="B4" s="9">
        <v>2</v>
      </c>
      <c r="C4" s="9">
        <v>1.5</v>
      </c>
      <c r="D4" s="9">
        <v>-1.6</v>
      </c>
      <c r="E4" s="9">
        <v>0.4</v>
      </c>
      <c r="F4" s="9">
        <v>3.6999999999999997</v>
      </c>
      <c r="G4" s="9">
        <v>2.1</v>
      </c>
      <c r="H4" s="9">
        <v>0.4</v>
      </c>
      <c r="I4" s="9">
        <v>-2.4</v>
      </c>
      <c r="J4" s="9">
        <v>2.1</v>
      </c>
      <c r="K4" s="9">
        <v>0.2</v>
      </c>
    </row>
    <row r="5" spans="1:12" x14ac:dyDescent="0.25">
      <c r="A5" s="1">
        <v>43556</v>
      </c>
      <c r="B5" s="9">
        <v>0</v>
      </c>
      <c r="C5" s="9">
        <v>0.2</v>
      </c>
      <c r="D5" s="9">
        <v>-0.70000000000000007</v>
      </c>
      <c r="E5" s="9">
        <v>0.3</v>
      </c>
      <c r="F5" s="9">
        <v>5.7</v>
      </c>
      <c r="G5" s="9">
        <v>0.3</v>
      </c>
      <c r="H5" s="9">
        <v>2.7</v>
      </c>
      <c r="I5" s="9">
        <v>4.3999999999999995</v>
      </c>
      <c r="J5" s="9">
        <v>2.2999999999999998</v>
      </c>
      <c r="K5" s="9">
        <v>1.4000000000000001</v>
      </c>
    </row>
    <row r="6" spans="1:12" x14ac:dyDescent="0.25">
      <c r="A6" s="1">
        <v>43586</v>
      </c>
      <c r="B6" s="9">
        <v>1.7999999999999998</v>
      </c>
      <c r="C6" s="9">
        <v>0.5</v>
      </c>
      <c r="D6" s="9">
        <v>1.7999999999999998</v>
      </c>
      <c r="E6" s="9">
        <v>0.3</v>
      </c>
      <c r="F6" s="9">
        <v>-8.2000000000000011</v>
      </c>
      <c r="G6" s="9">
        <v>-0.3</v>
      </c>
      <c r="H6" s="9">
        <v>-5.2</v>
      </c>
      <c r="I6" s="9">
        <v>-8.1</v>
      </c>
      <c r="J6" s="9">
        <v>-6.4</v>
      </c>
      <c r="K6" s="9">
        <v>-3.6999999999999997</v>
      </c>
    </row>
    <row r="7" spans="1:12" x14ac:dyDescent="0.25">
      <c r="A7" s="1">
        <v>43617</v>
      </c>
      <c r="B7" s="9">
        <v>1.3</v>
      </c>
      <c r="C7" s="9">
        <v>3.5000000000000004</v>
      </c>
      <c r="D7" s="9">
        <v>8</v>
      </c>
      <c r="E7" s="9">
        <v>0.3</v>
      </c>
      <c r="F7" s="9">
        <v>7.3999999999999995</v>
      </c>
      <c r="G7" s="9">
        <v>0.8</v>
      </c>
      <c r="H7" s="9">
        <v>4</v>
      </c>
      <c r="I7" s="9">
        <v>6.2</v>
      </c>
      <c r="J7" s="9">
        <v>4.7</v>
      </c>
      <c r="K7" s="9">
        <v>-0.5</v>
      </c>
    </row>
    <row r="8" spans="1:12" x14ac:dyDescent="0.25">
      <c r="A8" s="1">
        <v>43647</v>
      </c>
      <c r="B8" s="9">
        <v>0.2</v>
      </c>
      <c r="C8" s="9">
        <v>0.8</v>
      </c>
      <c r="D8" s="9">
        <v>0</v>
      </c>
      <c r="E8" s="9">
        <v>0.2</v>
      </c>
      <c r="F8" s="9">
        <v>2.6</v>
      </c>
      <c r="G8" s="9">
        <v>1.4000000000000001</v>
      </c>
      <c r="H8" s="9">
        <v>-0.1</v>
      </c>
      <c r="I8" s="9">
        <v>1.3</v>
      </c>
      <c r="J8" s="9">
        <v>-1.0999999999999999</v>
      </c>
      <c r="K8" s="9">
        <v>0.3</v>
      </c>
    </row>
    <row r="9" spans="1:12" x14ac:dyDescent="0.25">
      <c r="A9" s="1">
        <v>43678</v>
      </c>
      <c r="B9" s="9">
        <v>2.8000000000000003</v>
      </c>
      <c r="C9" s="9">
        <v>1.6</v>
      </c>
      <c r="D9" s="9">
        <v>7.9</v>
      </c>
      <c r="E9" s="9">
        <v>0</v>
      </c>
      <c r="F9" s="9">
        <v>-1.9</v>
      </c>
      <c r="G9" s="9">
        <v>2.7</v>
      </c>
      <c r="H9" s="9">
        <v>-1.9</v>
      </c>
      <c r="I9" s="9">
        <v>-5.4</v>
      </c>
      <c r="J9" s="9">
        <v>-3.3000000000000003</v>
      </c>
      <c r="K9" s="9">
        <v>3.2</v>
      </c>
    </row>
    <row r="10" spans="1:12" x14ac:dyDescent="0.25">
      <c r="A10" s="1">
        <v>43709</v>
      </c>
      <c r="B10" s="9">
        <v>-0.6</v>
      </c>
      <c r="C10" s="9">
        <v>-1.0999999999999999</v>
      </c>
      <c r="D10" s="9">
        <v>-3.4000000000000004</v>
      </c>
      <c r="E10" s="9">
        <v>0.2</v>
      </c>
      <c r="F10" s="9">
        <v>0.70000000000000007</v>
      </c>
      <c r="G10" s="9">
        <v>2.1</v>
      </c>
      <c r="H10" s="9">
        <v>3.2</v>
      </c>
      <c r="I10" s="9">
        <v>3.5999999999999996</v>
      </c>
      <c r="J10" s="9">
        <v>-0.3</v>
      </c>
      <c r="K10" s="9">
        <v>-2.6</v>
      </c>
    </row>
    <row r="11" spans="1:12" x14ac:dyDescent="0.25">
      <c r="A11" s="1">
        <v>43739</v>
      </c>
      <c r="B11" s="9">
        <v>0.3</v>
      </c>
      <c r="C11" s="9">
        <v>0.6</v>
      </c>
      <c r="D11" s="9">
        <v>2.6</v>
      </c>
      <c r="E11" s="9">
        <v>0.3</v>
      </c>
      <c r="F11" s="9">
        <v>4.5999999999999996</v>
      </c>
      <c r="G11" s="9">
        <v>3.1</v>
      </c>
      <c r="H11" s="9">
        <v>3.2</v>
      </c>
      <c r="I11" s="9">
        <v>2.1</v>
      </c>
      <c r="J11" s="9">
        <v>5.3</v>
      </c>
      <c r="K11" s="9">
        <v>-1.2</v>
      </c>
    </row>
    <row r="12" spans="1:12" x14ac:dyDescent="0.25">
      <c r="A12" s="1">
        <v>43770</v>
      </c>
      <c r="B12" s="9">
        <v>0</v>
      </c>
      <c r="C12" s="9">
        <v>-1</v>
      </c>
      <c r="D12" s="9">
        <v>-3.2</v>
      </c>
      <c r="E12" s="9">
        <v>0.1</v>
      </c>
      <c r="F12" s="9">
        <v>4.1000000000000005</v>
      </c>
      <c r="G12" s="9">
        <v>-1.2</v>
      </c>
      <c r="H12" s="9">
        <v>1.4000000000000001</v>
      </c>
      <c r="I12" s="9">
        <v>2.5</v>
      </c>
      <c r="J12" s="9">
        <v>0.5</v>
      </c>
      <c r="K12" s="9">
        <v>-1</v>
      </c>
    </row>
    <row r="13" spans="1:12" x14ac:dyDescent="0.25">
      <c r="A13" s="1">
        <v>43800</v>
      </c>
      <c r="B13" s="9">
        <v>-0.3</v>
      </c>
      <c r="C13" s="9">
        <v>2.5</v>
      </c>
      <c r="D13" s="9">
        <v>3.6999999999999997</v>
      </c>
      <c r="E13" s="9">
        <v>0.2</v>
      </c>
      <c r="F13" s="9">
        <v>3.6999999999999997</v>
      </c>
      <c r="G13" s="9">
        <v>-2.6</v>
      </c>
      <c r="H13" s="9">
        <v>2.1</v>
      </c>
      <c r="I13" s="9">
        <v>2</v>
      </c>
      <c r="J13" s="9">
        <v>5.7</v>
      </c>
      <c r="K13" s="9">
        <v>-0.3</v>
      </c>
    </row>
    <row r="14" spans="1:12" x14ac:dyDescent="0.25">
      <c r="A14" s="1">
        <v>43831</v>
      </c>
      <c r="B14" s="9">
        <v>2.4</v>
      </c>
      <c r="C14" s="9">
        <v>2</v>
      </c>
      <c r="D14" s="9">
        <v>4.5</v>
      </c>
      <c r="E14" s="9">
        <v>0.4</v>
      </c>
      <c r="F14" s="9">
        <v>3.3000000000000003</v>
      </c>
      <c r="G14" s="9">
        <v>3.3000000000000003</v>
      </c>
      <c r="H14" s="9">
        <v>-1.6</v>
      </c>
      <c r="I14" s="9">
        <v>-2.7</v>
      </c>
      <c r="J14" s="9">
        <v>-4.3</v>
      </c>
      <c r="K14" s="9">
        <v>-2.2999999999999998</v>
      </c>
    </row>
    <row r="15" spans="1:12" x14ac:dyDescent="0.25">
      <c r="A15" s="1">
        <v>43862</v>
      </c>
      <c r="B15" s="9">
        <v>1.4000000000000001</v>
      </c>
      <c r="C15" s="9">
        <v>-1.6</v>
      </c>
      <c r="D15" s="9">
        <v>-0.6</v>
      </c>
      <c r="E15" s="9">
        <v>0.2</v>
      </c>
      <c r="F15" s="9">
        <v>-6.1</v>
      </c>
      <c r="G15" s="9">
        <v>-8</v>
      </c>
      <c r="H15" s="9">
        <v>-7.7</v>
      </c>
      <c r="I15" s="9">
        <v>-10.199999999999999</v>
      </c>
      <c r="J15" s="9">
        <v>-3.5000000000000004</v>
      </c>
      <c r="K15" s="9">
        <v>0.1</v>
      </c>
    </row>
    <row r="16" spans="1:12" x14ac:dyDescent="0.25">
      <c r="A16" s="1">
        <v>43891</v>
      </c>
      <c r="B16" s="9">
        <v>-1.4000000000000001</v>
      </c>
      <c r="C16" s="9">
        <v>-15</v>
      </c>
      <c r="D16" s="9">
        <v>-0.2</v>
      </c>
      <c r="E16" s="9">
        <v>-1.6</v>
      </c>
      <c r="F16" s="9">
        <v>-7.5</v>
      </c>
      <c r="G16" s="9">
        <v>-25.2</v>
      </c>
      <c r="H16" s="9">
        <v>-14.799999999999999</v>
      </c>
      <c r="I16" s="9">
        <v>-25.4</v>
      </c>
      <c r="J16" s="9">
        <v>-17.2</v>
      </c>
      <c r="K16" s="9">
        <v>1.5</v>
      </c>
    </row>
    <row r="17" spans="1:11" x14ac:dyDescent="0.25">
      <c r="A17" s="1">
        <v>43922</v>
      </c>
      <c r="B17" s="9">
        <v>2.7</v>
      </c>
      <c r="C17" s="9">
        <v>4.3</v>
      </c>
      <c r="D17" s="9">
        <v>7.3</v>
      </c>
      <c r="E17" s="9">
        <v>1.3</v>
      </c>
      <c r="F17" s="9">
        <v>15.2</v>
      </c>
      <c r="G17" s="9">
        <v>7.9</v>
      </c>
      <c r="H17" s="9">
        <v>6.9</v>
      </c>
      <c r="I17" s="9">
        <v>13.5</v>
      </c>
      <c r="J17" s="9">
        <v>8</v>
      </c>
      <c r="K17" s="9">
        <v>-1.5</v>
      </c>
    </row>
    <row r="18" spans="1:11" x14ac:dyDescent="0.25">
      <c r="A18" s="1">
        <v>43952</v>
      </c>
      <c r="B18" s="9">
        <v>0.70000000000000007</v>
      </c>
      <c r="C18" s="9">
        <v>6.3</v>
      </c>
      <c r="D18" s="9">
        <v>2.6</v>
      </c>
      <c r="E18" s="9">
        <v>0.8</v>
      </c>
      <c r="F18" s="9">
        <v>6.6000000000000005</v>
      </c>
      <c r="G18" s="9">
        <v>0.70000000000000007</v>
      </c>
      <c r="H18" s="9">
        <v>5.4</v>
      </c>
      <c r="I18" s="9">
        <v>4.8</v>
      </c>
      <c r="J18" s="9">
        <v>3.3000000000000003</v>
      </c>
      <c r="K18" s="9">
        <v>-1.7999999999999998</v>
      </c>
    </row>
    <row r="19" spans="1:11" x14ac:dyDescent="0.25">
      <c r="A19" s="1">
        <v>43983</v>
      </c>
      <c r="B19" s="9">
        <v>0.70000000000000007</v>
      </c>
      <c r="C19" s="9">
        <v>3</v>
      </c>
      <c r="D19" s="9">
        <v>2.7</v>
      </c>
      <c r="E19" s="9">
        <v>0.4</v>
      </c>
      <c r="F19" s="9">
        <v>6.1</v>
      </c>
      <c r="G19" s="9">
        <v>1.7999999999999998</v>
      </c>
      <c r="H19" s="9">
        <v>2.4</v>
      </c>
      <c r="I19" s="9">
        <v>1.6</v>
      </c>
      <c r="J19" s="9">
        <v>6</v>
      </c>
      <c r="K19" s="9">
        <v>-0.3</v>
      </c>
    </row>
    <row r="20" spans="1:11" x14ac:dyDescent="0.25">
      <c r="A20" s="1">
        <v>44013</v>
      </c>
      <c r="B20" s="9">
        <v>1.5</v>
      </c>
      <c r="C20" s="9">
        <v>3.9</v>
      </c>
      <c r="D20" s="9">
        <v>10.8</v>
      </c>
      <c r="E20" s="9">
        <v>0.4</v>
      </c>
      <c r="F20" s="9">
        <v>7.5</v>
      </c>
      <c r="G20" s="9">
        <v>4.1000000000000005</v>
      </c>
      <c r="H20" s="9">
        <v>3.6999999999999997</v>
      </c>
      <c r="I20" s="9">
        <v>3.8</v>
      </c>
      <c r="J20" s="9">
        <v>9</v>
      </c>
      <c r="K20" s="9">
        <v>1.4000000000000001</v>
      </c>
    </row>
    <row r="21" spans="1:11" x14ac:dyDescent="0.25">
      <c r="A21" s="1">
        <v>44044</v>
      </c>
      <c r="B21" s="9">
        <v>-0.89999999999999991</v>
      </c>
      <c r="C21" s="9">
        <v>0.70000000000000007</v>
      </c>
      <c r="D21" s="9">
        <v>-0.3</v>
      </c>
      <c r="E21" s="9">
        <v>0.1</v>
      </c>
      <c r="F21" s="9">
        <v>10.9</v>
      </c>
      <c r="G21" s="9">
        <v>1.4000000000000001</v>
      </c>
      <c r="H21" s="9">
        <v>5.0999999999999996</v>
      </c>
      <c r="I21" s="9">
        <v>4.5999999999999996</v>
      </c>
      <c r="J21" s="9">
        <v>2.7</v>
      </c>
      <c r="K21" s="9">
        <v>-0.5</v>
      </c>
    </row>
    <row r="22" spans="1:11" x14ac:dyDescent="0.25">
      <c r="A22" s="1">
        <v>44075</v>
      </c>
      <c r="B22" s="9">
        <v>-0.1</v>
      </c>
      <c r="C22" s="9">
        <v>-2.1</v>
      </c>
      <c r="D22" s="9">
        <v>-4.2</v>
      </c>
      <c r="E22" s="9">
        <v>0</v>
      </c>
      <c r="F22" s="9">
        <v>-5.8000000000000007</v>
      </c>
      <c r="G22" s="9">
        <v>-3.8</v>
      </c>
      <c r="H22" s="9">
        <v>-1.7000000000000002</v>
      </c>
      <c r="I22" s="9">
        <v>-4.3</v>
      </c>
      <c r="J22" s="9">
        <v>-2.1</v>
      </c>
      <c r="K22" s="9">
        <v>-0.8</v>
      </c>
    </row>
    <row r="23" spans="1:11" x14ac:dyDescent="0.25">
      <c r="A23" s="1">
        <v>44105</v>
      </c>
      <c r="B23" s="9">
        <v>-0.6</v>
      </c>
      <c r="C23" s="9">
        <v>-0.5</v>
      </c>
      <c r="D23" s="9">
        <v>-0.5</v>
      </c>
      <c r="E23" s="9">
        <v>0.1</v>
      </c>
      <c r="F23" s="9">
        <v>-3</v>
      </c>
      <c r="G23" s="9">
        <v>-2.1999999999999997</v>
      </c>
      <c r="H23" s="9">
        <v>-3.3000000000000003</v>
      </c>
      <c r="I23" s="9">
        <v>3.6999999999999997</v>
      </c>
      <c r="J23" s="9">
        <v>2.2999999999999998</v>
      </c>
      <c r="K23" s="9">
        <v>-0.6</v>
      </c>
    </row>
    <row r="24" spans="1:11" x14ac:dyDescent="0.25">
      <c r="A24" s="1">
        <v>44136</v>
      </c>
      <c r="B24" s="9">
        <v>1.2</v>
      </c>
      <c r="C24" s="9">
        <v>4.2</v>
      </c>
      <c r="D24" s="9">
        <v>-5.4</v>
      </c>
      <c r="E24" s="9">
        <v>0.1</v>
      </c>
      <c r="F24" s="9">
        <v>11.200000000000001</v>
      </c>
      <c r="G24" s="9">
        <v>12.8</v>
      </c>
      <c r="H24" s="9">
        <v>14.2</v>
      </c>
      <c r="I24" s="9">
        <v>17.399999999999999</v>
      </c>
      <c r="J24" s="9">
        <v>8.6</v>
      </c>
      <c r="K24" s="9">
        <v>2.8000000000000003</v>
      </c>
    </row>
    <row r="25" spans="1:11" x14ac:dyDescent="0.25">
      <c r="A25" s="1">
        <v>44166</v>
      </c>
      <c r="B25" s="9">
        <v>-0.2</v>
      </c>
      <c r="C25" s="9">
        <v>1.7999999999999998</v>
      </c>
      <c r="D25" s="9">
        <v>7.0000000000000009</v>
      </c>
      <c r="E25" s="9">
        <v>0.1</v>
      </c>
      <c r="F25" s="9">
        <v>4.7</v>
      </c>
      <c r="G25" s="9">
        <v>4.1000000000000005</v>
      </c>
      <c r="H25" s="9">
        <v>4.3999999999999995</v>
      </c>
      <c r="I25" s="9">
        <v>6.1</v>
      </c>
      <c r="J25" s="9">
        <v>5.4</v>
      </c>
      <c r="K25" s="9">
        <v>3.6999999999999997</v>
      </c>
    </row>
    <row r="26" spans="1:11" x14ac:dyDescent="0.25">
      <c r="A26" s="1">
        <v>44197</v>
      </c>
      <c r="B26" s="9">
        <v>-0.4</v>
      </c>
      <c r="C26" s="9">
        <v>-1.0999999999999999</v>
      </c>
      <c r="D26" s="9">
        <v>-3.2</v>
      </c>
      <c r="E26" s="9">
        <v>0.2</v>
      </c>
      <c r="F26" s="9">
        <v>0.4</v>
      </c>
      <c r="G26" s="9">
        <v>-0.4</v>
      </c>
      <c r="H26" s="9">
        <v>0.5</v>
      </c>
      <c r="I26" s="9">
        <v>2.7</v>
      </c>
      <c r="J26" s="9">
        <v>3.8</v>
      </c>
      <c r="K26" s="9">
        <v>2.2999999999999998</v>
      </c>
    </row>
    <row r="27" spans="1:11" x14ac:dyDescent="0.25">
      <c r="A27" s="1">
        <v>44228</v>
      </c>
      <c r="B27" s="9">
        <v>-1.7000000000000002</v>
      </c>
      <c r="C27" s="9">
        <v>-3.4000000000000004</v>
      </c>
      <c r="D27" s="9">
        <v>-6.3</v>
      </c>
      <c r="E27" s="9">
        <v>0</v>
      </c>
      <c r="F27" s="9">
        <v>-0.1</v>
      </c>
      <c r="G27" s="9">
        <v>4.1000000000000005</v>
      </c>
      <c r="H27" s="9">
        <v>2.6</v>
      </c>
      <c r="I27" s="9">
        <v>8.7999999999999989</v>
      </c>
      <c r="J27" s="9">
        <v>1.6</v>
      </c>
      <c r="K27" s="9">
        <v>4.2</v>
      </c>
    </row>
    <row r="28" spans="1:11" x14ac:dyDescent="0.25">
      <c r="A28" s="1">
        <v>44256</v>
      </c>
      <c r="B28" s="9">
        <v>-1.3</v>
      </c>
      <c r="C28" s="9">
        <v>-0.70000000000000007</v>
      </c>
      <c r="D28" s="9">
        <v>-1.0999999999999999</v>
      </c>
      <c r="E28" s="9">
        <v>0</v>
      </c>
      <c r="F28" s="9">
        <v>1.6</v>
      </c>
      <c r="G28" s="9">
        <v>2.7</v>
      </c>
      <c r="H28" s="9">
        <v>2.5</v>
      </c>
      <c r="I28" s="9">
        <v>4.9000000000000004</v>
      </c>
      <c r="J28" s="9">
        <v>-0.8</v>
      </c>
      <c r="K28" s="9">
        <v>-1</v>
      </c>
    </row>
    <row r="29" spans="1:11" x14ac:dyDescent="0.25">
      <c r="A29" s="1">
        <v>44287</v>
      </c>
      <c r="B29" s="9">
        <v>0.8</v>
      </c>
      <c r="C29" s="9">
        <v>2.4</v>
      </c>
      <c r="D29" s="9">
        <v>3.5999999999999996</v>
      </c>
      <c r="E29" s="9">
        <v>0.1</v>
      </c>
      <c r="F29" s="9">
        <v>6</v>
      </c>
      <c r="G29" s="9">
        <v>7.9</v>
      </c>
      <c r="H29" s="9">
        <v>3.1</v>
      </c>
      <c r="I29" s="9">
        <v>4.3999999999999995</v>
      </c>
      <c r="J29" s="9">
        <v>1.9</v>
      </c>
      <c r="K29" s="9">
        <v>4.3999999999999995</v>
      </c>
    </row>
    <row r="30" spans="1:11" x14ac:dyDescent="0.25">
      <c r="A30" s="1">
        <v>44317</v>
      </c>
      <c r="B30" s="9">
        <v>0.2</v>
      </c>
      <c r="C30" s="9">
        <v>1</v>
      </c>
      <c r="D30" s="9">
        <v>7.7</v>
      </c>
      <c r="E30" s="9">
        <v>0.1</v>
      </c>
      <c r="F30" s="9">
        <v>-1.2</v>
      </c>
      <c r="G30" s="9">
        <v>1.2</v>
      </c>
      <c r="H30" s="9">
        <v>3.5000000000000004</v>
      </c>
      <c r="I30" s="9">
        <v>2.1999999999999997</v>
      </c>
      <c r="J30" s="9">
        <v>1.7000000000000002</v>
      </c>
      <c r="K30" s="9">
        <v>0.1</v>
      </c>
    </row>
    <row r="31" spans="1:11" x14ac:dyDescent="0.25">
      <c r="A31" s="1">
        <v>44348</v>
      </c>
      <c r="B31" s="9">
        <v>0.89999999999999991</v>
      </c>
      <c r="C31" s="9">
        <v>0.89999999999999991</v>
      </c>
      <c r="D31" s="9">
        <v>-7.1</v>
      </c>
      <c r="E31" s="9">
        <v>0</v>
      </c>
      <c r="F31" s="9">
        <v>6.1</v>
      </c>
      <c r="G31" s="9">
        <v>0.6</v>
      </c>
      <c r="H31" s="9">
        <v>-2.4</v>
      </c>
      <c r="I31" s="9">
        <v>-1.4000000000000001</v>
      </c>
      <c r="J31" s="9">
        <v>0.8</v>
      </c>
      <c r="K31" s="9">
        <v>1.6</v>
      </c>
    </row>
    <row r="32" spans="1:11" x14ac:dyDescent="0.25">
      <c r="A32" s="1">
        <v>44378</v>
      </c>
      <c r="B32" s="9">
        <v>1.2</v>
      </c>
      <c r="C32" s="9">
        <v>0.6</v>
      </c>
      <c r="D32" s="9">
        <v>2.5</v>
      </c>
      <c r="E32" s="9">
        <v>0.1</v>
      </c>
      <c r="F32" s="9">
        <v>3</v>
      </c>
      <c r="G32" s="9">
        <v>4.9000000000000004</v>
      </c>
      <c r="H32" s="9">
        <v>1.7000000000000002</v>
      </c>
      <c r="I32" s="9">
        <v>-1.3</v>
      </c>
      <c r="J32" s="9">
        <v>-5.4</v>
      </c>
      <c r="K32" s="9">
        <v>-0.4</v>
      </c>
    </row>
    <row r="33" spans="1:11" x14ac:dyDescent="0.25">
      <c r="A33" s="1">
        <v>44409</v>
      </c>
      <c r="B33" s="9">
        <v>-0.2</v>
      </c>
      <c r="C33" s="9">
        <v>0.89999999999999991</v>
      </c>
      <c r="D33" s="9">
        <v>-0.1</v>
      </c>
      <c r="E33" s="9">
        <v>0.1</v>
      </c>
      <c r="F33" s="9">
        <v>4.2</v>
      </c>
      <c r="G33" s="9">
        <v>1.6</v>
      </c>
      <c r="H33" s="9">
        <v>1.4000000000000001</v>
      </c>
      <c r="I33" s="9">
        <v>2.1</v>
      </c>
      <c r="J33" s="9">
        <v>2.1999999999999997</v>
      </c>
      <c r="K33" s="9">
        <v>0.89999999999999991</v>
      </c>
    </row>
    <row r="34" spans="1:11" x14ac:dyDescent="0.25">
      <c r="A34" s="1">
        <v>44440</v>
      </c>
      <c r="B34" s="9">
        <v>-1</v>
      </c>
      <c r="C34" s="9">
        <v>-2.6</v>
      </c>
      <c r="D34" s="9">
        <v>-3.2</v>
      </c>
      <c r="E34" s="9">
        <v>0</v>
      </c>
      <c r="F34" s="9">
        <v>-5.8000000000000007</v>
      </c>
      <c r="G34" s="9">
        <v>-6.5</v>
      </c>
      <c r="H34" s="9">
        <v>-3.2</v>
      </c>
      <c r="I34" s="9">
        <v>-2.9000000000000004</v>
      </c>
      <c r="J34" s="9">
        <v>-4.3</v>
      </c>
      <c r="K34" s="9">
        <v>-1.5</v>
      </c>
    </row>
    <row r="35" spans="1:11" x14ac:dyDescent="0.25">
      <c r="A35" s="1">
        <v>44470</v>
      </c>
      <c r="B35" s="9">
        <v>0.1</v>
      </c>
      <c r="C35" s="9">
        <v>0.2</v>
      </c>
      <c r="D35" s="9">
        <v>1.5</v>
      </c>
      <c r="E35" s="9">
        <v>-0.2</v>
      </c>
      <c r="F35" s="9">
        <v>8</v>
      </c>
      <c r="G35" s="9">
        <v>7.3999999999999995</v>
      </c>
      <c r="H35" s="9">
        <v>3.2</v>
      </c>
      <c r="I35" s="9">
        <v>5</v>
      </c>
      <c r="J35" s="9">
        <v>2.1999999999999997</v>
      </c>
      <c r="K35" s="9">
        <v>-11.5</v>
      </c>
    </row>
    <row r="36" spans="1:11" x14ac:dyDescent="0.25">
      <c r="A36" s="1">
        <v>44501</v>
      </c>
      <c r="B36" s="9">
        <v>0.2</v>
      </c>
      <c r="C36" s="9">
        <v>-1.9</v>
      </c>
      <c r="D36" s="9">
        <v>-0.70000000000000007</v>
      </c>
      <c r="E36" s="9">
        <v>0</v>
      </c>
      <c r="F36" s="9">
        <v>2</v>
      </c>
      <c r="G36" s="9">
        <v>-1.5</v>
      </c>
      <c r="H36" s="9">
        <v>-4.7</v>
      </c>
      <c r="I36" s="9">
        <v>-3</v>
      </c>
      <c r="J36" s="9">
        <v>-2.9000000000000004</v>
      </c>
      <c r="K36" s="9">
        <v>10.4</v>
      </c>
    </row>
    <row r="37" spans="1:11" x14ac:dyDescent="0.25">
      <c r="A37" s="1">
        <v>44531</v>
      </c>
      <c r="B37" s="9">
        <v>-0.6</v>
      </c>
      <c r="C37" s="9">
        <v>1.7999999999999998</v>
      </c>
      <c r="D37" s="9">
        <v>3.3000000000000003</v>
      </c>
      <c r="E37" s="9">
        <v>-0.2</v>
      </c>
      <c r="F37" s="9">
        <v>1</v>
      </c>
      <c r="G37" s="9">
        <v>6.2</v>
      </c>
      <c r="H37" s="9">
        <v>2.4</v>
      </c>
      <c r="I37" s="9">
        <v>4.2</v>
      </c>
      <c r="J37" s="9">
        <v>0.5</v>
      </c>
      <c r="K37" s="9">
        <v>1.3</v>
      </c>
    </row>
    <row r="38" spans="1:11" x14ac:dyDescent="0.25">
      <c r="A38" s="1">
        <v>44562</v>
      </c>
      <c r="B38" s="9">
        <v>-1.6</v>
      </c>
      <c r="C38" s="9">
        <v>-2.7</v>
      </c>
      <c r="D38" s="9">
        <v>-1.7000000000000002</v>
      </c>
      <c r="E38" s="9">
        <v>0.2</v>
      </c>
      <c r="F38" s="9">
        <v>-8.6</v>
      </c>
      <c r="G38" s="9">
        <v>-5.4</v>
      </c>
      <c r="H38" s="9">
        <v>-2.5</v>
      </c>
      <c r="I38" s="9">
        <v>-3.8</v>
      </c>
      <c r="J38" s="9">
        <v>1.4000000000000001</v>
      </c>
      <c r="K38" s="9">
        <v>-1.5</v>
      </c>
    </row>
    <row r="39" spans="1:11" x14ac:dyDescent="0.25">
      <c r="A39" s="1">
        <v>44593</v>
      </c>
      <c r="B39" s="9">
        <v>-1.3</v>
      </c>
      <c r="C39" s="9">
        <v>-5.8999999999999995</v>
      </c>
      <c r="D39" s="9">
        <v>6.1</v>
      </c>
      <c r="E39" s="9">
        <v>-0.2</v>
      </c>
      <c r="F39" s="9">
        <v>-4.5</v>
      </c>
      <c r="G39" s="9">
        <v>-2.5</v>
      </c>
      <c r="H39" s="9">
        <v>-2.6</v>
      </c>
      <c r="I39" s="9">
        <v>1.6</v>
      </c>
      <c r="J39" s="9">
        <v>-3.6999999999999997</v>
      </c>
      <c r="K39" s="9">
        <v>0.2</v>
      </c>
    </row>
    <row r="40" spans="1:11" x14ac:dyDescent="0.25">
      <c r="A40" s="1">
        <v>44621</v>
      </c>
      <c r="B40" s="9">
        <v>-2.7</v>
      </c>
      <c r="C40" s="9">
        <v>-1.0999999999999999</v>
      </c>
      <c r="D40" s="9">
        <v>1.3</v>
      </c>
      <c r="E40" s="9">
        <v>-0.1</v>
      </c>
      <c r="F40" s="9">
        <v>4.5</v>
      </c>
      <c r="G40" s="9">
        <v>4.5999999999999996</v>
      </c>
      <c r="H40" s="9">
        <v>0.6</v>
      </c>
      <c r="I40" s="9">
        <v>1.3</v>
      </c>
      <c r="J40" s="9">
        <v>-3.5000000000000004</v>
      </c>
      <c r="K40" s="9">
        <v>2.8000000000000003</v>
      </c>
    </row>
    <row r="41" spans="1:11" x14ac:dyDescent="0.25">
      <c r="A41" s="1">
        <v>44652</v>
      </c>
      <c r="B41" s="9">
        <v>-4.1000000000000005</v>
      </c>
      <c r="C41" s="9">
        <v>-6.7</v>
      </c>
      <c r="D41" s="9">
        <v>-2.1</v>
      </c>
      <c r="E41" s="9">
        <v>-0.1</v>
      </c>
      <c r="F41" s="9">
        <v>-13.5</v>
      </c>
      <c r="G41" s="9">
        <v>-4.7</v>
      </c>
      <c r="H41" s="9">
        <v>-7.1</v>
      </c>
      <c r="I41" s="9">
        <v>-6</v>
      </c>
      <c r="J41" s="9">
        <v>-5.6000000000000005</v>
      </c>
      <c r="K41" s="9">
        <v>-1.0999999999999999</v>
      </c>
    </row>
    <row r="42" spans="1:11" x14ac:dyDescent="0.25">
      <c r="A42" s="1">
        <v>44682</v>
      </c>
      <c r="B42" s="9">
        <v>0.89999999999999991</v>
      </c>
      <c r="C42" s="9">
        <v>0.8</v>
      </c>
      <c r="D42" s="9">
        <v>-3.3000000000000003</v>
      </c>
      <c r="E42" s="9">
        <v>-0.1</v>
      </c>
      <c r="F42" s="9">
        <v>-1.6</v>
      </c>
      <c r="G42" s="9">
        <v>-4.3999999999999995</v>
      </c>
      <c r="H42" s="9">
        <v>2</v>
      </c>
      <c r="I42" s="9">
        <v>1.9</v>
      </c>
      <c r="J42" s="9">
        <v>0.5</v>
      </c>
      <c r="K42" s="9">
        <v>0.3</v>
      </c>
    </row>
    <row r="43" spans="1:11" x14ac:dyDescent="0.25">
      <c r="A43" s="1">
        <v>44713</v>
      </c>
      <c r="B43" s="9">
        <v>-1.7000000000000002</v>
      </c>
      <c r="C43" s="9">
        <v>-6.1</v>
      </c>
      <c r="D43" s="9">
        <v>-1.6</v>
      </c>
      <c r="E43" s="9">
        <v>-0.1</v>
      </c>
      <c r="F43" s="9">
        <v>-9.1</v>
      </c>
      <c r="G43" s="9">
        <v>-8.6999999999999993</v>
      </c>
      <c r="H43" s="9">
        <v>-11.200000000000001</v>
      </c>
      <c r="I43" s="9">
        <v>-10.7</v>
      </c>
      <c r="J43" s="9">
        <v>-4.5999999999999996</v>
      </c>
      <c r="K43" s="9">
        <v>-1.5</v>
      </c>
    </row>
    <row r="44" spans="1:11" x14ac:dyDescent="0.25">
      <c r="A44" s="1">
        <v>44743</v>
      </c>
      <c r="B44" s="9">
        <v>2.4</v>
      </c>
      <c r="C44" s="9">
        <v>3.5000000000000004</v>
      </c>
      <c r="D44" s="9">
        <v>-2.6</v>
      </c>
      <c r="E44" s="9">
        <v>0.2</v>
      </c>
      <c r="F44" s="9">
        <v>12.8</v>
      </c>
      <c r="G44" s="9">
        <v>9</v>
      </c>
      <c r="H44" s="9">
        <v>7.5</v>
      </c>
      <c r="I44" s="9">
        <v>10.4</v>
      </c>
      <c r="J44" s="9">
        <v>-0.1</v>
      </c>
      <c r="K44" s="9">
        <v>-1.7000000000000002</v>
      </c>
    </row>
    <row r="45" spans="1:11" x14ac:dyDescent="0.25">
      <c r="A45" s="1">
        <v>44774</v>
      </c>
      <c r="B45" s="9">
        <v>-2.8000000000000003</v>
      </c>
      <c r="C45" s="9">
        <v>-2.7</v>
      </c>
      <c r="D45" s="9">
        <v>-2.9000000000000004</v>
      </c>
      <c r="E45" s="9">
        <v>0.3</v>
      </c>
      <c r="F45" s="9">
        <v>-5.0999999999999996</v>
      </c>
      <c r="G45" s="9">
        <v>-6.6000000000000005</v>
      </c>
      <c r="H45" s="9">
        <v>-5.8000000000000007</v>
      </c>
      <c r="I45" s="9">
        <v>-2.7</v>
      </c>
      <c r="J45" s="9">
        <v>-0.5</v>
      </c>
      <c r="K45" s="9">
        <v>0.2</v>
      </c>
    </row>
    <row r="46" spans="1:11" x14ac:dyDescent="0.25">
      <c r="A46" s="1">
        <v>44805</v>
      </c>
      <c r="B46" s="9">
        <v>-4.2</v>
      </c>
      <c r="C46" s="9">
        <v>-6.5</v>
      </c>
      <c r="D46" s="9">
        <v>-2.9000000000000004</v>
      </c>
      <c r="E46" s="9">
        <v>0</v>
      </c>
      <c r="F46" s="9">
        <v>-10.7</v>
      </c>
      <c r="G46" s="9">
        <v>-13.200000000000001</v>
      </c>
      <c r="H46" s="9">
        <v>-9.9</v>
      </c>
      <c r="I46" s="9">
        <v>-10.4</v>
      </c>
      <c r="J46" s="9">
        <v>-11.3</v>
      </c>
      <c r="K46" s="9">
        <v>-0.5</v>
      </c>
    </row>
    <row r="47" spans="1:11" x14ac:dyDescent="0.25">
      <c r="A47" s="1">
        <v>44835</v>
      </c>
      <c r="B47" s="9">
        <v>-1.2</v>
      </c>
      <c r="C47" s="9">
        <v>-0.3</v>
      </c>
      <c r="D47" s="9">
        <v>-1.7999999999999998</v>
      </c>
      <c r="E47" s="9">
        <v>0</v>
      </c>
      <c r="F47" s="9">
        <v>4.2</v>
      </c>
      <c r="G47" s="9">
        <v>5.3</v>
      </c>
      <c r="H47" s="9">
        <v>6</v>
      </c>
      <c r="I47" s="9">
        <v>12.6</v>
      </c>
      <c r="J47" s="9">
        <v>-1.5</v>
      </c>
      <c r="K47" s="9">
        <v>-2.5</v>
      </c>
    </row>
    <row r="48" spans="1:11" x14ac:dyDescent="0.25">
      <c r="A48" s="1">
        <v>44866</v>
      </c>
      <c r="B48" s="9">
        <v>3.6999999999999997</v>
      </c>
      <c r="C48" s="9">
        <v>10.100000000000001</v>
      </c>
      <c r="D48" s="9">
        <v>8.5</v>
      </c>
      <c r="E48" s="9">
        <v>0.5</v>
      </c>
      <c r="F48" s="9">
        <v>5.5</v>
      </c>
      <c r="G48" s="9">
        <v>6.7</v>
      </c>
      <c r="H48" s="9">
        <v>12.6</v>
      </c>
      <c r="I48" s="9">
        <v>5.6000000000000005</v>
      </c>
      <c r="J48" s="9">
        <v>14.299999999999999</v>
      </c>
      <c r="K48" s="9">
        <v>1.3</v>
      </c>
    </row>
    <row r="49" spans="1:11" x14ac:dyDescent="0.25">
      <c r="A49" s="1">
        <v>44896</v>
      </c>
      <c r="B49" s="9">
        <v>-1</v>
      </c>
      <c r="C49" s="9">
        <v>-1.7000000000000002</v>
      </c>
      <c r="D49" s="9">
        <v>2.9000000000000004</v>
      </c>
      <c r="E49" s="9">
        <v>0</v>
      </c>
      <c r="F49" s="9">
        <v>-9.1999999999999993</v>
      </c>
      <c r="G49" s="9">
        <v>-3.8</v>
      </c>
      <c r="H49" s="9">
        <v>-3.5000000000000004</v>
      </c>
      <c r="I49" s="9">
        <v>-6.3</v>
      </c>
      <c r="J49" s="9">
        <v>-3.8</v>
      </c>
      <c r="K49" s="9">
        <v>-3.3000000000000003</v>
      </c>
    </row>
    <row r="50" spans="1:11" x14ac:dyDescent="0.25">
      <c r="A50" s="1">
        <v>44927</v>
      </c>
      <c r="B50" s="9">
        <v>3.8</v>
      </c>
      <c r="C50" s="9">
        <v>4.7</v>
      </c>
      <c r="D50" s="9">
        <v>5.8000000000000007</v>
      </c>
      <c r="E50" s="9">
        <v>1.2</v>
      </c>
      <c r="F50" s="9">
        <v>10.9</v>
      </c>
      <c r="G50" s="9">
        <v>9.5</v>
      </c>
      <c r="H50" s="9">
        <v>10.4</v>
      </c>
      <c r="I50" s="9">
        <v>9.8000000000000007</v>
      </c>
      <c r="J50" s="9">
        <v>10.100000000000001</v>
      </c>
      <c r="K50" s="9">
        <v>3.8</v>
      </c>
    </row>
    <row r="51" spans="1:11" x14ac:dyDescent="0.25">
      <c r="A51" s="1">
        <v>44958</v>
      </c>
      <c r="B51" s="9">
        <v>-2.9000000000000004</v>
      </c>
      <c r="C51" s="9">
        <v>-3</v>
      </c>
      <c r="D51" s="9">
        <v>-5.4</v>
      </c>
      <c r="E51" s="9">
        <v>-0.1</v>
      </c>
      <c r="F51" s="9">
        <v>-0.4</v>
      </c>
      <c r="G51" s="9">
        <v>-4.7</v>
      </c>
      <c r="H51" s="9">
        <v>-3.5000000000000004</v>
      </c>
      <c r="I51" s="9">
        <v>-2.2999999999999998</v>
      </c>
      <c r="J51" s="9">
        <v>-6.7</v>
      </c>
      <c r="K51" s="9">
        <v>0.1</v>
      </c>
    </row>
    <row r="52" spans="1:11" x14ac:dyDescent="0.25">
      <c r="A52" s="1">
        <v>44986</v>
      </c>
      <c r="B52" s="9">
        <v>2.7</v>
      </c>
      <c r="C52" s="9">
        <v>1.6</v>
      </c>
      <c r="D52" s="9">
        <v>7.9</v>
      </c>
      <c r="E52" s="9">
        <v>0.4</v>
      </c>
      <c r="F52" s="9">
        <v>9.3000000000000007</v>
      </c>
      <c r="G52" s="9">
        <v>-3.2</v>
      </c>
      <c r="H52" s="9">
        <v>2.7</v>
      </c>
      <c r="I52" s="9">
        <v>-6.2</v>
      </c>
      <c r="J52" s="9">
        <v>2.5</v>
      </c>
      <c r="K52" s="9">
        <v>3.2</v>
      </c>
    </row>
    <row r="53" spans="1:11" x14ac:dyDescent="0.25">
      <c r="A53" s="1">
        <v>45017</v>
      </c>
      <c r="B53" s="9">
        <v>0.6</v>
      </c>
      <c r="C53" s="9">
        <v>0.3</v>
      </c>
      <c r="D53" s="9">
        <v>0.89999999999999991</v>
      </c>
      <c r="E53" s="9">
        <v>0.4</v>
      </c>
      <c r="F53" s="9">
        <v>0.70000000000000007</v>
      </c>
      <c r="G53" s="9">
        <v>2.2999999999999998</v>
      </c>
      <c r="H53" s="9">
        <v>2.5</v>
      </c>
      <c r="I53" s="9">
        <v>-0.4</v>
      </c>
      <c r="J53" s="9">
        <v>-0.3</v>
      </c>
      <c r="K53" s="9">
        <v>1</v>
      </c>
    </row>
    <row r="54" spans="1:11" x14ac:dyDescent="0.25">
      <c r="A54" s="1">
        <v>45047</v>
      </c>
      <c r="B54" s="9">
        <v>-1.2</v>
      </c>
      <c r="C54" s="9">
        <v>-1.2</v>
      </c>
      <c r="D54" s="9">
        <v>-1.3</v>
      </c>
      <c r="E54" s="9">
        <v>0.1</v>
      </c>
      <c r="F54" s="9">
        <v>7.9</v>
      </c>
      <c r="G54" s="9">
        <v>-3.9</v>
      </c>
      <c r="H54" s="9">
        <v>-3.6999999999999997</v>
      </c>
      <c r="I54" s="9">
        <v>-3.4000000000000004</v>
      </c>
      <c r="J54" s="9">
        <v>-3</v>
      </c>
      <c r="K54" s="9">
        <v>2.1</v>
      </c>
    </row>
    <row r="55" spans="1:11" x14ac:dyDescent="0.25">
      <c r="A55" s="1">
        <v>45078</v>
      </c>
      <c r="B55" s="9">
        <v>-0.2</v>
      </c>
      <c r="C55" s="9">
        <v>2.5</v>
      </c>
      <c r="D55" s="9">
        <v>-2.1999999999999997</v>
      </c>
      <c r="E55" s="9">
        <v>0.2</v>
      </c>
      <c r="F55" s="9">
        <v>6.2</v>
      </c>
      <c r="G55" s="9">
        <v>2.6</v>
      </c>
      <c r="H55" s="9">
        <v>2.6</v>
      </c>
      <c r="I55" s="9">
        <v>8.9</v>
      </c>
      <c r="J55" s="9">
        <v>4.2</v>
      </c>
      <c r="K55" s="9">
        <v>1.0999999999999999</v>
      </c>
    </row>
    <row r="56" spans="1:11" x14ac:dyDescent="0.25">
      <c r="A56" s="1">
        <v>45108</v>
      </c>
      <c r="B56" s="9">
        <v>-0.1</v>
      </c>
      <c r="C56" s="9">
        <v>1.7000000000000002</v>
      </c>
      <c r="D56" s="9">
        <v>2.2999999999999998</v>
      </c>
      <c r="E56" s="9">
        <v>0.5</v>
      </c>
      <c r="F56" s="9">
        <v>4</v>
      </c>
      <c r="G56" s="9">
        <v>3.9</v>
      </c>
      <c r="H56" s="9">
        <v>5</v>
      </c>
      <c r="I56" s="9">
        <v>6</v>
      </c>
      <c r="J56" s="9">
        <v>6.5</v>
      </c>
      <c r="K56" s="9">
        <v>1</v>
      </c>
    </row>
    <row r="57" spans="1:11" x14ac:dyDescent="0.25">
      <c r="A57" s="1">
        <v>45139</v>
      </c>
      <c r="B57" s="9">
        <v>-0.70000000000000007</v>
      </c>
      <c r="C57" s="9">
        <v>-1.7999999999999998</v>
      </c>
      <c r="D57" s="9">
        <v>-1.3</v>
      </c>
      <c r="E57" s="9">
        <v>0.1</v>
      </c>
      <c r="F57" s="9">
        <v>-1.5</v>
      </c>
      <c r="G57" s="9">
        <v>-3.5000000000000004</v>
      </c>
      <c r="H57" s="9">
        <v>-4</v>
      </c>
      <c r="I57" s="9">
        <v>-3.4000000000000004</v>
      </c>
      <c r="J57" s="9">
        <v>-5.8999999999999995</v>
      </c>
      <c r="K57" s="9">
        <v>-0.70000000000000007</v>
      </c>
    </row>
    <row r="58" spans="1:11" x14ac:dyDescent="0.25">
      <c r="A58" s="1">
        <v>45170</v>
      </c>
      <c r="B58" s="9">
        <v>-2.5</v>
      </c>
      <c r="C58" s="9">
        <v>-3.3000000000000003</v>
      </c>
      <c r="D58" s="9">
        <v>-4.8</v>
      </c>
      <c r="E58" s="9">
        <v>-0.1</v>
      </c>
      <c r="F58" s="9">
        <v>-5.2</v>
      </c>
      <c r="G58" s="9">
        <v>-7.6</v>
      </c>
      <c r="H58" s="9">
        <v>-3.8</v>
      </c>
      <c r="I58" s="9">
        <v>-5.3</v>
      </c>
      <c r="J58" s="9">
        <v>-3.3000000000000003</v>
      </c>
      <c r="K58" s="9">
        <v>0.4</v>
      </c>
    </row>
    <row r="59" spans="1:11" x14ac:dyDescent="0.25">
      <c r="A59" s="1">
        <v>45200</v>
      </c>
      <c r="B59" s="9">
        <v>-1.5</v>
      </c>
      <c r="C59" s="9">
        <v>-1.2</v>
      </c>
      <c r="D59" s="9">
        <v>7.3999999999999995</v>
      </c>
      <c r="E59" s="9">
        <v>0.5</v>
      </c>
      <c r="F59" s="9">
        <v>-1.9</v>
      </c>
      <c r="G59" s="9">
        <v>-3.4000000000000004</v>
      </c>
      <c r="H59" s="9">
        <v>-3.5000000000000004</v>
      </c>
      <c r="I59" s="9">
        <v>-4.3</v>
      </c>
      <c r="J59" s="9">
        <v>-2.4</v>
      </c>
      <c r="K59" s="9">
        <v>-4.7</v>
      </c>
    </row>
    <row r="60" spans="1:11" x14ac:dyDescent="0.25">
      <c r="A60" s="1">
        <v>45231</v>
      </c>
      <c r="B60" s="9">
        <v>4.5</v>
      </c>
      <c r="C60" s="9">
        <v>6.2</v>
      </c>
      <c r="D60" s="9">
        <v>2.5</v>
      </c>
      <c r="E60" s="9">
        <v>0.3</v>
      </c>
      <c r="F60" s="9">
        <v>10.8</v>
      </c>
      <c r="G60" s="9">
        <v>10.6</v>
      </c>
      <c r="H60" s="9">
        <v>8.7999999999999989</v>
      </c>
      <c r="I60" s="9">
        <v>8.6999999999999993</v>
      </c>
      <c r="J60" s="9">
        <v>7.1</v>
      </c>
      <c r="K60" s="9">
        <v>6.9</v>
      </c>
    </row>
    <row r="61" spans="1:11" x14ac:dyDescent="0.25">
      <c r="A61" s="1">
        <v>45261</v>
      </c>
      <c r="B61" s="9">
        <v>3</v>
      </c>
      <c r="C61" s="9">
        <v>4.2</v>
      </c>
      <c r="D61" s="9">
        <v>0.8</v>
      </c>
      <c r="E61" s="9">
        <v>0.6</v>
      </c>
      <c r="F61" s="9">
        <v>5</v>
      </c>
      <c r="G61" s="9">
        <v>7.3999999999999995</v>
      </c>
      <c r="H61" s="9">
        <v>3.5999999999999996</v>
      </c>
      <c r="I61" s="9">
        <v>9.4</v>
      </c>
      <c r="J61" s="9">
        <v>-0.89999999999999991</v>
      </c>
      <c r="K61" s="9">
        <v>1.4000000000000001</v>
      </c>
    </row>
    <row r="62" spans="1:11" x14ac:dyDescent="0.25">
      <c r="A62" s="26" t="s">
        <v>40</v>
      </c>
    </row>
    <row r="63" spans="1:11" x14ac:dyDescent="0.25">
      <c r="A63" s="3" t="s">
        <v>21</v>
      </c>
      <c r="B63" s="10">
        <f>AVERAGE(B2:B61)*12</f>
        <v>1.2599999999999993</v>
      </c>
      <c r="C63" s="10">
        <f t="shared" ref="C63:K63" si="0">AVERAGE(C2:C61)*12</f>
        <v>2.4399999999999995</v>
      </c>
      <c r="D63" s="10">
        <f t="shared" si="0"/>
        <v>10.099999999999998</v>
      </c>
      <c r="E63" s="10">
        <f t="shared" si="0"/>
        <v>2.02</v>
      </c>
      <c r="F63" s="10">
        <f t="shared" si="0"/>
        <v>22.700000000000003</v>
      </c>
      <c r="G63" s="10">
        <f t="shared" si="0"/>
        <v>6.5200000000000031</v>
      </c>
      <c r="H63" s="10">
        <f t="shared" si="0"/>
        <v>9.52</v>
      </c>
      <c r="I63" s="10">
        <f t="shared" si="0"/>
        <v>14.360000000000003</v>
      </c>
      <c r="J63" s="10">
        <f t="shared" si="0"/>
        <v>5.6999999999999993</v>
      </c>
      <c r="K63" s="10">
        <f t="shared" si="0"/>
        <v>4.0600000000000014</v>
      </c>
    </row>
    <row r="64" spans="1:11" x14ac:dyDescent="0.25">
      <c r="A64" s="3" t="s">
        <v>22</v>
      </c>
      <c r="B64" s="10">
        <f>_xlfn.STDEV.S(B2:B61)*(12^0.5)</f>
        <v>6.3933519496851074</v>
      </c>
      <c r="C64" s="10">
        <f t="shared" ref="C64:K64" si="1">_xlfn.STDEV.S(C2:C61)*(12^0.5)</f>
        <v>13.166361864454535</v>
      </c>
      <c r="D64" s="10">
        <f t="shared" si="1"/>
        <v>14.524783028806258</v>
      </c>
      <c r="E64" s="10">
        <f t="shared" si="1"/>
        <v>1.2795523581659856</v>
      </c>
      <c r="F64" s="10">
        <f t="shared" si="1"/>
        <v>22.166515440629379</v>
      </c>
      <c r="G64" s="10">
        <f t="shared" si="1"/>
        <v>22.07770867501841</v>
      </c>
      <c r="H64" s="10">
        <f t="shared" si="1"/>
        <v>18.909547404706633</v>
      </c>
      <c r="I64" s="10">
        <f t="shared" si="1"/>
        <v>24.494728592363685</v>
      </c>
      <c r="J64" s="10">
        <f t="shared" si="1"/>
        <v>18.728275550214061</v>
      </c>
      <c r="K64" s="10">
        <f t="shared" si="1"/>
        <v>10.137714448399507</v>
      </c>
    </row>
    <row r="67" spans="1:11" x14ac:dyDescent="0.25">
      <c r="B67" s="7" t="s">
        <v>23</v>
      </c>
    </row>
    <row r="68" spans="1:11" x14ac:dyDescent="0.25">
      <c r="A68" s="5"/>
      <c r="B68" s="5" t="s">
        <v>11</v>
      </c>
      <c r="C68" s="5" t="s">
        <v>12</v>
      </c>
      <c r="D68" s="5" t="s">
        <v>13</v>
      </c>
      <c r="E68" s="5" t="s">
        <v>14</v>
      </c>
      <c r="F68" s="5" t="s">
        <v>15</v>
      </c>
      <c r="G68" s="5" t="s">
        <v>16</v>
      </c>
      <c r="H68" s="5" t="s">
        <v>17</v>
      </c>
      <c r="I68" s="5" t="s">
        <v>18</v>
      </c>
      <c r="J68" s="5" t="s">
        <v>19</v>
      </c>
      <c r="K68" s="5" t="s">
        <v>20</v>
      </c>
    </row>
    <row r="69" spans="1:11" x14ac:dyDescent="0.25">
      <c r="A69" s="6" t="s">
        <v>11</v>
      </c>
      <c r="B69" s="4">
        <v>1</v>
      </c>
      <c r="C69" s="4">
        <v>0.73974470516453938</v>
      </c>
      <c r="D69" s="4">
        <v>0.46798230987634787</v>
      </c>
      <c r="E69" s="4">
        <v>0.51041206587697363</v>
      </c>
      <c r="F69" s="4">
        <v>0.60481271546698023</v>
      </c>
      <c r="G69" s="4">
        <v>0.57818822807673398</v>
      </c>
      <c r="H69" s="4">
        <v>0.58533080190709874</v>
      </c>
      <c r="I69" s="4">
        <v>0.37280957170618334</v>
      </c>
      <c r="J69" s="4">
        <v>0.53926483740222053</v>
      </c>
      <c r="K69" s="4">
        <v>0.21705456547393603</v>
      </c>
    </row>
    <row r="70" spans="1:11" x14ac:dyDescent="0.25">
      <c r="A70" s="6" t="s">
        <v>12</v>
      </c>
      <c r="B70" s="4">
        <v>0.73974470516453938</v>
      </c>
      <c r="C70" s="4">
        <v>1</v>
      </c>
      <c r="D70" s="4">
        <v>0.42564108190152317</v>
      </c>
      <c r="E70" s="4">
        <v>0.72528518106270512</v>
      </c>
      <c r="F70" s="4">
        <v>0.73093724548199879</v>
      </c>
      <c r="G70" s="4">
        <v>0.81810659594967827</v>
      </c>
      <c r="H70" s="4">
        <v>0.84069068197586172</v>
      </c>
      <c r="I70" s="4">
        <v>0.72330323491466086</v>
      </c>
      <c r="J70" s="4">
        <v>0.82046480813943112</v>
      </c>
      <c r="K70" s="4">
        <v>0.13414225609322999</v>
      </c>
    </row>
    <row r="71" spans="1:11" x14ac:dyDescent="0.25">
      <c r="A71" s="6" t="s">
        <v>13</v>
      </c>
      <c r="B71" s="4">
        <v>0.46798230987634787</v>
      </c>
      <c r="C71" s="4">
        <v>0.42564108190152317</v>
      </c>
      <c r="D71" s="4">
        <v>1</v>
      </c>
      <c r="E71" s="4">
        <v>0.35806655116003644</v>
      </c>
      <c r="F71" s="4">
        <v>0.27857482533651262</v>
      </c>
      <c r="G71" s="4">
        <v>0.27326454018238511</v>
      </c>
      <c r="H71" s="4">
        <v>0.28935682366208759</v>
      </c>
      <c r="I71" s="4">
        <v>0.10523243568256323</v>
      </c>
      <c r="J71" s="4">
        <v>0.36094939794760267</v>
      </c>
      <c r="K71" s="4">
        <v>2.5200175053342475E-2</v>
      </c>
    </row>
    <row r="72" spans="1:11" x14ac:dyDescent="0.25">
      <c r="A72" s="6" t="s">
        <v>14</v>
      </c>
      <c r="B72" s="4">
        <v>0.51041206587697363</v>
      </c>
      <c r="C72" s="4">
        <v>0.72528518106270512</v>
      </c>
      <c r="D72" s="4">
        <v>0.35806655116003644</v>
      </c>
      <c r="E72" s="4">
        <v>1</v>
      </c>
      <c r="F72" s="4">
        <v>0.48428084378845793</v>
      </c>
      <c r="G72" s="4">
        <v>0.56930071472353438</v>
      </c>
      <c r="H72" s="4">
        <v>0.55611938012071582</v>
      </c>
      <c r="I72" s="4">
        <v>0.5429843866642925</v>
      </c>
      <c r="J72" s="4">
        <v>0.64514657908512407</v>
      </c>
      <c r="K72" s="4">
        <v>1.4469528908759152E-2</v>
      </c>
    </row>
    <row r="73" spans="1:11" x14ac:dyDescent="0.25">
      <c r="A73" s="6" t="s">
        <v>15</v>
      </c>
      <c r="B73" s="4">
        <v>0.60481271546698023</v>
      </c>
      <c r="C73" s="4">
        <v>0.73093724548199879</v>
      </c>
      <c r="D73" s="4">
        <v>0.27857482533651262</v>
      </c>
      <c r="E73" s="4">
        <v>0.48428084378845793</v>
      </c>
      <c r="F73" s="4">
        <v>1</v>
      </c>
      <c r="G73" s="4">
        <v>0.73258264086294234</v>
      </c>
      <c r="H73" s="4">
        <v>0.79892544430587975</v>
      </c>
      <c r="I73" s="4">
        <v>0.72665279938888394</v>
      </c>
      <c r="J73" s="4">
        <v>0.67954635588719803</v>
      </c>
      <c r="K73" s="4">
        <v>0.21375434414201155</v>
      </c>
    </row>
    <row r="74" spans="1:11" x14ac:dyDescent="0.25">
      <c r="A74" s="6" t="s">
        <v>16</v>
      </c>
      <c r="B74" s="4">
        <v>0.57818822807673398</v>
      </c>
      <c r="C74" s="4">
        <v>0.81810659594967827</v>
      </c>
      <c r="D74" s="4">
        <v>0.27326454018238511</v>
      </c>
      <c r="E74" s="4">
        <v>0.56930071472353438</v>
      </c>
      <c r="F74" s="4">
        <v>0.73258264086294234</v>
      </c>
      <c r="G74" s="4">
        <v>1</v>
      </c>
      <c r="H74" s="4">
        <v>0.86869866147363406</v>
      </c>
      <c r="I74" s="4">
        <v>0.86665655660415042</v>
      </c>
      <c r="J74" s="4">
        <v>0.71642140416436828</v>
      </c>
      <c r="K74" s="4">
        <v>0.13509220306462733</v>
      </c>
    </row>
    <row r="75" spans="1:11" x14ac:dyDescent="0.25">
      <c r="A75" s="6" t="s">
        <v>17</v>
      </c>
      <c r="B75" s="4">
        <v>0.58533080190709874</v>
      </c>
      <c r="C75" s="4">
        <v>0.84069068197586172</v>
      </c>
      <c r="D75" s="4">
        <v>0.28935682366208759</v>
      </c>
      <c r="E75" s="4">
        <v>0.55611938012071582</v>
      </c>
      <c r="F75" s="4">
        <v>0.79892544430587975</v>
      </c>
      <c r="G75" s="4">
        <v>0.86869866147363406</v>
      </c>
      <c r="H75" s="4">
        <v>1</v>
      </c>
      <c r="I75" s="4">
        <v>0.88932449929726609</v>
      </c>
      <c r="J75" s="4">
        <v>0.83738027548533311</v>
      </c>
      <c r="K75" s="4">
        <v>0.14903120058969094</v>
      </c>
    </row>
    <row r="76" spans="1:11" x14ac:dyDescent="0.25">
      <c r="A76" s="6" t="s">
        <v>18</v>
      </c>
      <c r="B76" s="4">
        <v>0.37280957170618334</v>
      </c>
      <c r="C76" s="4">
        <v>0.72330323491466086</v>
      </c>
      <c r="D76" s="4">
        <v>0.10523243568256323</v>
      </c>
      <c r="E76" s="4">
        <v>0.5429843866642925</v>
      </c>
      <c r="F76" s="4">
        <v>0.72665279938888394</v>
      </c>
      <c r="G76" s="4">
        <v>0.86665655660415042</v>
      </c>
      <c r="H76" s="4">
        <v>0.88932449929726609</v>
      </c>
      <c r="I76" s="4">
        <v>1</v>
      </c>
      <c r="J76" s="4">
        <v>0.75975681009752583</v>
      </c>
      <c r="K76" s="4">
        <v>0.11260267323849017</v>
      </c>
    </row>
    <row r="77" spans="1:11" x14ac:dyDescent="0.25">
      <c r="A77" s="6" t="s">
        <v>19</v>
      </c>
      <c r="B77" s="4">
        <v>0.53926483740222053</v>
      </c>
      <c r="C77" s="4">
        <v>0.82046480813943112</v>
      </c>
      <c r="D77" s="4">
        <v>0.36094939794760267</v>
      </c>
      <c r="E77" s="4">
        <v>0.64514657908512407</v>
      </c>
      <c r="F77" s="4">
        <v>0.67954635588719803</v>
      </c>
      <c r="G77" s="4">
        <v>0.71642140416436828</v>
      </c>
      <c r="H77" s="4">
        <v>0.83738027548533311</v>
      </c>
      <c r="I77" s="4">
        <v>0.75975681009752583</v>
      </c>
      <c r="J77" s="4">
        <v>1</v>
      </c>
      <c r="K77" s="4">
        <v>0.18713422341796887</v>
      </c>
    </row>
    <row r="78" spans="1:11" x14ac:dyDescent="0.25">
      <c r="A78" s="6" t="s">
        <v>20</v>
      </c>
      <c r="B78" s="4">
        <v>0.21705456547393603</v>
      </c>
      <c r="C78" s="4">
        <v>0.13414225609322999</v>
      </c>
      <c r="D78" s="4">
        <v>2.5200175053342475E-2</v>
      </c>
      <c r="E78" s="4">
        <v>1.4469528908759152E-2</v>
      </c>
      <c r="F78" s="4">
        <v>0.21375434414201155</v>
      </c>
      <c r="G78" s="4">
        <v>0.13509220306462733</v>
      </c>
      <c r="H78" s="4">
        <v>0.14903120058969094</v>
      </c>
      <c r="I78" s="4">
        <v>0.11260267323849017</v>
      </c>
      <c r="J78" s="4">
        <v>0.18713422341796887</v>
      </c>
      <c r="K78" s="4">
        <v>1</v>
      </c>
    </row>
    <row r="80" spans="1:11" ht="15.75" thickBot="1" x14ac:dyDescent="0.3">
      <c r="B80" s="8" t="s">
        <v>24</v>
      </c>
    </row>
    <row r="81" spans="1:12" x14ac:dyDescent="0.25">
      <c r="A81" s="5"/>
      <c r="B81" s="5" t="s">
        <v>11</v>
      </c>
      <c r="C81" s="5" t="s">
        <v>12</v>
      </c>
      <c r="D81" s="5" t="s">
        <v>13</v>
      </c>
      <c r="E81" s="5" t="s">
        <v>14</v>
      </c>
      <c r="F81" s="5" t="s">
        <v>15</v>
      </c>
      <c r="G81" s="5" t="s">
        <v>16</v>
      </c>
      <c r="H81" s="5" t="s">
        <v>17</v>
      </c>
      <c r="I81" s="5" t="s">
        <v>18</v>
      </c>
      <c r="J81" s="5" t="s">
        <v>19</v>
      </c>
      <c r="K81" s="5" t="s">
        <v>20</v>
      </c>
    </row>
    <row r="82" spans="1:12" x14ac:dyDescent="0.25">
      <c r="A82" s="6" t="s">
        <v>11</v>
      </c>
      <c r="B82" s="4">
        <f t="shared" ref="B82:K82" si="2">B69*HLOOKUP(B$81,$B:$K,64,0)*HLOOKUP($A82,$B:$K,64,0)</f>
        <v>40.874949152542364</v>
      </c>
      <c r="C82" s="4">
        <f t="shared" si="2"/>
        <v>62.269627118644067</v>
      </c>
      <c r="D82" s="4">
        <f t="shared" si="2"/>
        <v>43.457796610169481</v>
      </c>
      <c r="E82" s="4">
        <f t="shared" si="2"/>
        <v>4.1754915254237268</v>
      </c>
      <c r="F82" s="4">
        <f t="shared" si="2"/>
        <v>85.713050847457581</v>
      </c>
      <c r="G82" s="4">
        <f t="shared" si="2"/>
        <v>81.611593220338989</v>
      </c>
      <c r="H82" s="4">
        <f t="shared" si="2"/>
        <v>70.76379661016945</v>
      </c>
      <c r="I82" s="4">
        <f t="shared" si="2"/>
        <v>58.383254237288106</v>
      </c>
      <c r="J82" s="4">
        <f t="shared" si="2"/>
        <v>64.569661016949155</v>
      </c>
      <c r="K82" s="4">
        <f t="shared" si="2"/>
        <v>14.068169491525417</v>
      </c>
    </row>
    <row r="83" spans="1:12" x14ac:dyDescent="0.25">
      <c r="A83" s="6" t="s">
        <v>12</v>
      </c>
      <c r="B83" s="4">
        <f t="shared" ref="B83:K83" si="3">B70*HLOOKUP(B$81,$B:$K,64,0)*HLOOKUP($A83,$B:$K,64,0)</f>
        <v>62.26962711864406</v>
      </c>
      <c r="C83" s="4">
        <f t="shared" si="3"/>
        <v>173.35308474576269</v>
      </c>
      <c r="D83" s="4">
        <f t="shared" si="3"/>
        <v>81.398983050847448</v>
      </c>
      <c r="E83" s="4">
        <f t="shared" si="3"/>
        <v>12.218915254237279</v>
      </c>
      <c r="F83" s="4">
        <f t="shared" si="3"/>
        <v>213.32576271186434</v>
      </c>
      <c r="G83" s="4">
        <f t="shared" si="3"/>
        <v>237.80976271186447</v>
      </c>
      <c r="H83" s="4">
        <f t="shared" si="3"/>
        <v>209.30671186440682</v>
      </c>
      <c r="I83" s="4">
        <f t="shared" si="3"/>
        <v>233.26996610169479</v>
      </c>
      <c r="J83" s="4">
        <f t="shared" si="3"/>
        <v>202.31288135593223</v>
      </c>
      <c r="K83" s="4">
        <f t="shared" si="3"/>
        <v>17.904881355932201</v>
      </c>
    </row>
    <row r="84" spans="1:12" x14ac:dyDescent="0.25">
      <c r="A84" s="6" t="s">
        <v>13</v>
      </c>
      <c r="B84" s="4">
        <f t="shared" ref="B84:K84" si="4">B71*HLOOKUP(B$81,$B:$K,64,0)*HLOOKUP($A84,$B:$K,64,0)</f>
        <v>43.457796610169481</v>
      </c>
      <c r="C84" s="4">
        <f t="shared" si="4"/>
        <v>81.398983050847448</v>
      </c>
      <c r="D84" s="4">
        <f t="shared" si="4"/>
        <v>210.96932203389829</v>
      </c>
      <c r="E84" s="4">
        <f t="shared" si="4"/>
        <v>6.6547457627118627</v>
      </c>
      <c r="F84" s="4">
        <f t="shared" si="4"/>
        <v>89.691016949152498</v>
      </c>
      <c r="G84" s="4">
        <f t="shared" si="4"/>
        <v>87.628813559322026</v>
      </c>
      <c r="H84" s="4">
        <f t="shared" si="4"/>
        <v>79.473898305084759</v>
      </c>
      <c r="I84" s="4">
        <f t="shared" si="4"/>
        <v>37.439661016949138</v>
      </c>
      <c r="J84" s="4">
        <f t="shared" si="4"/>
        <v>98.186949152542383</v>
      </c>
      <c r="K84" s="4">
        <f t="shared" si="4"/>
        <v>3.7106779661016911</v>
      </c>
    </row>
    <row r="85" spans="1:12" x14ac:dyDescent="0.25">
      <c r="A85" s="6" t="s">
        <v>14</v>
      </c>
      <c r="B85" s="4">
        <f t="shared" ref="B85:K85" si="5">B72*HLOOKUP(B$81,$B:$K,64,0)*HLOOKUP($A85,$B:$K,64,0)</f>
        <v>4.1754915254237268</v>
      </c>
      <c r="C85" s="4">
        <f t="shared" si="5"/>
        <v>12.218915254237279</v>
      </c>
      <c r="D85" s="4">
        <f t="shared" si="5"/>
        <v>6.6547457627118627</v>
      </c>
      <c r="E85" s="4">
        <f t="shared" si="5"/>
        <v>1.6372542372881347</v>
      </c>
      <c r="F85" s="4">
        <f t="shared" si="5"/>
        <v>13.735762711864394</v>
      </c>
      <c r="G85" s="4">
        <f t="shared" si="5"/>
        <v>16.082508474576269</v>
      </c>
      <c r="H85" s="4">
        <f t="shared" si="5"/>
        <v>13.45572881355932</v>
      </c>
      <c r="I85" s="4">
        <f t="shared" si="5"/>
        <v>17.01837288135593</v>
      </c>
      <c r="J85" s="4">
        <f t="shared" si="5"/>
        <v>15.46016949152542</v>
      </c>
      <c r="K85" s="4">
        <f t="shared" si="5"/>
        <v>0.18769491525423698</v>
      </c>
    </row>
    <row r="86" spans="1:12" x14ac:dyDescent="0.25">
      <c r="A86" s="6" t="s">
        <v>15</v>
      </c>
      <c r="B86" s="4">
        <f t="shared" ref="B86:K86" si="6">B73*HLOOKUP(B$81,$B:$K,64,0)*HLOOKUP($A86,$B:$K,64,0)</f>
        <v>85.713050847457566</v>
      </c>
      <c r="C86" s="4">
        <f t="shared" si="6"/>
        <v>213.32576271186431</v>
      </c>
      <c r="D86" s="4">
        <f t="shared" si="6"/>
        <v>89.691016949152498</v>
      </c>
      <c r="E86" s="4">
        <f t="shared" si="6"/>
        <v>13.735762711864393</v>
      </c>
      <c r="F86" s="4">
        <f t="shared" si="6"/>
        <v>491.35440677966068</v>
      </c>
      <c r="G86" s="4">
        <f t="shared" si="6"/>
        <v>358.51559322033893</v>
      </c>
      <c r="H86" s="4">
        <f t="shared" si="6"/>
        <v>334.87661016949141</v>
      </c>
      <c r="I86" s="4">
        <f t="shared" si="6"/>
        <v>394.5454237288132</v>
      </c>
      <c r="J86" s="4">
        <f t="shared" si="6"/>
        <v>282.10728813559297</v>
      </c>
      <c r="K86" s="4">
        <f t="shared" si="6"/>
        <v>48.034406779660969</v>
      </c>
    </row>
    <row r="87" spans="1:12" x14ac:dyDescent="0.25">
      <c r="A87" s="6" t="s">
        <v>16</v>
      </c>
      <c r="B87" s="4">
        <f t="shared" ref="B87:K87" si="7">B74*HLOOKUP(B$81,$B:$K,64,0)*HLOOKUP($A87,$B:$K,64,0)</f>
        <v>81.611593220338975</v>
      </c>
      <c r="C87" s="4">
        <f t="shared" si="7"/>
        <v>237.80976271186444</v>
      </c>
      <c r="D87" s="4">
        <f t="shared" si="7"/>
        <v>87.628813559322026</v>
      </c>
      <c r="E87" s="4">
        <f t="shared" si="7"/>
        <v>16.082508474576269</v>
      </c>
      <c r="F87" s="4">
        <f t="shared" si="7"/>
        <v>358.51559322033893</v>
      </c>
      <c r="G87" s="4">
        <f t="shared" si="7"/>
        <v>487.42522033898319</v>
      </c>
      <c r="H87" s="4">
        <f t="shared" si="7"/>
        <v>362.66386440677979</v>
      </c>
      <c r="I87" s="4">
        <f t="shared" si="7"/>
        <v>468.67701694915223</v>
      </c>
      <c r="J87" s="4">
        <f t="shared" si="7"/>
        <v>296.2240677966102</v>
      </c>
      <c r="K87" s="4">
        <f t="shared" si="7"/>
        <v>30.235999999999994</v>
      </c>
    </row>
    <row r="88" spans="1:12" x14ac:dyDescent="0.25">
      <c r="A88" s="6" t="s">
        <v>17</v>
      </c>
      <c r="B88" s="4">
        <f t="shared" ref="B88:K88" si="8">B75*HLOOKUP(B$81,$B:$K,64,0)*HLOOKUP($A88,$B:$K,64,0)</f>
        <v>70.763796610169464</v>
      </c>
      <c r="C88" s="4">
        <f t="shared" si="8"/>
        <v>209.30671186440682</v>
      </c>
      <c r="D88" s="4">
        <f t="shared" si="8"/>
        <v>79.473898305084774</v>
      </c>
      <c r="E88" s="4">
        <f t="shared" si="8"/>
        <v>13.455728813559322</v>
      </c>
      <c r="F88" s="4">
        <f t="shared" si="8"/>
        <v>334.87661016949136</v>
      </c>
      <c r="G88" s="4">
        <f t="shared" si="8"/>
        <v>362.66386440677979</v>
      </c>
      <c r="H88" s="4">
        <f t="shared" si="8"/>
        <v>357.57098305084736</v>
      </c>
      <c r="I88" s="4">
        <f t="shared" si="8"/>
        <v>411.92108474576258</v>
      </c>
      <c r="J88" s="4">
        <f t="shared" si="8"/>
        <v>296.55254237288142</v>
      </c>
      <c r="K88" s="4">
        <f t="shared" si="8"/>
        <v>28.56922033898304</v>
      </c>
    </row>
    <row r="89" spans="1:12" x14ac:dyDescent="0.25">
      <c r="A89" s="6" t="s">
        <v>18</v>
      </c>
      <c r="B89" s="4">
        <f t="shared" ref="B89:K89" si="9">B76*HLOOKUP(B$81,$B:$K,64,0)*HLOOKUP($A89,$B:$K,64,0)</f>
        <v>58.383254237288106</v>
      </c>
      <c r="C89" s="4">
        <f t="shared" si="9"/>
        <v>233.26996610169479</v>
      </c>
      <c r="D89" s="4">
        <f t="shared" si="9"/>
        <v>37.439661016949138</v>
      </c>
      <c r="E89" s="4">
        <f t="shared" si="9"/>
        <v>17.01837288135593</v>
      </c>
      <c r="F89" s="4">
        <f t="shared" si="9"/>
        <v>394.5454237288132</v>
      </c>
      <c r="G89" s="4">
        <f t="shared" si="9"/>
        <v>468.67701694915223</v>
      </c>
      <c r="H89" s="4">
        <f t="shared" si="9"/>
        <v>411.92108474576253</v>
      </c>
      <c r="I89" s="4">
        <f t="shared" si="9"/>
        <v>599.99172881355901</v>
      </c>
      <c r="J89" s="4">
        <f t="shared" si="9"/>
        <v>348.53389830508473</v>
      </c>
      <c r="K89" s="4">
        <f t="shared" si="9"/>
        <v>27.961559322033882</v>
      </c>
    </row>
    <row r="90" spans="1:12" x14ac:dyDescent="0.25">
      <c r="A90" s="6" t="s">
        <v>19</v>
      </c>
      <c r="B90" s="4">
        <f t="shared" ref="B90:K90" si="10">B77*HLOOKUP(B$81,$B:$K,64,0)*HLOOKUP($A90,$B:$K,64,0)</f>
        <v>64.569661016949155</v>
      </c>
      <c r="C90" s="4">
        <f t="shared" si="10"/>
        <v>202.31288135593221</v>
      </c>
      <c r="D90" s="4">
        <f t="shared" si="10"/>
        <v>98.186949152542383</v>
      </c>
      <c r="E90" s="4">
        <f t="shared" si="10"/>
        <v>15.46016949152542</v>
      </c>
      <c r="F90" s="4">
        <f t="shared" si="10"/>
        <v>282.10728813559297</v>
      </c>
      <c r="G90" s="4">
        <f t="shared" si="10"/>
        <v>296.2240677966102</v>
      </c>
      <c r="H90" s="4">
        <f t="shared" si="10"/>
        <v>296.55254237288142</v>
      </c>
      <c r="I90" s="4">
        <f t="shared" si="10"/>
        <v>348.53389830508473</v>
      </c>
      <c r="J90" s="4">
        <f t="shared" si="10"/>
        <v>350.74830508474577</v>
      </c>
      <c r="K90" s="4">
        <f t="shared" si="10"/>
        <v>35.529661016949149</v>
      </c>
    </row>
    <row r="91" spans="1:12" x14ac:dyDescent="0.25">
      <c r="A91" s="6" t="s">
        <v>20</v>
      </c>
      <c r="B91" s="4">
        <f t="shared" ref="B91:K91" si="11">B78*HLOOKUP(B$81,$B:$K,64,0)*HLOOKUP($A91,$B:$K,64,0)</f>
        <v>14.068169491525415</v>
      </c>
      <c r="C91" s="4">
        <f t="shared" si="11"/>
        <v>17.904881355932201</v>
      </c>
      <c r="D91" s="4">
        <f t="shared" si="11"/>
        <v>3.7106779661016915</v>
      </c>
      <c r="E91" s="4">
        <f t="shared" si="11"/>
        <v>0.18769491525423698</v>
      </c>
      <c r="F91" s="4">
        <f t="shared" si="11"/>
        <v>48.034406779660969</v>
      </c>
      <c r="G91" s="4">
        <f t="shared" si="11"/>
        <v>30.23599999999999</v>
      </c>
      <c r="H91" s="4">
        <f t="shared" si="11"/>
        <v>28.56922033898304</v>
      </c>
      <c r="I91" s="4">
        <f t="shared" si="11"/>
        <v>27.961559322033882</v>
      </c>
      <c r="J91" s="4">
        <f t="shared" si="11"/>
        <v>35.529661016949142</v>
      </c>
      <c r="K91" s="4">
        <f t="shared" si="11"/>
        <v>102.77325423728811</v>
      </c>
    </row>
    <row r="93" spans="1:12" x14ac:dyDescent="0.25">
      <c r="A93" s="26" t="s">
        <v>38</v>
      </c>
    </row>
    <row r="94" spans="1:12" x14ac:dyDescent="0.25">
      <c r="B94" s="7" t="s">
        <v>25</v>
      </c>
    </row>
    <row r="95" spans="1:12" x14ac:dyDescent="0.25">
      <c r="A95" s="5"/>
      <c r="B95" s="6" t="s">
        <v>26</v>
      </c>
      <c r="C95" s="5" t="s">
        <v>11</v>
      </c>
      <c r="D95" s="5" t="s">
        <v>12</v>
      </c>
      <c r="E95" s="5" t="s">
        <v>13</v>
      </c>
      <c r="F95" s="5" t="s">
        <v>14</v>
      </c>
      <c r="G95" s="5" t="s">
        <v>15</v>
      </c>
      <c r="H95" s="5" t="s">
        <v>16</v>
      </c>
      <c r="I95" s="5" t="s">
        <v>17</v>
      </c>
      <c r="J95" s="5" t="s">
        <v>18</v>
      </c>
      <c r="K95" s="5" t="s">
        <v>19</v>
      </c>
      <c r="L95" s="5" t="s">
        <v>20</v>
      </c>
    </row>
    <row r="96" spans="1:12" x14ac:dyDescent="0.25">
      <c r="A96" s="6" t="s">
        <v>11</v>
      </c>
      <c r="B96" s="6">
        <v>0.1</v>
      </c>
      <c r="C96" s="4">
        <f>B82*VLOOKUP(C$95,$A$96:$B$105,2,0)*VLOOKUP($A96,$A$96:$B$105,2,0)</f>
        <v>0.40874949152542367</v>
      </c>
      <c r="D96" s="4">
        <f t="shared" ref="D96:L96" si="12">C82*VLOOKUP(D$95,$A$96:$B$105,2,0)*VLOOKUP($A96,$A$96:$B$105,2,0)</f>
        <v>0.62269627118644078</v>
      </c>
      <c r="E96" s="4">
        <f t="shared" si="12"/>
        <v>0.43457796610169486</v>
      </c>
      <c r="F96" s="4">
        <f t="shared" si="12"/>
        <v>4.1754915254237274E-2</v>
      </c>
      <c r="G96" s="4">
        <f t="shared" si="12"/>
        <v>0.85713050847457584</v>
      </c>
      <c r="H96" s="4">
        <f t="shared" si="12"/>
        <v>0.81611593220338996</v>
      </c>
      <c r="I96" s="4">
        <f t="shared" si="12"/>
        <v>0.7076379661016946</v>
      </c>
      <c r="J96" s="4">
        <f t="shared" si="12"/>
        <v>0.58383254237288118</v>
      </c>
      <c r="K96" s="4">
        <f t="shared" si="12"/>
        <v>0.64569661016949165</v>
      </c>
      <c r="L96" s="4">
        <f t="shared" si="12"/>
        <v>0.14068169491525417</v>
      </c>
    </row>
    <row r="97" spans="1:12" x14ac:dyDescent="0.25">
      <c r="A97" s="6" t="s">
        <v>12</v>
      </c>
      <c r="B97" s="6">
        <v>0.1</v>
      </c>
      <c r="C97" s="4">
        <f t="shared" ref="C97:L97" si="13">B83*VLOOKUP(C$95,$A$96:$B$105,2,0)*VLOOKUP($A97,$A$96:$B$105,2,0)</f>
        <v>0.62269627118644066</v>
      </c>
      <c r="D97" s="4">
        <f t="shared" si="13"/>
        <v>1.733530847457627</v>
      </c>
      <c r="E97" s="4">
        <f t="shared" si="13"/>
        <v>0.81398983050847462</v>
      </c>
      <c r="F97" s="4">
        <f t="shared" si="13"/>
        <v>0.12218915254237279</v>
      </c>
      <c r="G97" s="4">
        <f t="shared" si="13"/>
        <v>2.1332576271186436</v>
      </c>
      <c r="H97" s="4">
        <f t="shared" si="13"/>
        <v>2.3780976271186449</v>
      </c>
      <c r="I97" s="4">
        <f t="shared" si="13"/>
        <v>2.0930671186440684</v>
      </c>
      <c r="J97" s="4">
        <f t="shared" si="13"/>
        <v>2.3326996610169481</v>
      </c>
      <c r="K97" s="4">
        <f t="shared" si="13"/>
        <v>2.0231288135593224</v>
      </c>
      <c r="L97" s="4">
        <f t="shared" si="13"/>
        <v>0.17904881355932201</v>
      </c>
    </row>
    <row r="98" spans="1:12" x14ac:dyDescent="0.25">
      <c r="A98" s="6" t="s">
        <v>13</v>
      </c>
      <c r="B98" s="6">
        <v>0.1</v>
      </c>
      <c r="C98" s="4">
        <f t="shared" ref="C98:L98" si="14">B84*VLOOKUP(C$95,$A$96:$B$105,2,0)*VLOOKUP($A98,$A$96:$B$105,2,0)</f>
        <v>0.43457796610169486</v>
      </c>
      <c r="D98" s="4">
        <f t="shared" si="14"/>
        <v>0.81398983050847462</v>
      </c>
      <c r="E98" s="4">
        <f t="shared" si="14"/>
        <v>2.1096932203389831</v>
      </c>
      <c r="F98" s="4">
        <f t="shared" si="14"/>
        <v>6.6547457627118639E-2</v>
      </c>
      <c r="G98" s="4">
        <f t="shared" si="14"/>
        <v>0.89691016949152513</v>
      </c>
      <c r="H98" s="4">
        <f t="shared" si="14"/>
        <v>0.87628813559322039</v>
      </c>
      <c r="I98" s="4">
        <f t="shared" si="14"/>
        <v>0.79473898305084767</v>
      </c>
      <c r="J98" s="4">
        <f t="shared" si="14"/>
        <v>0.37439661016949144</v>
      </c>
      <c r="K98" s="4">
        <f t="shared" si="14"/>
        <v>0.98186949152542402</v>
      </c>
      <c r="L98" s="4">
        <f t="shared" si="14"/>
        <v>3.7106779661016914E-2</v>
      </c>
    </row>
    <row r="99" spans="1:12" x14ac:dyDescent="0.25">
      <c r="A99" s="6" t="s">
        <v>14</v>
      </c>
      <c r="B99" s="6">
        <v>0.1</v>
      </c>
      <c r="C99" s="4">
        <f t="shared" ref="C99:L99" si="15">B85*VLOOKUP(C$95,$A$96:$B$105,2,0)*VLOOKUP($A99,$A$96:$B$105,2,0)</f>
        <v>4.1754915254237274E-2</v>
      </c>
      <c r="D99" s="4">
        <f t="shared" si="15"/>
        <v>0.12218915254237279</v>
      </c>
      <c r="E99" s="4">
        <f t="shared" si="15"/>
        <v>6.6547457627118639E-2</v>
      </c>
      <c r="F99" s="4">
        <f t="shared" si="15"/>
        <v>1.6372542372881351E-2</v>
      </c>
      <c r="G99" s="4">
        <f t="shared" si="15"/>
        <v>0.13735762711864394</v>
      </c>
      <c r="H99" s="4">
        <f t="shared" si="15"/>
        <v>0.16082508474576271</v>
      </c>
      <c r="I99" s="4">
        <f t="shared" si="15"/>
        <v>0.1345572881355932</v>
      </c>
      <c r="J99" s="4">
        <f t="shared" si="15"/>
        <v>0.17018372881355931</v>
      </c>
      <c r="K99" s="4">
        <f t="shared" si="15"/>
        <v>0.15460169491525422</v>
      </c>
      <c r="L99" s="4">
        <f t="shared" si="15"/>
        <v>1.8769491525423702E-3</v>
      </c>
    </row>
    <row r="100" spans="1:12" x14ac:dyDescent="0.25">
      <c r="A100" s="6" t="s">
        <v>15</v>
      </c>
      <c r="B100" s="6">
        <v>0.1</v>
      </c>
      <c r="C100" s="4">
        <f t="shared" ref="C100:L100" si="16">B86*VLOOKUP(C$95,$A$96:$B$105,2,0)*VLOOKUP($A100,$A$96:$B$105,2,0)</f>
        <v>0.85713050847457584</v>
      </c>
      <c r="D100" s="4">
        <f t="shared" si="16"/>
        <v>2.1332576271186432</v>
      </c>
      <c r="E100" s="4">
        <f t="shared" si="16"/>
        <v>0.89691016949152513</v>
      </c>
      <c r="F100" s="4">
        <f t="shared" si="16"/>
        <v>0.13735762711864394</v>
      </c>
      <c r="G100" s="4">
        <f t="shared" si="16"/>
        <v>4.9135440677966074</v>
      </c>
      <c r="H100" s="4">
        <f t="shared" si="16"/>
        <v>3.5851559322033895</v>
      </c>
      <c r="I100" s="4">
        <f t="shared" si="16"/>
        <v>3.3487661016949142</v>
      </c>
      <c r="J100" s="4">
        <f t="shared" si="16"/>
        <v>3.945454237288132</v>
      </c>
      <c r="K100" s="4">
        <f t="shared" si="16"/>
        <v>2.82107288135593</v>
      </c>
      <c r="L100" s="4">
        <f t="shared" si="16"/>
        <v>0.48034406779660976</v>
      </c>
    </row>
    <row r="101" spans="1:12" x14ac:dyDescent="0.25">
      <c r="A101" s="6" t="s">
        <v>16</v>
      </c>
      <c r="B101" s="6">
        <v>0.1</v>
      </c>
      <c r="C101" s="4">
        <f t="shared" ref="C101:L101" si="17">B87*VLOOKUP(C$95,$A$96:$B$105,2,0)*VLOOKUP($A101,$A$96:$B$105,2,0)</f>
        <v>0.81611593220338985</v>
      </c>
      <c r="D101" s="4">
        <f t="shared" si="17"/>
        <v>2.3780976271186449</v>
      </c>
      <c r="E101" s="4">
        <f t="shared" si="17"/>
        <v>0.87628813559322039</v>
      </c>
      <c r="F101" s="4">
        <f t="shared" si="17"/>
        <v>0.16082508474576271</v>
      </c>
      <c r="G101" s="4">
        <f t="shared" si="17"/>
        <v>3.5851559322033895</v>
      </c>
      <c r="H101" s="4">
        <f t="shared" si="17"/>
        <v>4.8742522033898332</v>
      </c>
      <c r="I101" s="4">
        <f t="shared" si="17"/>
        <v>3.6266386440677985</v>
      </c>
      <c r="J101" s="4">
        <f t="shared" si="17"/>
        <v>4.6867701694915231</v>
      </c>
      <c r="K101" s="4">
        <f t="shared" si="17"/>
        <v>2.9622406779661024</v>
      </c>
      <c r="L101" s="4">
        <f t="shared" si="17"/>
        <v>0.30235999999999996</v>
      </c>
    </row>
    <row r="102" spans="1:12" x14ac:dyDescent="0.25">
      <c r="A102" s="6" t="s">
        <v>17</v>
      </c>
      <c r="B102" s="6">
        <v>0.1</v>
      </c>
      <c r="C102" s="4">
        <f t="shared" ref="C102:L102" si="18">B88*VLOOKUP(C$95,$A$96:$B$105,2,0)*VLOOKUP($A102,$A$96:$B$105,2,0)</f>
        <v>0.70763796610169472</v>
      </c>
      <c r="D102" s="4">
        <f t="shared" si="18"/>
        <v>2.0930671186440684</v>
      </c>
      <c r="E102" s="4">
        <f t="shared" si="18"/>
        <v>0.79473898305084778</v>
      </c>
      <c r="F102" s="4">
        <f t="shared" si="18"/>
        <v>0.13455728813559323</v>
      </c>
      <c r="G102" s="4">
        <f t="shared" si="18"/>
        <v>3.3487661016949142</v>
      </c>
      <c r="H102" s="4">
        <f t="shared" si="18"/>
        <v>3.6266386440677985</v>
      </c>
      <c r="I102" s="4">
        <f t="shared" si="18"/>
        <v>3.5757098305084742</v>
      </c>
      <c r="J102" s="4">
        <f t="shared" si="18"/>
        <v>4.1192108474576257</v>
      </c>
      <c r="K102" s="4">
        <f t="shared" si="18"/>
        <v>2.9655254237288147</v>
      </c>
      <c r="L102" s="4">
        <f t="shared" si="18"/>
        <v>0.28569220338983042</v>
      </c>
    </row>
    <row r="103" spans="1:12" x14ac:dyDescent="0.25">
      <c r="A103" s="6" t="s">
        <v>18</v>
      </c>
      <c r="B103" s="6">
        <v>0.1</v>
      </c>
      <c r="C103" s="4">
        <f t="shared" ref="C103:L103" si="19">B89*VLOOKUP(C$95,$A$96:$B$105,2,0)*VLOOKUP($A103,$A$96:$B$105,2,0)</f>
        <v>0.58383254237288118</v>
      </c>
      <c r="D103" s="4">
        <f t="shared" si="19"/>
        <v>2.3326996610169481</v>
      </c>
      <c r="E103" s="4">
        <f t="shared" si="19"/>
        <v>0.37439661016949144</v>
      </c>
      <c r="F103" s="4">
        <f t="shared" si="19"/>
        <v>0.17018372881355931</v>
      </c>
      <c r="G103" s="4">
        <f t="shared" si="19"/>
        <v>3.945454237288132</v>
      </c>
      <c r="H103" s="4">
        <f t="shared" si="19"/>
        <v>4.6867701694915231</v>
      </c>
      <c r="I103" s="4">
        <f t="shared" si="19"/>
        <v>4.1192108474576257</v>
      </c>
      <c r="J103" s="4">
        <f t="shared" si="19"/>
        <v>5.9999172881355909</v>
      </c>
      <c r="K103" s="4">
        <f t="shared" si="19"/>
        <v>3.4853389830508479</v>
      </c>
      <c r="L103" s="4">
        <f t="shared" si="19"/>
        <v>0.27961559322033885</v>
      </c>
    </row>
    <row r="104" spans="1:12" x14ac:dyDescent="0.25">
      <c r="A104" s="6" t="s">
        <v>19</v>
      </c>
      <c r="B104" s="6">
        <v>0.1</v>
      </c>
      <c r="C104" s="4">
        <f t="shared" ref="C104:L104" si="20">B90*VLOOKUP(C$95,$A$96:$B$105,2,0)*VLOOKUP($A104,$A$96:$B$105,2,0)</f>
        <v>0.64569661016949165</v>
      </c>
      <c r="D104" s="4">
        <f t="shared" si="20"/>
        <v>2.0231288135593224</v>
      </c>
      <c r="E104" s="4">
        <f t="shared" si="20"/>
        <v>0.98186949152542402</v>
      </c>
      <c r="F104" s="4">
        <f t="shared" si="20"/>
        <v>0.15460169491525422</v>
      </c>
      <c r="G104" s="4">
        <f t="shared" si="20"/>
        <v>2.82107288135593</v>
      </c>
      <c r="H104" s="4">
        <f t="shared" si="20"/>
        <v>2.9622406779661024</v>
      </c>
      <c r="I104" s="4">
        <f t="shared" si="20"/>
        <v>2.9655254237288147</v>
      </c>
      <c r="J104" s="4">
        <f t="shared" si="20"/>
        <v>3.4853389830508479</v>
      </c>
      <c r="K104" s="4">
        <f t="shared" si="20"/>
        <v>3.5074830508474579</v>
      </c>
      <c r="L104" s="4">
        <f t="shared" si="20"/>
        <v>0.35529661016949154</v>
      </c>
    </row>
    <row r="105" spans="1:12" x14ac:dyDescent="0.25">
      <c r="A105" s="6" t="s">
        <v>20</v>
      </c>
      <c r="B105" s="6">
        <v>0.1</v>
      </c>
      <c r="C105" s="4">
        <f t="shared" ref="C105:L105" si="21">B91*VLOOKUP(C$95,$A$96:$B$105,2,0)*VLOOKUP($A105,$A$96:$B$105,2,0)</f>
        <v>0.14068169491525415</v>
      </c>
      <c r="D105" s="4">
        <f t="shared" si="21"/>
        <v>0.17904881355932201</v>
      </c>
      <c r="E105" s="4">
        <f t="shared" si="21"/>
        <v>3.7106779661016921E-2</v>
      </c>
      <c r="F105" s="4">
        <f t="shared" si="21"/>
        <v>1.8769491525423702E-3</v>
      </c>
      <c r="G105" s="4">
        <f t="shared" si="21"/>
        <v>0.48034406779660976</v>
      </c>
      <c r="H105" s="4">
        <f t="shared" si="21"/>
        <v>0.30235999999999996</v>
      </c>
      <c r="I105" s="4">
        <f t="shared" si="21"/>
        <v>0.28569220338983042</v>
      </c>
      <c r="J105" s="4">
        <f t="shared" si="21"/>
        <v>0.27961559322033885</v>
      </c>
      <c r="K105" s="4">
        <f t="shared" si="21"/>
        <v>0.35529661016949143</v>
      </c>
      <c r="L105" s="4">
        <f t="shared" si="21"/>
        <v>1.0277325423728811</v>
      </c>
    </row>
    <row r="106" spans="1:12" ht="15.75" thickBot="1" x14ac:dyDescent="0.3">
      <c r="B106" s="6">
        <f>SUM(B96:B105)</f>
        <v>0.99999999999999989</v>
      </c>
    </row>
    <row r="107" spans="1:12" x14ac:dyDescent="0.25">
      <c r="A107" s="13" t="s">
        <v>27</v>
      </c>
      <c r="B107" s="14"/>
      <c r="C107" s="14"/>
      <c r="D107" s="15">
        <f>SUM(C96:L105)</f>
        <v>146.0916759322034</v>
      </c>
    </row>
    <row r="108" spans="1:12" x14ac:dyDescent="0.25">
      <c r="A108" s="16" t="s">
        <v>28</v>
      </c>
      <c r="B108" s="12"/>
      <c r="C108" s="12"/>
      <c r="D108" s="17">
        <f>D107^0.5</f>
        <v>12.086838955334988</v>
      </c>
    </row>
    <row r="109" spans="1:12" ht="15.75" thickBot="1" x14ac:dyDescent="0.3">
      <c r="A109" s="18" t="s">
        <v>29</v>
      </c>
      <c r="B109" s="19"/>
      <c r="C109" s="19"/>
      <c r="D109" s="20" cm="1">
        <f t="array" ref="D109">SUMPRODUCT(B96:B105,TRANSPOSE($B$63:$K$63))</f>
        <v>7.8680000000000021</v>
      </c>
    </row>
    <row r="110" spans="1:12" x14ac:dyDescent="0.25">
      <c r="A110" s="11"/>
      <c r="B110" s="12"/>
      <c r="C110" s="12"/>
      <c r="D110" s="12"/>
    </row>
    <row r="111" spans="1:12" x14ac:dyDescent="0.25">
      <c r="A111" s="27" t="s">
        <v>37</v>
      </c>
    </row>
    <row r="112" spans="1:12" x14ac:dyDescent="0.25">
      <c r="B112" s="21" t="s">
        <v>30</v>
      </c>
    </row>
    <row r="114" spans="1:12" x14ac:dyDescent="0.25">
      <c r="A114" s="5"/>
      <c r="B114" s="6" t="s">
        <v>26</v>
      </c>
      <c r="C114" s="5" t="s">
        <v>11</v>
      </c>
      <c r="D114" s="5" t="s">
        <v>12</v>
      </c>
      <c r="E114" s="5" t="s">
        <v>13</v>
      </c>
      <c r="F114" s="5" t="s">
        <v>14</v>
      </c>
      <c r="G114" s="5" t="s">
        <v>15</v>
      </c>
      <c r="H114" s="5" t="s">
        <v>16</v>
      </c>
      <c r="I114" s="5" t="s">
        <v>17</v>
      </c>
      <c r="J114" s="5" t="s">
        <v>18</v>
      </c>
      <c r="K114" s="5" t="s">
        <v>19</v>
      </c>
      <c r="L114" s="5" t="s">
        <v>20</v>
      </c>
    </row>
    <row r="115" spans="1:12" x14ac:dyDescent="0.25">
      <c r="A115" s="6" t="s">
        <v>11</v>
      </c>
      <c r="B115" s="6">
        <v>0</v>
      </c>
      <c r="C115" s="4">
        <f>B82*VLOOKUP(C$114,$A$115:$B$124,2,0)*VLOOKUP($A115,$A$115:$B$124,2,0)</f>
        <v>0</v>
      </c>
      <c r="D115" s="4">
        <f t="shared" ref="D115:L115" si="22">C82*VLOOKUP(D$114,$A$115:$B$124,2,0)*VLOOKUP($A115,$A$115:$B$124,2,0)</f>
        <v>0</v>
      </c>
      <c r="E115" s="4">
        <f t="shared" si="22"/>
        <v>0</v>
      </c>
      <c r="F115" s="4">
        <f t="shared" si="22"/>
        <v>0</v>
      </c>
      <c r="G115" s="4">
        <f t="shared" si="22"/>
        <v>0</v>
      </c>
      <c r="H115" s="4">
        <f t="shared" si="22"/>
        <v>0</v>
      </c>
      <c r="I115" s="4">
        <f t="shared" si="22"/>
        <v>0</v>
      </c>
      <c r="J115" s="4">
        <f t="shared" si="22"/>
        <v>0</v>
      </c>
      <c r="K115" s="4">
        <f t="shared" si="22"/>
        <v>0</v>
      </c>
      <c r="L115" s="4">
        <f t="shared" si="22"/>
        <v>0</v>
      </c>
    </row>
    <row r="116" spans="1:12" x14ac:dyDescent="0.25">
      <c r="A116" s="6" t="s">
        <v>12</v>
      </c>
      <c r="B116" s="6">
        <v>0</v>
      </c>
      <c r="C116" s="4">
        <f t="shared" ref="C116:L116" si="23">B83*VLOOKUP(C$114,$A$115:$B$124,2,0)*VLOOKUP($A116,$A$115:$B$124,2,0)</f>
        <v>0</v>
      </c>
      <c r="D116" s="4">
        <f t="shared" si="23"/>
        <v>0</v>
      </c>
      <c r="E116" s="4">
        <f t="shared" si="23"/>
        <v>0</v>
      </c>
      <c r="F116" s="4">
        <f t="shared" si="23"/>
        <v>0</v>
      </c>
      <c r="G116" s="4">
        <f t="shared" si="23"/>
        <v>0</v>
      </c>
      <c r="H116" s="4">
        <f t="shared" si="23"/>
        <v>0</v>
      </c>
      <c r="I116" s="4">
        <f t="shared" si="23"/>
        <v>0</v>
      </c>
      <c r="J116" s="4">
        <f t="shared" si="23"/>
        <v>0</v>
      </c>
      <c r="K116" s="4">
        <f t="shared" si="23"/>
        <v>0</v>
      </c>
      <c r="L116" s="4">
        <f t="shared" si="23"/>
        <v>0</v>
      </c>
    </row>
    <row r="117" spans="1:12" x14ac:dyDescent="0.25">
      <c r="A117" s="6" t="s">
        <v>13</v>
      </c>
      <c r="B117" s="6">
        <v>0</v>
      </c>
      <c r="C117" s="4">
        <f t="shared" ref="C117:L117" si="24">B84*VLOOKUP(C$114,$A$115:$B$124,2,0)*VLOOKUP($A117,$A$115:$B$124,2,0)</f>
        <v>0</v>
      </c>
      <c r="D117" s="4">
        <f t="shared" si="24"/>
        <v>0</v>
      </c>
      <c r="E117" s="4">
        <f t="shared" si="24"/>
        <v>0</v>
      </c>
      <c r="F117" s="4">
        <f t="shared" si="24"/>
        <v>0</v>
      </c>
      <c r="G117" s="4">
        <f t="shared" si="24"/>
        <v>0</v>
      </c>
      <c r="H117" s="4">
        <f t="shared" si="24"/>
        <v>0</v>
      </c>
      <c r="I117" s="4">
        <f t="shared" si="24"/>
        <v>0</v>
      </c>
      <c r="J117" s="4">
        <f t="shared" si="24"/>
        <v>0</v>
      </c>
      <c r="K117" s="4">
        <f t="shared" si="24"/>
        <v>0</v>
      </c>
      <c r="L117" s="4">
        <f t="shared" si="24"/>
        <v>0</v>
      </c>
    </row>
    <row r="118" spans="1:12" x14ac:dyDescent="0.25">
      <c r="A118" s="6" t="s">
        <v>14</v>
      </c>
      <c r="B118" s="6">
        <v>0.98606565014381653</v>
      </c>
      <c r="C118" s="4">
        <f t="shared" ref="C118:L118" si="25">B85*VLOOKUP(C$114,$A$115:$B$124,2,0)*VLOOKUP($A118,$A$115:$B$124,2,0)</f>
        <v>0</v>
      </c>
      <c r="D118" s="4">
        <f t="shared" si="25"/>
        <v>0</v>
      </c>
      <c r="E118" s="4">
        <f t="shared" si="25"/>
        <v>0</v>
      </c>
      <c r="F118" s="4">
        <f t="shared" si="25"/>
        <v>1.5919439898759975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2.5787778453116843E-3</v>
      </c>
    </row>
    <row r="119" spans="1:12" x14ac:dyDescent="0.25">
      <c r="A119" s="6" t="s">
        <v>15</v>
      </c>
      <c r="B119" s="6">
        <v>0</v>
      </c>
      <c r="C119" s="4">
        <f t="shared" ref="C119:L119" si="26">B86*VLOOKUP(C$114,$A$115:$B$124,2,0)*VLOOKUP($A119,$A$115:$B$124,2,0)</f>
        <v>0</v>
      </c>
      <c r="D119" s="4">
        <f t="shared" si="26"/>
        <v>0</v>
      </c>
      <c r="E119" s="4">
        <f t="shared" si="26"/>
        <v>0</v>
      </c>
      <c r="F119" s="4">
        <f t="shared" si="26"/>
        <v>0</v>
      </c>
      <c r="G119" s="4">
        <f t="shared" si="26"/>
        <v>0</v>
      </c>
      <c r="H119" s="4">
        <f t="shared" si="26"/>
        <v>0</v>
      </c>
      <c r="I119" s="4">
        <f t="shared" si="26"/>
        <v>0</v>
      </c>
      <c r="J119" s="4">
        <f t="shared" si="26"/>
        <v>0</v>
      </c>
      <c r="K119" s="4">
        <f t="shared" si="26"/>
        <v>0</v>
      </c>
      <c r="L119" s="4">
        <f t="shared" si="26"/>
        <v>0</v>
      </c>
    </row>
    <row r="120" spans="1:12" x14ac:dyDescent="0.25">
      <c r="A120" s="6" t="s">
        <v>16</v>
      </c>
      <c r="B120" s="6">
        <v>0</v>
      </c>
      <c r="C120" s="4">
        <f t="shared" ref="C120:L120" si="27">B87*VLOOKUP(C$114,$A$115:$B$124,2,0)*VLOOKUP($A120,$A$115:$B$124,2,0)</f>
        <v>0</v>
      </c>
      <c r="D120" s="4">
        <f t="shared" si="27"/>
        <v>0</v>
      </c>
      <c r="E120" s="4">
        <f t="shared" si="27"/>
        <v>0</v>
      </c>
      <c r="F120" s="4">
        <f t="shared" si="27"/>
        <v>0</v>
      </c>
      <c r="G120" s="4">
        <f t="shared" si="27"/>
        <v>0</v>
      </c>
      <c r="H120" s="4">
        <f t="shared" si="27"/>
        <v>0</v>
      </c>
      <c r="I120" s="4">
        <f t="shared" si="27"/>
        <v>0</v>
      </c>
      <c r="J120" s="4">
        <f t="shared" si="27"/>
        <v>0</v>
      </c>
      <c r="K120" s="4">
        <f t="shared" si="27"/>
        <v>0</v>
      </c>
      <c r="L120" s="4">
        <f t="shared" si="27"/>
        <v>0</v>
      </c>
    </row>
    <row r="121" spans="1:12" x14ac:dyDescent="0.25">
      <c r="A121" s="6" t="s">
        <v>17</v>
      </c>
      <c r="B121" s="6">
        <v>0</v>
      </c>
      <c r="C121" s="4">
        <f t="shared" ref="C121:L121" si="28">B88*VLOOKUP(C$114,$A$115:$B$124,2,0)*VLOOKUP($A121,$A$115:$B$124,2,0)</f>
        <v>0</v>
      </c>
      <c r="D121" s="4">
        <f t="shared" si="28"/>
        <v>0</v>
      </c>
      <c r="E121" s="4">
        <f t="shared" si="28"/>
        <v>0</v>
      </c>
      <c r="F121" s="4">
        <f t="shared" si="28"/>
        <v>0</v>
      </c>
      <c r="G121" s="4">
        <f t="shared" si="28"/>
        <v>0</v>
      </c>
      <c r="H121" s="4">
        <f t="shared" si="28"/>
        <v>0</v>
      </c>
      <c r="I121" s="4">
        <f t="shared" si="28"/>
        <v>0</v>
      </c>
      <c r="J121" s="4">
        <f t="shared" si="28"/>
        <v>0</v>
      </c>
      <c r="K121" s="4">
        <f t="shared" si="28"/>
        <v>0</v>
      </c>
      <c r="L121" s="4">
        <f t="shared" si="28"/>
        <v>0</v>
      </c>
    </row>
    <row r="122" spans="1:12" x14ac:dyDescent="0.25">
      <c r="A122" s="6" t="s">
        <v>18</v>
      </c>
      <c r="B122" s="6">
        <v>0</v>
      </c>
      <c r="C122" s="4">
        <f t="shared" ref="C122:L122" si="29">B89*VLOOKUP(C$114,$A$115:$B$124,2,0)*VLOOKUP($A122,$A$115:$B$124,2,0)</f>
        <v>0</v>
      </c>
      <c r="D122" s="4">
        <f t="shared" si="29"/>
        <v>0</v>
      </c>
      <c r="E122" s="4">
        <f t="shared" si="29"/>
        <v>0</v>
      </c>
      <c r="F122" s="4">
        <f t="shared" si="29"/>
        <v>0</v>
      </c>
      <c r="G122" s="4">
        <f t="shared" si="29"/>
        <v>0</v>
      </c>
      <c r="H122" s="4">
        <f t="shared" si="29"/>
        <v>0</v>
      </c>
      <c r="I122" s="4">
        <f t="shared" si="29"/>
        <v>0</v>
      </c>
      <c r="J122" s="4">
        <f t="shared" si="29"/>
        <v>0</v>
      </c>
      <c r="K122" s="4">
        <f t="shared" si="29"/>
        <v>0</v>
      </c>
      <c r="L122" s="4">
        <f t="shared" si="29"/>
        <v>0</v>
      </c>
    </row>
    <row r="123" spans="1:12" x14ac:dyDescent="0.25">
      <c r="A123" s="6" t="s">
        <v>19</v>
      </c>
      <c r="B123" s="6">
        <v>0</v>
      </c>
      <c r="C123" s="4">
        <f t="shared" ref="C123:L123" si="30">B90*VLOOKUP(C$114,$A$115:$B$124,2,0)*VLOOKUP($A123,$A$115:$B$124,2,0)</f>
        <v>0</v>
      </c>
      <c r="D123" s="4">
        <f t="shared" si="30"/>
        <v>0</v>
      </c>
      <c r="E123" s="4">
        <f t="shared" si="30"/>
        <v>0</v>
      </c>
      <c r="F123" s="4">
        <f t="shared" si="30"/>
        <v>0</v>
      </c>
      <c r="G123" s="4">
        <f t="shared" si="30"/>
        <v>0</v>
      </c>
      <c r="H123" s="4">
        <f t="shared" si="30"/>
        <v>0</v>
      </c>
      <c r="I123" s="4">
        <f t="shared" si="30"/>
        <v>0</v>
      </c>
      <c r="J123" s="4">
        <f t="shared" si="30"/>
        <v>0</v>
      </c>
      <c r="K123" s="4">
        <f t="shared" si="30"/>
        <v>0</v>
      </c>
      <c r="L123" s="4">
        <f t="shared" si="30"/>
        <v>0</v>
      </c>
    </row>
    <row r="124" spans="1:12" x14ac:dyDescent="0.25">
      <c r="A124" s="6" t="s">
        <v>20</v>
      </c>
      <c r="B124" s="6">
        <v>1.3933351478383307E-2</v>
      </c>
      <c r="C124" s="4">
        <f t="shared" ref="C124:L124" si="31">B91*VLOOKUP(C$114,$A$115:$B$124,2,0)*VLOOKUP($A124,$A$115:$B$124,2,0)</f>
        <v>0</v>
      </c>
      <c r="D124" s="4">
        <f t="shared" si="31"/>
        <v>0</v>
      </c>
      <c r="E124" s="4">
        <f t="shared" si="31"/>
        <v>0</v>
      </c>
      <c r="F124" s="4">
        <f t="shared" si="31"/>
        <v>2.5787778453116848E-3</v>
      </c>
      <c r="G124" s="4">
        <f t="shared" si="31"/>
        <v>0</v>
      </c>
      <c r="H124" s="4">
        <f t="shared" si="31"/>
        <v>0</v>
      </c>
      <c r="I124" s="4">
        <f t="shared" si="31"/>
        <v>0</v>
      </c>
      <c r="J124" s="4">
        <f t="shared" si="31"/>
        <v>0</v>
      </c>
      <c r="K124" s="4">
        <f t="shared" si="31"/>
        <v>0</v>
      </c>
      <c r="L124" s="4">
        <f t="shared" si="31"/>
        <v>1.9952223159131446E-2</v>
      </c>
    </row>
    <row r="125" spans="1:12" ht="15.75" thickBot="1" x14ac:dyDescent="0.3">
      <c r="B125">
        <f>SUM(B115:B124)</f>
        <v>0.99999900162219979</v>
      </c>
    </row>
    <row r="126" spans="1:12" x14ac:dyDescent="0.25">
      <c r="A126" s="13" t="s">
        <v>27</v>
      </c>
      <c r="B126" s="14"/>
      <c r="C126" s="14"/>
      <c r="D126" s="15">
        <f>SUM(C115:L124)</f>
        <v>1.6170537687257522</v>
      </c>
    </row>
    <row r="127" spans="1:12" x14ac:dyDescent="0.25">
      <c r="A127" s="16" t="s">
        <v>28</v>
      </c>
      <c r="B127" s="12"/>
      <c r="C127" s="12"/>
      <c r="D127" s="17">
        <f>D126^0.5</f>
        <v>1.2716342904804636</v>
      </c>
    </row>
    <row r="128" spans="1:12" ht="15.75" thickBot="1" x14ac:dyDescent="0.3">
      <c r="A128" s="18" t="s">
        <v>29</v>
      </c>
      <c r="B128" s="19"/>
      <c r="C128" s="19"/>
      <c r="D128" s="20" cm="1">
        <f t="array" ref="D128">SUMPRODUCT(B115:B124,TRANSPOSE($B$63:$K$63))</f>
        <v>2.0484220202927457</v>
      </c>
    </row>
    <row r="130" spans="1:12" x14ac:dyDescent="0.25">
      <c r="A130" s="27" t="s">
        <v>41</v>
      </c>
    </row>
    <row r="131" spans="1:12" x14ac:dyDescent="0.25">
      <c r="B131" s="25"/>
    </row>
    <row r="133" spans="1:12" x14ac:dyDescent="0.25">
      <c r="A133" s="5"/>
      <c r="B133" s="6" t="s">
        <v>26</v>
      </c>
      <c r="C133" s="5" t="s">
        <v>11</v>
      </c>
      <c r="D133" s="5" t="s">
        <v>12</v>
      </c>
      <c r="E133" s="5" t="s">
        <v>13</v>
      </c>
      <c r="F133" s="5" t="s">
        <v>14</v>
      </c>
      <c r="G133" s="5" t="s">
        <v>15</v>
      </c>
      <c r="H133" s="5" t="s">
        <v>16</v>
      </c>
      <c r="I133" s="5" t="s">
        <v>17</v>
      </c>
      <c r="J133" s="5" t="s">
        <v>18</v>
      </c>
      <c r="K133" s="5" t="s">
        <v>19</v>
      </c>
      <c r="L133" s="5" t="s">
        <v>20</v>
      </c>
    </row>
    <row r="134" spans="1:12" x14ac:dyDescent="0.25">
      <c r="A134" s="6" t="s">
        <v>11</v>
      </c>
      <c r="B134" s="6">
        <v>0</v>
      </c>
      <c r="C134" s="4">
        <f>B82*VLOOKUP(C$133,$A$134:$B$143,2,0)*VLOOKUP($A134,$A$134:$B$143,2,0)</f>
        <v>0</v>
      </c>
      <c r="D134" s="4">
        <f t="shared" ref="D134:L134" si="32">C82*VLOOKUP(D$133,$A$134:$B$143,2,0)*VLOOKUP($A134,$A$134:$B$143,2,0)</f>
        <v>0</v>
      </c>
      <c r="E134" s="4">
        <f t="shared" si="32"/>
        <v>0</v>
      </c>
      <c r="F134" s="4">
        <f t="shared" si="32"/>
        <v>0</v>
      </c>
      <c r="G134" s="4">
        <f t="shared" si="32"/>
        <v>0</v>
      </c>
      <c r="H134" s="4">
        <f t="shared" si="32"/>
        <v>0</v>
      </c>
      <c r="I134" s="4">
        <f t="shared" si="32"/>
        <v>0</v>
      </c>
      <c r="J134" s="4">
        <f t="shared" si="32"/>
        <v>0</v>
      </c>
      <c r="K134" s="4">
        <f t="shared" si="32"/>
        <v>0</v>
      </c>
      <c r="L134" s="4">
        <f t="shared" si="32"/>
        <v>0</v>
      </c>
    </row>
    <row r="135" spans="1:12" x14ac:dyDescent="0.25">
      <c r="A135" s="6" t="s">
        <v>12</v>
      </c>
      <c r="B135" s="6">
        <v>0</v>
      </c>
      <c r="C135" s="4">
        <f t="shared" ref="C135:L135" si="33">B83*VLOOKUP(C$133,$A$134:$B$143,2,0)*VLOOKUP($A135,$A$134:$B$143,2,0)</f>
        <v>0</v>
      </c>
      <c r="D135" s="4">
        <f t="shared" si="33"/>
        <v>0</v>
      </c>
      <c r="E135" s="4">
        <f t="shared" si="33"/>
        <v>0</v>
      </c>
      <c r="F135" s="4">
        <f t="shared" si="33"/>
        <v>0</v>
      </c>
      <c r="G135" s="4">
        <f t="shared" si="33"/>
        <v>0</v>
      </c>
      <c r="H135" s="4">
        <f t="shared" si="33"/>
        <v>0</v>
      </c>
      <c r="I135" s="4">
        <f t="shared" si="33"/>
        <v>0</v>
      </c>
      <c r="J135" s="4">
        <f t="shared" si="33"/>
        <v>0</v>
      </c>
      <c r="K135" s="4">
        <f t="shared" si="33"/>
        <v>0</v>
      </c>
      <c r="L135" s="4">
        <f t="shared" si="33"/>
        <v>0</v>
      </c>
    </row>
    <row r="136" spans="1:12" x14ac:dyDescent="0.25">
      <c r="A136" s="6" t="s">
        <v>13</v>
      </c>
      <c r="B136" s="6">
        <v>0</v>
      </c>
      <c r="C136" s="4">
        <f t="shared" ref="C136:L136" si="34">B84*VLOOKUP(C$133,$A$134:$B$143,2,0)*VLOOKUP($A136,$A$134:$B$143,2,0)</f>
        <v>0</v>
      </c>
      <c r="D136" s="4">
        <f t="shared" si="34"/>
        <v>0</v>
      </c>
      <c r="E136" s="4">
        <f t="shared" si="34"/>
        <v>0</v>
      </c>
      <c r="F136" s="4">
        <f t="shared" si="34"/>
        <v>0</v>
      </c>
      <c r="G136" s="4">
        <f t="shared" si="34"/>
        <v>0</v>
      </c>
      <c r="H136" s="4">
        <f t="shared" si="34"/>
        <v>0</v>
      </c>
      <c r="I136" s="4">
        <f t="shared" si="34"/>
        <v>0</v>
      </c>
      <c r="J136" s="4">
        <f t="shared" si="34"/>
        <v>0</v>
      </c>
      <c r="K136" s="4">
        <f t="shared" si="34"/>
        <v>0</v>
      </c>
      <c r="L136" s="4">
        <f t="shared" si="34"/>
        <v>0</v>
      </c>
    </row>
    <row r="137" spans="1:12" x14ac:dyDescent="0.25">
      <c r="A137" s="6" t="s">
        <v>14</v>
      </c>
      <c r="B137" s="6">
        <v>0</v>
      </c>
      <c r="C137" s="4">
        <f t="shared" ref="C137:L137" si="35">B85*VLOOKUP(C$133,$A$134:$B$143,2,0)*VLOOKUP($A137,$A$134:$B$143,2,0)</f>
        <v>0</v>
      </c>
      <c r="D137" s="4">
        <f t="shared" si="35"/>
        <v>0</v>
      </c>
      <c r="E137" s="4">
        <f t="shared" si="35"/>
        <v>0</v>
      </c>
      <c r="F137" s="4">
        <f t="shared" si="35"/>
        <v>0</v>
      </c>
      <c r="G137" s="4">
        <f t="shared" si="35"/>
        <v>0</v>
      </c>
      <c r="H137" s="4">
        <f t="shared" si="35"/>
        <v>0</v>
      </c>
      <c r="I137" s="4">
        <f t="shared" si="35"/>
        <v>0</v>
      </c>
      <c r="J137" s="4">
        <f t="shared" si="35"/>
        <v>0</v>
      </c>
      <c r="K137" s="4">
        <f t="shared" si="35"/>
        <v>0</v>
      </c>
      <c r="L137" s="4">
        <f t="shared" si="35"/>
        <v>0</v>
      </c>
    </row>
    <row r="138" spans="1:12" x14ac:dyDescent="0.25">
      <c r="A138" s="6" t="s">
        <v>15</v>
      </c>
      <c r="B138" s="6">
        <v>1</v>
      </c>
      <c r="C138" s="4">
        <f t="shared" ref="C138:L138" si="36">B86*VLOOKUP(C$133,$A$134:$B$143,2,0)*VLOOKUP($A138,$A$134:$B$143,2,0)</f>
        <v>0</v>
      </c>
      <c r="D138" s="4">
        <f t="shared" si="36"/>
        <v>0</v>
      </c>
      <c r="E138" s="4">
        <f t="shared" si="36"/>
        <v>0</v>
      </c>
      <c r="F138" s="4">
        <f t="shared" si="36"/>
        <v>0</v>
      </c>
      <c r="G138" s="4">
        <f t="shared" si="36"/>
        <v>491.35440677966068</v>
      </c>
      <c r="H138" s="4">
        <f t="shared" si="36"/>
        <v>0</v>
      </c>
      <c r="I138" s="4">
        <f t="shared" si="36"/>
        <v>0</v>
      </c>
      <c r="J138" s="4">
        <f t="shared" si="36"/>
        <v>0</v>
      </c>
      <c r="K138" s="4">
        <f t="shared" si="36"/>
        <v>0</v>
      </c>
      <c r="L138" s="4">
        <f t="shared" si="36"/>
        <v>0</v>
      </c>
    </row>
    <row r="139" spans="1:12" x14ac:dyDescent="0.25">
      <c r="A139" s="6" t="s">
        <v>16</v>
      </c>
      <c r="B139" s="6">
        <v>0</v>
      </c>
      <c r="C139" s="4">
        <f t="shared" ref="C139:L139" si="37">B87*VLOOKUP(C$133,$A$134:$B$143,2,0)*VLOOKUP($A139,$A$134:$B$143,2,0)</f>
        <v>0</v>
      </c>
      <c r="D139" s="4">
        <f t="shared" si="37"/>
        <v>0</v>
      </c>
      <c r="E139" s="4">
        <f t="shared" si="37"/>
        <v>0</v>
      </c>
      <c r="F139" s="4">
        <f t="shared" si="37"/>
        <v>0</v>
      </c>
      <c r="G139" s="4">
        <f t="shared" si="37"/>
        <v>0</v>
      </c>
      <c r="H139" s="4">
        <f t="shared" si="37"/>
        <v>0</v>
      </c>
      <c r="I139" s="4">
        <f t="shared" si="37"/>
        <v>0</v>
      </c>
      <c r="J139" s="4">
        <f t="shared" si="37"/>
        <v>0</v>
      </c>
      <c r="K139" s="4">
        <f t="shared" si="37"/>
        <v>0</v>
      </c>
      <c r="L139" s="4">
        <f t="shared" si="37"/>
        <v>0</v>
      </c>
    </row>
    <row r="140" spans="1:12" x14ac:dyDescent="0.25">
      <c r="A140" s="6" t="s">
        <v>17</v>
      </c>
      <c r="B140" s="6">
        <v>0</v>
      </c>
      <c r="C140" s="4">
        <f t="shared" ref="C140:L140" si="38">B88*VLOOKUP(C$133,$A$134:$B$143,2,0)*VLOOKUP($A140,$A$134:$B$143,2,0)</f>
        <v>0</v>
      </c>
      <c r="D140" s="4">
        <f t="shared" si="38"/>
        <v>0</v>
      </c>
      <c r="E140" s="4">
        <f t="shared" si="38"/>
        <v>0</v>
      </c>
      <c r="F140" s="4">
        <f t="shared" si="38"/>
        <v>0</v>
      </c>
      <c r="G140" s="4">
        <f t="shared" si="38"/>
        <v>0</v>
      </c>
      <c r="H140" s="4">
        <f t="shared" si="38"/>
        <v>0</v>
      </c>
      <c r="I140" s="4">
        <f t="shared" si="38"/>
        <v>0</v>
      </c>
      <c r="J140" s="4">
        <f t="shared" si="38"/>
        <v>0</v>
      </c>
      <c r="K140" s="4">
        <f t="shared" si="38"/>
        <v>0</v>
      </c>
      <c r="L140" s="4">
        <f t="shared" si="38"/>
        <v>0</v>
      </c>
    </row>
    <row r="141" spans="1:12" x14ac:dyDescent="0.25">
      <c r="A141" s="6" t="s">
        <v>18</v>
      </c>
      <c r="B141" s="6">
        <v>0</v>
      </c>
      <c r="C141" s="4">
        <f t="shared" ref="C141:L141" si="39">B89*VLOOKUP(C$133,$A$134:$B$143,2,0)*VLOOKUP($A141,$A$134:$B$143,2,0)</f>
        <v>0</v>
      </c>
      <c r="D141" s="4">
        <f t="shared" si="39"/>
        <v>0</v>
      </c>
      <c r="E141" s="4">
        <f t="shared" si="39"/>
        <v>0</v>
      </c>
      <c r="F141" s="4">
        <f t="shared" si="39"/>
        <v>0</v>
      </c>
      <c r="G141" s="4">
        <f t="shared" si="39"/>
        <v>0</v>
      </c>
      <c r="H141" s="4">
        <f t="shared" si="39"/>
        <v>0</v>
      </c>
      <c r="I141" s="4">
        <f t="shared" si="39"/>
        <v>0</v>
      </c>
      <c r="J141" s="4">
        <f t="shared" si="39"/>
        <v>0</v>
      </c>
      <c r="K141" s="4">
        <f t="shared" si="39"/>
        <v>0</v>
      </c>
      <c r="L141" s="4">
        <f t="shared" si="39"/>
        <v>0</v>
      </c>
    </row>
    <row r="142" spans="1:12" x14ac:dyDescent="0.25">
      <c r="A142" s="6" t="s">
        <v>19</v>
      </c>
      <c r="B142" s="6">
        <v>0</v>
      </c>
      <c r="C142" s="4">
        <f t="shared" ref="C142:L142" si="40">B90*VLOOKUP(C$133,$A$134:$B$143,2,0)*VLOOKUP($A142,$A$134:$B$143,2,0)</f>
        <v>0</v>
      </c>
      <c r="D142" s="4">
        <f t="shared" si="40"/>
        <v>0</v>
      </c>
      <c r="E142" s="4">
        <f t="shared" si="40"/>
        <v>0</v>
      </c>
      <c r="F142" s="4">
        <f t="shared" si="40"/>
        <v>0</v>
      </c>
      <c r="G142" s="4">
        <f t="shared" si="40"/>
        <v>0</v>
      </c>
      <c r="H142" s="4">
        <f t="shared" si="40"/>
        <v>0</v>
      </c>
      <c r="I142" s="4">
        <f t="shared" si="40"/>
        <v>0</v>
      </c>
      <c r="J142" s="4">
        <f t="shared" si="40"/>
        <v>0</v>
      </c>
      <c r="K142" s="4">
        <f t="shared" si="40"/>
        <v>0</v>
      </c>
      <c r="L142" s="4">
        <f t="shared" si="40"/>
        <v>0</v>
      </c>
    </row>
    <row r="143" spans="1:12" x14ac:dyDescent="0.25">
      <c r="A143" s="6" t="s">
        <v>20</v>
      </c>
      <c r="B143" s="6">
        <v>0</v>
      </c>
      <c r="C143" s="4">
        <f t="shared" ref="C143:L143" si="41">B91*VLOOKUP(C$133,$A$134:$B$143,2,0)*VLOOKUP($A143,$A$134:$B$143,2,0)</f>
        <v>0</v>
      </c>
      <c r="D143" s="4">
        <f t="shared" si="41"/>
        <v>0</v>
      </c>
      <c r="E143" s="4">
        <f t="shared" si="41"/>
        <v>0</v>
      </c>
      <c r="F143" s="4">
        <f t="shared" si="41"/>
        <v>0</v>
      </c>
      <c r="G143" s="4">
        <f t="shared" si="41"/>
        <v>0</v>
      </c>
      <c r="H143" s="4">
        <f t="shared" si="41"/>
        <v>0</v>
      </c>
      <c r="I143" s="4">
        <f t="shared" si="41"/>
        <v>0</v>
      </c>
      <c r="J143" s="4">
        <f t="shared" si="41"/>
        <v>0</v>
      </c>
      <c r="K143" s="4">
        <f t="shared" si="41"/>
        <v>0</v>
      </c>
      <c r="L143" s="4">
        <f t="shared" si="41"/>
        <v>0</v>
      </c>
    </row>
    <row r="144" spans="1:12" ht="15.75" thickBot="1" x14ac:dyDescent="0.3">
      <c r="B144">
        <f>SUM(B134:B143)</f>
        <v>1</v>
      </c>
    </row>
    <row r="145" spans="1:10" x14ac:dyDescent="0.25">
      <c r="A145" s="13" t="s">
        <v>27</v>
      </c>
      <c r="B145" s="14"/>
      <c r="C145" s="14"/>
      <c r="D145" s="15">
        <f>SUM(C134:L143)</f>
        <v>491.35440677966068</v>
      </c>
    </row>
    <row r="146" spans="1:10" x14ac:dyDescent="0.25">
      <c r="A146" s="16" t="s">
        <v>28</v>
      </c>
      <c r="B146" s="12"/>
      <c r="C146" s="12"/>
      <c r="D146" s="17">
        <f>D145^0.5</f>
        <v>22.166515440629379</v>
      </c>
    </row>
    <row r="147" spans="1:10" ht="15.75" thickBot="1" x14ac:dyDescent="0.3">
      <c r="A147" s="18" t="s">
        <v>29</v>
      </c>
      <c r="B147" s="19"/>
      <c r="C147" s="19"/>
      <c r="D147" s="20" cm="1">
        <f t="array" ref="D147">SUMPRODUCT(B134:B143,TRANSPOSE($B$63:$K$63))</f>
        <v>22.700000000000003</v>
      </c>
    </row>
    <row r="149" spans="1:10" x14ac:dyDescent="0.25">
      <c r="A149" s="23" t="s">
        <v>32</v>
      </c>
      <c r="B149" s="22">
        <v>1.339590587171974</v>
      </c>
      <c r="C149" s="22">
        <v>3.6674032294795254</v>
      </c>
      <c r="D149" s="22">
        <v>6.5170568969651317</v>
      </c>
      <c r="E149" s="22">
        <v>8.4457164885519713</v>
      </c>
      <c r="F149" s="22">
        <v>10.382494272483248</v>
      </c>
      <c r="G149" s="22">
        <v>13.295121777549504</v>
      </c>
      <c r="H149" s="22">
        <v>16.261314201089451</v>
      </c>
      <c r="I149" s="22">
        <v>18.52634834076343</v>
      </c>
      <c r="J149" s="22">
        <v>21.174020844694699</v>
      </c>
    </row>
    <row r="150" spans="1:10" x14ac:dyDescent="0.25">
      <c r="A150" s="23" t="s">
        <v>29</v>
      </c>
      <c r="B150" s="22">
        <v>2.0000000096261448</v>
      </c>
      <c r="C150" s="22">
        <v>5</v>
      </c>
      <c r="D150" s="22">
        <v>8</v>
      </c>
      <c r="E150" s="22">
        <v>10</v>
      </c>
      <c r="F150" s="22">
        <v>12</v>
      </c>
      <c r="G150" s="22">
        <v>15</v>
      </c>
      <c r="H150" s="22">
        <v>18</v>
      </c>
      <c r="I150" s="22">
        <v>20</v>
      </c>
      <c r="J150" s="22">
        <v>21.999999998507544</v>
      </c>
    </row>
    <row r="151" spans="1:10" x14ac:dyDescent="0.25">
      <c r="A151" s="54" t="s">
        <v>31</v>
      </c>
      <c r="B151" s="55"/>
      <c r="C151" s="55"/>
      <c r="D151" s="55"/>
      <c r="E151" s="55"/>
      <c r="F151" s="55"/>
      <c r="G151" s="55"/>
      <c r="H151" s="55"/>
      <c r="I151" s="55"/>
      <c r="J151" s="56"/>
    </row>
    <row r="152" spans="1:10" x14ac:dyDescent="0.25">
      <c r="A152" s="22" t="s">
        <v>11</v>
      </c>
      <c r="B152" s="24">
        <v>2.6315776807704055E-2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</row>
    <row r="153" spans="1:10" x14ac:dyDescent="0.25">
      <c r="A153" s="22" t="s">
        <v>12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</row>
    <row r="154" spans="1:10" x14ac:dyDescent="0.25">
      <c r="A154" s="22" t="s">
        <v>13</v>
      </c>
      <c r="B154" s="24">
        <v>0</v>
      </c>
      <c r="C154" s="24">
        <v>7.3954450837186644E-2</v>
      </c>
      <c r="D154" s="24">
        <v>0.14921535517466236</v>
      </c>
      <c r="E154" s="24">
        <v>0.19938925492272858</v>
      </c>
      <c r="F154" s="24">
        <v>0.24956318366175614</v>
      </c>
      <c r="G154" s="24">
        <v>0.32482410032634429</v>
      </c>
      <c r="H154" s="24">
        <v>0.36191157610119001</v>
      </c>
      <c r="I154" s="24">
        <v>0.21428571428571191</v>
      </c>
      <c r="J154" s="24">
        <v>5.5555555674004678E-2</v>
      </c>
    </row>
    <row r="155" spans="1:10" x14ac:dyDescent="0.25">
      <c r="A155" s="22" t="s">
        <v>14</v>
      </c>
      <c r="B155" s="24">
        <v>0.97368422319229597</v>
      </c>
      <c r="C155" s="24">
        <v>0.77138853300813981</v>
      </c>
      <c r="D155" s="24">
        <v>0.56434197107351614</v>
      </c>
      <c r="E155" s="24">
        <v>0.42631190404056768</v>
      </c>
      <c r="F155" s="24">
        <v>0.28828094044570229</v>
      </c>
      <c r="G155" s="24">
        <v>8.1234777285950688E-2</v>
      </c>
      <c r="H155" s="24">
        <v>0</v>
      </c>
      <c r="I155" s="24">
        <v>0</v>
      </c>
      <c r="J155" s="24">
        <v>0</v>
      </c>
    </row>
    <row r="156" spans="1:10" x14ac:dyDescent="0.25">
      <c r="A156" s="22" t="s">
        <v>15</v>
      </c>
      <c r="B156" s="24">
        <v>0</v>
      </c>
      <c r="C156" s="24">
        <v>0.11088780493213678</v>
      </c>
      <c r="D156" s="24">
        <v>0.22478529370219141</v>
      </c>
      <c r="E156" s="24">
        <v>0.30071696711520246</v>
      </c>
      <c r="F156" s="24">
        <v>0.37664868497949577</v>
      </c>
      <c r="G156" s="24">
        <v>0.49054621143358268</v>
      </c>
      <c r="H156" s="24">
        <v>0.6305823001269304</v>
      </c>
      <c r="I156" s="24">
        <v>0.78571428571428803</v>
      </c>
      <c r="J156" s="24">
        <v>0.94444444432599539</v>
      </c>
    </row>
    <row r="157" spans="1:10" x14ac:dyDescent="0.25">
      <c r="A157" s="22" t="s">
        <v>16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</row>
    <row r="158" spans="1:10" x14ac:dyDescent="0.25">
      <c r="A158" s="22" t="s">
        <v>17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</row>
    <row r="159" spans="1:10" x14ac:dyDescent="0.25">
      <c r="A159" s="22" t="s">
        <v>18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</row>
    <row r="160" spans="1:10" x14ac:dyDescent="0.25">
      <c r="A160" s="22" t="s">
        <v>19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</row>
    <row r="161" spans="1:10" x14ac:dyDescent="0.25">
      <c r="A161" s="22" t="s">
        <v>20</v>
      </c>
      <c r="B161" s="24">
        <v>0</v>
      </c>
      <c r="C161" s="24">
        <v>4.3769211222536727E-2</v>
      </c>
      <c r="D161" s="24">
        <v>6.1657380049630187E-2</v>
      </c>
      <c r="E161" s="24">
        <v>7.3581873921501229E-2</v>
      </c>
      <c r="F161" s="24">
        <v>8.5507190913045816E-2</v>
      </c>
      <c r="G161" s="24">
        <v>0.10339491095412236</v>
      </c>
      <c r="H161" s="24">
        <v>7.5061237718797458E-3</v>
      </c>
      <c r="I161" s="24">
        <v>0</v>
      </c>
      <c r="J161" s="24">
        <v>0</v>
      </c>
    </row>
    <row r="164" spans="1:10" x14ac:dyDescent="0.25">
      <c r="A164" s="26" t="s">
        <v>42</v>
      </c>
    </row>
    <row r="183" spans="1:2" x14ac:dyDescent="0.25">
      <c r="A183" t="s">
        <v>33</v>
      </c>
    </row>
    <row r="184" spans="1:2" x14ac:dyDescent="0.25">
      <c r="A184" t="s">
        <v>34</v>
      </c>
      <c r="B184">
        <v>1.73</v>
      </c>
    </row>
    <row r="185" spans="1:2" x14ac:dyDescent="0.25">
      <c r="A185" t="s">
        <v>33</v>
      </c>
      <c r="B185" t="s">
        <v>35</v>
      </c>
    </row>
    <row r="198" spans="1:12" x14ac:dyDescent="0.25">
      <c r="A198" s="26" t="s">
        <v>36</v>
      </c>
    </row>
    <row r="199" spans="1:12" s="12" customFormat="1" x14ac:dyDescent="0.25">
      <c r="A199" s="35" t="s">
        <v>45</v>
      </c>
    </row>
    <row r="200" spans="1:12" x14ac:dyDescent="0.25">
      <c r="A200" t="s">
        <v>33</v>
      </c>
      <c r="B200" t="s">
        <v>35</v>
      </c>
    </row>
    <row r="201" spans="1:12" x14ac:dyDescent="0.25">
      <c r="A201" t="s">
        <v>34</v>
      </c>
      <c r="B201">
        <v>1.73</v>
      </c>
    </row>
    <row r="203" spans="1:12" x14ac:dyDescent="0.25">
      <c r="A203" s="5"/>
      <c r="B203" s="6" t="s">
        <v>26</v>
      </c>
      <c r="C203" s="5" t="s">
        <v>11</v>
      </c>
      <c r="D203" s="5" t="s">
        <v>12</v>
      </c>
      <c r="E203" s="5" t="s">
        <v>13</v>
      </c>
      <c r="F203" s="5" t="s">
        <v>14</v>
      </c>
      <c r="G203" s="5" t="s">
        <v>15</v>
      </c>
      <c r="H203" s="5" t="s">
        <v>16</v>
      </c>
      <c r="I203" s="5" t="s">
        <v>17</v>
      </c>
      <c r="J203" s="5" t="s">
        <v>18</v>
      </c>
      <c r="K203" s="5" t="s">
        <v>19</v>
      </c>
      <c r="L203" s="5" t="s">
        <v>20</v>
      </c>
    </row>
    <row r="204" spans="1:12" x14ac:dyDescent="0.25">
      <c r="A204" s="6" t="s">
        <v>11</v>
      </c>
      <c r="B204" s="6">
        <v>0</v>
      </c>
      <c r="C204" s="4">
        <f>B82*VLOOKUP(C$203,$A$204:$B$213,2,0)*VLOOKUP($A204,$A$204:$B$213,2,0)</f>
        <v>0</v>
      </c>
      <c r="D204" s="4">
        <f t="shared" ref="D204:L204" si="42">C82*VLOOKUP(D$203,$A$204:$B$213,2,0)*VLOOKUP($A204,$A$204:$B$213,2,0)</f>
        <v>0</v>
      </c>
      <c r="E204" s="4">
        <f t="shared" si="42"/>
        <v>0</v>
      </c>
      <c r="F204" s="4">
        <f t="shared" si="42"/>
        <v>0</v>
      </c>
      <c r="G204" s="4">
        <f t="shared" si="42"/>
        <v>0</v>
      </c>
      <c r="H204" s="4">
        <f t="shared" si="42"/>
        <v>0</v>
      </c>
      <c r="I204" s="4">
        <f t="shared" si="42"/>
        <v>0</v>
      </c>
      <c r="J204" s="4">
        <f t="shared" si="42"/>
        <v>0</v>
      </c>
      <c r="K204" s="4">
        <f t="shared" si="42"/>
        <v>0</v>
      </c>
      <c r="L204" s="4">
        <f t="shared" si="42"/>
        <v>0</v>
      </c>
    </row>
    <row r="205" spans="1:12" x14ac:dyDescent="0.25">
      <c r="A205" s="6" t="s">
        <v>12</v>
      </c>
      <c r="B205" s="6">
        <v>0</v>
      </c>
      <c r="C205" s="4">
        <f t="shared" ref="C205:L205" si="43">B83*VLOOKUP(C$203,$A$204:$B$213,2,0)*VLOOKUP($A205,$A$204:$B$213,2,0)</f>
        <v>0</v>
      </c>
      <c r="D205" s="4">
        <f t="shared" si="43"/>
        <v>0</v>
      </c>
      <c r="E205" s="4">
        <f t="shared" si="43"/>
        <v>0</v>
      </c>
      <c r="F205" s="4">
        <f t="shared" si="43"/>
        <v>0</v>
      </c>
      <c r="G205" s="4">
        <f t="shared" si="43"/>
        <v>0</v>
      </c>
      <c r="H205" s="4">
        <f t="shared" si="43"/>
        <v>0</v>
      </c>
      <c r="I205" s="4">
        <f t="shared" si="43"/>
        <v>0</v>
      </c>
      <c r="J205" s="4">
        <f t="shared" si="43"/>
        <v>0</v>
      </c>
      <c r="K205" s="4">
        <f t="shared" si="43"/>
        <v>0</v>
      </c>
      <c r="L205" s="4">
        <f t="shared" si="43"/>
        <v>0</v>
      </c>
    </row>
    <row r="206" spans="1:12" x14ac:dyDescent="0.25">
      <c r="A206" s="6" t="s">
        <v>13</v>
      </c>
      <c r="B206" s="6">
        <v>0.35790496210848971</v>
      </c>
      <c r="C206" s="4">
        <f t="shared" ref="C206:L206" si="44">B84*VLOOKUP(C$203,$A$204:$B$213,2,0)*VLOOKUP($A206,$A$204:$B$213,2,0)</f>
        <v>0</v>
      </c>
      <c r="D206" s="4">
        <f t="shared" si="44"/>
        <v>0</v>
      </c>
      <c r="E206" s="4">
        <f t="shared" si="44"/>
        <v>27.024318237719577</v>
      </c>
      <c r="F206" s="4">
        <f t="shared" si="44"/>
        <v>0</v>
      </c>
      <c r="G206" s="4">
        <f t="shared" si="44"/>
        <v>18.620600743861047</v>
      </c>
      <c r="H206" s="4">
        <f t="shared" si="44"/>
        <v>0</v>
      </c>
      <c r="I206" s="4">
        <f t="shared" si="44"/>
        <v>0</v>
      </c>
      <c r="J206" s="4">
        <f t="shared" si="44"/>
        <v>0</v>
      </c>
      <c r="K206" s="4">
        <f t="shared" si="44"/>
        <v>0</v>
      </c>
      <c r="L206" s="4">
        <f t="shared" si="44"/>
        <v>8.2379599865521735E-2</v>
      </c>
    </row>
    <row r="207" spans="1:12" x14ac:dyDescent="0.25">
      <c r="A207" s="6" t="s">
        <v>14</v>
      </c>
      <c r="B207" s="6">
        <v>0</v>
      </c>
      <c r="C207" s="4">
        <f t="shared" ref="C207:L207" si="45">B85*VLOOKUP(C$203,$A$204:$B$213,2,0)*VLOOKUP($A207,$A$204:$B$213,2,0)</f>
        <v>0</v>
      </c>
      <c r="D207" s="4">
        <f t="shared" si="45"/>
        <v>0</v>
      </c>
      <c r="E207" s="4">
        <f t="shared" si="45"/>
        <v>0</v>
      </c>
      <c r="F207" s="4">
        <f t="shared" si="45"/>
        <v>0</v>
      </c>
      <c r="G207" s="4">
        <f t="shared" si="45"/>
        <v>0</v>
      </c>
      <c r="H207" s="4">
        <f t="shared" si="45"/>
        <v>0</v>
      </c>
      <c r="I207" s="4">
        <f t="shared" si="45"/>
        <v>0</v>
      </c>
      <c r="J207" s="4">
        <f t="shared" si="45"/>
        <v>0</v>
      </c>
      <c r="K207" s="4">
        <f t="shared" si="45"/>
        <v>0</v>
      </c>
      <c r="L207" s="4">
        <f t="shared" si="45"/>
        <v>0</v>
      </c>
    </row>
    <row r="208" spans="1:12" x14ac:dyDescent="0.25">
      <c r="A208" s="6" t="s">
        <v>15</v>
      </c>
      <c r="B208" s="6">
        <v>0.58006547895345262</v>
      </c>
      <c r="C208" s="4">
        <f t="shared" ref="C208:L208" si="46">B86*VLOOKUP(C$203,$A$204:$B$213,2,0)*VLOOKUP($A208,$A$204:$B$213,2,0)</f>
        <v>0</v>
      </c>
      <c r="D208" s="4">
        <f t="shared" si="46"/>
        <v>0</v>
      </c>
      <c r="E208" s="4">
        <f t="shared" si="46"/>
        <v>18.620600743861043</v>
      </c>
      <c r="F208" s="4">
        <f t="shared" si="46"/>
        <v>0</v>
      </c>
      <c r="G208" s="4">
        <f t="shared" si="46"/>
        <v>165.32894565925972</v>
      </c>
      <c r="H208" s="4">
        <f t="shared" si="46"/>
        <v>0</v>
      </c>
      <c r="I208" s="4">
        <f t="shared" si="46"/>
        <v>0</v>
      </c>
      <c r="J208" s="4">
        <f t="shared" si="46"/>
        <v>0</v>
      </c>
      <c r="K208" s="4">
        <f t="shared" si="46"/>
        <v>0</v>
      </c>
      <c r="L208" s="4">
        <f t="shared" si="46"/>
        <v>1.7283358765248431</v>
      </c>
    </row>
    <row r="209" spans="1:20" x14ac:dyDescent="0.25">
      <c r="A209" s="6" t="s">
        <v>16</v>
      </c>
      <c r="B209" s="6">
        <v>0</v>
      </c>
      <c r="C209" s="4">
        <f t="shared" ref="C209:L209" si="47">B87*VLOOKUP(C$203,$A$204:$B$213,2,0)*VLOOKUP($A209,$A$204:$B$213,2,0)</f>
        <v>0</v>
      </c>
      <c r="D209" s="4">
        <f t="shared" si="47"/>
        <v>0</v>
      </c>
      <c r="E209" s="4">
        <f t="shared" si="47"/>
        <v>0</v>
      </c>
      <c r="F209" s="4">
        <f t="shared" si="47"/>
        <v>0</v>
      </c>
      <c r="G209" s="4">
        <f t="shared" si="47"/>
        <v>0</v>
      </c>
      <c r="H209" s="4">
        <f t="shared" si="47"/>
        <v>0</v>
      </c>
      <c r="I209" s="4">
        <f t="shared" si="47"/>
        <v>0</v>
      </c>
      <c r="J209" s="4">
        <f t="shared" si="47"/>
        <v>0</v>
      </c>
      <c r="K209" s="4">
        <f t="shared" si="47"/>
        <v>0</v>
      </c>
      <c r="L209" s="4">
        <f t="shared" si="47"/>
        <v>0</v>
      </c>
    </row>
    <row r="210" spans="1:20" x14ac:dyDescent="0.25">
      <c r="A210" s="6" t="s">
        <v>17</v>
      </c>
      <c r="B210" s="6">
        <v>0</v>
      </c>
      <c r="C210" s="4">
        <f t="shared" ref="C210:L210" si="48">B88*VLOOKUP(C$203,$A$204:$B$213,2,0)*VLOOKUP($A210,$A$204:$B$213,2,0)</f>
        <v>0</v>
      </c>
      <c r="D210" s="4">
        <f t="shared" si="48"/>
        <v>0</v>
      </c>
      <c r="E210" s="4">
        <f t="shared" si="48"/>
        <v>0</v>
      </c>
      <c r="F210" s="4">
        <f t="shared" si="48"/>
        <v>0</v>
      </c>
      <c r="G210" s="4">
        <f t="shared" si="48"/>
        <v>0</v>
      </c>
      <c r="H210" s="4">
        <f t="shared" si="48"/>
        <v>0</v>
      </c>
      <c r="I210" s="4">
        <f t="shared" si="48"/>
        <v>0</v>
      </c>
      <c r="J210" s="4">
        <f t="shared" si="48"/>
        <v>0</v>
      </c>
      <c r="K210" s="4">
        <f t="shared" si="48"/>
        <v>0</v>
      </c>
      <c r="L210" s="4">
        <f t="shared" si="48"/>
        <v>0</v>
      </c>
    </row>
    <row r="211" spans="1:20" x14ac:dyDescent="0.25">
      <c r="A211" s="6" t="s">
        <v>18</v>
      </c>
      <c r="B211" s="6">
        <v>0</v>
      </c>
      <c r="C211" s="4">
        <f t="shared" ref="C211:L211" si="49">B89*VLOOKUP(C$203,$A$204:$B$213,2,0)*VLOOKUP($A211,$A$204:$B$213,2,0)</f>
        <v>0</v>
      </c>
      <c r="D211" s="4">
        <f t="shared" si="49"/>
        <v>0</v>
      </c>
      <c r="E211" s="4">
        <f t="shared" si="49"/>
        <v>0</v>
      </c>
      <c r="F211" s="4">
        <f t="shared" si="49"/>
        <v>0</v>
      </c>
      <c r="G211" s="4">
        <f t="shared" si="49"/>
        <v>0</v>
      </c>
      <c r="H211" s="4">
        <f t="shared" si="49"/>
        <v>0</v>
      </c>
      <c r="I211" s="4">
        <f t="shared" si="49"/>
        <v>0</v>
      </c>
      <c r="J211" s="4">
        <f t="shared" si="49"/>
        <v>0</v>
      </c>
      <c r="K211" s="4">
        <f t="shared" si="49"/>
        <v>0</v>
      </c>
      <c r="L211" s="4">
        <f t="shared" si="49"/>
        <v>0</v>
      </c>
    </row>
    <row r="212" spans="1:20" x14ac:dyDescent="0.25">
      <c r="A212" s="6" t="s">
        <v>19</v>
      </c>
      <c r="B212" s="6">
        <v>0</v>
      </c>
      <c r="C212" s="4">
        <f t="shared" ref="C212:L212" si="50">B90*VLOOKUP(C$203,$A$204:$B$213,2,0)*VLOOKUP($A212,$A$204:$B$213,2,0)</f>
        <v>0</v>
      </c>
      <c r="D212" s="4">
        <f t="shared" si="50"/>
        <v>0</v>
      </c>
      <c r="E212" s="4">
        <f t="shared" si="50"/>
        <v>0</v>
      </c>
      <c r="F212" s="4">
        <f t="shared" si="50"/>
        <v>0</v>
      </c>
      <c r="G212" s="4">
        <f t="shared" si="50"/>
        <v>0</v>
      </c>
      <c r="H212" s="4">
        <f t="shared" si="50"/>
        <v>0</v>
      </c>
      <c r="I212" s="4">
        <f t="shared" si="50"/>
        <v>0</v>
      </c>
      <c r="J212" s="4">
        <f t="shared" si="50"/>
        <v>0</v>
      </c>
      <c r="K212" s="4">
        <f t="shared" si="50"/>
        <v>0</v>
      </c>
      <c r="L212" s="4">
        <f t="shared" si="50"/>
        <v>0</v>
      </c>
    </row>
    <row r="213" spans="1:20" x14ac:dyDescent="0.25">
      <c r="A213" s="6" t="s">
        <v>20</v>
      </c>
      <c r="B213" s="6">
        <v>6.2029558938057713E-2</v>
      </c>
      <c r="C213" s="4">
        <f t="shared" ref="C213:L213" si="51">B91*VLOOKUP(C$203,$A$204:$B$213,2,0)*VLOOKUP($A213,$A$204:$B$213,2,0)</f>
        <v>0</v>
      </c>
      <c r="D213" s="4">
        <f t="shared" si="51"/>
        <v>0</v>
      </c>
      <c r="E213" s="4">
        <f t="shared" si="51"/>
        <v>8.2379599865521735E-2</v>
      </c>
      <c r="F213" s="4">
        <f t="shared" si="51"/>
        <v>0</v>
      </c>
      <c r="G213" s="4">
        <f t="shared" si="51"/>
        <v>1.7283358765248429</v>
      </c>
      <c r="H213" s="4">
        <f t="shared" si="51"/>
        <v>0</v>
      </c>
      <c r="I213" s="4">
        <f t="shared" si="51"/>
        <v>0</v>
      </c>
      <c r="J213" s="4">
        <f t="shared" si="51"/>
        <v>0</v>
      </c>
      <c r="K213" s="4">
        <f t="shared" si="51"/>
        <v>0</v>
      </c>
      <c r="L213" s="4">
        <f t="shared" si="51"/>
        <v>0.39543717474803786</v>
      </c>
    </row>
    <row r="214" spans="1:20" ht="15.75" thickBot="1" x14ac:dyDescent="0.3">
      <c r="B214">
        <f>SUM(B204:B213)</f>
        <v>1</v>
      </c>
    </row>
    <row r="215" spans="1:20" x14ac:dyDescent="0.25">
      <c r="A215" s="32" t="s">
        <v>45</v>
      </c>
      <c r="B215" s="14"/>
      <c r="C215" s="14"/>
      <c r="D215" s="15"/>
      <c r="H215" s="57" t="s">
        <v>46</v>
      </c>
      <c r="I215" s="57"/>
      <c r="J215" s="57"/>
      <c r="K215" s="57"/>
      <c r="L215" s="57"/>
      <c r="M215" s="57"/>
      <c r="Q215" s="32" t="s">
        <v>44</v>
      </c>
      <c r="R215" s="14"/>
      <c r="S215" s="14"/>
      <c r="T215" s="15"/>
    </row>
    <row r="216" spans="1:20" x14ac:dyDescent="0.25">
      <c r="A216" s="16" t="s">
        <v>27</v>
      </c>
      <c r="B216" s="12"/>
      <c r="C216" s="12"/>
      <c r="D216" s="17">
        <f>SUM(C204:L213)</f>
        <v>233.61133351223017</v>
      </c>
      <c r="H216" s="57"/>
      <c r="I216" s="57"/>
      <c r="J216" s="57"/>
      <c r="K216" s="57"/>
      <c r="L216" s="57"/>
      <c r="M216" s="57"/>
      <c r="Q216" s="33" t="s">
        <v>27</v>
      </c>
      <c r="R216" s="12"/>
      <c r="S216" s="12"/>
      <c r="T216" s="17">
        <v>146.0916759322034</v>
      </c>
    </row>
    <row r="217" spans="1:20" x14ac:dyDescent="0.25">
      <c r="A217" s="16" t="s">
        <v>28</v>
      </c>
      <c r="B217" s="12"/>
      <c r="C217" s="12"/>
      <c r="D217" s="17">
        <f>D216^0.5</f>
        <v>15.284349299601542</v>
      </c>
      <c r="H217" s="57"/>
      <c r="I217" s="57"/>
      <c r="J217" s="57"/>
      <c r="K217" s="57"/>
      <c r="L217" s="57"/>
      <c r="M217" s="57"/>
      <c r="Q217" s="33" t="s">
        <v>28</v>
      </c>
      <c r="R217" s="12"/>
      <c r="S217" s="12"/>
      <c r="T217" s="17">
        <v>12.086838955334988</v>
      </c>
    </row>
    <row r="218" spans="1:20" x14ac:dyDescent="0.25">
      <c r="A218" s="16" t="s">
        <v>29</v>
      </c>
      <c r="B218" s="12"/>
      <c r="C218" s="12"/>
      <c r="D218" s="17" cm="1">
        <f t="array" ref="D218">SUMPRODUCT(B204:B213,TRANSPOSE($B$63:$K$63))</f>
        <v>17.034166498827634</v>
      </c>
      <c r="H218" s="57"/>
      <c r="I218" s="57"/>
      <c r="J218" s="57"/>
      <c r="K218" s="57"/>
      <c r="L218" s="57"/>
      <c r="M218" s="57"/>
      <c r="Q218" s="33" t="s">
        <v>29</v>
      </c>
      <c r="R218" s="12"/>
      <c r="S218" s="12"/>
      <c r="T218" s="17">
        <v>7.8680000000000021</v>
      </c>
    </row>
    <row r="219" spans="1:20" ht="15.75" thickBot="1" x14ac:dyDescent="0.3">
      <c r="A219" s="28" t="s">
        <v>33</v>
      </c>
      <c r="B219" s="29">
        <f>(D218-B201)/D217</f>
        <v>1.0012965680669577</v>
      </c>
      <c r="C219" s="30"/>
      <c r="D219" s="31"/>
      <c r="H219" s="57"/>
      <c r="I219" s="57"/>
      <c r="J219" s="57"/>
      <c r="K219" s="57"/>
      <c r="L219" s="57"/>
      <c r="M219" s="57"/>
      <c r="Q219" s="28" t="s">
        <v>33</v>
      </c>
      <c r="R219" s="34">
        <f>(T218-B201)/T217</f>
        <v>0.50782508335570742</v>
      </c>
      <c r="S219" s="19"/>
      <c r="T219" s="20"/>
    </row>
    <row r="220" spans="1:20" x14ac:dyDescent="0.25">
      <c r="A220" s="27" t="s">
        <v>43</v>
      </c>
    </row>
  </sheetData>
  <mergeCells count="2">
    <mergeCell ref="A151:J151"/>
    <mergeCell ref="H215:M2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0"/>
  <sheetViews>
    <sheetView zoomScale="70" workbookViewId="0">
      <pane ySplit="1" topLeftCell="A77" activePane="bottomLeft" state="frozen"/>
      <selection pane="bottomLeft" activeCell="A93" sqref="A93"/>
    </sheetView>
  </sheetViews>
  <sheetFormatPr defaultRowHeight="15" x14ac:dyDescent="0.25"/>
  <cols>
    <col min="1" max="1" width="14.140625" customWidth="1"/>
    <col min="2" max="11" width="8.140625" bestFit="1" customWidth="1"/>
    <col min="13" max="13" width="8.85546875" customWidth="1"/>
    <col min="17" max="17" width="25.7109375" bestFit="1" customWidth="1"/>
  </cols>
  <sheetData>
    <row r="1" spans="1:11" s="46" customFormat="1" x14ac:dyDescent="0.25">
      <c r="A1" s="46" t="s">
        <v>0</v>
      </c>
      <c r="B1" s="46" t="s">
        <v>11</v>
      </c>
      <c r="C1" s="46" t="s">
        <v>12</v>
      </c>
      <c r="D1" s="46" t="s">
        <v>13</v>
      </c>
      <c r="E1" s="46" t="s">
        <v>14</v>
      </c>
      <c r="F1" s="46" t="s">
        <v>15</v>
      </c>
      <c r="G1" s="46" t="s">
        <v>16</v>
      </c>
      <c r="H1" s="46" t="s">
        <v>17</v>
      </c>
      <c r="I1" s="46" t="s">
        <v>18</v>
      </c>
      <c r="J1" s="46" t="s">
        <v>19</v>
      </c>
      <c r="K1" s="46" t="s">
        <v>20</v>
      </c>
    </row>
    <row r="2" spans="1:11" s="46" customFormat="1" x14ac:dyDescent="0.25">
      <c r="A2" s="47">
        <v>43466</v>
      </c>
      <c r="B2" s="48">
        <v>1.6</v>
      </c>
      <c r="C2" s="48">
        <v>6.6000000000000005</v>
      </c>
      <c r="D2" s="48">
        <v>2.9000000000000004</v>
      </c>
      <c r="E2" s="48">
        <v>0.4</v>
      </c>
      <c r="F2" s="48">
        <v>9.3000000000000007</v>
      </c>
      <c r="G2" s="48">
        <v>12.5</v>
      </c>
      <c r="H2" s="48">
        <v>8.7999999999999989</v>
      </c>
      <c r="I2" s="48">
        <v>12</v>
      </c>
      <c r="J2" s="48">
        <v>10.4</v>
      </c>
      <c r="K2" s="48">
        <v>2.2999999999999998</v>
      </c>
    </row>
    <row r="3" spans="1:11" s="46" customFormat="1" x14ac:dyDescent="0.25">
      <c r="A3" s="47">
        <v>43497</v>
      </c>
      <c r="B3" s="48">
        <v>-0.3</v>
      </c>
      <c r="C3" s="48">
        <v>0</v>
      </c>
      <c r="D3" s="48">
        <v>-0.6</v>
      </c>
      <c r="E3" s="48">
        <v>0.2</v>
      </c>
      <c r="F3" s="48">
        <v>3</v>
      </c>
      <c r="G3" s="48">
        <v>0.3</v>
      </c>
      <c r="H3" s="48">
        <v>2.1999999999999997</v>
      </c>
      <c r="I3" s="48">
        <v>4</v>
      </c>
      <c r="J3" s="48">
        <v>-0.4</v>
      </c>
      <c r="K3" s="48">
        <v>1.4000000000000001</v>
      </c>
    </row>
    <row r="4" spans="1:11" s="46" customFormat="1" x14ac:dyDescent="0.25">
      <c r="A4" s="47">
        <v>43525</v>
      </c>
      <c r="B4" s="48">
        <v>2</v>
      </c>
      <c r="C4" s="48">
        <v>1.5</v>
      </c>
      <c r="D4" s="48">
        <v>-1.6</v>
      </c>
      <c r="E4" s="48">
        <v>0.4</v>
      </c>
      <c r="F4" s="48">
        <v>3.6999999999999997</v>
      </c>
      <c r="G4" s="48">
        <v>2.1</v>
      </c>
      <c r="H4" s="48">
        <v>0.4</v>
      </c>
      <c r="I4" s="48">
        <v>-2.4</v>
      </c>
      <c r="J4" s="48">
        <v>2.1</v>
      </c>
      <c r="K4" s="48">
        <v>0.2</v>
      </c>
    </row>
    <row r="5" spans="1:11" s="46" customFormat="1" x14ac:dyDescent="0.25">
      <c r="A5" s="47">
        <v>43556</v>
      </c>
      <c r="B5" s="48">
        <v>0</v>
      </c>
      <c r="C5" s="48">
        <v>0.2</v>
      </c>
      <c r="D5" s="48">
        <v>-0.70000000000000007</v>
      </c>
      <c r="E5" s="48">
        <v>0.3</v>
      </c>
      <c r="F5" s="48">
        <v>5.7</v>
      </c>
      <c r="G5" s="48">
        <v>0.3</v>
      </c>
      <c r="H5" s="48">
        <v>2.7</v>
      </c>
      <c r="I5" s="48">
        <v>4.3999999999999995</v>
      </c>
      <c r="J5" s="48">
        <v>2.2999999999999998</v>
      </c>
      <c r="K5" s="48">
        <v>1.4000000000000001</v>
      </c>
    </row>
    <row r="6" spans="1:11" s="46" customFormat="1" x14ac:dyDescent="0.25">
      <c r="A6" s="47">
        <v>43586</v>
      </c>
      <c r="B6" s="48">
        <v>1.7999999999999998</v>
      </c>
      <c r="C6" s="48">
        <v>0.5</v>
      </c>
      <c r="D6" s="48">
        <v>1.7999999999999998</v>
      </c>
      <c r="E6" s="48">
        <v>0.3</v>
      </c>
      <c r="F6" s="48">
        <v>-8.2000000000000011</v>
      </c>
      <c r="G6" s="48">
        <v>-0.3</v>
      </c>
      <c r="H6" s="48">
        <v>-5.2</v>
      </c>
      <c r="I6" s="48">
        <v>-8.1</v>
      </c>
      <c r="J6" s="48">
        <v>-6.4</v>
      </c>
      <c r="K6" s="48">
        <v>-3.6999999999999997</v>
      </c>
    </row>
    <row r="7" spans="1:11" s="46" customFormat="1" x14ac:dyDescent="0.25">
      <c r="A7" s="47">
        <v>43617</v>
      </c>
      <c r="B7" s="48">
        <v>1.3</v>
      </c>
      <c r="C7" s="48">
        <v>3.5000000000000004</v>
      </c>
      <c r="D7" s="48">
        <v>8</v>
      </c>
      <c r="E7" s="48">
        <v>0.3</v>
      </c>
      <c r="F7" s="48">
        <v>7.3999999999999995</v>
      </c>
      <c r="G7" s="48">
        <v>0.8</v>
      </c>
      <c r="H7" s="48">
        <v>4</v>
      </c>
      <c r="I7" s="48">
        <v>6.2</v>
      </c>
      <c r="J7" s="48">
        <v>4.7</v>
      </c>
      <c r="K7" s="48">
        <v>-0.5</v>
      </c>
    </row>
    <row r="8" spans="1:11" s="46" customFormat="1" x14ac:dyDescent="0.25">
      <c r="A8" s="47">
        <v>43647</v>
      </c>
      <c r="B8" s="48">
        <v>0.2</v>
      </c>
      <c r="C8" s="48">
        <v>0.8</v>
      </c>
      <c r="D8" s="48">
        <v>0</v>
      </c>
      <c r="E8" s="48">
        <v>0.2</v>
      </c>
      <c r="F8" s="48">
        <v>2.6</v>
      </c>
      <c r="G8" s="48">
        <v>1.4000000000000001</v>
      </c>
      <c r="H8" s="48">
        <v>-0.1</v>
      </c>
      <c r="I8" s="48">
        <v>1.3</v>
      </c>
      <c r="J8" s="48">
        <v>-1.0999999999999999</v>
      </c>
      <c r="K8" s="48">
        <v>0.3</v>
      </c>
    </row>
    <row r="9" spans="1:11" s="46" customFormat="1" x14ac:dyDescent="0.25">
      <c r="A9" s="47">
        <v>43678</v>
      </c>
      <c r="B9" s="48">
        <v>2.8000000000000003</v>
      </c>
      <c r="C9" s="48">
        <v>1.6</v>
      </c>
      <c r="D9" s="48">
        <v>7.9</v>
      </c>
      <c r="E9" s="48">
        <v>0</v>
      </c>
      <c r="F9" s="48">
        <v>-1.9</v>
      </c>
      <c r="G9" s="48">
        <v>2.7</v>
      </c>
      <c r="H9" s="48">
        <v>-1.9</v>
      </c>
      <c r="I9" s="48">
        <v>-5.4</v>
      </c>
      <c r="J9" s="48">
        <v>-3.3000000000000003</v>
      </c>
      <c r="K9" s="48">
        <v>3.2</v>
      </c>
    </row>
    <row r="10" spans="1:11" s="46" customFormat="1" x14ac:dyDescent="0.25">
      <c r="A10" s="47">
        <v>43709</v>
      </c>
      <c r="B10" s="48">
        <v>-0.6</v>
      </c>
      <c r="C10" s="48">
        <v>-1.0999999999999999</v>
      </c>
      <c r="D10" s="48">
        <v>-3.4000000000000004</v>
      </c>
      <c r="E10" s="48">
        <v>0.2</v>
      </c>
      <c r="F10" s="48">
        <v>0.70000000000000007</v>
      </c>
      <c r="G10" s="48">
        <v>2.1</v>
      </c>
      <c r="H10" s="48">
        <v>3.2</v>
      </c>
      <c r="I10" s="48">
        <v>3.5999999999999996</v>
      </c>
      <c r="J10" s="48">
        <v>-0.3</v>
      </c>
      <c r="K10" s="48">
        <v>-2.6</v>
      </c>
    </row>
    <row r="11" spans="1:11" s="46" customFormat="1" x14ac:dyDescent="0.25">
      <c r="A11" s="47">
        <v>43739</v>
      </c>
      <c r="B11" s="48">
        <v>0.3</v>
      </c>
      <c r="C11" s="48">
        <v>0.6</v>
      </c>
      <c r="D11" s="48">
        <v>2.6</v>
      </c>
      <c r="E11" s="48">
        <v>0.3</v>
      </c>
      <c r="F11" s="48">
        <v>4.5999999999999996</v>
      </c>
      <c r="G11" s="48">
        <v>3.1</v>
      </c>
      <c r="H11" s="48">
        <v>3.2</v>
      </c>
      <c r="I11" s="48">
        <v>2.1</v>
      </c>
      <c r="J11" s="48">
        <v>5.3</v>
      </c>
      <c r="K11" s="48">
        <v>-1.2</v>
      </c>
    </row>
    <row r="12" spans="1:11" s="46" customFormat="1" x14ac:dyDescent="0.25">
      <c r="A12" s="47">
        <v>43770</v>
      </c>
      <c r="B12" s="48">
        <v>0</v>
      </c>
      <c r="C12" s="48">
        <v>-1</v>
      </c>
      <c r="D12" s="48">
        <v>-3.2</v>
      </c>
      <c r="E12" s="48">
        <v>0.1</v>
      </c>
      <c r="F12" s="48">
        <v>4.1000000000000005</v>
      </c>
      <c r="G12" s="48">
        <v>-1.2</v>
      </c>
      <c r="H12" s="48">
        <v>1.4000000000000001</v>
      </c>
      <c r="I12" s="48">
        <v>2.5</v>
      </c>
      <c r="J12" s="48">
        <v>0.5</v>
      </c>
      <c r="K12" s="48">
        <v>-1</v>
      </c>
    </row>
    <row r="13" spans="1:11" s="46" customFormat="1" x14ac:dyDescent="0.25">
      <c r="A13" s="47">
        <v>43800</v>
      </c>
      <c r="B13" s="48">
        <v>-0.3</v>
      </c>
      <c r="C13" s="48">
        <v>2.5</v>
      </c>
      <c r="D13" s="48">
        <v>3.6999999999999997</v>
      </c>
      <c r="E13" s="48">
        <v>0.2</v>
      </c>
      <c r="F13" s="48">
        <v>3.6999999999999997</v>
      </c>
      <c r="G13" s="48">
        <v>-2.6</v>
      </c>
      <c r="H13" s="48">
        <v>2.1</v>
      </c>
      <c r="I13" s="48">
        <v>2</v>
      </c>
      <c r="J13" s="48">
        <v>5.7</v>
      </c>
      <c r="K13" s="48">
        <v>-0.3</v>
      </c>
    </row>
    <row r="14" spans="1:11" s="46" customFormat="1" x14ac:dyDescent="0.25">
      <c r="A14" s="47">
        <v>43831</v>
      </c>
      <c r="B14" s="48">
        <v>2.4</v>
      </c>
      <c r="C14" s="48">
        <v>2</v>
      </c>
      <c r="D14" s="48">
        <v>4.5</v>
      </c>
      <c r="E14" s="48">
        <v>0.4</v>
      </c>
      <c r="F14" s="48">
        <v>3.3000000000000003</v>
      </c>
      <c r="G14" s="48">
        <v>3.3000000000000003</v>
      </c>
      <c r="H14" s="48">
        <v>-1.6</v>
      </c>
      <c r="I14" s="48">
        <v>-2.7</v>
      </c>
      <c r="J14" s="48">
        <v>-4.3</v>
      </c>
      <c r="K14" s="48">
        <v>-2.2999999999999998</v>
      </c>
    </row>
    <row r="15" spans="1:11" s="46" customFormat="1" x14ac:dyDescent="0.25">
      <c r="A15" s="47">
        <v>43862</v>
      </c>
      <c r="B15" s="48">
        <v>1.4000000000000001</v>
      </c>
      <c r="C15" s="48">
        <v>-1.6</v>
      </c>
      <c r="D15" s="48">
        <v>-0.6</v>
      </c>
      <c r="E15" s="48">
        <v>0.2</v>
      </c>
      <c r="F15" s="48">
        <v>-6.1</v>
      </c>
      <c r="G15" s="48">
        <v>-8</v>
      </c>
      <c r="H15" s="48">
        <v>-7.7</v>
      </c>
      <c r="I15" s="48">
        <v>-10.199999999999999</v>
      </c>
      <c r="J15" s="48">
        <v>-3.5000000000000004</v>
      </c>
      <c r="K15" s="48">
        <v>0.1</v>
      </c>
    </row>
    <row r="16" spans="1:11" s="46" customFormat="1" x14ac:dyDescent="0.25">
      <c r="A16" s="47">
        <v>43891</v>
      </c>
      <c r="B16" s="48">
        <v>-1.4000000000000001</v>
      </c>
      <c r="C16" s="48">
        <v>-15</v>
      </c>
      <c r="D16" s="48">
        <v>-0.2</v>
      </c>
      <c r="E16" s="48">
        <v>-1.6</v>
      </c>
      <c r="F16" s="48">
        <v>-7.5</v>
      </c>
      <c r="G16" s="48">
        <v>-25.2</v>
      </c>
      <c r="H16" s="48">
        <v>-14.799999999999999</v>
      </c>
      <c r="I16" s="48">
        <v>-25.4</v>
      </c>
      <c r="J16" s="48">
        <v>-17.2</v>
      </c>
      <c r="K16" s="48">
        <v>1.5</v>
      </c>
    </row>
    <row r="17" spans="1:11" s="46" customFormat="1" x14ac:dyDescent="0.25">
      <c r="A17" s="47">
        <v>43922</v>
      </c>
      <c r="B17" s="48">
        <v>2.7</v>
      </c>
      <c r="C17" s="48">
        <v>4.3</v>
      </c>
      <c r="D17" s="48">
        <v>7.3</v>
      </c>
      <c r="E17" s="48">
        <v>1.3</v>
      </c>
      <c r="F17" s="48">
        <v>15.2</v>
      </c>
      <c r="G17" s="48">
        <v>7.9</v>
      </c>
      <c r="H17" s="48">
        <v>6.9</v>
      </c>
      <c r="I17" s="48">
        <v>13.5</v>
      </c>
      <c r="J17" s="48">
        <v>8</v>
      </c>
      <c r="K17" s="48">
        <v>-1.5</v>
      </c>
    </row>
    <row r="18" spans="1:11" s="46" customFormat="1" x14ac:dyDescent="0.25">
      <c r="A18" s="47">
        <v>43952</v>
      </c>
      <c r="B18" s="48">
        <v>0.70000000000000007</v>
      </c>
      <c r="C18" s="48">
        <v>6.3</v>
      </c>
      <c r="D18" s="48">
        <v>2.6</v>
      </c>
      <c r="E18" s="48">
        <v>0.8</v>
      </c>
      <c r="F18" s="48">
        <v>6.6000000000000005</v>
      </c>
      <c r="G18" s="48">
        <v>0.70000000000000007</v>
      </c>
      <c r="H18" s="48">
        <v>5.4</v>
      </c>
      <c r="I18" s="48">
        <v>4.8</v>
      </c>
      <c r="J18" s="48">
        <v>3.3000000000000003</v>
      </c>
      <c r="K18" s="48">
        <v>-1.7999999999999998</v>
      </c>
    </row>
    <row r="19" spans="1:11" s="46" customFormat="1" x14ac:dyDescent="0.25">
      <c r="A19" s="47">
        <v>43983</v>
      </c>
      <c r="B19" s="48">
        <v>0.70000000000000007</v>
      </c>
      <c r="C19" s="48">
        <v>3</v>
      </c>
      <c r="D19" s="48">
        <v>2.7</v>
      </c>
      <c r="E19" s="48">
        <v>0.4</v>
      </c>
      <c r="F19" s="48">
        <v>6.1</v>
      </c>
      <c r="G19" s="48">
        <v>1.7999999999999998</v>
      </c>
      <c r="H19" s="48">
        <v>2.4</v>
      </c>
      <c r="I19" s="48">
        <v>1.6</v>
      </c>
      <c r="J19" s="48">
        <v>6</v>
      </c>
      <c r="K19" s="48">
        <v>-0.3</v>
      </c>
    </row>
    <row r="20" spans="1:11" s="46" customFormat="1" x14ac:dyDescent="0.25">
      <c r="A20" s="47">
        <v>44013</v>
      </c>
      <c r="B20" s="48">
        <v>1.5</v>
      </c>
      <c r="C20" s="48">
        <v>3.9</v>
      </c>
      <c r="D20" s="48">
        <v>10.8</v>
      </c>
      <c r="E20" s="48">
        <v>0.4</v>
      </c>
      <c r="F20" s="48">
        <v>7.5</v>
      </c>
      <c r="G20" s="48">
        <v>4.1000000000000005</v>
      </c>
      <c r="H20" s="48">
        <v>3.6999999999999997</v>
      </c>
      <c r="I20" s="48">
        <v>3.8</v>
      </c>
      <c r="J20" s="48">
        <v>9</v>
      </c>
      <c r="K20" s="48">
        <v>1.4000000000000001</v>
      </c>
    </row>
    <row r="21" spans="1:11" s="46" customFormat="1" x14ac:dyDescent="0.25">
      <c r="A21" s="47">
        <v>44044</v>
      </c>
      <c r="B21" s="48">
        <v>-0.89999999999999991</v>
      </c>
      <c r="C21" s="48">
        <v>0.70000000000000007</v>
      </c>
      <c r="D21" s="48">
        <v>-0.3</v>
      </c>
      <c r="E21" s="48">
        <v>0.1</v>
      </c>
      <c r="F21" s="48">
        <v>10.9</v>
      </c>
      <c r="G21" s="48">
        <v>1.4000000000000001</v>
      </c>
      <c r="H21" s="48">
        <v>5.0999999999999996</v>
      </c>
      <c r="I21" s="48">
        <v>4.5999999999999996</v>
      </c>
      <c r="J21" s="48">
        <v>2.7</v>
      </c>
      <c r="K21" s="48">
        <v>-0.5</v>
      </c>
    </row>
    <row r="22" spans="1:11" s="46" customFormat="1" x14ac:dyDescent="0.25">
      <c r="A22" s="47">
        <v>44075</v>
      </c>
      <c r="B22" s="48">
        <v>-0.1</v>
      </c>
      <c r="C22" s="48">
        <v>-2.1</v>
      </c>
      <c r="D22" s="48">
        <v>-4.2</v>
      </c>
      <c r="E22" s="48">
        <v>0</v>
      </c>
      <c r="F22" s="48">
        <v>-5.8000000000000007</v>
      </c>
      <c r="G22" s="48">
        <v>-3.8</v>
      </c>
      <c r="H22" s="48">
        <v>-1.7000000000000002</v>
      </c>
      <c r="I22" s="48">
        <v>-4.3</v>
      </c>
      <c r="J22" s="48">
        <v>-2.1</v>
      </c>
      <c r="K22" s="48">
        <v>-0.8</v>
      </c>
    </row>
    <row r="23" spans="1:11" s="46" customFormat="1" x14ac:dyDescent="0.25">
      <c r="A23" s="47">
        <v>44105</v>
      </c>
      <c r="B23" s="48">
        <v>-0.6</v>
      </c>
      <c r="C23" s="48">
        <v>-0.5</v>
      </c>
      <c r="D23" s="48">
        <v>-0.5</v>
      </c>
      <c r="E23" s="48">
        <v>0.1</v>
      </c>
      <c r="F23" s="48">
        <v>-3</v>
      </c>
      <c r="G23" s="48">
        <v>-2.1999999999999997</v>
      </c>
      <c r="H23" s="48">
        <v>-3.3000000000000003</v>
      </c>
      <c r="I23" s="48">
        <v>3.6999999999999997</v>
      </c>
      <c r="J23" s="48">
        <v>2.2999999999999998</v>
      </c>
      <c r="K23" s="48">
        <v>-0.6</v>
      </c>
    </row>
    <row r="24" spans="1:11" s="46" customFormat="1" x14ac:dyDescent="0.25">
      <c r="A24" s="47">
        <v>44136</v>
      </c>
      <c r="B24" s="48">
        <v>1.2</v>
      </c>
      <c r="C24" s="48">
        <v>4.2</v>
      </c>
      <c r="D24" s="48">
        <v>-5.4</v>
      </c>
      <c r="E24" s="48">
        <v>0.1</v>
      </c>
      <c r="F24" s="48">
        <v>11.200000000000001</v>
      </c>
      <c r="G24" s="48">
        <v>12.8</v>
      </c>
      <c r="H24" s="48">
        <v>14.2</v>
      </c>
      <c r="I24" s="48">
        <v>17.399999999999999</v>
      </c>
      <c r="J24" s="48">
        <v>8.6</v>
      </c>
      <c r="K24" s="48">
        <v>2.8000000000000003</v>
      </c>
    </row>
    <row r="25" spans="1:11" s="46" customFormat="1" x14ac:dyDescent="0.25">
      <c r="A25" s="47">
        <v>44166</v>
      </c>
      <c r="B25" s="48">
        <v>-0.2</v>
      </c>
      <c r="C25" s="48">
        <v>1.7999999999999998</v>
      </c>
      <c r="D25" s="48">
        <v>7.0000000000000009</v>
      </c>
      <c r="E25" s="48">
        <v>0.1</v>
      </c>
      <c r="F25" s="48">
        <v>4.7</v>
      </c>
      <c r="G25" s="48">
        <v>4.1000000000000005</v>
      </c>
      <c r="H25" s="48">
        <v>4.3999999999999995</v>
      </c>
      <c r="I25" s="48">
        <v>6.1</v>
      </c>
      <c r="J25" s="48">
        <v>5.4</v>
      </c>
      <c r="K25" s="48">
        <v>3.6999999999999997</v>
      </c>
    </row>
    <row r="26" spans="1:11" s="46" customFormat="1" x14ac:dyDescent="0.25">
      <c r="A26" s="47">
        <v>44197</v>
      </c>
      <c r="B26" s="48">
        <v>-0.4</v>
      </c>
      <c r="C26" s="48">
        <v>-1.0999999999999999</v>
      </c>
      <c r="D26" s="48">
        <v>-3.2</v>
      </c>
      <c r="E26" s="48">
        <v>0.2</v>
      </c>
      <c r="F26" s="48">
        <v>0.4</v>
      </c>
      <c r="G26" s="48">
        <v>-0.4</v>
      </c>
      <c r="H26" s="48">
        <v>0.5</v>
      </c>
      <c r="I26" s="48">
        <v>2.7</v>
      </c>
      <c r="J26" s="48">
        <v>3.8</v>
      </c>
      <c r="K26" s="48">
        <v>2.2999999999999998</v>
      </c>
    </row>
    <row r="27" spans="1:11" s="46" customFormat="1" x14ac:dyDescent="0.25">
      <c r="A27" s="47">
        <v>44228</v>
      </c>
      <c r="B27" s="48">
        <v>-1.7000000000000002</v>
      </c>
      <c r="C27" s="48">
        <v>-3.4000000000000004</v>
      </c>
      <c r="D27" s="48">
        <v>-6.3</v>
      </c>
      <c r="E27" s="48">
        <v>0</v>
      </c>
      <c r="F27" s="48">
        <v>-0.1</v>
      </c>
      <c r="G27" s="48">
        <v>4.1000000000000005</v>
      </c>
      <c r="H27" s="48">
        <v>2.6</v>
      </c>
      <c r="I27" s="48">
        <v>8.7999999999999989</v>
      </c>
      <c r="J27" s="48">
        <v>1.6</v>
      </c>
      <c r="K27" s="48">
        <v>4.2</v>
      </c>
    </row>
    <row r="28" spans="1:11" s="46" customFormat="1" x14ac:dyDescent="0.25">
      <c r="A28" s="47">
        <v>44256</v>
      </c>
      <c r="B28" s="48">
        <v>-1.3</v>
      </c>
      <c r="C28" s="48">
        <v>-0.70000000000000007</v>
      </c>
      <c r="D28" s="48">
        <v>-1.0999999999999999</v>
      </c>
      <c r="E28" s="48">
        <v>0</v>
      </c>
      <c r="F28" s="48">
        <v>1.6</v>
      </c>
      <c r="G28" s="48">
        <v>2.7</v>
      </c>
      <c r="H28" s="48">
        <v>2.5</v>
      </c>
      <c r="I28" s="48">
        <v>4.9000000000000004</v>
      </c>
      <c r="J28" s="48">
        <v>-0.8</v>
      </c>
      <c r="K28" s="48">
        <v>-1</v>
      </c>
    </row>
    <row r="29" spans="1:11" s="46" customFormat="1" x14ac:dyDescent="0.25">
      <c r="A29" s="47">
        <v>44287</v>
      </c>
      <c r="B29" s="48">
        <v>0.8</v>
      </c>
      <c r="C29" s="48">
        <v>2.4</v>
      </c>
      <c r="D29" s="48">
        <v>3.5999999999999996</v>
      </c>
      <c r="E29" s="48">
        <v>0.1</v>
      </c>
      <c r="F29" s="48">
        <v>6</v>
      </c>
      <c r="G29" s="48">
        <v>7.9</v>
      </c>
      <c r="H29" s="48">
        <v>3.1</v>
      </c>
      <c r="I29" s="48">
        <v>4.3999999999999995</v>
      </c>
      <c r="J29" s="48">
        <v>1.9</v>
      </c>
      <c r="K29" s="48">
        <v>4.3999999999999995</v>
      </c>
    </row>
    <row r="30" spans="1:11" s="46" customFormat="1" x14ac:dyDescent="0.25">
      <c r="A30" s="47">
        <v>44317</v>
      </c>
      <c r="B30" s="48">
        <v>0.2</v>
      </c>
      <c r="C30" s="48">
        <v>1</v>
      </c>
      <c r="D30" s="48">
        <v>7.7</v>
      </c>
      <c r="E30" s="48">
        <v>0.1</v>
      </c>
      <c r="F30" s="48">
        <v>-1.2</v>
      </c>
      <c r="G30" s="48">
        <v>1.2</v>
      </c>
      <c r="H30" s="48">
        <v>3.5000000000000004</v>
      </c>
      <c r="I30" s="48">
        <v>2.1999999999999997</v>
      </c>
      <c r="J30" s="48">
        <v>1.7000000000000002</v>
      </c>
      <c r="K30" s="48">
        <v>0.1</v>
      </c>
    </row>
    <row r="31" spans="1:11" s="46" customFormat="1" x14ac:dyDescent="0.25">
      <c r="A31" s="47">
        <v>44348</v>
      </c>
      <c r="B31" s="48">
        <v>0.89999999999999991</v>
      </c>
      <c r="C31" s="48">
        <v>0.89999999999999991</v>
      </c>
      <c r="D31" s="48">
        <v>-7.1</v>
      </c>
      <c r="E31" s="48">
        <v>0</v>
      </c>
      <c r="F31" s="48">
        <v>6.1</v>
      </c>
      <c r="G31" s="48">
        <v>0.6</v>
      </c>
      <c r="H31" s="48">
        <v>-2.4</v>
      </c>
      <c r="I31" s="48">
        <v>-1.4000000000000001</v>
      </c>
      <c r="J31" s="48">
        <v>0.8</v>
      </c>
      <c r="K31" s="48">
        <v>1.6</v>
      </c>
    </row>
    <row r="32" spans="1:11" s="46" customFormat="1" x14ac:dyDescent="0.25">
      <c r="A32" s="47">
        <v>44378</v>
      </c>
      <c r="B32" s="48">
        <v>1.2</v>
      </c>
      <c r="C32" s="48">
        <v>0.6</v>
      </c>
      <c r="D32" s="48">
        <v>2.5</v>
      </c>
      <c r="E32" s="48">
        <v>0.1</v>
      </c>
      <c r="F32" s="48">
        <v>3</v>
      </c>
      <c r="G32" s="48">
        <v>4.9000000000000004</v>
      </c>
      <c r="H32" s="48">
        <v>1.7000000000000002</v>
      </c>
      <c r="I32" s="48">
        <v>-1.3</v>
      </c>
      <c r="J32" s="48">
        <v>-5.4</v>
      </c>
      <c r="K32" s="48">
        <v>-0.4</v>
      </c>
    </row>
    <row r="33" spans="1:11" s="46" customFormat="1" x14ac:dyDescent="0.25">
      <c r="A33" s="47">
        <v>44409</v>
      </c>
      <c r="B33" s="48">
        <v>-0.2</v>
      </c>
      <c r="C33" s="48">
        <v>0.89999999999999991</v>
      </c>
      <c r="D33" s="48">
        <v>-0.1</v>
      </c>
      <c r="E33" s="48">
        <v>0.1</v>
      </c>
      <c r="F33" s="48">
        <v>4.2</v>
      </c>
      <c r="G33" s="48">
        <v>1.6</v>
      </c>
      <c r="H33" s="48">
        <v>1.4000000000000001</v>
      </c>
      <c r="I33" s="48">
        <v>2.1</v>
      </c>
      <c r="J33" s="48">
        <v>2.1999999999999997</v>
      </c>
      <c r="K33" s="48">
        <v>0.89999999999999991</v>
      </c>
    </row>
    <row r="34" spans="1:11" s="46" customFormat="1" x14ac:dyDescent="0.25">
      <c r="A34" s="47">
        <v>44440</v>
      </c>
      <c r="B34" s="48">
        <v>-1</v>
      </c>
      <c r="C34" s="48">
        <v>-2.6</v>
      </c>
      <c r="D34" s="48">
        <v>-3.2</v>
      </c>
      <c r="E34" s="48">
        <v>0</v>
      </c>
      <c r="F34" s="48">
        <v>-5.8000000000000007</v>
      </c>
      <c r="G34" s="48">
        <v>-6.5</v>
      </c>
      <c r="H34" s="48">
        <v>-3.2</v>
      </c>
      <c r="I34" s="48">
        <v>-2.9000000000000004</v>
      </c>
      <c r="J34" s="48">
        <v>-4.3</v>
      </c>
      <c r="K34" s="48">
        <v>-1.5</v>
      </c>
    </row>
    <row r="35" spans="1:11" s="46" customFormat="1" x14ac:dyDescent="0.25">
      <c r="A35" s="47">
        <v>44470</v>
      </c>
      <c r="B35" s="48">
        <v>0.1</v>
      </c>
      <c r="C35" s="48">
        <v>0.2</v>
      </c>
      <c r="D35" s="48">
        <v>1.5</v>
      </c>
      <c r="E35" s="48">
        <v>-0.2</v>
      </c>
      <c r="F35" s="48">
        <v>8</v>
      </c>
      <c r="G35" s="48">
        <v>7.3999999999999995</v>
      </c>
      <c r="H35" s="48">
        <v>3.2</v>
      </c>
      <c r="I35" s="48">
        <v>5</v>
      </c>
      <c r="J35" s="48">
        <v>2.1999999999999997</v>
      </c>
      <c r="K35" s="48">
        <v>-11.5</v>
      </c>
    </row>
    <row r="36" spans="1:11" s="46" customFormat="1" x14ac:dyDescent="0.25">
      <c r="A36" s="47">
        <v>44501</v>
      </c>
      <c r="B36" s="48">
        <v>0.2</v>
      </c>
      <c r="C36" s="48">
        <v>-1.9</v>
      </c>
      <c r="D36" s="48">
        <v>-0.70000000000000007</v>
      </c>
      <c r="E36" s="48">
        <v>0</v>
      </c>
      <c r="F36" s="48">
        <v>2</v>
      </c>
      <c r="G36" s="48">
        <v>-1.5</v>
      </c>
      <c r="H36" s="48">
        <v>-4.7</v>
      </c>
      <c r="I36" s="48">
        <v>-3</v>
      </c>
      <c r="J36" s="48">
        <v>-2.9000000000000004</v>
      </c>
      <c r="K36" s="48">
        <v>10.4</v>
      </c>
    </row>
    <row r="37" spans="1:11" s="46" customFormat="1" x14ac:dyDescent="0.25">
      <c r="A37" s="47">
        <v>44531</v>
      </c>
      <c r="B37" s="48">
        <v>-0.6</v>
      </c>
      <c r="C37" s="48">
        <v>1.7999999999999998</v>
      </c>
      <c r="D37" s="48">
        <v>3.3000000000000003</v>
      </c>
      <c r="E37" s="48">
        <v>-0.2</v>
      </c>
      <c r="F37" s="48">
        <v>1</v>
      </c>
      <c r="G37" s="48">
        <v>6.2</v>
      </c>
      <c r="H37" s="48">
        <v>2.4</v>
      </c>
      <c r="I37" s="48">
        <v>4.2</v>
      </c>
      <c r="J37" s="48">
        <v>0.5</v>
      </c>
      <c r="K37" s="48">
        <v>1.3</v>
      </c>
    </row>
    <row r="38" spans="1:11" s="46" customFormat="1" x14ac:dyDescent="0.25">
      <c r="A38" s="47">
        <v>44562</v>
      </c>
      <c r="B38" s="48">
        <v>-1.6</v>
      </c>
      <c r="C38" s="48">
        <v>-2.7</v>
      </c>
      <c r="D38" s="48">
        <v>-1.7000000000000002</v>
      </c>
      <c r="E38" s="48">
        <v>0.2</v>
      </c>
      <c r="F38" s="48">
        <v>-8.6</v>
      </c>
      <c r="G38" s="48">
        <v>-5.4</v>
      </c>
      <c r="H38" s="48">
        <v>-2.5</v>
      </c>
      <c r="I38" s="48">
        <v>-3.8</v>
      </c>
      <c r="J38" s="48">
        <v>1.4000000000000001</v>
      </c>
      <c r="K38" s="48">
        <v>-1.5</v>
      </c>
    </row>
    <row r="39" spans="1:11" s="46" customFormat="1" x14ac:dyDescent="0.25">
      <c r="A39" s="47">
        <v>44593</v>
      </c>
      <c r="B39" s="48">
        <v>-1.3</v>
      </c>
      <c r="C39" s="48">
        <v>-5.8999999999999995</v>
      </c>
      <c r="D39" s="48">
        <v>6.1</v>
      </c>
      <c r="E39" s="48">
        <v>-0.2</v>
      </c>
      <c r="F39" s="48">
        <v>-4.5</v>
      </c>
      <c r="G39" s="48">
        <v>-2.5</v>
      </c>
      <c r="H39" s="48">
        <v>-2.6</v>
      </c>
      <c r="I39" s="48">
        <v>1.6</v>
      </c>
      <c r="J39" s="48">
        <v>-3.6999999999999997</v>
      </c>
      <c r="K39" s="48">
        <v>0.2</v>
      </c>
    </row>
    <row r="40" spans="1:11" s="46" customFormat="1" x14ac:dyDescent="0.25">
      <c r="A40" s="47">
        <v>44621</v>
      </c>
      <c r="B40" s="48">
        <v>-2.7</v>
      </c>
      <c r="C40" s="48">
        <v>-1.0999999999999999</v>
      </c>
      <c r="D40" s="48">
        <v>1.3</v>
      </c>
      <c r="E40" s="48">
        <v>-0.1</v>
      </c>
      <c r="F40" s="48">
        <v>4.5</v>
      </c>
      <c r="G40" s="48">
        <v>4.5999999999999996</v>
      </c>
      <c r="H40" s="48">
        <v>0.6</v>
      </c>
      <c r="I40" s="48">
        <v>1.3</v>
      </c>
      <c r="J40" s="48">
        <v>-3.5000000000000004</v>
      </c>
      <c r="K40" s="48">
        <v>2.8000000000000003</v>
      </c>
    </row>
    <row r="41" spans="1:11" s="46" customFormat="1" x14ac:dyDescent="0.25">
      <c r="A41" s="47">
        <v>44652</v>
      </c>
      <c r="B41" s="48">
        <v>-4.1000000000000005</v>
      </c>
      <c r="C41" s="48">
        <v>-6.7</v>
      </c>
      <c r="D41" s="48">
        <v>-2.1</v>
      </c>
      <c r="E41" s="48">
        <v>-0.1</v>
      </c>
      <c r="F41" s="48">
        <v>-13.5</v>
      </c>
      <c r="G41" s="48">
        <v>-4.7</v>
      </c>
      <c r="H41" s="48">
        <v>-7.1</v>
      </c>
      <c r="I41" s="48">
        <v>-6</v>
      </c>
      <c r="J41" s="48">
        <v>-5.6000000000000005</v>
      </c>
      <c r="K41" s="48">
        <v>-1.0999999999999999</v>
      </c>
    </row>
    <row r="42" spans="1:11" s="46" customFormat="1" x14ac:dyDescent="0.25">
      <c r="A42" s="47">
        <v>44682</v>
      </c>
      <c r="B42" s="48">
        <v>0.89999999999999991</v>
      </c>
      <c r="C42" s="48">
        <v>0.8</v>
      </c>
      <c r="D42" s="48">
        <v>-3.3000000000000003</v>
      </c>
      <c r="E42" s="48">
        <v>-0.1</v>
      </c>
      <c r="F42" s="48">
        <v>-1.6</v>
      </c>
      <c r="G42" s="48">
        <v>-4.3999999999999995</v>
      </c>
      <c r="H42" s="48">
        <v>2</v>
      </c>
      <c r="I42" s="48">
        <v>1.9</v>
      </c>
      <c r="J42" s="48">
        <v>0.5</v>
      </c>
      <c r="K42" s="48">
        <v>0.3</v>
      </c>
    </row>
    <row r="43" spans="1:11" s="46" customFormat="1" x14ac:dyDescent="0.25">
      <c r="A43" s="47">
        <v>44713</v>
      </c>
      <c r="B43" s="48">
        <v>-1.7000000000000002</v>
      </c>
      <c r="C43" s="48">
        <v>-6.1</v>
      </c>
      <c r="D43" s="48">
        <v>-1.6</v>
      </c>
      <c r="E43" s="48">
        <v>-0.1</v>
      </c>
      <c r="F43" s="48">
        <v>-9.1</v>
      </c>
      <c r="G43" s="48">
        <v>-8.6999999999999993</v>
      </c>
      <c r="H43" s="48">
        <v>-11.200000000000001</v>
      </c>
      <c r="I43" s="48">
        <v>-10.7</v>
      </c>
      <c r="J43" s="48">
        <v>-4.5999999999999996</v>
      </c>
      <c r="K43" s="48">
        <v>-1.5</v>
      </c>
    </row>
    <row r="44" spans="1:11" s="46" customFormat="1" x14ac:dyDescent="0.25">
      <c r="A44" s="47">
        <v>44743</v>
      </c>
      <c r="B44" s="48">
        <v>2.4</v>
      </c>
      <c r="C44" s="48">
        <v>3.5000000000000004</v>
      </c>
      <c r="D44" s="48">
        <v>-2.6</v>
      </c>
      <c r="E44" s="48">
        <v>0.2</v>
      </c>
      <c r="F44" s="48">
        <v>12.8</v>
      </c>
      <c r="G44" s="48">
        <v>9</v>
      </c>
      <c r="H44" s="48">
        <v>7.5</v>
      </c>
      <c r="I44" s="48">
        <v>10.4</v>
      </c>
      <c r="J44" s="48">
        <v>-0.1</v>
      </c>
      <c r="K44" s="48">
        <v>-1.7000000000000002</v>
      </c>
    </row>
    <row r="45" spans="1:11" s="46" customFormat="1" x14ac:dyDescent="0.25">
      <c r="A45" s="47">
        <v>44774</v>
      </c>
      <c r="B45" s="48">
        <v>-2.8000000000000003</v>
      </c>
      <c r="C45" s="48">
        <v>-2.7</v>
      </c>
      <c r="D45" s="48">
        <v>-2.9000000000000004</v>
      </c>
      <c r="E45" s="48">
        <v>0.3</v>
      </c>
      <c r="F45" s="48">
        <v>-5.0999999999999996</v>
      </c>
      <c r="G45" s="48">
        <v>-6.6000000000000005</v>
      </c>
      <c r="H45" s="48">
        <v>-5.8000000000000007</v>
      </c>
      <c r="I45" s="48">
        <v>-2.7</v>
      </c>
      <c r="J45" s="48">
        <v>-0.5</v>
      </c>
      <c r="K45" s="48">
        <v>0.2</v>
      </c>
    </row>
    <row r="46" spans="1:11" s="46" customFormat="1" x14ac:dyDescent="0.25">
      <c r="A46" s="47">
        <v>44805</v>
      </c>
      <c r="B46" s="48">
        <v>-4.2</v>
      </c>
      <c r="C46" s="48">
        <v>-6.5</v>
      </c>
      <c r="D46" s="48">
        <v>-2.9000000000000004</v>
      </c>
      <c r="E46" s="48">
        <v>0</v>
      </c>
      <c r="F46" s="48">
        <v>-10.7</v>
      </c>
      <c r="G46" s="48">
        <v>-13.200000000000001</v>
      </c>
      <c r="H46" s="48">
        <v>-9.9</v>
      </c>
      <c r="I46" s="48">
        <v>-10.4</v>
      </c>
      <c r="J46" s="48">
        <v>-11.3</v>
      </c>
      <c r="K46" s="48">
        <v>-0.5</v>
      </c>
    </row>
    <row r="47" spans="1:11" s="46" customFormat="1" x14ac:dyDescent="0.25">
      <c r="A47" s="47">
        <v>44835</v>
      </c>
      <c r="B47" s="48">
        <v>-1.2</v>
      </c>
      <c r="C47" s="48">
        <v>-0.3</v>
      </c>
      <c r="D47" s="48">
        <v>-1.7999999999999998</v>
      </c>
      <c r="E47" s="48">
        <v>0</v>
      </c>
      <c r="F47" s="48">
        <v>4.2</v>
      </c>
      <c r="G47" s="48">
        <v>5.3</v>
      </c>
      <c r="H47" s="48">
        <v>6</v>
      </c>
      <c r="I47" s="48">
        <v>12.6</v>
      </c>
      <c r="J47" s="48">
        <v>-1.5</v>
      </c>
      <c r="K47" s="48">
        <v>-2.5</v>
      </c>
    </row>
    <row r="48" spans="1:11" s="46" customFormat="1" x14ac:dyDescent="0.25">
      <c r="A48" s="47">
        <v>44866</v>
      </c>
      <c r="B48" s="48">
        <v>3.6999999999999997</v>
      </c>
      <c r="C48" s="48">
        <v>10.100000000000001</v>
      </c>
      <c r="D48" s="48">
        <v>8.5</v>
      </c>
      <c r="E48" s="48">
        <v>0.5</v>
      </c>
      <c r="F48" s="48">
        <v>5.5</v>
      </c>
      <c r="G48" s="48">
        <v>6.7</v>
      </c>
      <c r="H48" s="48">
        <v>12.6</v>
      </c>
      <c r="I48" s="48">
        <v>5.6000000000000005</v>
      </c>
      <c r="J48" s="48">
        <v>14.299999999999999</v>
      </c>
      <c r="K48" s="48">
        <v>1.3</v>
      </c>
    </row>
    <row r="49" spans="1:11" s="46" customFormat="1" x14ac:dyDescent="0.25">
      <c r="A49" s="47">
        <v>44896</v>
      </c>
      <c r="B49" s="48">
        <v>-1</v>
      </c>
      <c r="C49" s="48">
        <v>-1.7000000000000002</v>
      </c>
      <c r="D49" s="48">
        <v>2.9000000000000004</v>
      </c>
      <c r="E49" s="48">
        <v>0</v>
      </c>
      <c r="F49" s="48">
        <v>-9.1999999999999993</v>
      </c>
      <c r="G49" s="48">
        <v>-3.8</v>
      </c>
      <c r="H49" s="48">
        <v>-3.5000000000000004</v>
      </c>
      <c r="I49" s="48">
        <v>-6.3</v>
      </c>
      <c r="J49" s="48">
        <v>-3.8</v>
      </c>
      <c r="K49" s="48">
        <v>-3.3000000000000003</v>
      </c>
    </row>
    <row r="50" spans="1:11" s="46" customFormat="1" x14ac:dyDescent="0.25">
      <c r="A50" s="47">
        <v>44927</v>
      </c>
      <c r="B50" s="48">
        <v>3.8</v>
      </c>
      <c r="C50" s="48">
        <v>4.7</v>
      </c>
      <c r="D50" s="48">
        <v>5.8000000000000007</v>
      </c>
      <c r="E50" s="48">
        <v>1.2</v>
      </c>
      <c r="F50" s="48">
        <v>10.9</v>
      </c>
      <c r="G50" s="48">
        <v>9.5</v>
      </c>
      <c r="H50" s="48">
        <v>10.4</v>
      </c>
      <c r="I50" s="48">
        <v>9.8000000000000007</v>
      </c>
      <c r="J50" s="48">
        <v>10.100000000000001</v>
      </c>
      <c r="K50" s="48">
        <v>3.8</v>
      </c>
    </row>
    <row r="51" spans="1:11" s="46" customFormat="1" x14ac:dyDescent="0.25">
      <c r="A51" s="47">
        <v>44958</v>
      </c>
      <c r="B51" s="48">
        <v>-2.9000000000000004</v>
      </c>
      <c r="C51" s="48">
        <v>-3</v>
      </c>
      <c r="D51" s="48">
        <v>-5.4</v>
      </c>
      <c r="E51" s="48">
        <v>-0.1</v>
      </c>
      <c r="F51" s="48">
        <v>-0.4</v>
      </c>
      <c r="G51" s="48">
        <v>-4.7</v>
      </c>
      <c r="H51" s="48">
        <v>-3.5000000000000004</v>
      </c>
      <c r="I51" s="48">
        <v>-2.2999999999999998</v>
      </c>
      <c r="J51" s="48">
        <v>-6.7</v>
      </c>
      <c r="K51" s="48">
        <v>0.1</v>
      </c>
    </row>
    <row r="52" spans="1:11" s="46" customFormat="1" x14ac:dyDescent="0.25">
      <c r="A52" s="47">
        <v>44986</v>
      </c>
      <c r="B52" s="48">
        <v>2.7</v>
      </c>
      <c r="C52" s="48">
        <v>1.6</v>
      </c>
      <c r="D52" s="48">
        <v>7.9</v>
      </c>
      <c r="E52" s="48">
        <v>0.4</v>
      </c>
      <c r="F52" s="48">
        <v>9.3000000000000007</v>
      </c>
      <c r="G52" s="48">
        <v>-3.2</v>
      </c>
      <c r="H52" s="48">
        <v>2.7</v>
      </c>
      <c r="I52" s="48">
        <v>-6.2</v>
      </c>
      <c r="J52" s="48">
        <v>2.5</v>
      </c>
      <c r="K52" s="48">
        <v>3.2</v>
      </c>
    </row>
    <row r="53" spans="1:11" s="46" customFormat="1" x14ac:dyDescent="0.25">
      <c r="A53" s="47">
        <v>45017</v>
      </c>
      <c r="B53" s="48">
        <v>0.6</v>
      </c>
      <c r="C53" s="48">
        <v>0.3</v>
      </c>
      <c r="D53" s="48">
        <v>0.89999999999999991</v>
      </c>
      <c r="E53" s="48">
        <v>0.4</v>
      </c>
      <c r="F53" s="48">
        <v>0.70000000000000007</v>
      </c>
      <c r="G53" s="48">
        <v>2.2999999999999998</v>
      </c>
      <c r="H53" s="48">
        <v>2.5</v>
      </c>
      <c r="I53" s="48">
        <v>-0.4</v>
      </c>
      <c r="J53" s="48">
        <v>-0.3</v>
      </c>
      <c r="K53" s="48">
        <v>1</v>
      </c>
    </row>
    <row r="54" spans="1:11" s="46" customFormat="1" x14ac:dyDescent="0.25">
      <c r="A54" s="47">
        <v>45047</v>
      </c>
      <c r="B54" s="48">
        <v>-1.2</v>
      </c>
      <c r="C54" s="48">
        <v>-1.2</v>
      </c>
      <c r="D54" s="48">
        <v>-1.3</v>
      </c>
      <c r="E54" s="48">
        <v>0.1</v>
      </c>
      <c r="F54" s="48">
        <v>7.9</v>
      </c>
      <c r="G54" s="48">
        <v>-3.9</v>
      </c>
      <c r="H54" s="48">
        <v>-3.6999999999999997</v>
      </c>
      <c r="I54" s="48">
        <v>-3.4000000000000004</v>
      </c>
      <c r="J54" s="48">
        <v>-3</v>
      </c>
      <c r="K54" s="48">
        <v>2.1</v>
      </c>
    </row>
    <row r="55" spans="1:11" s="46" customFormat="1" x14ac:dyDescent="0.25">
      <c r="A55" s="47">
        <v>45078</v>
      </c>
      <c r="B55" s="48">
        <v>-0.2</v>
      </c>
      <c r="C55" s="48">
        <v>2.5</v>
      </c>
      <c r="D55" s="48">
        <v>-2.1999999999999997</v>
      </c>
      <c r="E55" s="48">
        <v>0.2</v>
      </c>
      <c r="F55" s="48">
        <v>6.2</v>
      </c>
      <c r="G55" s="48">
        <v>2.6</v>
      </c>
      <c r="H55" s="48">
        <v>2.6</v>
      </c>
      <c r="I55" s="48">
        <v>8.9</v>
      </c>
      <c r="J55" s="48">
        <v>4.2</v>
      </c>
      <c r="K55" s="48">
        <v>1.0999999999999999</v>
      </c>
    </row>
    <row r="56" spans="1:11" s="46" customFormat="1" x14ac:dyDescent="0.25">
      <c r="A56" s="47">
        <v>45108</v>
      </c>
      <c r="B56" s="48">
        <v>-0.1</v>
      </c>
      <c r="C56" s="48">
        <v>1.7000000000000002</v>
      </c>
      <c r="D56" s="48">
        <v>2.2999999999999998</v>
      </c>
      <c r="E56" s="48">
        <v>0.5</v>
      </c>
      <c r="F56" s="48">
        <v>4</v>
      </c>
      <c r="G56" s="48">
        <v>3.9</v>
      </c>
      <c r="H56" s="48">
        <v>5</v>
      </c>
      <c r="I56" s="48">
        <v>6</v>
      </c>
      <c r="J56" s="48">
        <v>6.5</v>
      </c>
      <c r="K56" s="48">
        <v>1</v>
      </c>
    </row>
    <row r="57" spans="1:11" s="46" customFormat="1" x14ac:dyDescent="0.25">
      <c r="A57" s="47">
        <v>45139</v>
      </c>
      <c r="B57" s="48">
        <v>-0.70000000000000007</v>
      </c>
      <c r="C57" s="48">
        <v>-1.7999999999999998</v>
      </c>
      <c r="D57" s="48">
        <v>-1.3</v>
      </c>
      <c r="E57" s="48">
        <v>0.1</v>
      </c>
      <c r="F57" s="48">
        <v>-1.5</v>
      </c>
      <c r="G57" s="48">
        <v>-3.5000000000000004</v>
      </c>
      <c r="H57" s="48">
        <v>-4</v>
      </c>
      <c r="I57" s="48">
        <v>-3.4000000000000004</v>
      </c>
      <c r="J57" s="48">
        <v>-5.8999999999999995</v>
      </c>
      <c r="K57" s="48">
        <v>-0.70000000000000007</v>
      </c>
    </row>
    <row r="58" spans="1:11" s="46" customFormat="1" x14ac:dyDescent="0.25">
      <c r="A58" s="47">
        <v>45170</v>
      </c>
      <c r="B58" s="48">
        <v>-2.5</v>
      </c>
      <c r="C58" s="48">
        <v>-3.3000000000000003</v>
      </c>
      <c r="D58" s="48">
        <v>-4.8</v>
      </c>
      <c r="E58" s="48">
        <v>-0.1</v>
      </c>
      <c r="F58" s="48">
        <v>-5.2</v>
      </c>
      <c r="G58" s="48">
        <v>-7.6</v>
      </c>
      <c r="H58" s="48">
        <v>-3.8</v>
      </c>
      <c r="I58" s="48">
        <v>-5.3</v>
      </c>
      <c r="J58" s="48">
        <v>-3.3000000000000003</v>
      </c>
      <c r="K58" s="48">
        <v>0.4</v>
      </c>
    </row>
    <row r="59" spans="1:11" s="46" customFormat="1" x14ac:dyDescent="0.25">
      <c r="A59" s="47">
        <v>45200</v>
      </c>
      <c r="B59" s="48">
        <v>-1.5</v>
      </c>
      <c r="C59" s="48">
        <v>-1.2</v>
      </c>
      <c r="D59" s="48">
        <v>7.3999999999999995</v>
      </c>
      <c r="E59" s="48">
        <v>0.5</v>
      </c>
      <c r="F59" s="48">
        <v>-1.9</v>
      </c>
      <c r="G59" s="48">
        <v>-3.4000000000000004</v>
      </c>
      <c r="H59" s="48">
        <v>-3.5000000000000004</v>
      </c>
      <c r="I59" s="48">
        <v>-4.3</v>
      </c>
      <c r="J59" s="48">
        <v>-2.4</v>
      </c>
      <c r="K59" s="48">
        <v>-4.7</v>
      </c>
    </row>
    <row r="60" spans="1:11" s="46" customFormat="1" x14ac:dyDescent="0.25">
      <c r="A60" s="47">
        <v>45231</v>
      </c>
      <c r="B60" s="48">
        <v>4.5</v>
      </c>
      <c r="C60" s="48">
        <v>6.2</v>
      </c>
      <c r="D60" s="48">
        <v>2.5</v>
      </c>
      <c r="E60" s="48">
        <v>0.3</v>
      </c>
      <c r="F60" s="48">
        <v>10.8</v>
      </c>
      <c r="G60" s="48">
        <v>10.6</v>
      </c>
      <c r="H60" s="48">
        <v>8.7999999999999989</v>
      </c>
      <c r="I60" s="48">
        <v>8.6999999999999993</v>
      </c>
      <c r="J60" s="48">
        <v>7.1</v>
      </c>
      <c r="K60" s="48">
        <v>6.9</v>
      </c>
    </row>
    <row r="61" spans="1:11" s="46" customFormat="1" x14ac:dyDescent="0.25">
      <c r="A61" s="47">
        <v>45261</v>
      </c>
      <c r="B61" s="48">
        <v>3</v>
      </c>
      <c r="C61" s="48">
        <v>4.2</v>
      </c>
      <c r="D61" s="48">
        <v>0.8</v>
      </c>
      <c r="E61" s="48">
        <v>0.6</v>
      </c>
      <c r="F61" s="48">
        <v>5</v>
      </c>
      <c r="G61" s="48">
        <v>7.3999999999999995</v>
      </c>
      <c r="H61" s="48">
        <v>3.5999999999999996</v>
      </c>
      <c r="I61" s="48">
        <v>9.4</v>
      </c>
      <c r="J61" s="48">
        <v>-0.89999999999999991</v>
      </c>
      <c r="K61" s="48">
        <v>1.4000000000000001</v>
      </c>
    </row>
    <row r="62" spans="1:11" s="46" customFormat="1" x14ac:dyDescent="0.25">
      <c r="A62" s="46" t="s">
        <v>40</v>
      </c>
    </row>
    <row r="63" spans="1:11" s="46" customFormat="1" x14ac:dyDescent="0.25">
      <c r="A63" s="49" t="s">
        <v>21</v>
      </c>
      <c r="B63" s="50">
        <f>AVERAGE(B2:B61)*12</f>
        <v>1.2599999999999993</v>
      </c>
      <c r="C63" s="50">
        <f t="shared" ref="C63:K63" si="0">AVERAGE(C2:C61)*12</f>
        <v>2.4399999999999995</v>
      </c>
      <c r="D63" s="50">
        <f t="shared" si="0"/>
        <v>10.099999999999998</v>
      </c>
      <c r="E63" s="50">
        <f t="shared" si="0"/>
        <v>2.02</v>
      </c>
      <c r="F63" s="50">
        <f t="shared" si="0"/>
        <v>22.700000000000003</v>
      </c>
      <c r="G63" s="50">
        <f t="shared" si="0"/>
        <v>6.5200000000000031</v>
      </c>
      <c r="H63" s="50">
        <f t="shared" si="0"/>
        <v>9.52</v>
      </c>
      <c r="I63" s="50">
        <f t="shared" si="0"/>
        <v>14.360000000000003</v>
      </c>
      <c r="J63" s="50">
        <f t="shared" si="0"/>
        <v>5.6999999999999993</v>
      </c>
      <c r="K63" s="50">
        <f t="shared" si="0"/>
        <v>4.0600000000000014</v>
      </c>
    </row>
    <row r="64" spans="1:11" s="46" customFormat="1" x14ac:dyDescent="0.25">
      <c r="A64" s="49" t="s">
        <v>22</v>
      </c>
      <c r="B64" s="50">
        <f>_xlfn.STDEV.S(B2:B61)*(12^0.5)</f>
        <v>6.3933519496851074</v>
      </c>
      <c r="C64" s="50">
        <f t="shared" ref="C64:K64" si="1">_xlfn.STDEV.S(C2:C61)*(12^0.5)</f>
        <v>13.166361864454535</v>
      </c>
      <c r="D64" s="50">
        <f t="shared" si="1"/>
        <v>14.524783028806258</v>
      </c>
      <c r="E64" s="50">
        <f t="shared" si="1"/>
        <v>1.2795523581659856</v>
      </c>
      <c r="F64" s="50">
        <f t="shared" si="1"/>
        <v>22.166515440629379</v>
      </c>
      <c r="G64" s="50">
        <f t="shared" si="1"/>
        <v>22.07770867501841</v>
      </c>
      <c r="H64" s="50">
        <f t="shared" si="1"/>
        <v>18.909547404706633</v>
      </c>
      <c r="I64" s="50">
        <f t="shared" si="1"/>
        <v>24.494728592363685</v>
      </c>
      <c r="J64" s="50">
        <f t="shared" si="1"/>
        <v>18.728275550214061</v>
      </c>
      <c r="K64" s="50">
        <f t="shared" si="1"/>
        <v>10.137714448399507</v>
      </c>
    </row>
    <row r="65" spans="1:11" s="46" customFormat="1" x14ac:dyDescent="0.25"/>
    <row r="66" spans="1:11" s="46" customFormat="1" x14ac:dyDescent="0.25"/>
    <row r="67" spans="1:11" s="46" customFormat="1" x14ac:dyDescent="0.25">
      <c r="B67" s="51" t="s">
        <v>23</v>
      </c>
    </row>
    <row r="68" spans="1:11" s="46" customFormat="1" x14ac:dyDescent="0.25">
      <c r="A68" s="52"/>
      <c r="B68" s="52" t="s">
        <v>11</v>
      </c>
      <c r="C68" s="52" t="s">
        <v>12</v>
      </c>
      <c r="D68" s="52" t="s">
        <v>13</v>
      </c>
      <c r="E68" s="52" t="s">
        <v>14</v>
      </c>
      <c r="F68" s="52" t="s">
        <v>15</v>
      </c>
      <c r="G68" s="52" t="s">
        <v>16</v>
      </c>
      <c r="H68" s="52" t="s">
        <v>17</v>
      </c>
      <c r="I68" s="52" t="s">
        <v>18</v>
      </c>
      <c r="J68" s="52" t="s">
        <v>19</v>
      </c>
      <c r="K68" s="52" t="s">
        <v>20</v>
      </c>
    </row>
    <row r="69" spans="1:11" s="46" customFormat="1" x14ac:dyDescent="0.25">
      <c r="A69" s="49" t="s">
        <v>11</v>
      </c>
      <c r="B69" s="49">
        <v>1</v>
      </c>
      <c r="C69" s="49">
        <v>0.73974470516453938</v>
      </c>
      <c r="D69" s="49">
        <v>0.46798230987634787</v>
      </c>
      <c r="E69" s="49">
        <v>0.51041206587697363</v>
      </c>
      <c r="F69" s="49">
        <v>0.60481271546698023</v>
      </c>
      <c r="G69" s="49">
        <v>0.57818822807673398</v>
      </c>
      <c r="H69" s="49">
        <v>0.58533080190709874</v>
      </c>
      <c r="I69" s="49">
        <v>0.37280957170618334</v>
      </c>
      <c r="J69" s="49">
        <v>0.53926483740222053</v>
      </c>
      <c r="K69" s="49">
        <v>0.21705456547393603</v>
      </c>
    </row>
    <row r="70" spans="1:11" s="46" customFormat="1" x14ac:dyDescent="0.25">
      <c r="A70" s="49" t="s">
        <v>12</v>
      </c>
      <c r="B70" s="49">
        <v>0.73974470516453938</v>
      </c>
      <c r="C70" s="49">
        <v>1</v>
      </c>
      <c r="D70" s="49">
        <v>0.42564108190152317</v>
      </c>
      <c r="E70" s="49">
        <v>0.72528518106270512</v>
      </c>
      <c r="F70" s="49">
        <v>0.73093724548199879</v>
      </c>
      <c r="G70" s="49">
        <v>0.81810659594967827</v>
      </c>
      <c r="H70" s="49">
        <v>0.84069068197586172</v>
      </c>
      <c r="I70" s="49">
        <v>0.72330323491466086</v>
      </c>
      <c r="J70" s="49">
        <v>0.82046480813943112</v>
      </c>
      <c r="K70" s="49">
        <v>0.13414225609322999</v>
      </c>
    </row>
    <row r="71" spans="1:11" s="46" customFormat="1" x14ac:dyDescent="0.25">
      <c r="A71" s="49" t="s">
        <v>13</v>
      </c>
      <c r="B71" s="49">
        <v>0.46798230987634787</v>
      </c>
      <c r="C71" s="49">
        <v>0.42564108190152317</v>
      </c>
      <c r="D71" s="49">
        <v>1</v>
      </c>
      <c r="E71" s="49">
        <v>0.35806655116003644</v>
      </c>
      <c r="F71" s="49">
        <v>0.27857482533651262</v>
      </c>
      <c r="G71" s="49">
        <v>0.27326454018238511</v>
      </c>
      <c r="H71" s="49">
        <v>0.28935682366208759</v>
      </c>
      <c r="I71" s="49">
        <v>0.10523243568256323</v>
      </c>
      <c r="J71" s="49">
        <v>0.36094939794760267</v>
      </c>
      <c r="K71" s="49">
        <v>2.5200175053342475E-2</v>
      </c>
    </row>
    <row r="72" spans="1:11" s="46" customFormat="1" x14ac:dyDescent="0.25">
      <c r="A72" s="49" t="s">
        <v>14</v>
      </c>
      <c r="B72" s="49">
        <v>0.51041206587697363</v>
      </c>
      <c r="C72" s="49">
        <v>0.72528518106270512</v>
      </c>
      <c r="D72" s="49">
        <v>0.35806655116003644</v>
      </c>
      <c r="E72" s="49">
        <v>1</v>
      </c>
      <c r="F72" s="49">
        <v>0.48428084378845793</v>
      </c>
      <c r="G72" s="49">
        <v>0.56930071472353438</v>
      </c>
      <c r="H72" s="49">
        <v>0.55611938012071582</v>
      </c>
      <c r="I72" s="49">
        <v>0.5429843866642925</v>
      </c>
      <c r="J72" s="49">
        <v>0.64514657908512407</v>
      </c>
      <c r="K72" s="49">
        <v>1.4469528908759152E-2</v>
      </c>
    </row>
    <row r="73" spans="1:11" s="46" customFormat="1" x14ac:dyDescent="0.25">
      <c r="A73" s="49" t="s">
        <v>15</v>
      </c>
      <c r="B73" s="49">
        <v>0.60481271546698023</v>
      </c>
      <c r="C73" s="49">
        <v>0.73093724548199879</v>
      </c>
      <c r="D73" s="49">
        <v>0.27857482533651262</v>
      </c>
      <c r="E73" s="49">
        <v>0.48428084378845793</v>
      </c>
      <c r="F73" s="49">
        <v>1</v>
      </c>
      <c r="G73" s="49">
        <v>0.73258264086294234</v>
      </c>
      <c r="H73" s="49">
        <v>0.79892544430587975</v>
      </c>
      <c r="I73" s="49">
        <v>0.72665279938888394</v>
      </c>
      <c r="J73" s="49">
        <v>0.67954635588719803</v>
      </c>
      <c r="K73" s="49">
        <v>0.21375434414201155</v>
      </c>
    </row>
    <row r="74" spans="1:11" s="46" customFormat="1" x14ac:dyDescent="0.25">
      <c r="A74" s="49" t="s">
        <v>16</v>
      </c>
      <c r="B74" s="49">
        <v>0.57818822807673398</v>
      </c>
      <c r="C74" s="49">
        <v>0.81810659594967827</v>
      </c>
      <c r="D74" s="49">
        <v>0.27326454018238511</v>
      </c>
      <c r="E74" s="49">
        <v>0.56930071472353438</v>
      </c>
      <c r="F74" s="49">
        <v>0.73258264086294234</v>
      </c>
      <c r="G74" s="49">
        <v>1</v>
      </c>
      <c r="H74" s="49">
        <v>0.86869866147363406</v>
      </c>
      <c r="I74" s="49">
        <v>0.86665655660415042</v>
      </c>
      <c r="J74" s="49">
        <v>0.71642140416436828</v>
      </c>
      <c r="K74" s="49">
        <v>0.13509220306462733</v>
      </c>
    </row>
    <row r="75" spans="1:11" s="46" customFormat="1" x14ac:dyDescent="0.25">
      <c r="A75" s="49" t="s">
        <v>17</v>
      </c>
      <c r="B75" s="49">
        <v>0.58533080190709874</v>
      </c>
      <c r="C75" s="49">
        <v>0.84069068197586172</v>
      </c>
      <c r="D75" s="49">
        <v>0.28935682366208759</v>
      </c>
      <c r="E75" s="49">
        <v>0.55611938012071582</v>
      </c>
      <c r="F75" s="49">
        <v>0.79892544430587975</v>
      </c>
      <c r="G75" s="49">
        <v>0.86869866147363406</v>
      </c>
      <c r="H75" s="49">
        <v>1</v>
      </c>
      <c r="I75" s="49">
        <v>0.88932449929726609</v>
      </c>
      <c r="J75" s="49">
        <v>0.83738027548533311</v>
      </c>
      <c r="K75" s="49">
        <v>0.14903120058969094</v>
      </c>
    </row>
    <row r="76" spans="1:11" s="46" customFormat="1" x14ac:dyDescent="0.25">
      <c r="A76" s="49" t="s">
        <v>18</v>
      </c>
      <c r="B76" s="49">
        <v>0.37280957170618334</v>
      </c>
      <c r="C76" s="49">
        <v>0.72330323491466086</v>
      </c>
      <c r="D76" s="49">
        <v>0.10523243568256323</v>
      </c>
      <c r="E76" s="49">
        <v>0.5429843866642925</v>
      </c>
      <c r="F76" s="49">
        <v>0.72665279938888394</v>
      </c>
      <c r="G76" s="49">
        <v>0.86665655660415042</v>
      </c>
      <c r="H76" s="49">
        <v>0.88932449929726609</v>
      </c>
      <c r="I76" s="49">
        <v>1</v>
      </c>
      <c r="J76" s="49">
        <v>0.75975681009752583</v>
      </c>
      <c r="K76" s="49">
        <v>0.11260267323849017</v>
      </c>
    </row>
    <row r="77" spans="1:11" s="46" customFormat="1" x14ac:dyDescent="0.25">
      <c r="A77" s="49" t="s">
        <v>19</v>
      </c>
      <c r="B77" s="49">
        <v>0.53926483740222053</v>
      </c>
      <c r="C77" s="49">
        <v>0.82046480813943112</v>
      </c>
      <c r="D77" s="49">
        <v>0.36094939794760267</v>
      </c>
      <c r="E77" s="49">
        <v>0.64514657908512407</v>
      </c>
      <c r="F77" s="49">
        <v>0.67954635588719803</v>
      </c>
      <c r="G77" s="49">
        <v>0.71642140416436828</v>
      </c>
      <c r="H77" s="49">
        <v>0.83738027548533311</v>
      </c>
      <c r="I77" s="49">
        <v>0.75975681009752583</v>
      </c>
      <c r="J77" s="49">
        <v>1</v>
      </c>
      <c r="K77" s="49">
        <v>0.18713422341796887</v>
      </c>
    </row>
    <row r="78" spans="1:11" s="46" customFormat="1" x14ac:dyDescent="0.25">
      <c r="A78" s="49" t="s">
        <v>20</v>
      </c>
      <c r="B78" s="49">
        <v>0.21705456547393603</v>
      </c>
      <c r="C78" s="49">
        <v>0.13414225609322999</v>
      </c>
      <c r="D78" s="49">
        <v>2.5200175053342475E-2</v>
      </c>
      <c r="E78" s="49">
        <v>1.4469528908759152E-2</v>
      </c>
      <c r="F78" s="49">
        <v>0.21375434414201155</v>
      </c>
      <c r="G78" s="49">
        <v>0.13509220306462733</v>
      </c>
      <c r="H78" s="49">
        <v>0.14903120058969094</v>
      </c>
      <c r="I78" s="49">
        <v>0.11260267323849017</v>
      </c>
      <c r="J78" s="49">
        <v>0.18713422341796887</v>
      </c>
      <c r="K78" s="49">
        <v>1</v>
      </c>
    </row>
    <row r="79" spans="1:11" s="46" customFormat="1" x14ac:dyDescent="0.25"/>
    <row r="80" spans="1:11" s="46" customFormat="1" ht="15.75" thickBot="1" x14ac:dyDescent="0.3">
      <c r="B80" s="53" t="s">
        <v>24</v>
      </c>
    </row>
    <row r="81" spans="1:12" s="46" customFormat="1" x14ac:dyDescent="0.25">
      <c r="A81" s="52"/>
      <c r="B81" s="52" t="s">
        <v>11</v>
      </c>
      <c r="C81" s="52" t="s">
        <v>12</v>
      </c>
      <c r="D81" s="52" t="s">
        <v>13</v>
      </c>
      <c r="E81" s="52" t="s">
        <v>14</v>
      </c>
      <c r="F81" s="52" t="s">
        <v>15</v>
      </c>
      <c r="G81" s="52" t="s">
        <v>16</v>
      </c>
      <c r="H81" s="52" t="s">
        <v>17</v>
      </c>
      <c r="I81" s="52" t="s">
        <v>18</v>
      </c>
      <c r="J81" s="52" t="s">
        <v>19</v>
      </c>
      <c r="K81" s="52" t="s">
        <v>20</v>
      </c>
    </row>
    <row r="82" spans="1:12" s="46" customFormat="1" x14ac:dyDescent="0.25">
      <c r="A82" s="49" t="s">
        <v>11</v>
      </c>
      <c r="B82" s="49">
        <f t="shared" ref="B82:K82" si="2">B69*HLOOKUP(B$81,$B:$K,64,0)*HLOOKUP($A82,$B:$K,64,0)</f>
        <v>40.874949152542364</v>
      </c>
      <c r="C82" s="49">
        <f t="shared" si="2"/>
        <v>62.269627118644067</v>
      </c>
      <c r="D82" s="49">
        <f t="shared" si="2"/>
        <v>43.457796610169481</v>
      </c>
      <c r="E82" s="49">
        <f t="shared" si="2"/>
        <v>4.1754915254237268</v>
      </c>
      <c r="F82" s="49">
        <f t="shared" si="2"/>
        <v>85.713050847457581</v>
      </c>
      <c r="G82" s="49">
        <f t="shared" si="2"/>
        <v>81.611593220338989</v>
      </c>
      <c r="H82" s="49">
        <f t="shared" si="2"/>
        <v>70.76379661016945</v>
      </c>
      <c r="I82" s="49">
        <f t="shared" si="2"/>
        <v>58.383254237288106</v>
      </c>
      <c r="J82" s="49">
        <f t="shared" si="2"/>
        <v>64.569661016949155</v>
      </c>
      <c r="K82" s="49">
        <f t="shared" si="2"/>
        <v>14.068169491525417</v>
      </c>
    </row>
    <row r="83" spans="1:12" s="46" customFormat="1" x14ac:dyDescent="0.25">
      <c r="A83" s="49" t="s">
        <v>12</v>
      </c>
      <c r="B83" s="49">
        <f t="shared" ref="B83:K83" si="3">B70*HLOOKUP(B$81,$B:$K,64,0)*HLOOKUP($A83,$B:$K,64,0)</f>
        <v>62.26962711864406</v>
      </c>
      <c r="C83" s="49">
        <f t="shared" si="3"/>
        <v>173.35308474576269</v>
      </c>
      <c r="D83" s="49">
        <f t="shared" si="3"/>
        <v>81.398983050847448</v>
      </c>
      <c r="E83" s="49">
        <f t="shared" si="3"/>
        <v>12.218915254237279</v>
      </c>
      <c r="F83" s="49">
        <f t="shared" si="3"/>
        <v>213.32576271186434</v>
      </c>
      <c r="G83" s="49">
        <f t="shared" si="3"/>
        <v>237.80976271186447</v>
      </c>
      <c r="H83" s="49">
        <f t="shared" si="3"/>
        <v>209.30671186440682</v>
      </c>
      <c r="I83" s="49">
        <f t="shared" si="3"/>
        <v>233.26996610169479</v>
      </c>
      <c r="J83" s="49">
        <f t="shared" si="3"/>
        <v>202.31288135593223</v>
      </c>
      <c r="K83" s="49">
        <f t="shared" si="3"/>
        <v>17.904881355932201</v>
      </c>
    </row>
    <row r="84" spans="1:12" s="46" customFormat="1" x14ac:dyDescent="0.25">
      <c r="A84" s="49" t="s">
        <v>13</v>
      </c>
      <c r="B84" s="49">
        <f t="shared" ref="B84:K84" si="4">B71*HLOOKUP(B$81,$B:$K,64,0)*HLOOKUP($A84,$B:$K,64,0)</f>
        <v>43.457796610169481</v>
      </c>
      <c r="C84" s="49">
        <f t="shared" si="4"/>
        <v>81.398983050847448</v>
      </c>
      <c r="D84" s="49">
        <f t="shared" si="4"/>
        <v>210.96932203389829</v>
      </c>
      <c r="E84" s="49">
        <f t="shared" si="4"/>
        <v>6.6547457627118627</v>
      </c>
      <c r="F84" s="49">
        <f t="shared" si="4"/>
        <v>89.691016949152498</v>
      </c>
      <c r="G84" s="49">
        <f t="shared" si="4"/>
        <v>87.628813559322026</v>
      </c>
      <c r="H84" s="49">
        <f t="shared" si="4"/>
        <v>79.473898305084759</v>
      </c>
      <c r="I84" s="49">
        <f t="shared" si="4"/>
        <v>37.439661016949138</v>
      </c>
      <c r="J84" s="49">
        <f t="shared" si="4"/>
        <v>98.186949152542383</v>
      </c>
      <c r="K84" s="49">
        <f t="shared" si="4"/>
        <v>3.7106779661016911</v>
      </c>
    </row>
    <row r="85" spans="1:12" s="46" customFormat="1" x14ac:dyDescent="0.25">
      <c r="A85" s="49" t="s">
        <v>14</v>
      </c>
      <c r="B85" s="49">
        <f t="shared" ref="B85:K85" si="5">B72*HLOOKUP(B$81,$B:$K,64,0)*HLOOKUP($A85,$B:$K,64,0)</f>
        <v>4.1754915254237268</v>
      </c>
      <c r="C85" s="49">
        <f t="shared" si="5"/>
        <v>12.218915254237279</v>
      </c>
      <c r="D85" s="49">
        <f t="shared" si="5"/>
        <v>6.6547457627118627</v>
      </c>
      <c r="E85" s="49">
        <f t="shared" si="5"/>
        <v>1.6372542372881347</v>
      </c>
      <c r="F85" s="49">
        <f t="shared" si="5"/>
        <v>13.735762711864394</v>
      </c>
      <c r="G85" s="49">
        <f t="shared" si="5"/>
        <v>16.082508474576269</v>
      </c>
      <c r="H85" s="49">
        <f t="shared" si="5"/>
        <v>13.45572881355932</v>
      </c>
      <c r="I85" s="49">
        <f t="shared" si="5"/>
        <v>17.01837288135593</v>
      </c>
      <c r="J85" s="49">
        <f t="shared" si="5"/>
        <v>15.46016949152542</v>
      </c>
      <c r="K85" s="49">
        <f t="shared" si="5"/>
        <v>0.18769491525423698</v>
      </c>
    </row>
    <row r="86" spans="1:12" s="46" customFormat="1" x14ac:dyDescent="0.25">
      <c r="A86" s="49" t="s">
        <v>15</v>
      </c>
      <c r="B86" s="49">
        <f t="shared" ref="B86:K86" si="6">B73*HLOOKUP(B$81,$B:$K,64,0)*HLOOKUP($A86,$B:$K,64,0)</f>
        <v>85.713050847457566</v>
      </c>
      <c r="C86" s="49">
        <f t="shared" si="6"/>
        <v>213.32576271186431</v>
      </c>
      <c r="D86" s="49">
        <f t="shared" si="6"/>
        <v>89.691016949152498</v>
      </c>
      <c r="E86" s="49">
        <f t="shared" si="6"/>
        <v>13.735762711864393</v>
      </c>
      <c r="F86" s="49">
        <f t="shared" si="6"/>
        <v>491.35440677966068</v>
      </c>
      <c r="G86" s="49">
        <f t="shared" si="6"/>
        <v>358.51559322033893</v>
      </c>
      <c r="H86" s="49">
        <f t="shared" si="6"/>
        <v>334.87661016949141</v>
      </c>
      <c r="I86" s="49">
        <f t="shared" si="6"/>
        <v>394.5454237288132</v>
      </c>
      <c r="J86" s="49">
        <f t="shared" si="6"/>
        <v>282.10728813559297</v>
      </c>
      <c r="K86" s="49">
        <f t="shared" si="6"/>
        <v>48.034406779660969</v>
      </c>
    </row>
    <row r="87" spans="1:12" s="46" customFormat="1" x14ac:dyDescent="0.25">
      <c r="A87" s="49" t="s">
        <v>16</v>
      </c>
      <c r="B87" s="49">
        <f t="shared" ref="B87:K87" si="7">B74*HLOOKUP(B$81,$B:$K,64,0)*HLOOKUP($A87,$B:$K,64,0)</f>
        <v>81.611593220338975</v>
      </c>
      <c r="C87" s="49">
        <f t="shared" si="7"/>
        <v>237.80976271186444</v>
      </c>
      <c r="D87" s="49">
        <f t="shared" si="7"/>
        <v>87.628813559322026</v>
      </c>
      <c r="E87" s="49">
        <f t="shared" si="7"/>
        <v>16.082508474576269</v>
      </c>
      <c r="F87" s="49">
        <f t="shared" si="7"/>
        <v>358.51559322033893</v>
      </c>
      <c r="G87" s="49">
        <f t="shared" si="7"/>
        <v>487.42522033898319</v>
      </c>
      <c r="H87" s="49">
        <f t="shared" si="7"/>
        <v>362.66386440677979</v>
      </c>
      <c r="I87" s="49">
        <f t="shared" si="7"/>
        <v>468.67701694915223</v>
      </c>
      <c r="J87" s="49">
        <f t="shared" si="7"/>
        <v>296.2240677966102</v>
      </c>
      <c r="K87" s="49">
        <f t="shared" si="7"/>
        <v>30.235999999999994</v>
      </c>
    </row>
    <row r="88" spans="1:12" s="46" customFormat="1" x14ac:dyDescent="0.25">
      <c r="A88" s="49" t="s">
        <v>17</v>
      </c>
      <c r="B88" s="49">
        <f t="shared" ref="B88:K88" si="8">B75*HLOOKUP(B$81,$B:$K,64,0)*HLOOKUP($A88,$B:$K,64,0)</f>
        <v>70.763796610169464</v>
      </c>
      <c r="C88" s="49">
        <f t="shared" si="8"/>
        <v>209.30671186440682</v>
      </c>
      <c r="D88" s="49">
        <f t="shared" si="8"/>
        <v>79.473898305084774</v>
      </c>
      <c r="E88" s="49">
        <f t="shared" si="8"/>
        <v>13.455728813559322</v>
      </c>
      <c r="F88" s="49">
        <f t="shared" si="8"/>
        <v>334.87661016949136</v>
      </c>
      <c r="G88" s="49">
        <f t="shared" si="8"/>
        <v>362.66386440677979</v>
      </c>
      <c r="H88" s="49">
        <f t="shared" si="8"/>
        <v>357.57098305084736</v>
      </c>
      <c r="I88" s="49">
        <f t="shared" si="8"/>
        <v>411.92108474576258</v>
      </c>
      <c r="J88" s="49">
        <f t="shared" si="8"/>
        <v>296.55254237288142</v>
      </c>
      <c r="K88" s="49">
        <f t="shared" si="8"/>
        <v>28.56922033898304</v>
      </c>
    </row>
    <row r="89" spans="1:12" s="46" customFormat="1" x14ac:dyDescent="0.25">
      <c r="A89" s="49" t="s">
        <v>18</v>
      </c>
      <c r="B89" s="49">
        <f t="shared" ref="B89:K89" si="9">B76*HLOOKUP(B$81,$B:$K,64,0)*HLOOKUP($A89,$B:$K,64,0)</f>
        <v>58.383254237288106</v>
      </c>
      <c r="C89" s="49">
        <f t="shared" si="9"/>
        <v>233.26996610169479</v>
      </c>
      <c r="D89" s="49">
        <f t="shared" si="9"/>
        <v>37.439661016949138</v>
      </c>
      <c r="E89" s="49">
        <f t="shared" si="9"/>
        <v>17.01837288135593</v>
      </c>
      <c r="F89" s="49">
        <f t="shared" si="9"/>
        <v>394.5454237288132</v>
      </c>
      <c r="G89" s="49">
        <f t="shared" si="9"/>
        <v>468.67701694915223</v>
      </c>
      <c r="H89" s="49">
        <f t="shared" si="9"/>
        <v>411.92108474576253</v>
      </c>
      <c r="I89" s="49">
        <f t="shared" si="9"/>
        <v>599.99172881355901</v>
      </c>
      <c r="J89" s="49">
        <f t="shared" si="9"/>
        <v>348.53389830508473</v>
      </c>
      <c r="K89" s="49">
        <f t="shared" si="9"/>
        <v>27.961559322033882</v>
      </c>
    </row>
    <row r="90" spans="1:12" s="46" customFormat="1" x14ac:dyDescent="0.25">
      <c r="A90" s="49" t="s">
        <v>19</v>
      </c>
      <c r="B90" s="49">
        <f t="shared" ref="B90:K90" si="10">B77*HLOOKUP(B$81,$B:$K,64,0)*HLOOKUP($A90,$B:$K,64,0)</f>
        <v>64.569661016949155</v>
      </c>
      <c r="C90" s="49">
        <f t="shared" si="10"/>
        <v>202.31288135593221</v>
      </c>
      <c r="D90" s="49">
        <f t="shared" si="10"/>
        <v>98.186949152542383</v>
      </c>
      <c r="E90" s="49">
        <f t="shared" si="10"/>
        <v>15.46016949152542</v>
      </c>
      <c r="F90" s="49">
        <f t="shared" si="10"/>
        <v>282.10728813559297</v>
      </c>
      <c r="G90" s="49">
        <f t="shared" si="10"/>
        <v>296.2240677966102</v>
      </c>
      <c r="H90" s="49">
        <f t="shared" si="10"/>
        <v>296.55254237288142</v>
      </c>
      <c r="I90" s="49">
        <f t="shared" si="10"/>
        <v>348.53389830508473</v>
      </c>
      <c r="J90" s="49">
        <f t="shared" si="10"/>
        <v>350.74830508474577</v>
      </c>
      <c r="K90" s="49">
        <f t="shared" si="10"/>
        <v>35.529661016949149</v>
      </c>
    </row>
    <row r="91" spans="1:12" s="46" customFormat="1" x14ac:dyDescent="0.25">
      <c r="A91" s="49" t="s">
        <v>20</v>
      </c>
      <c r="B91" s="49">
        <f t="shared" ref="B91:K91" si="11">B78*HLOOKUP(B$81,$B:$K,64,0)*HLOOKUP($A91,$B:$K,64,0)</f>
        <v>14.068169491525415</v>
      </c>
      <c r="C91" s="49">
        <f t="shared" si="11"/>
        <v>17.904881355932201</v>
      </c>
      <c r="D91" s="49">
        <f t="shared" si="11"/>
        <v>3.7106779661016915</v>
      </c>
      <c r="E91" s="49">
        <f t="shared" si="11"/>
        <v>0.18769491525423698</v>
      </c>
      <c r="F91" s="49">
        <f t="shared" si="11"/>
        <v>48.034406779660969</v>
      </c>
      <c r="G91" s="49">
        <f t="shared" si="11"/>
        <v>30.23599999999999</v>
      </c>
      <c r="H91" s="49">
        <f t="shared" si="11"/>
        <v>28.56922033898304</v>
      </c>
      <c r="I91" s="49">
        <f t="shared" si="11"/>
        <v>27.961559322033882</v>
      </c>
      <c r="J91" s="49">
        <f t="shared" si="11"/>
        <v>35.529661016949142</v>
      </c>
      <c r="K91" s="49">
        <f t="shared" si="11"/>
        <v>102.77325423728811</v>
      </c>
    </row>
    <row r="92" spans="1:12" s="46" customFormat="1" x14ac:dyDescent="0.25"/>
    <row r="93" spans="1:12" x14ac:dyDescent="0.25">
      <c r="A93" s="26" t="s">
        <v>38</v>
      </c>
    </row>
    <row r="94" spans="1:12" x14ac:dyDescent="0.25">
      <c r="B94" s="7" t="s">
        <v>25</v>
      </c>
    </row>
    <row r="95" spans="1:12" x14ac:dyDescent="0.25">
      <c r="A95" s="5"/>
      <c r="B95" s="6" t="s">
        <v>26</v>
      </c>
      <c r="C95" s="5" t="s">
        <v>11</v>
      </c>
      <c r="D95" s="5" t="s">
        <v>12</v>
      </c>
      <c r="E95" s="5" t="s">
        <v>13</v>
      </c>
      <c r="F95" s="5" t="s">
        <v>14</v>
      </c>
      <c r="G95" s="5" t="s">
        <v>15</v>
      </c>
      <c r="H95" s="5" t="s">
        <v>16</v>
      </c>
      <c r="I95" s="5" t="s">
        <v>17</v>
      </c>
      <c r="J95" s="5" t="s">
        <v>18</v>
      </c>
      <c r="K95" s="5" t="s">
        <v>19</v>
      </c>
      <c r="L95" s="5" t="s">
        <v>20</v>
      </c>
    </row>
    <row r="96" spans="1:12" x14ac:dyDescent="0.25">
      <c r="A96" s="6" t="s">
        <v>11</v>
      </c>
      <c r="B96" s="6">
        <v>0.1</v>
      </c>
      <c r="C96" s="4">
        <f>B82*VLOOKUP(C$95,$A$96:$B$105,2,0)*VLOOKUP($A96,$A$96:$B$105,2,0)</f>
        <v>0.40874949152542367</v>
      </c>
      <c r="D96" s="4">
        <f t="shared" ref="D96:L96" si="12">C82*VLOOKUP(D$95,$A$96:$B$105,2,0)*VLOOKUP($A96,$A$96:$B$105,2,0)</f>
        <v>0.62269627118644078</v>
      </c>
      <c r="E96" s="4">
        <f t="shared" si="12"/>
        <v>0.43457796610169486</v>
      </c>
      <c r="F96" s="4">
        <f t="shared" si="12"/>
        <v>4.1754915254237274E-2</v>
      </c>
      <c r="G96" s="4">
        <f t="shared" si="12"/>
        <v>0.85713050847457584</v>
      </c>
      <c r="H96" s="4">
        <f t="shared" si="12"/>
        <v>0.81611593220338996</v>
      </c>
      <c r="I96" s="4">
        <f t="shared" si="12"/>
        <v>0.7076379661016946</v>
      </c>
      <c r="J96" s="4">
        <f t="shared" si="12"/>
        <v>0.58383254237288118</v>
      </c>
      <c r="K96" s="4">
        <f t="shared" si="12"/>
        <v>0.64569661016949165</v>
      </c>
      <c r="L96" s="4">
        <f t="shared" si="12"/>
        <v>0.14068169491525417</v>
      </c>
    </row>
    <row r="97" spans="1:12" x14ac:dyDescent="0.25">
      <c r="A97" s="6" t="s">
        <v>12</v>
      </c>
      <c r="B97" s="6">
        <v>0.1</v>
      </c>
      <c r="C97" s="4">
        <f t="shared" ref="C97:L105" si="13">B83*VLOOKUP(C$95,$A$96:$B$105,2,0)*VLOOKUP($A97,$A$96:$B$105,2,0)</f>
        <v>0.62269627118644066</v>
      </c>
      <c r="D97" s="4">
        <f t="shared" si="13"/>
        <v>1.733530847457627</v>
      </c>
      <c r="E97" s="4">
        <f t="shared" si="13"/>
        <v>0.81398983050847462</v>
      </c>
      <c r="F97" s="4">
        <f t="shared" si="13"/>
        <v>0.12218915254237279</v>
      </c>
      <c r="G97" s="4">
        <f t="shared" si="13"/>
        <v>2.1332576271186436</v>
      </c>
      <c r="H97" s="4">
        <f t="shared" si="13"/>
        <v>2.3780976271186449</v>
      </c>
      <c r="I97" s="4">
        <f t="shared" si="13"/>
        <v>2.0930671186440684</v>
      </c>
      <c r="J97" s="4">
        <f t="shared" si="13"/>
        <v>2.3326996610169481</v>
      </c>
      <c r="K97" s="4">
        <f t="shared" si="13"/>
        <v>2.0231288135593224</v>
      </c>
      <c r="L97" s="4">
        <f t="shared" si="13"/>
        <v>0.17904881355932201</v>
      </c>
    </row>
    <row r="98" spans="1:12" x14ac:dyDescent="0.25">
      <c r="A98" s="6" t="s">
        <v>13</v>
      </c>
      <c r="B98" s="6">
        <v>0.1</v>
      </c>
      <c r="C98" s="4">
        <f t="shared" si="13"/>
        <v>0.43457796610169486</v>
      </c>
      <c r="D98" s="4">
        <f t="shared" si="13"/>
        <v>0.81398983050847462</v>
      </c>
      <c r="E98" s="4">
        <f t="shared" si="13"/>
        <v>2.1096932203389831</v>
      </c>
      <c r="F98" s="4">
        <f t="shared" si="13"/>
        <v>6.6547457627118639E-2</v>
      </c>
      <c r="G98" s="4">
        <f t="shared" si="13"/>
        <v>0.89691016949152513</v>
      </c>
      <c r="H98" s="4">
        <f t="shared" si="13"/>
        <v>0.87628813559322039</v>
      </c>
      <c r="I98" s="4">
        <f t="shared" si="13"/>
        <v>0.79473898305084767</v>
      </c>
      <c r="J98" s="4">
        <f t="shared" si="13"/>
        <v>0.37439661016949144</v>
      </c>
      <c r="K98" s="4">
        <f t="shared" si="13"/>
        <v>0.98186949152542402</v>
      </c>
      <c r="L98" s="4">
        <f t="shared" si="13"/>
        <v>3.7106779661016914E-2</v>
      </c>
    </row>
    <row r="99" spans="1:12" x14ac:dyDescent="0.25">
      <c r="A99" s="6" t="s">
        <v>14</v>
      </c>
      <c r="B99" s="6">
        <v>0.1</v>
      </c>
      <c r="C99" s="4">
        <f t="shared" si="13"/>
        <v>4.1754915254237274E-2</v>
      </c>
      <c r="D99" s="4">
        <f t="shared" si="13"/>
        <v>0.12218915254237279</v>
      </c>
      <c r="E99" s="4">
        <f t="shared" si="13"/>
        <v>6.6547457627118639E-2</v>
      </c>
      <c r="F99" s="4">
        <f t="shared" si="13"/>
        <v>1.6372542372881351E-2</v>
      </c>
      <c r="G99" s="4">
        <f t="shared" si="13"/>
        <v>0.13735762711864394</v>
      </c>
      <c r="H99" s="4">
        <f t="shared" si="13"/>
        <v>0.16082508474576271</v>
      </c>
      <c r="I99" s="4">
        <f t="shared" si="13"/>
        <v>0.1345572881355932</v>
      </c>
      <c r="J99" s="4">
        <f t="shared" si="13"/>
        <v>0.17018372881355931</v>
      </c>
      <c r="K99" s="4">
        <f t="shared" si="13"/>
        <v>0.15460169491525422</v>
      </c>
      <c r="L99" s="4">
        <f t="shared" si="13"/>
        <v>1.8769491525423702E-3</v>
      </c>
    </row>
    <row r="100" spans="1:12" x14ac:dyDescent="0.25">
      <c r="A100" s="6" t="s">
        <v>15</v>
      </c>
      <c r="B100" s="6">
        <v>0.1</v>
      </c>
      <c r="C100" s="4">
        <f t="shared" si="13"/>
        <v>0.85713050847457584</v>
      </c>
      <c r="D100" s="4">
        <f t="shared" si="13"/>
        <v>2.1332576271186432</v>
      </c>
      <c r="E100" s="4">
        <f t="shared" si="13"/>
        <v>0.89691016949152513</v>
      </c>
      <c r="F100" s="4">
        <f t="shared" si="13"/>
        <v>0.13735762711864394</v>
      </c>
      <c r="G100" s="4">
        <f t="shared" si="13"/>
        <v>4.9135440677966074</v>
      </c>
      <c r="H100" s="4">
        <f t="shared" si="13"/>
        <v>3.5851559322033895</v>
      </c>
      <c r="I100" s="4">
        <f t="shared" si="13"/>
        <v>3.3487661016949142</v>
      </c>
      <c r="J100" s="4">
        <f t="shared" si="13"/>
        <v>3.945454237288132</v>
      </c>
      <c r="K100" s="4">
        <f t="shared" si="13"/>
        <v>2.82107288135593</v>
      </c>
      <c r="L100" s="4">
        <f t="shared" si="13"/>
        <v>0.48034406779660976</v>
      </c>
    </row>
    <row r="101" spans="1:12" x14ac:dyDescent="0.25">
      <c r="A101" s="6" t="s">
        <v>16</v>
      </c>
      <c r="B101" s="6">
        <v>0.1</v>
      </c>
      <c r="C101" s="4">
        <f t="shared" si="13"/>
        <v>0.81611593220338985</v>
      </c>
      <c r="D101" s="4">
        <f t="shared" si="13"/>
        <v>2.3780976271186449</v>
      </c>
      <c r="E101" s="4">
        <f t="shared" si="13"/>
        <v>0.87628813559322039</v>
      </c>
      <c r="F101" s="4">
        <f t="shared" si="13"/>
        <v>0.16082508474576271</v>
      </c>
      <c r="G101" s="4">
        <f t="shared" si="13"/>
        <v>3.5851559322033895</v>
      </c>
      <c r="H101" s="4">
        <f t="shared" si="13"/>
        <v>4.8742522033898332</v>
      </c>
      <c r="I101" s="4">
        <f t="shared" si="13"/>
        <v>3.6266386440677985</v>
      </c>
      <c r="J101" s="4">
        <f t="shared" si="13"/>
        <v>4.6867701694915231</v>
      </c>
      <c r="K101" s="4">
        <f t="shared" si="13"/>
        <v>2.9622406779661024</v>
      </c>
      <c r="L101" s="4">
        <f t="shared" si="13"/>
        <v>0.30235999999999996</v>
      </c>
    </row>
    <row r="102" spans="1:12" x14ac:dyDescent="0.25">
      <c r="A102" s="6" t="s">
        <v>17</v>
      </c>
      <c r="B102" s="6">
        <v>0.1</v>
      </c>
      <c r="C102" s="4">
        <f t="shared" si="13"/>
        <v>0.70763796610169472</v>
      </c>
      <c r="D102" s="4">
        <f t="shared" si="13"/>
        <v>2.0930671186440684</v>
      </c>
      <c r="E102" s="4">
        <f t="shared" si="13"/>
        <v>0.79473898305084778</v>
      </c>
      <c r="F102" s="4">
        <f t="shared" si="13"/>
        <v>0.13455728813559323</v>
      </c>
      <c r="G102" s="4">
        <f t="shared" si="13"/>
        <v>3.3487661016949142</v>
      </c>
      <c r="H102" s="4">
        <f t="shared" si="13"/>
        <v>3.6266386440677985</v>
      </c>
      <c r="I102" s="4">
        <f t="shared" si="13"/>
        <v>3.5757098305084742</v>
      </c>
      <c r="J102" s="4">
        <f t="shared" si="13"/>
        <v>4.1192108474576257</v>
      </c>
      <c r="K102" s="4">
        <f t="shared" si="13"/>
        <v>2.9655254237288147</v>
      </c>
      <c r="L102" s="4">
        <f t="shared" si="13"/>
        <v>0.28569220338983042</v>
      </c>
    </row>
    <row r="103" spans="1:12" x14ac:dyDescent="0.25">
      <c r="A103" s="6" t="s">
        <v>18</v>
      </c>
      <c r="B103" s="6">
        <v>0.1</v>
      </c>
      <c r="C103" s="4">
        <f t="shared" si="13"/>
        <v>0.58383254237288118</v>
      </c>
      <c r="D103" s="4">
        <f t="shared" si="13"/>
        <v>2.3326996610169481</v>
      </c>
      <c r="E103" s="4">
        <f t="shared" si="13"/>
        <v>0.37439661016949144</v>
      </c>
      <c r="F103" s="4">
        <f t="shared" si="13"/>
        <v>0.17018372881355931</v>
      </c>
      <c r="G103" s="4">
        <f t="shared" si="13"/>
        <v>3.945454237288132</v>
      </c>
      <c r="H103" s="4">
        <f t="shared" si="13"/>
        <v>4.6867701694915231</v>
      </c>
      <c r="I103" s="4">
        <f t="shared" si="13"/>
        <v>4.1192108474576257</v>
      </c>
      <c r="J103" s="4">
        <f t="shared" si="13"/>
        <v>5.9999172881355909</v>
      </c>
      <c r="K103" s="4">
        <f t="shared" si="13"/>
        <v>3.4853389830508479</v>
      </c>
      <c r="L103" s="4">
        <f t="shared" si="13"/>
        <v>0.27961559322033885</v>
      </c>
    </row>
    <row r="104" spans="1:12" x14ac:dyDescent="0.25">
      <c r="A104" s="6" t="s">
        <v>19</v>
      </c>
      <c r="B104" s="6">
        <v>0.1</v>
      </c>
      <c r="C104" s="4">
        <f t="shared" si="13"/>
        <v>0.64569661016949165</v>
      </c>
      <c r="D104" s="4">
        <f t="shared" si="13"/>
        <v>2.0231288135593224</v>
      </c>
      <c r="E104" s="4">
        <f t="shared" si="13"/>
        <v>0.98186949152542402</v>
      </c>
      <c r="F104" s="4">
        <f t="shared" si="13"/>
        <v>0.15460169491525422</v>
      </c>
      <c r="G104" s="4">
        <f t="shared" si="13"/>
        <v>2.82107288135593</v>
      </c>
      <c r="H104" s="4">
        <f t="shared" si="13"/>
        <v>2.9622406779661024</v>
      </c>
      <c r="I104" s="4">
        <f t="shared" si="13"/>
        <v>2.9655254237288147</v>
      </c>
      <c r="J104" s="4">
        <f t="shared" si="13"/>
        <v>3.4853389830508479</v>
      </c>
      <c r="K104" s="4">
        <f t="shared" si="13"/>
        <v>3.5074830508474579</v>
      </c>
      <c r="L104" s="4">
        <f t="shared" si="13"/>
        <v>0.35529661016949154</v>
      </c>
    </row>
    <row r="105" spans="1:12" x14ac:dyDescent="0.25">
      <c r="A105" s="6" t="s">
        <v>20</v>
      </c>
      <c r="B105" s="6">
        <v>0.1</v>
      </c>
      <c r="C105" s="4">
        <f t="shared" si="13"/>
        <v>0.14068169491525415</v>
      </c>
      <c r="D105" s="4">
        <f t="shared" si="13"/>
        <v>0.17904881355932201</v>
      </c>
      <c r="E105" s="4">
        <f t="shared" si="13"/>
        <v>3.7106779661016921E-2</v>
      </c>
      <c r="F105" s="4">
        <f t="shared" si="13"/>
        <v>1.8769491525423702E-3</v>
      </c>
      <c r="G105" s="4">
        <f t="shared" si="13"/>
        <v>0.48034406779660976</v>
      </c>
      <c r="H105" s="4">
        <f t="shared" si="13"/>
        <v>0.30235999999999996</v>
      </c>
      <c r="I105" s="4">
        <f t="shared" si="13"/>
        <v>0.28569220338983042</v>
      </c>
      <c r="J105" s="4">
        <f t="shared" si="13"/>
        <v>0.27961559322033885</v>
      </c>
      <c r="K105" s="4">
        <f t="shared" si="13"/>
        <v>0.35529661016949143</v>
      </c>
      <c r="L105" s="4">
        <f t="shared" si="13"/>
        <v>1.0277325423728811</v>
      </c>
    </row>
    <row r="106" spans="1:12" ht="15.75" thickBot="1" x14ac:dyDescent="0.3">
      <c r="B106" s="6">
        <f>SUM(B96:B105)</f>
        <v>0.99999999999999989</v>
      </c>
    </row>
    <row r="107" spans="1:12" x14ac:dyDescent="0.25">
      <c r="A107" s="13" t="s">
        <v>27</v>
      </c>
      <c r="B107" s="14"/>
      <c r="C107" s="14"/>
      <c r="D107" s="15">
        <f>SUM(C96:L105)</f>
        <v>146.0916759322034</v>
      </c>
    </row>
    <row r="108" spans="1:12" x14ac:dyDescent="0.25">
      <c r="A108" s="16" t="s">
        <v>28</v>
      </c>
      <c r="B108" s="12"/>
      <c r="C108" s="12"/>
      <c r="D108" s="17">
        <f>D107^0.5</f>
        <v>12.086838955334988</v>
      </c>
    </row>
    <row r="109" spans="1:12" ht="15.75" thickBot="1" x14ac:dyDescent="0.3">
      <c r="A109" s="18" t="s">
        <v>29</v>
      </c>
      <c r="B109" s="19"/>
      <c r="C109" s="19"/>
      <c r="D109" s="20" cm="1">
        <f t="array" ref="D109">SUMPRODUCT(B96:B105,TRANSPOSE($B$63:$K$63))</f>
        <v>7.8680000000000021</v>
      </c>
    </row>
    <row r="110" spans="1:12" x14ac:dyDescent="0.25">
      <c r="C110" s="12"/>
      <c r="D110" s="12"/>
    </row>
    <row r="111" spans="1:12" x14ac:dyDescent="0.25">
      <c r="A111" s="27" t="s">
        <v>37</v>
      </c>
    </row>
    <row r="112" spans="1:12" x14ac:dyDescent="0.25">
      <c r="B112" s="21" t="s">
        <v>30</v>
      </c>
    </row>
    <row r="114" spans="1:12" x14ac:dyDescent="0.25">
      <c r="A114" s="5"/>
      <c r="B114" s="6" t="s">
        <v>26</v>
      </c>
      <c r="C114" s="5" t="s">
        <v>11</v>
      </c>
      <c r="D114" s="5" t="s">
        <v>12</v>
      </c>
      <c r="E114" s="5" t="s">
        <v>13</v>
      </c>
      <c r="F114" s="5" t="s">
        <v>14</v>
      </c>
      <c r="G114" s="5" t="s">
        <v>15</v>
      </c>
      <c r="H114" s="5" t="s">
        <v>16</v>
      </c>
      <c r="I114" s="5" t="s">
        <v>17</v>
      </c>
      <c r="J114" s="5" t="s">
        <v>18</v>
      </c>
      <c r="K114" s="5" t="s">
        <v>19</v>
      </c>
      <c r="L114" s="5" t="s">
        <v>20</v>
      </c>
    </row>
    <row r="115" spans="1:12" x14ac:dyDescent="0.25">
      <c r="A115" s="6" t="s">
        <v>11</v>
      </c>
      <c r="B115" s="6">
        <v>0.25</v>
      </c>
      <c r="C115" s="4">
        <f>B82*VLOOKUP(C$114,$A$115:$B$124,2,0)*VLOOKUP($A115,$A$115:$B$124,2,0)</f>
        <v>2.5546843220338977</v>
      </c>
      <c r="D115" s="4">
        <f t="shared" ref="D115:L115" si="14">C82*VLOOKUP(D$114,$A$115:$B$124,2,0)*VLOOKUP($A115,$A$115:$B$124,2,0)</f>
        <v>1.5987357009402146</v>
      </c>
      <c r="E115" s="4">
        <f t="shared" si="14"/>
        <v>1.6003591651483748</v>
      </c>
      <c r="F115" s="4">
        <f t="shared" si="14"/>
        <v>0.26096822033898293</v>
      </c>
      <c r="G115" s="4">
        <f t="shared" si="14"/>
        <v>0</v>
      </c>
      <c r="H115" s="4">
        <f t="shared" si="14"/>
        <v>0</v>
      </c>
      <c r="I115" s="4">
        <f t="shared" si="14"/>
        <v>0</v>
      </c>
      <c r="J115" s="4">
        <f t="shared" si="14"/>
        <v>0</v>
      </c>
      <c r="K115" s="4">
        <f t="shared" si="14"/>
        <v>0</v>
      </c>
      <c r="L115" s="4">
        <f t="shared" si="14"/>
        <v>0.87926059322033856</v>
      </c>
    </row>
    <row r="116" spans="1:12" x14ac:dyDescent="0.25">
      <c r="A116" s="6" t="s">
        <v>12</v>
      </c>
      <c r="B116" s="6">
        <v>0.10269762482399958</v>
      </c>
      <c r="C116" s="4">
        <f t="shared" ref="C116:L124" si="15">B83*VLOOKUP(C$114,$A$115:$B$124,2,0)*VLOOKUP($A116,$A$115:$B$124,2,0)</f>
        <v>1.5987357009402143</v>
      </c>
      <c r="D116" s="4">
        <f t="shared" si="15"/>
        <v>1.8283206859507357</v>
      </c>
      <c r="E116" s="4">
        <f t="shared" si="15"/>
        <v>1.2313715866026946</v>
      </c>
      <c r="F116" s="4">
        <f t="shared" si="15"/>
        <v>0.31371339363397638</v>
      </c>
      <c r="G116" s="4">
        <f t="shared" si="15"/>
        <v>0</v>
      </c>
      <c r="H116" s="4">
        <f t="shared" si="15"/>
        <v>0</v>
      </c>
      <c r="I116" s="4">
        <f t="shared" si="15"/>
        <v>0</v>
      </c>
      <c r="J116" s="4">
        <f t="shared" si="15"/>
        <v>0</v>
      </c>
      <c r="K116" s="4">
        <f t="shared" si="15"/>
        <v>0</v>
      </c>
      <c r="L116" s="4">
        <f t="shared" si="15"/>
        <v>0.4596971970024375</v>
      </c>
    </row>
    <row r="117" spans="1:12" x14ac:dyDescent="0.25">
      <c r="A117" s="6" t="s">
        <v>13</v>
      </c>
      <c r="B117" s="6">
        <v>0.14730237517600031</v>
      </c>
      <c r="C117" s="4">
        <f t="shared" si="15"/>
        <v>1.6003591651483748</v>
      </c>
      <c r="D117" s="4">
        <f t="shared" si="15"/>
        <v>1.2313715866026946</v>
      </c>
      <c r="E117" s="4">
        <f t="shared" si="15"/>
        <v>4.5776101833621441</v>
      </c>
      <c r="F117" s="4">
        <f t="shared" si="15"/>
        <v>0.24506496425997029</v>
      </c>
      <c r="G117" s="4">
        <f t="shared" si="15"/>
        <v>0</v>
      </c>
      <c r="H117" s="4">
        <f t="shared" si="15"/>
        <v>0</v>
      </c>
      <c r="I117" s="4">
        <f t="shared" si="15"/>
        <v>0</v>
      </c>
      <c r="J117" s="4">
        <f t="shared" si="15"/>
        <v>0</v>
      </c>
      <c r="K117" s="4">
        <f t="shared" si="15"/>
        <v>0</v>
      </c>
      <c r="L117" s="4">
        <f t="shared" si="15"/>
        <v>0.13664791948000726</v>
      </c>
    </row>
    <row r="118" spans="1:12" x14ac:dyDescent="0.25">
      <c r="A118" s="6" t="s">
        <v>14</v>
      </c>
      <c r="B118" s="6">
        <v>0.25</v>
      </c>
      <c r="C118" s="4">
        <f t="shared" si="15"/>
        <v>0.26096822033898293</v>
      </c>
      <c r="D118" s="4">
        <f t="shared" si="15"/>
        <v>0.31371339363397638</v>
      </c>
      <c r="E118" s="4">
        <f t="shared" si="15"/>
        <v>0.24506496425997029</v>
      </c>
      <c r="F118" s="4">
        <f t="shared" si="15"/>
        <v>0.10232838983050842</v>
      </c>
      <c r="G118" s="4">
        <f t="shared" si="15"/>
        <v>0</v>
      </c>
      <c r="H118" s="4">
        <f t="shared" si="15"/>
        <v>0</v>
      </c>
      <c r="I118" s="4">
        <f t="shared" si="15"/>
        <v>0</v>
      </c>
      <c r="J118" s="4">
        <f t="shared" si="15"/>
        <v>0</v>
      </c>
      <c r="K118" s="4">
        <f t="shared" si="15"/>
        <v>0</v>
      </c>
      <c r="L118" s="4">
        <f t="shared" si="15"/>
        <v>1.1730932203389811E-2</v>
      </c>
    </row>
    <row r="119" spans="1:12" x14ac:dyDescent="0.25">
      <c r="A119" s="6" t="s">
        <v>15</v>
      </c>
      <c r="B119" s="6">
        <v>0</v>
      </c>
      <c r="C119" s="4">
        <f t="shared" si="15"/>
        <v>0</v>
      </c>
      <c r="D119" s="4">
        <f t="shared" si="15"/>
        <v>0</v>
      </c>
      <c r="E119" s="4">
        <f t="shared" si="15"/>
        <v>0</v>
      </c>
      <c r="F119" s="4">
        <f t="shared" si="15"/>
        <v>0</v>
      </c>
      <c r="G119" s="4">
        <f t="shared" si="15"/>
        <v>0</v>
      </c>
      <c r="H119" s="4">
        <f t="shared" si="15"/>
        <v>0</v>
      </c>
      <c r="I119" s="4">
        <f t="shared" si="15"/>
        <v>0</v>
      </c>
      <c r="J119" s="4">
        <f t="shared" si="15"/>
        <v>0</v>
      </c>
      <c r="K119" s="4">
        <f t="shared" si="15"/>
        <v>0</v>
      </c>
      <c r="L119" s="4">
        <f t="shared" si="15"/>
        <v>0</v>
      </c>
    </row>
    <row r="120" spans="1:12" x14ac:dyDescent="0.25">
      <c r="A120" s="6" t="s">
        <v>16</v>
      </c>
      <c r="B120" s="6">
        <v>0</v>
      </c>
      <c r="C120" s="4">
        <f t="shared" si="15"/>
        <v>0</v>
      </c>
      <c r="D120" s="4">
        <f t="shared" si="15"/>
        <v>0</v>
      </c>
      <c r="E120" s="4">
        <f t="shared" si="15"/>
        <v>0</v>
      </c>
      <c r="F120" s="4">
        <f t="shared" si="15"/>
        <v>0</v>
      </c>
      <c r="G120" s="4">
        <f t="shared" si="15"/>
        <v>0</v>
      </c>
      <c r="H120" s="4">
        <f t="shared" si="15"/>
        <v>0</v>
      </c>
      <c r="I120" s="4">
        <f t="shared" si="15"/>
        <v>0</v>
      </c>
      <c r="J120" s="4">
        <f t="shared" si="15"/>
        <v>0</v>
      </c>
      <c r="K120" s="4">
        <f t="shared" si="15"/>
        <v>0</v>
      </c>
      <c r="L120" s="4">
        <f t="shared" si="15"/>
        <v>0</v>
      </c>
    </row>
    <row r="121" spans="1:12" x14ac:dyDescent="0.25">
      <c r="A121" s="6" t="s">
        <v>17</v>
      </c>
      <c r="B121" s="6">
        <v>0</v>
      </c>
      <c r="C121" s="4">
        <f t="shared" si="15"/>
        <v>0</v>
      </c>
      <c r="D121" s="4">
        <f t="shared" si="15"/>
        <v>0</v>
      </c>
      <c r="E121" s="4">
        <f t="shared" si="15"/>
        <v>0</v>
      </c>
      <c r="F121" s="4">
        <f t="shared" si="15"/>
        <v>0</v>
      </c>
      <c r="G121" s="4">
        <f t="shared" si="15"/>
        <v>0</v>
      </c>
      <c r="H121" s="4">
        <f t="shared" si="15"/>
        <v>0</v>
      </c>
      <c r="I121" s="4">
        <f t="shared" si="15"/>
        <v>0</v>
      </c>
      <c r="J121" s="4">
        <f t="shared" si="15"/>
        <v>0</v>
      </c>
      <c r="K121" s="4">
        <f t="shared" si="15"/>
        <v>0</v>
      </c>
      <c r="L121" s="4">
        <f t="shared" si="15"/>
        <v>0</v>
      </c>
    </row>
    <row r="122" spans="1:12" x14ac:dyDescent="0.25">
      <c r="A122" s="6" t="s">
        <v>18</v>
      </c>
      <c r="B122" s="6">
        <v>0</v>
      </c>
      <c r="C122" s="4">
        <f t="shared" si="15"/>
        <v>0</v>
      </c>
      <c r="D122" s="4">
        <f t="shared" si="15"/>
        <v>0</v>
      </c>
      <c r="E122" s="4">
        <f t="shared" si="15"/>
        <v>0</v>
      </c>
      <c r="F122" s="4">
        <f t="shared" si="15"/>
        <v>0</v>
      </c>
      <c r="G122" s="4">
        <f t="shared" si="15"/>
        <v>0</v>
      </c>
      <c r="H122" s="4">
        <f t="shared" si="15"/>
        <v>0</v>
      </c>
      <c r="I122" s="4">
        <f t="shared" si="15"/>
        <v>0</v>
      </c>
      <c r="J122" s="4">
        <f t="shared" si="15"/>
        <v>0</v>
      </c>
      <c r="K122" s="4">
        <f t="shared" si="15"/>
        <v>0</v>
      </c>
      <c r="L122" s="4">
        <f t="shared" si="15"/>
        <v>0</v>
      </c>
    </row>
    <row r="123" spans="1:12" x14ac:dyDescent="0.25">
      <c r="A123" s="6" t="s">
        <v>19</v>
      </c>
      <c r="B123" s="6">
        <v>0</v>
      </c>
      <c r="C123" s="4">
        <f t="shared" si="15"/>
        <v>0</v>
      </c>
      <c r="D123" s="4">
        <f t="shared" si="15"/>
        <v>0</v>
      </c>
      <c r="E123" s="4">
        <f t="shared" si="15"/>
        <v>0</v>
      </c>
      <c r="F123" s="4">
        <f t="shared" si="15"/>
        <v>0</v>
      </c>
      <c r="G123" s="4">
        <f t="shared" si="15"/>
        <v>0</v>
      </c>
      <c r="H123" s="4">
        <f t="shared" si="15"/>
        <v>0</v>
      </c>
      <c r="I123" s="4">
        <f t="shared" si="15"/>
        <v>0</v>
      </c>
      <c r="J123" s="4">
        <f t="shared" si="15"/>
        <v>0</v>
      </c>
      <c r="K123" s="4">
        <f t="shared" si="15"/>
        <v>0</v>
      </c>
      <c r="L123" s="4">
        <f t="shared" si="15"/>
        <v>0</v>
      </c>
    </row>
    <row r="124" spans="1:12" x14ac:dyDescent="0.25">
      <c r="A124" s="6" t="s">
        <v>20</v>
      </c>
      <c r="B124" s="6">
        <v>0.25</v>
      </c>
      <c r="C124" s="4">
        <f t="shared" si="15"/>
        <v>0.87926059322033845</v>
      </c>
      <c r="D124" s="4">
        <f t="shared" si="15"/>
        <v>0.4596971970024375</v>
      </c>
      <c r="E124" s="4">
        <f t="shared" si="15"/>
        <v>0.13664791948000729</v>
      </c>
      <c r="F124" s="4">
        <f t="shared" si="15"/>
        <v>1.1730932203389811E-2</v>
      </c>
      <c r="G124" s="4">
        <f t="shared" si="15"/>
        <v>0</v>
      </c>
      <c r="H124" s="4">
        <f t="shared" si="15"/>
        <v>0</v>
      </c>
      <c r="I124" s="4">
        <f t="shared" si="15"/>
        <v>0</v>
      </c>
      <c r="J124" s="4">
        <f t="shared" si="15"/>
        <v>0</v>
      </c>
      <c r="K124" s="4">
        <f t="shared" si="15"/>
        <v>0</v>
      </c>
      <c r="L124" s="4">
        <f t="shared" si="15"/>
        <v>6.4233283898305071</v>
      </c>
    </row>
    <row r="125" spans="1:12" ht="15.75" thickBot="1" x14ac:dyDescent="0.3">
      <c r="B125">
        <f>SUM(B115:B124)</f>
        <v>0.99999999999999989</v>
      </c>
    </row>
    <row r="126" spans="1:12" x14ac:dyDescent="0.25">
      <c r="A126" s="13" t="s">
        <v>27</v>
      </c>
      <c r="B126" s="14"/>
      <c r="C126" s="14"/>
      <c r="D126" s="15">
        <f>SUM(C115:L124)</f>
        <v>28.961371316668561</v>
      </c>
    </row>
    <row r="127" spans="1:12" x14ac:dyDescent="0.25">
      <c r="A127" s="16" t="s">
        <v>28</v>
      </c>
      <c r="B127" s="12"/>
      <c r="C127" s="12"/>
      <c r="D127" s="17">
        <f>D126^0.5</f>
        <v>5.3815770287777687</v>
      </c>
    </row>
    <row r="128" spans="1:12" ht="15.75" thickBot="1" x14ac:dyDescent="0.3">
      <c r="A128" s="18" t="s">
        <v>29</v>
      </c>
      <c r="B128" s="19"/>
      <c r="C128" s="19"/>
      <c r="D128" s="20" cm="1">
        <f t="array" ref="D128">SUMPRODUCT(B115:B124,TRANSPOSE($B$63:$K$63))</f>
        <v>3.5733361938481618</v>
      </c>
    </row>
    <row r="129" spans="1:12" x14ac:dyDescent="0.25">
      <c r="A129" s="11" t="s">
        <v>47</v>
      </c>
      <c r="B129" s="12">
        <v>0.25</v>
      </c>
    </row>
    <row r="130" spans="1:12" x14ac:dyDescent="0.25">
      <c r="A130" s="27" t="s">
        <v>41</v>
      </c>
    </row>
    <row r="131" spans="1:12" x14ac:dyDescent="0.25">
      <c r="B131" s="25"/>
    </row>
    <row r="133" spans="1:12" x14ac:dyDescent="0.25">
      <c r="A133" s="5"/>
      <c r="B133" s="6" t="s">
        <v>26</v>
      </c>
      <c r="C133" s="5" t="s">
        <v>11</v>
      </c>
      <c r="D133" s="5" t="s">
        <v>12</v>
      </c>
      <c r="E133" s="5" t="s">
        <v>13</v>
      </c>
      <c r="F133" s="5" t="s">
        <v>14</v>
      </c>
      <c r="G133" s="5" t="s">
        <v>15</v>
      </c>
      <c r="H133" s="5" t="s">
        <v>16</v>
      </c>
      <c r="I133" s="5" t="s">
        <v>17</v>
      </c>
      <c r="J133" s="5" t="s">
        <v>18</v>
      </c>
      <c r="K133" s="5" t="s">
        <v>19</v>
      </c>
      <c r="L133" s="5" t="s">
        <v>20</v>
      </c>
    </row>
    <row r="134" spans="1:12" x14ac:dyDescent="0.25">
      <c r="A134" s="6" t="s">
        <v>11</v>
      </c>
      <c r="B134" s="6">
        <v>0</v>
      </c>
      <c r="C134" s="4">
        <f>B82*VLOOKUP(C$133,$A$134:$B$143,2,0)*VLOOKUP($A134,$A$134:$B$143,2,0)</f>
        <v>0</v>
      </c>
      <c r="D134" s="4">
        <f t="shared" ref="D134:L134" si="16">C82*VLOOKUP(D$133,$A$134:$B$143,2,0)*VLOOKUP($A134,$A$134:$B$143,2,0)</f>
        <v>0</v>
      </c>
      <c r="E134" s="4">
        <f t="shared" si="16"/>
        <v>0</v>
      </c>
      <c r="F134" s="4">
        <f t="shared" si="16"/>
        <v>0</v>
      </c>
      <c r="G134" s="4">
        <f t="shared" si="16"/>
        <v>0</v>
      </c>
      <c r="H134" s="4">
        <f t="shared" si="16"/>
        <v>0</v>
      </c>
      <c r="I134" s="4">
        <f t="shared" si="16"/>
        <v>0</v>
      </c>
      <c r="J134" s="4">
        <f t="shared" si="16"/>
        <v>0</v>
      </c>
      <c r="K134" s="4">
        <f t="shared" si="16"/>
        <v>0</v>
      </c>
      <c r="L134" s="4">
        <f t="shared" si="16"/>
        <v>0</v>
      </c>
    </row>
    <row r="135" spans="1:12" x14ac:dyDescent="0.25">
      <c r="A135" s="6" t="s">
        <v>12</v>
      </c>
      <c r="B135" s="6">
        <v>0</v>
      </c>
      <c r="C135" s="4">
        <f t="shared" ref="C135:L143" si="17">B83*VLOOKUP(C$133,$A$134:$B$143,2,0)*VLOOKUP($A135,$A$134:$B$143,2,0)</f>
        <v>0</v>
      </c>
      <c r="D135" s="4">
        <f t="shared" si="17"/>
        <v>0</v>
      </c>
      <c r="E135" s="4">
        <f t="shared" si="17"/>
        <v>0</v>
      </c>
      <c r="F135" s="4">
        <f t="shared" si="17"/>
        <v>0</v>
      </c>
      <c r="G135" s="4">
        <f t="shared" si="17"/>
        <v>0</v>
      </c>
      <c r="H135" s="4">
        <f t="shared" si="17"/>
        <v>0</v>
      </c>
      <c r="I135" s="4">
        <f t="shared" si="17"/>
        <v>0</v>
      </c>
      <c r="J135" s="4">
        <f t="shared" si="17"/>
        <v>0</v>
      </c>
      <c r="K135" s="4">
        <f t="shared" si="17"/>
        <v>0</v>
      </c>
      <c r="L135" s="4">
        <f t="shared" si="17"/>
        <v>0</v>
      </c>
    </row>
    <row r="136" spans="1:12" x14ac:dyDescent="0.25">
      <c r="A136" s="6" t="s">
        <v>13</v>
      </c>
      <c r="B136" s="6">
        <v>0.25</v>
      </c>
      <c r="C136" s="4">
        <f t="shared" si="17"/>
        <v>0</v>
      </c>
      <c r="D136" s="4">
        <f t="shared" si="17"/>
        <v>0</v>
      </c>
      <c r="E136" s="4">
        <f t="shared" si="17"/>
        <v>13.185582627118643</v>
      </c>
      <c r="F136" s="4">
        <f t="shared" si="17"/>
        <v>0</v>
      </c>
      <c r="G136" s="4">
        <f t="shared" si="17"/>
        <v>5.6056885593220311</v>
      </c>
      <c r="H136" s="4">
        <f t="shared" si="17"/>
        <v>-2.1907203389776411E-5</v>
      </c>
      <c r="I136" s="4">
        <f t="shared" si="17"/>
        <v>4.9671385125423697</v>
      </c>
      <c r="J136" s="4">
        <f t="shared" si="17"/>
        <v>2.3399788135593211</v>
      </c>
      <c r="K136" s="4">
        <f t="shared" si="17"/>
        <v>0</v>
      </c>
      <c r="L136" s="4">
        <f t="shared" si="17"/>
        <v>0</v>
      </c>
    </row>
    <row r="137" spans="1:12" x14ac:dyDescent="0.25">
      <c r="A137" s="6" t="s">
        <v>14</v>
      </c>
      <c r="B137" s="6">
        <v>0</v>
      </c>
      <c r="C137" s="4">
        <f t="shared" si="17"/>
        <v>0</v>
      </c>
      <c r="D137" s="4">
        <f t="shared" si="17"/>
        <v>0</v>
      </c>
      <c r="E137" s="4">
        <f t="shared" si="17"/>
        <v>0</v>
      </c>
      <c r="F137" s="4">
        <f t="shared" si="17"/>
        <v>0</v>
      </c>
      <c r="G137" s="4">
        <f t="shared" si="17"/>
        <v>0</v>
      </c>
      <c r="H137" s="4">
        <f t="shared" si="17"/>
        <v>0</v>
      </c>
      <c r="I137" s="4">
        <f t="shared" si="17"/>
        <v>0</v>
      </c>
      <c r="J137" s="4">
        <f t="shared" si="17"/>
        <v>0</v>
      </c>
      <c r="K137" s="4">
        <f t="shared" si="17"/>
        <v>0</v>
      </c>
      <c r="L137" s="4">
        <f t="shared" si="17"/>
        <v>0</v>
      </c>
    </row>
    <row r="138" spans="1:12" x14ac:dyDescent="0.25">
      <c r="A138" s="6" t="s">
        <v>15</v>
      </c>
      <c r="B138" s="6">
        <v>0.25</v>
      </c>
      <c r="C138" s="4">
        <f t="shared" si="17"/>
        <v>0</v>
      </c>
      <c r="D138" s="4">
        <f t="shared" si="17"/>
        <v>0</v>
      </c>
      <c r="E138" s="4">
        <f t="shared" si="17"/>
        <v>5.6056885593220311</v>
      </c>
      <c r="F138" s="4">
        <f t="shared" si="17"/>
        <v>0</v>
      </c>
      <c r="G138" s="4">
        <f t="shared" si="17"/>
        <v>30.709650423728792</v>
      </c>
      <c r="H138" s="4">
        <f t="shared" si="17"/>
        <v>-8.96288983048634E-5</v>
      </c>
      <c r="I138" s="4">
        <f t="shared" si="17"/>
        <v>20.929871854745741</v>
      </c>
      <c r="J138" s="4">
        <f t="shared" si="17"/>
        <v>24.659088983050825</v>
      </c>
      <c r="K138" s="4">
        <f t="shared" si="17"/>
        <v>0</v>
      </c>
      <c r="L138" s="4">
        <f t="shared" si="17"/>
        <v>0</v>
      </c>
    </row>
    <row r="139" spans="1:12" x14ac:dyDescent="0.25">
      <c r="A139" s="6" t="s">
        <v>16</v>
      </c>
      <c r="B139" s="6">
        <v>-9.9999999999753064E-7</v>
      </c>
      <c r="C139" s="4">
        <f t="shared" si="17"/>
        <v>0</v>
      </c>
      <c r="D139" s="4">
        <f t="shared" si="17"/>
        <v>0</v>
      </c>
      <c r="E139" s="4">
        <f t="shared" si="17"/>
        <v>-2.1907203389776411E-5</v>
      </c>
      <c r="F139" s="4">
        <f t="shared" si="17"/>
        <v>0</v>
      </c>
      <c r="G139" s="4">
        <f t="shared" si="17"/>
        <v>-8.96288983048634E-5</v>
      </c>
      <c r="H139" s="4">
        <f t="shared" si="17"/>
        <v>4.8742522033657591E-10</v>
      </c>
      <c r="I139" s="4">
        <f t="shared" si="17"/>
        <v>-9.0666328765335393E-5</v>
      </c>
      <c r="J139" s="4">
        <f t="shared" si="17"/>
        <v>-1.1716925423699872E-4</v>
      </c>
      <c r="K139" s="4">
        <f t="shared" si="17"/>
        <v>0</v>
      </c>
      <c r="L139" s="4">
        <f t="shared" si="17"/>
        <v>0</v>
      </c>
    </row>
    <row r="140" spans="1:12" x14ac:dyDescent="0.25">
      <c r="A140" s="6" t="s">
        <v>17</v>
      </c>
      <c r="B140" s="6">
        <v>0.25000099999999981</v>
      </c>
      <c r="C140" s="4">
        <f t="shared" si="17"/>
        <v>0</v>
      </c>
      <c r="D140" s="4">
        <f t="shared" si="17"/>
        <v>0</v>
      </c>
      <c r="E140" s="4">
        <f t="shared" si="17"/>
        <v>4.9671385125423706</v>
      </c>
      <c r="F140" s="4">
        <f t="shared" si="17"/>
        <v>0</v>
      </c>
      <c r="G140" s="4">
        <f t="shared" si="17"/>
        <v>20.929871854745738</v>
      </c>
      <c r="H140" s="4">
        <f t="shared" si="17"/>
        <v>-9.0666328765335406E-5</v>
      </c>
      <c r="I140" s="4">
        <f t="shared" si="17"/>
        <v>22.348365226527022</v>
      </c>
      <c r="J140" s="4">
        <f t="shared" si="17"/>
        <v>25.745170776881327</v>
      </c>
      <c r="K140" s="4">
        <f t="shared" si="17"/>
        <v>0</v>
      </c>
      <c r="L140" s="4">
        <f t="shared" si="17"/>
        <v>0</v>
      </c>
    </row>
    <row r="141" spans="1:12" x14ac:dyDescent="0.25">
      <c r="A141" s="6" t="s">
        <v>18</v>
      </c>
      <c r="B141" s="6">
        <v>0.25</v>
      </c>
      <c r="C141" s="4">
        <f t="shared" si="17"/>
        <v>0</v>
      </c>
      <c r="D141" s="4">
        <f t="shared" si="17"/>
        <v>0</v>
      </c>
      <c r="E141" s="4">
        <f t="shared" si="17"/>
        <v>2.3399788135593211</v>
      </c>
      <c r="F141" s="4">
        <f t="shared" si="17"/>
        <v>0</v>
      </c>
      <c r="G141" s="4">
        <f t="shared" si="17"/>
        <v>24.659088983050825</v>
      </c>
      <c r="H141" s="4">
        <f t="shared" si="17"/>
        <v>-1.1716925423699872E-4</v>
      </c>
      <c r="I141" s="4">
        <f t="shared" si="17"/>
        <v>25.745170776881324</v>
      </c>
      <c r="J141" s="4">
        <f t="shared" si="17"/>
        <v>37.499483050847438</v>
      </c>
      <c r="K141" s="4">
        <f t="shared" si="17"/>
        <v>0</v>
      </c>
      <c r="L141" s="4">
        <f t="shared" si="17"/>
        <v>0</v>
      </c>
    </row>
    <row r="142" spans="1:12" x14ac:dyDescent="0.25">
      <c r="A142" s="6" t="s">
        <v>19</v>
      </c>
      <c r="B142" s="6">
        <v>0</v>
      </c>
      <c r="C142" s="4">
        <f t="shared" si="17"/>
        <v>0</v>
      </c>
      <c r="D142" s="4">
        <f t="shared" si="17"/>
        <v>0</v>
      </c>
      <c r="E142" s="4">
        <f t="shared" si="17"/>
        <v>0</v>
      </c>
      <c r="F142" s="4">
        <f t="shared" si="17"/>
        <v>0</v>
      </c>
      <c r="G142" s="4">
        <f t="shared" si="17"/>
        <v>0</v>
      </c>
      <c r="H142" s="4">
        <f t="shared" si="17"/>
        <v>0</v>
      </c>
      <c r="I142" s="4">
        <f t="shared" si="17"/>
        <v>0</v>
      </c>
      <c r="J142" s="4">
        <f t="shared" si="17"/>
        <v>0</v>
      </c>
      <c r="K142" s="4">
        <f t="shared" si="17"/>
        <v>0</v>
      </c>
      <c r="L142" s="4">
        <f t="shared" si="17"/>
        <v>0</v>
      </c>
    </row>
    <row r="143" spans="1:12" x14ac:dyDescent="0.25">
      <c r="A143" s="6" t="s">
        <v>20</v>
      </c>
      <c r="B143" s="6">
        <v>0</v>
      </c>
      <c r="C143" s="4">
        <f t="shared" si="17"/>
        <v>0</v>
      </c>
      <c r="D143" s="4">
        <f t="shared" si="17"/>
        <v>0</v>
      </c>
      <c r="E143" s="4">
        <f t="shared" si="17"/>
        <v>0</v>
      </c>
      <c r="F143" s="4">
        <f t="shared" si="17"/>
        <v>0</v>
      </c>
      <c r="G143" s="4">
        <f t="shared" si="17"/>
        <v>0</v>
      </c>
      <c r="H143" s="4">
        <f t="shared" si="17"/>
        <v>0</v>
      </c>
      <c r="I143" s="4">
        <f t="shared" si="17"/>
        <v>0</v>
      </c>
      <c r="J143" s="4">
        <f t="shared" si="17"/>
        <v>0</v>
      </c>
      <c r="K143" s="4">
        <f t="shared" si="17"/>
        <v>0</v>
      </c>
      <c r="L143" s="4">
        <f t="shared" si="17"/>
        <v>0</v>
      </c>
    </row>
    <row r="144" spans="1:12" ht="15.75" thickBot="1" x14ac:dyDescent="0.3">
      <c r="B144">
        <f>SUM(B134:B143)</f>
        <v>0.99999999999999978</v>
      </c>
    </row>
    <row r="145" spans="1:10" x14ac:dyDescent="0.25">
      <c r="A145" s="13" t="s">
        <v>27</v>
      </c>
      <c r="B145" s="14"/>
      <c r="C145" s="14"/>
      <c r="D145" s="15">
        <f>SUM(C134:L143)</f>
        <v>272.23631758554325</v>
      </c>
    </row>
    <row r="146" spans="1:10" x14ac:dyDescent="0.25">
      <c r="A146" s="16" t="s">
        <v>28</v>
      </c>
      <c r="B146" s="12"/>
      <c r="C146" s="12"/>
      <c r="D146" s="17">
        <f>D145^0.5</f>
        <v>16.499585376170614</v>
      </c>
    </row>
    <row r="147" spans="1:10" ht="15.75" thickBot="1" x14ac:dyDescent="0.3">
      <c r="A147" s="18" t="s">
        <v>29</v>
      </c>
      <c r="B147" s="19"/>
      <c r="C147" s="19"/>
      <c r="D147" s="20" cm="1">
        <f t="array" ref="D147">SUMPRODUCT(B134:B143,TRANSPOSE($B$63:$K$63))</f>
        <v>14.170002999999998</v>
      </c>
    </row>
    <row r="149" spans="1:10" x14ac:dyDescent="0.25">
      <c r="A149" s="23" t="s">
        <v>32</v>
      </c>
      <c r="B149" s="22">
        <v>5.8110359858944047</v>
      </c>
      <c r="C149" s="22">
        <v>5.6185881643254367</v>
      </c>
      <c r="D149" s="22">
        <v>7.2877312848108406</v>
      </c>
      <c r="E149" s="22">
        <v>8.6908437840401014</v>
      </c>
      <c r="F149" s="22">
        <v>11.49174047091161</v>
      </c>
      <c r="G149" s="22">
        <v>16.499585376170614</v>
      </c>
      <c r="H149" s="22"/>
      <c r="I149" s="22"/>
      <c r="J149" s="22"/>
    </row>
    <row r="150" spans="1:10" x14ac:dyDescent="0.25">
      <c r="A150" s="23" t="s">
        <v>29</v>
      </c>
      <c r="B150" s="22">
        <v>2.4450024399999997</v>
      </c>
      <c r="C150" s="22">
        <v>5</v>
      </c>
      <c r="D150" s="22">
        <v>8</v>
      </c>
      <c r="E150" s="22">
        <v>10</v>
      </c>
      <c r="F150" s="22">
        <v>12</v>
      </c>
      <c r="G150" s="22">
        <v>14.170002999999998</v>
      </c>
      <c r="H150" s="22"/>
      <c r="I150" s="22"/>
      <c r="J150" s="22"/>
    </row>
    <row r="151" spans="1:10" x14ac:dyDescent="0.25">
      <c r="A151" s="54" t="s">
        <v>31</v>
      </c>
      <c r="B151" s="55"/>
      <c r="C151" s="55"/>
      <c r="D151" s="55"/>
      <c r="E151" s="55"/>
      <c r="F151" s="55"/>
      <c r="G151" s="55"/>
      <c r="H151" s="55"/>
      <c r="I151" s="55"/>
      <c r="J151" s="56"/>
    </row>
    <row r="152" spans="1:10" x14ac:dyDescent="0.25">
      <c r="A152" s="22" t="s">
        <v>11</v>
      </c>
      <c r="B152" s="24">
        <v>0.25</v>
      </c>
      <c r="C152" s="24">
        <v>0.25</v>
      </c>
      <c r="D152" s="24">
        <v>8.4557905727228724E-2</v>
      </c>
      <c r="E152" s="24">
        <v>-9.9999999999406119E-7</v>
      </c>
      <c r="F152" s="24">
        <v>0</v>
      </c>
      <c r="G152" s="24">
        <v>0</v>
      </c>
      <c r="H152" s="24"/>
      <c r="I152" s="24"/>
      <c r="J152" s="24"/>
    </row>
    <row r="153" spans="1:10" x14ac:dyDescent="0.25">
      <c r="A153" s="22" t="s">
        <v>12</v>
      </c>
      <c r="B153" s="24">
        <v>0.25000099999999981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/>
      <c r="I153" s="24"/>
      <c r="J153" s="24"/>
    </row>
    <row r="154" spans="1:10" x14ac:dyDescent="0.25">
      <c r="A154" s="22" t="s">
        <v>13</v>
      </c>
      <c r="B154" s="24">
        <v>0</v>
      </c>
      <c r="C154" s="24">
        <v>0.18050758427325672</v>
      </c>
      <c r="D154" s="24">
        <v>0.24262520299897722</v>
      </c>
      <c r="E154" s="24">
        <v>0.25</v>
      </c>
      <c r="F154" s="24">
        <v>0.25</v>
      </c>
      <c r="G154" s="24">
        <v>0.25</v>
      </c>
      <c r="H154" s="24"/>
      <c r="I154" s="24"/>
      <c r="J154" s="24"/>
    </row>
    <row r="155" spans="1:10" x14ac:dyDescent="0.25">
      <c r="A155" s="22" t="s">
        <v>14</v>
      </c>
      <c r="B155" s="24">
        <v>0.25</v>
      </c>
      <c r="C155" s="24">
        <v>0.25</v>
      </c>
      <c r="D155" s="24">
        <v>0.25</v>
      </c>
      <c r="E155" s="24">
        <v>0.25</v>
      </c>
      <c r="F155" s="24">
        <v>6.5235008237648134E-2</v>
      </c>
      <c r="G155" s="24">
        <v>0</v>
      </c>
      <c r="H155" s="24"/>
      <c r="I155" s="24"/>
      <c r="J155" s="24"/>
    </row>
    <row r="156" spans="1:10" x14ac:dyDescent="0.25">
      <c r="A156" s="22" t="s">
        <v>15</v>
      </c>
      <c r="B156" s="24">
        <v>0</v>
      </c>
      <c r="C156" s="24">
        <v>4.1242564427260049E-2</v>
      </c>
      <c r="D156" s="24">
        <v>0.17281689127379402</v>
      </c>
      <c r="E156" s="24">
        <v>0.25000099999999997</v>
      </c>
      <c r="F156" s="24">
        <v>0.25</v>
      </c>
      <c r="G156" s="24">
        <v>0.25</v>
      </c>
      <c r="H156" s="24"/>
      <c r="I156" s="24"/>
      <c r="J156" s="24"/>
    </row>
    <row r="157" spans="1:10" x14ac:dyDescent="0.25">
      <c r="A157" s="22" t="s">
        <v>16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-9.9999999999753064E-7</v>
      </c>
      <c r="H157" s="24"/>
      <c r="I157" s="24"/>
      <c r="J157" s="24"/>
    </row>
    <row r="158" spans="1:10" x14ac:dyDescent="0.25">
      <c r="A158" s="22" t="s">
        <v>17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0.25000099999999981</v>
      </c>
      <c r="H158" s="24"/>
      <c r="I158" s="24"/>
      <c r="J158" s="24"/>
    </row>
    <row r="159" spans="1:10" x14ac:dyDescent="0.25">
      <c r="A159" s="22" t="s">
        <v>18</v>
      </c>
      <c r="B159" s="24">
        <v>0</v>
      </c>
      <c r="C159" s="24">
        <v>2.8249851299483195E-2</v>
      </c>
      <c r="D159" s="24">
        <v>0</v>
      </c>
      <c r="E159" s="24">
        <v>2.7182384305641346E-2</v>
      </c>
      <c r="F159" s="24">
        <v>0.18476499176235187</v>
      </c>
      <c r="G159" s="24">
        <v>0.25</v>
      </c>
      <c r="H159" s="24"/>
      <c r="I159" s="24"/>
      <c r="J159" s="24"/>
    </row>
    <row r="160" spans="1:10" x14ac:dyDescent="0.25">
      <c r="A160" s="22" t="s">
        <v>19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/>
      <c r="I160" s="24"/>
      <c r="J160" s="24"/>
    </row>
    <row r="161" spans="1:10" x14ac:dyDescent="0.25">
      <c r="A161" s="22" t="s">
        <v>20</v>
      </c>
      <c r="B161" s="24">
        <v>0.25</v>
      </c>
      <c r="C161" s="24">
        <v>0.25</v>
      </c>
      <c r="D161" s="24">
        <v>0.25</v>
      </c>
      <c r="E161" s="24">
        <v>0.22281761569435865</v>
      </c>
      <c r="F161" s="24">
        <v>0.25</v>
      </c>
      <c r="G161" s="24">
        <v>0</v>
      </c>
      <c r="H161" s="24"/>
      <c r="I161" s="24"/>
      <c r="J161" s="24"/>
    </row>
    <row r="164" spans="1:10" x14ac:dyDescent="0.25">
      <c r="A164" s="26" t="s">
        <v>42</v>
      </c>
    </row>
    <row r="183" spans="1:2" x14ac:dyDescent="0.25">
      <c r="A183" t="s">
        <v>33</v>
      </c>
    </row>
    <row r="184" spans="1:2" x14ac:dyDescent="0.25">
      <c r="A184" t="s">
        <v>34</v>
      </c>
      <c r="B184">
        <v>1.73</v>
      </c>
    </row>
    <row r="185" spans="1:2" x14ac:dyDescent="0.25">
      <c r="A185" t="s">
        <v>33</v>
      </c>
      <c r="B185" t="s">
        <v>35</v>
      </c>
    </row>
    <row r="198" spans="1:12" x14ac:dyDescent="0.25">
      <c r="A198" s="26" t="s">
        <v>36</v>
      </c>
    </row>
    <row r="199" spans="1:12" s="12" customFormat="1" x14ac:dyDescent="0.25">
      <c r="A199" s="35" t="s">
        <v>45</v>
      </c>
    </row>
    <row r="200" spans="1:12" x14ac:dyDescent="0.25">
      <c r="A200" t="s">
        <v>33</v>
      </c>
      <c r="B200" t="s">
        <v>35</v>
      </c>
    </row>
    <row r="201" spans="1:12" x14ac:dyDescent="0.25">
      <c r="A201" t="s">
        <v>34</v>
      </c>
      <c r="B201">
        <v>1.73</v>
      </c>
    </row>
    <row r="203" spans="1:12" x14ac:dyDescent="0.25">
      <c r="A203" s="5"/>
      <c r="B203" s="6" t="s">
        <v>26</v>
      </c>
      <c r="C203" s="5" t="s">
        <v>11</v>
      </c>
      <c r="D203" s="5" t="s">
        <v>12</v>
      </c>
      <c r="E203" s="5" t="s">
        <v>13</v>
      </c>
      <c r="F203" s="5" t="s">
        <v>14</v>
      </c>
      <c r="G203" s="5" t="s">
        <v>15</v>
      </c>
      <c r="H203" s="5" t="s">
        <v>16</v>
      </c>
      <c r="I203" s="5" t="s">
        <v>17</v>
      </c>
      <c r="J203" s="5" t="s">
        <v>18</v>
      </c>
      <c r="K203" s="5" t="s">
        <v>19</v>
      </c>
      <c r="L203" s="5" t="s">
        <v>20</v>
      </c>
    </row>
    <row r="204" spans="1:12" x14ac:dyDescent="0.25">
      <c r="A204" s="6" t="s">
        <v>11</v>
      </c>
      <c r="B204" s="6">
        <v>0</v>
      </c>
      <c r="C204" s="4">
        <f>B82*VLOOKUP(C$203,$A$204:$B$213,2,0)*VLOOKUP($A204,$A$204:$B$213,2,0)</f>
        <v>0</v>
      </c>
      <c r="D204" s="4">
        <f t="shared" ref="D204:L204" si="18">C82*VLOOKUP(D$203,$A$204:$B$213,2,0)*VLOOKUP($A204,$A$204:$B$213,2,0)</f>
        <v>0</v>
      </c>
      <c r="E204" s="4">
        <f t="shared" si="18"/>
        <v>0</v>
      </c>
      <c r="F204" s="4">
        <f t="shared" si="18"/>
        <v>0</v>
      </c>
      <c r="G204" s="4">
        <f t="shared" si="18"/>
        <v>0</v>
      </c>
      <c r="H204" s="4">
        <f t="shared" si="18"/>
        <v>0</v>
      </c>
      <c r="I204" s="4">
        <f t="shared" si="18"/>
        <v>0</v>
      </c>
      <c r="J204" s="4">
        <f t="shared" si="18"/>
        <v>0</v>
      </c>
      <c r="K204" s="4">
        <f t="shared" si="18"/>
        <v>0</v>
      </c>
      <c r="L204" s="4">
        <f t="shared" si="18"/>
        <v>0</v>
      </c>
    </row>
    <row r="205" spans="1:12" x14ac:dyDescent="0.25">
      <c r="A205" s="6" t="s">
        <v>12</v>
      </c>
      <c r="B205" s="6">
        <v>0</v>
      </c>
      <c r="C205" s="4">
        <f t="shared" ref="C205:L213" si="19">B83*VLOOKUP(C$203,$A$204:$B$213,2,0)*VLOOKUP($A205,$A$204:$B$213,2,0)</f>
        <v>0</v>
      </c>
      <c r="D205" s="4">
        <f t="shared" si="19"/>
        <v>0</v>
      </c>
      <c r="E205" s="4">
        <f t="shared" si="19"/>
        <v>0</v>
      </c>
      <c r="F205" s="4">
        <f t="shared" si="19"/>
        <v>0</v>
      </c>
      <c r="G205" s="4">
        <f t="shared" si="19"/>
        <v>0</v>
      </c>
      <c r="H205" s="4">
        <f t="shared" si="19"/>
        <v>0</v>
      </c>
      <c r="I205" s="4">
        <f t="shared" si="19"/>
        <v>0</v>
      </c>
      <c r="J205" s="4">
        <f t="shared" si="19"/>
        <v>0</v>
      </c>
      <c r="K205" s="4">
        <f t="shared" si="19"/>
        <v>0</v>
      </c>
      <c r="L205" s="4">
        <f t="shared" si="19"/>
        <v>0</v>
      </c>
    </row>
    <row r="206" spans="1:12" x14ac:dyDescent="0.25">
      <c r="A206" s="6" t="s">
        <v>13</v>
      </c>
      <c r="B206" s="6">
        <v>0.25</v>
      </c>
      <c r="C206" s="4">
        <f t="shared" si="19"/>
        <v>0</v>
      </c>
      <c r="D206" s="4">
        <f t="shared" si="19"/>
        <v>0</v>
      </c>
      <c r="E206" s="4">
        <f t="shared" si="19"/>
        <v>13.185582627118643</v>
      </c>
      <c r="F206" s="4">
        <f t="shared" si="19"/>
        <v>0.41592161016949142</v>
      </c>
      <c r="G206" s="4">
        <f t="shared" si="19"/>
        <v>5.6056885593220311</v>
      </c>
      <c r="H206" s="4">
        <f t="shared" si="19"/>
        <v>0</v>
      </c>
      <c r="I206" s="4">
        <f t="shared" si="19"/>
        <v>0</v>
      </c>
      <c r="J206" s="4">
        <f t="shared" si="19"/>
        <v>0.1816959055116559</v>
      </c>
      <c r="K206" s="4">
        <f t="shared" si="19"/>
        <v>0</v>
      </c>
      <c r="L206" s="4">
        <f t="shared" si="19"/>
        <v>0.21391025841585612</v>
      </c>
    </row>
    <row r="207" spans="1:12" x14ac:dyDescent="0.25">
      <c r="A207" s="6" t="s">
        <v>14</v>
      </c>
      <c r="B207" s="6">
        <v>0.25</v>
      </c>
      <c r="C207" s="4">
        <f t="shared" si="19"/>
        <v>0</v>
      </c>
      <c r="D207" s="4">
        <f t="shared" si="19"/>
        <v>0</v>
      </c>
      <c r="E207" s="4">
        <f t="shared" si="19"/>
        <v>0.41592161016949142</v>
      </c>
      <c r="F207" s="4">
        <f t="shared" si="19"/>
        <v>0.10232838983050842</v>
      </c>
      <c r="G207" s="4">
        <f t="shared" si="19"/>
        <v>0.85848516949152465</v>
      </c>
      <c r="H207" s="4">
        <f t="shared" si="19"/>
        <v>0</v>
      </c>
      <c r="I207" s="4">
        <f t="shared" si="19"/>
        <v>0</v>
      </c>
      <c r="J207" s="4">
        <f t="shared" si="19"/>
        <v>8.2590722966565652E-2</v>
      </c>
      <c r="K207" s="4">
        <f t="shared" si="19"/>
        <v>0</v>
      </c>
      <c r="L207" s="4">
        <f t="shared" si="19"/>
        <v>1.082008953408482E-2</v>
      </c>
    </row>
    <row r="208" spans="1:12" x14ac:dyDescent="0.25">
      <c r="A208" s="6" t="s">
        <v>15</v>
      </c>
      <c r="B208" s="6">
        <v>0.25</v>
      </c>
      <c r="C208" s="4">
        <f t="shared" si="19"/>
        <v>0</v>
      </c>
      <c r="D208" s="4">
        <f t="shared" si="19"/>
        <v>0</v>
      </c>
      <c r="E208" s="4">
        <f t="shared" si="19"/>
        <v>5.6056885593220311</v>
      </c>
      <c r="F208" s="4">
        <f t="shared" si="19"/>
        <v>0.85848516949152454</v>
      </c>
      <c r="G208" s="4">
        <f t="shared" si="19"/>
        <v>30.709650423728792</v>
      </c>
      <c r="H208" s="4">
        <f t="shared" si="19"/>
        <v>0</v>
      </c>
      <c r="I208" s="4">
        <f t="shared" si="19"/>
        <v>0</v>
      </c>
      <c r="J208" s="4">
        <f t="shared" si="19"/>
        <v>1.9147419095870941</v>
      </c>
      <c r="K208" s="4">
        <f t="shared" si="19"/>
        <v>0</v>
      </c>
      <c r="L208" s="4">
        <f t="shared" si="19"/>
        <v>2.7690498773959202</v>
      </c>
    </row>
    <row r="209" spans="1:20" x14ac:dyDescent="0.25">
      <c r="A209" s="6" t="s">
        <v>16</v>
      </c>
      <c r="B209" s="6">
        <v>0</v>
      </c>
      <c r="C209" s="4">
        <f t="shared" si="19"/>
        <v>0</v>
      </c>
      <c r="D209" s="4">
        <f t="shared" si="19"/>
        <v>0</v>
      </c>
      <c r="E209" s="4">
        <f t="shared" si="19"/>
        <v>0</v>
      </c>
      <c r="F209" s="4">
        <f t="shared" si="19"/>
        <v>0</v>
      </c>
      <c r="G209" s="4">
        <f t="shared" si="19"/>
        <v>0</v>
      </c>
      <c r="H209" s="4">
        <f t="shared" si="19"/>
        <v>0</v>
      </c>
      <c r="I209" s="4">
        <f t="shared" si="19"/>
        <v>0</v>
      </c>
      <c r="J209" s="4">
        <f t="shared" si="19"/>
        <v>0</v>
      </c>
      <c r="K209" s="4">
        <f t="shared" si="19"/>
        <v>0</v>
      </c>
      <c r="L209" s="4">
        <f t="shared" si="19"/>
        <v>0</v>
      </c>
    </row>
    <row r="210" spans="1:20" x14ac:dyDescent="0.25">
      <c r="A210" s="6" t="s">
        <v>17</v>
      </c>
      <c r="B210" s="6">
        <v>0</v>
      </c>
      <c r="C210" s="4">
        <f t="shared" si="19"/>
        <v>0</v>
      </c>
      <c r="D210" s="4">
        <f t="shared" si="19"/>
        <v>0</v>
      </c>
      <c r="E210" s="4">
        <f t="shared" si="19"/>
        <v>0</v>
      </c>
      <c r="F210" s="4">
        <f t="shared" si="19"/>
        <v>0</v>
      </c>
      <c r="G210" s="4">
        <f t="shared" si="19"/>
        <v>0</v>
      </c>
      <c r="H210" s="4">
        <f t="shared" si="19"/>
        <v>0</v>
      </c>
      <c r="I210" s="4">
        <f t="shared" si="19"/>
        <v>0</v>
      </c>
      <c r="J210" s="4">
        <f t="shared" si="19"/>
        <v>0</v>
      </c>
      <c r="K210" s="4">
        <f t="shared" si="19"/>
        <v>0</v>
      </c>
      <c r="L210" s="4">
        <f t="shared" si="19"/>
        <v>0</v>
      </c>
    </row>
    <row r="211" spans="1:20" x14ac:dyDescent="0.25">
      <c r="A211" s="6" t="s">
        <v>18</v>
      </c>
      <c r="B211" s="6">
        <v>1.9412131475164924E-2</v>
      </c>
      <c r="C211" s="4">
        <f t="shared" si="19"/>
        <v>0</v>
      </c>
      <c r="D211" s="4">
        <f t="shared" si="19"/>
        <v>0</v>
      </c>
      <c r="E211" s="4">
        <f t="shared" si="19"/>
        <v>0.1816959055116559</v>
      </c>
      <c r="F211" s="4">
        <f t="shared" si="19"/>
        <v>8.2590722966565652E-2</v>
      </c>
      <c r="G211" s="4">
        <f t="shared" si="19"/>
        <v>1.9147419095870941</v>
      </c>
      <c r="H211" s="4">
        <f t="shared" si="19"/>
        <v>0</v>
      </c>
      <c r="I211" s="4">
        <f t="shared" si="19"/>
        <v>0</v>
      </c>
      <c r="J211" s="4">
        <f t="shared" si="19"/>
        <v>0.22609539220724933</v>
      </c>
      <c r="K211" s="4">
        <f t="shared" si="19"/>
        <v>0</v>
      </c>
      <c r="L211" s="4">
        <f t="shared" si="19"/>
        <v>0.12516213112378888</v>
      </c>
    </row>
    <row r="212" spans="1:20" x14ac:dyDescent="0.25">
      <c r="A212" s="6" t="s">
        <v>19</v>
      </c>
      <c r="B212" s="6">
        <v>0</v>
      </c>
      <c r="C212" s="4">
        <f t="shared" si="19"/>
        <v>0</v>
      </c>
      <c r="D212" s="4">
        <f t="shared" si="19"/>
        <v>0</v>
      </c>
      <c r="E212" s="4">
        <f t="shared" si="19"/>
        <v>0</v>
      </c>
      <c r="F212" s="4">
        <f t="shared" si="19"/>
        <v>0</v>
      </c>
      <c r="G212" s="4">
        <f t="shared" si="19"/>
        <v>0</v>
      </c>
      <c r="H212" s="4">
        <f t="shared" si="19"/>
        <v>0</v>
      </c>
      <c r="I212" s="4">
        <f t="shared" si="19"/>
        <v>0</v>
      </c>
      <c r="J212" s="4">
        <f t="shared" si="19"/>
        <v>0</v>
      </c>
      <c r="K212" s="4">
        <f t="shared" si="19"/>
        <v>0</v>
      </c>
      <c r="L212" s="4">
        <f t="shared" si="19"/>
        <v>0</v>
      </c>
    </row>
    <row r="213" spans="1:20" x14ac:dyDescent="0.25">
      <c r="A213" s="6" t="s">
        <v>20</v>
      </c>
      <c r="B213" s="6">
        <v>0.23058886852483487</v>
      </c>
      <c r="C213" s="4">
        <f t="shared" si="19"/>
        <v>0</v>
      </c>
      <c r="D213" s="4">
        <f t="shared" si="19"/>
        <v>0</v>
      </c>
      <c r="E213" s="4">
        <f t="shared" si="19"/>
        <v>0.21391025841585615</v>
      </c>
      <c r="F213" s="4">
        <f t="shared" si="19"/>
        <v>1.082008953408482E-2</v>
      </c>
      <c r="G213" s="4">
        <f t="shared" si="19"/>
        <v>2.7690498773959202</v>
      </c>
      <c r="H213" s="4">
        <f t="shared" si="19"/>
        <v>0</v>
      </c>
      <c r="I213" s="4">
        <f t="shared" si="19"/>
        <v>0</v>
      </c>
      <c r="J213" s="4">
        <f t="shared" si="19"/>
        <v>0.12516213112378891</v>
      </c>
      <c r="K213" s="4">
        <f t="shared" si="19"/>
        <v>0</v>
      </c>
      <c r="L213" s="4">
        <f t="shared" si="19"/>
        <v>5.464579957360149</v>
      </c>
    </row>
    <row r="214" spans="1:20" ht="15.75" thickBot="1" x14ac:dyDescent="0.3">
      <c r="B214">
        <f>SUM(B204:B213)</f>
        <v>1.0000009999999999</v>
      </c>
    </row>
    <row r="215" spans="1:20" x14ac:dyDescent="0.25">
      <c r="A215" s="32" t="s">
        <v>45</v>
      </c>
      <c r="B215" s="14"/>
      <c r="C215" s="14"/>
      <c r="D215" s="15"/>
      <c r="H215" s="57" t="s">
        <v>46</v>
      </c>
      <c r="I215" s="57"/>
      <c r="J215" s="57"/>
      <c r="K215" s="57"/>
      <c r="L215" s="57"/>
      <c r="M215" s="57"/>
      <c r="Q215" s="32" t="s">
        <v>44</v>
      </c>
      <c r="R215" s="14"/>
      <c r="S215" s="14"/>
      <c r="T215" s="15"/>
    </row>
    <row r="216" spans="1:20" x14ac:dyDescent="0.25">
      <c r="A216" s="16" t="s">
        <v>27</v>
      </c>
      <c r="B216" s="12"/>
      <c r="C216" s="12"/>
      <c r="D216" s="17">
        <f>SUM(C204:L213)</f>
        <v>74.044369257281346</v>
      </c>
      <c r="H216" s="57"/>
      <c r="I216" s="57"/>
      <c r="J216" s="57"/>
      <c r="K216" s="57"/>
      <c r="L216" s="57"/>
      <c r="M216" s="57"/>
      <c r="Q216" s="33" t="s">
        <v>27</v>
      </c>
      <c r="R216" s="12"/>
      <c r="S216" s="12"/>
      <c r="T216" s="17">
        <v>146.0916759322034</v>
      </c>
    </row>
    <row r="217" spans="1:20" x14ac:dyDescent="0.25">
      <c r="A217" s="16" t="s">
        <v>28</v>
      </c>
      <c r="B217" s="12"/>
      <c r="C217" s="12"/>
      <c r="D217" s="17">
        <f>D216^0.5</f>
        <v>8.6049037912856026</v>
      </c>
      <c r="H217" s="57"/>
      <c r="I217" s="57"/>
      <c r="J217" s="57"/>
      <c r="K217" s="57"/>
      <c r="L217" s="57"/>
      <c r="M217" s="57"/>
      <c r="Q217" s="33" t="s">
        <v>28</v>
      </c>
      <c r="R217" s="12"/>
      <c r="S217" s="12"/>
      <c r="T217" s="17">
        <v>12.086838955334988</v>
      </c>
    </row>
    <row r="218" spans="1:20" x14ac:dyDescent="0.25">
      <c r="A218" s="16" t="s">
        <v>29</v>
      </c>
      <c r="B218" s="12"/>
      <c r="C218" s="12"/>
      <c r="D218" s="17" cm="1">
        <f t="array" ref="D218">SUMPRODUCT(B204:B213,TRANSPOSE($B$63:$K$63))</f>
        <v>9.9199490141941986</v>
      </c>
      <c r="H218" s="57"/>
      <c r="I218" s="57"/>
      <c r="J218" s="57"/>
      <c r="K218" s="57"/>
      <c r="L218" s="57"/>
      <c r="M218" s="57"/>
      <c r="Q218" s="33" t="s">
        <v>29</v>
      </c>
      <c r="R218" s="12"/>
      <c r="S218" s="12"/>
      <c r="T218" s="17">
        <v>7.8680000000000021</v>
      </c>
    </row>
    <row r="219" spans="1:20" ht="15.75" thickBot="1" x14ac:dyDescent="0.3">
      <c r="A219" s="28" t="s">
        <v>33</v>
      </c>
      <c r="B219" s="29">
        <f>(D218-B201)/D217</f>
        <v>0.95177694171181326</v>
      </c>
      <c r="C219" s="30"/>
      <c r="D219" s="31"/>
      <c r="H219" s="57"/>
      <c r="I219" s="57"/>
      <c r="J219" s="57"/>
      <c r="K219" s="57"/>
      <c r="L219" s="57"/>
      <c r="M219" s="57"/>
      <c r="Q219" s="28" t="s">
        <v>33</v>
      </c>
      <c r="R219" s="34">
        <f>(T218-B201)/T217</f>
        <v>0.50782508335570742</v>
      </c>
      <c r="S219" s="19"/>
      <c r="T219" s="20"/>
    </row>
    <row r="220" spans="1:20" x14ac:dyDescent="0.25">
      <c r="A220" s="27" t="s">
        <v>43</v>
      </c>
    </row>
  </sheetData>
  <mergeCells count="2">
    <mergeCell ref="A151:J151"/>
    <mergeCell ref="H215:M2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7" workbookViewId="0">
      <selection activeCell="C1" sqref="C1:F1"/>
    </sheetView>
  </sheetViews>
  <sheetFormatPr defaultRowHeight="15" x14ac:dyDescent="0.25"/>
  <cols>
    <col min="1" max="1" width="27.28515625" bestFit="1" customWidth="1"/>
    <col min="2" max="2" width="26.28515625" bestFit="1" customWidth="1"/>
    <col min="3" max="5" width="16.7109375" bestFit="1" customWidth="1"/>
    <col min="6" max="6" width="11.140625" bestFit="1" customWidth="1"/>
  </cols>
  <sheetData>
    <row r="1" spans="1:6" x14ac:dyDescent="0.25">
      <c r="A1" s="64" t="s">
        <v>61</v>
      </c>
      <c r="B1" s="64"/>
      <c r="C1" s="61" t="s">
        <v>60</v>
      </c>
      <c r="D1" s="62"/>
      <c r="E1" s="62"/>
      <c r="F1" s="63"/>
    </row>
    <row r="2" spans="1:6" x14ac:dyDescent="0.25">
      <c r="A2" s="65"/>
      <c r="B2" s="65"/>
      <c r="C2" s="44" t="s">
        <v>49</v>
      </c>
      <c r="D2" s="44" t="s">
        <v>50</v>
      </c>
      <c r="E2" s="44" t="s">
        <v>51</v>
      </c>
      <c r="F2" s="44" t="s">
        <v>52</v>
      </c>
    </row>
    <row r="3" spans="1:6" x14ac:dyDescent="0.25">
      <c r="A3" s="36" t="s">
        <v>11</v>
      </c>
      <c r="B3" s="6">
        <v>0</v>
      </c>
      <c r="C3" s="43">
        <v>69304181.102362201</v>
      </c>
      <c r="D3" s="43">
        <v>81237823</v>
      </c>
      <c r="E3" s="43">
        <v>69292107</v>
      </c>
      <c r="F3" s="43">
        <v>72943901</v>
      </c>
    </row>
    <row r="4" spans="1:6" x14ac:dyDescent="0.25">
      <c r="A4" s="36" t="s">
        <v>12</v>
      </c>
      <c r="B4" s="6">
        <v>0</v>
      </c>
      <c r="C4" s="43">
        <v>81709154.784240142</v>
      </c>
      <c r="D4" s="43">
        <v>100499687</v>
      </c>
      <c r="E4" s="43">
        <v>79884125</v>
      </c>
      <c r="F4" s="43">
        <v>88330200</v>
      </c>
    </row>
    <row r="5" spans="1:6" x14ac:dyDescent="0.25">
      <c r="A5" s="36" t="s">
        <v>13</v>
      </c>
      <c r="B5" s="6">
        <v>0.25</v>
      </c>
      <c r="C5" s="43">
        <v>121234207.96890186</v>
      </c>
      <c r="D5" s="43">
        <v>178360001</v>
      </c>
      <c r="E5" s="43">
        <v>169639999</v>
      </c>
      <c r="F5" s="43">
        <v>190270004</v>
      </c>
    </row>
    <row r="6" spans="1:6" x14ac:dyDescent="0.25">
      <c r="A6" s="36" t="s">
        <v>14</v>
      </c>
      <c r="B6" s="6">
        <v>0.25</v>
      </c>
      <c r="C6" s="43">
        <v>45462707.171314739</v>
      </c>
      <c r="D6" s="43">
        <v>47922115</v>
      </c>
      <c r="E6" s="43">
        <v>48247440</v>
      </c>
      <c r="F6" s="43">
        <v>50187691</v>
      </c>
    </row>
    <row r="7" spans="1:6" x14ac:dyDescent="0.25">
      <c r="A7" s="36" t="s">
        <v>15</v>
      </c>
      <c r="B7" s="6">
        <v>0.25</v>
      </c>
      <c r="C7" s="43">
        <v>148947992.68069533</v>
      </c>
      <c r="D7" s="43">
        <v>307429321</v>
      </c>
      <c r="E7" s="43">
        <v>263959961</v>
      </c>
      <c r="F7" s="43">
        <v>407565918</v>
      </c>
    </row>
    <row r="8" spans="1:6" x14ac:dyDescent="0.25">
      <c r="A8" s="36" t="s">
        <v>16</v>
      </c>
      <c r="B8" s="6">
        <v>0</v>
      </c>
      <c r="C8" s="43">
        <v>19396157.333333332</v>
      </c>
      <c r="D8" s="43">
        <v>21815125</v>
      </c>
      <c r="E8" s="43">
        <v>21925697</v>
      </c>
      <c r="F8" s="43">
        <v>23752081</v>
      </c>
    </row>
    <row r="9" spans="1:6" x14ac:dyDescent="0.25">
      <c r="A9" s="36" t="s">
        <v>17</v>
      </c>
      <c r="B9" s="6">
        <v>0</v>
      </c>
      <c r="C9" s="43">
        <v>22663114.889705881</v>
      </c>
      <c r="D9" s="43">
        <v>30531996</v>
      </c>
      <c r="E9" s="43">
        <v>28536646</v>
      </c>
      <c r="F9" s="43">
        <v>33366753</v>
      </c>
    </row>
    <row r="10" spans="1:6" x14ac:dyDescent="0.25">
      <c r="A10" s="36" t="s">
        <v>18</v>
      </c>
      <c r="B10" s="6">
        <v>1.9412131475164924E-2</v>
      </c>
      <c r="C10" s="43">
        <v>102031012.49999999</v>
      </c>
      <c r="D10" s="43">
        <v>132843506</v>
      </c>
      <c r="E10" s="43">
        <v>154066589</v>
      </c>
      <c r="F10" s="43">
        <v>179160904</v>
      </c>
    </row>
    <row r="11" spans="1:6" x14ac:dyDescent="0.25">
      <c r="A11" s="36" t="s">
        <v>19</v>
      </c>
      <c r="B11" s="6">
        <v>0</v>
      </c>
      <c r="C11" s="43">
        <v>32349282.608695649</v>
      </c>
      <c r="D11" s="43">
        <v>45021301</v>
      </c>
      <c r="E11" s="43">
        <v>37013615</v>
      </c>
      <c r="F11" s="43">
        <v>39412060</v>
      </c>
    </row>
    <row r="12" spans="1:6" ht="15.75" thickBot="1" x14ac:dyDescent="0.3">
      <c r="A12" s="37" t="s">
        <v>20</v>
      </c>
      <c r="B12" s="42">
        <v>0.23058886852483487</v>
      </c>
      <c r="C12" s="43">
        <v>29012736.070381235</v>
      </c>
      <c r="D12" s="43">
        <v>29218979</v>
      </c>
      <c r="E12" s="43">
        <v>29838337</v>
      </c>
      <c r="F12" s="43">
        <v>34671928</v>
      </c>
    </row>
    <row r="14" spans="1:6" ht="15.75" thickBot="1" x14ac:dyDescent="0.3">
      <c r="A14" s="60" t="s">
        <v>48</v>
      </c>
      <c r="B14" s="60"/>
    </row>
    <row r="15" spans="1:6" x14ac:dyDescent="0.25">
      <c r="A15" s="58" t="s">
        <v>58</v>
      </c>
      <c r="B15" s="59"/>
      <c r="C15" s="4" t="s">
        <v>54</v>
      </c>
      <c r="D15" s="4" t="s">
        <v>55</v>
      </c>
      <c r="E15" s="4" t="s">
        <v>56</v>
      </c>
    </row>
    <row r="16" spans="1:6" x14ac:dyDescent="0.25">
      <c r="A16" s="36" t="s">
        <v>13</v>
      </c>
      <c r="B16">
        <f>B5*100</f>
        <v>25</v>
      </c>
      <c r="C16" s="39">
        <f>((VLOOKUP($A16,$A$3:$F$12,6,0)-VLOOKUP($A16,$A$3:$F$12,3,0))/VLOOKUP($A16,$A$3:$F$12,6,0)+1)*$B16</f>
        <v>34.070767144028935</v>
      </c>
      <c r="D16" s="39">
        <f>((VLOOKUP($A16,$A$3:$F$12,6,0)-VLOOKUP($A16,$A$3:$F$12,4,0))/VLOOKUP($A16,$A$3:$F$12,6,0)+1)*$B16</f>
        <v>26.564881845485218</v>
      </c>
      <c r="E16" s="39">
        <f>((VLOOKUP($A16,$A$3:$F$12,6,0)-VLOOKUP($A16,$A$3:$F$12,5,0))/VLOOKUP($A16,$A$3:$F$12,6,0)+1)*$B16</f>
        <v>27.71062234801866</v>
      </c>
    </row>
    <row r="17" spans="1:5" x14ac:dyDescent="0.25">
      <c r="A17" s="36" t="s">
        <v>14</v>
      </c>
      <c r="B17">
        <f>B6*100</f>
        <v>25</v>
      </c>
      <c r="C17" s="39">
        <f t="shared" ref="C17:C20" si="0">((VLOOKUP(A17,$A$3:$F$12,6,0)-VLOOKUP(A17,$A$3:$F$12,3,0))/VLOOKUP(A17,$A$3:$F$12,6,0)+1)*B17</f>
        <v>27.35365671070884</v>
      </c>
      <c r="D17" s="39">
        <f t="shared" ref="D17:D20" si="1">((VLOOKUP($A17,$A$3:$F$12,6,0)-VLOOKUP($A17,$A$3:$F$12,4,0))/VLOOKUP($A17,$A$3:$F$12,6,0)+1)*$B17</f>
        <v>26.128551620356472</v>
      </c>
      <c r="E17" s="39">
        <f t="shared" ref="E17:E20" si="2">((VLOOKUP($A17,$A$3:$F$12,6,0)-VLOOKUP($A17,$A$3:$F$12,5,0))/VLOOKUP($A17,$A$3:$F$12,6,0)+1)*$B17</f>
        <v>25.96649744257013</v>
      </c>
    </row>
    <row r="18" spans="1:5" x14ac:dyDescent="0.25">
      <c r="A18" s="36" t="s">
        <v>15</v>
      </c>
      <c r="B18">
        <f>B7*100</f>
        <v>25</v>
      </c>
      <c r="C18" s="39">
        <f t="shared" si="0"/>
        <v>40.863564266388472</v>
      </c>
      <c r="D18" s="39">
        <f t="shared" si="1"/>
        <v>31.142355909651897</v>
      </c>
      <c r="E18" s="39">
        <f t="shared" si="2"/>
        <v>33.808756489299974</v>
      </c>
    </row>
    <row r="19" spans="1:5" x14ac:dyDescent="0.25">
      <c r="A19" s="36" t="s">
        <v>18</v>
      </c>
      <c r="B19">
        <f>B10*100</f>
        <v>1.9412131475164924</v>
      </c>
      <c r="C19" s="39">
        <f t="shared" si="0"/>
        <v>2.7769175679759952</v>
      </c>
      <c r="D19" s="39">
        <f t="shared" si="1"/>
        <v>2.4430633835275484</v>
      </c>
      <c r="E19" s="39">
        <f t="shared" si="2"/>
        <v>2.2131107162289183</v>
      </c>
    </row>
    <row r="20" spans="1:5" ht="15.75" thickBot="1" x14ac:dyDescent="0.3">
      <c r="A20" s="37" t="s">
        <v>20</v>
      </c>
      <c r="B20" s="30">
        <f>B12*100</f>
        <v>23.058886852483486</v>
      </c>
      <c r="C20" s="39">
        <f t="shared" si="0"/>
        <v>26.822584861477008</v>
      </c>
      <c r="D20" s="39">
        <f t="shared" si="1"/>
        <v>26.685421090884162</v>
      </c>
      <c r="E20" s="39">
        <f t="shared" si="2"/>
        <v>26.273511316406651</v>
      </c>
    </row>
    <row r="21" spans="1:5" x14ac:dyDescent="0.25">
      <c r="B21" s="38" t="s">
        <v>53</v>
      </c>
      <c r="C21" s="40">
        <f>SUM(C16:C20)</f>
        <v>131.88749055057926</v>
      </c>
      <c r="D21" s="40">
        <f>SUM(D16:D20)</f>
        <v>112.9642738499053</v>
      </c>
      <c r="E21" s="40">
        <f>SUM(E16:E20)</f>
        <v>115.97249831252435</v>
      </c>
    </row>
    <row r="22" spans="1:5" x14ac:dyDescent="0.25">
      <c r="B22" s="38" t="s">
        <v>57</v>
      </c>
      <c r="C22" s="41">
        <f>(C21-100)/100</f>
        <v>0.31887490550579256</v>
      </c>
      <c r="D22" s="41">
        <f t="shared" ref="D22:E22" si="3">(D21-100)/100</f>
        <v>0.12964273849905297</v>
      </c>
      <c r="E22" s="41">
        <f t="shared" si="3"/>
        <v>0.15972498312524352</v>
      </c>
    </row>
    <row r="25" spans="1:5" ht="15.75" thickBot="1" x14ac:dyDescent="0.3">
      <c r="A25" s="60" t="s">
        <v>48</v>
      </c>
      <c r="B25" s="60"/>
    </row>
    <row r="26" spans="1:5" x14ac:dyDescent="0.25">
      <c r="A26" s="58" t="s">
        <v>59</v>
      </c>
      <c r="B26" s="59"/>
      <c r="C26" s="4" t="s">
        <v>54</v>
      </c>
      <c r="D26" s="4" t="s">
        <v>55</v>
      </c>
      <c r="E26" s="4" t="s">
        <v>56</v>
      </c>
    </row>
    <row r="27" spans="1:5" x14ac:dyDescent="0.25">
      <c r="A27" s="36" t="s">
        <v>11</v>
      </c>
      <c r="B27">
        <v>10</v>
      </c>
      <c r="C27" s="39">
        <f>((VLOOKUP($A27,$A$3:$F$12,6,0)-VLOOKUP($A27,$A$3:$F$12,3,0))/VLOOKUP($A27,$A$3:$F$12,6,0)+1)*$B27</f>
        <v>10.498975219002586</v>
      </c>
      <c r="D27" s="39">
        <f>((VLOOKUP($A27,$A$3:$F$12,6,0)-VLOOKUP($A27,$A$3:$F$12,4,0))/VLOOKUP($A27,$A$3:$F$12,6,0)+1)*$B27</f>
        <v>8.8629725191143809</v>
      </c>
      <c r="E27" s="39">
        <f>((VLOOKUP($A27,$A$3:$F$12,6,0)-VLOOKUP($A27,$A$3:$F$12,5,0))/VLOOKUP($A27,$A$3:$F$12,6,0)+1)*$B27</f>
        <v>10.500630477659811</v>
      </c>
    </row>
    <row r="28" spans="1:5" x14ac:dyDescent="0.25">
      <c r="A28" s="36" t="s">
        <v>12</v>
      </c>
      <c r="B28">
        <v>10</v>
      </c>
      <c r="C28" s="39">
        <f t="shared" ref="C28:C36" si="4">((VLOOKUP($A28,$A$3:$F$12,6,0)-VLOOKUP($A28,$A$3:$F$12,3,0))/VLOOKUP($A28,$A$3:$F$12,6,0)+1)*$B28</f>
        <v>10.74957887741224</v>
      </c>
      <c r="D28" s="39">
        <f t="shared" ref="D28:D36" si="5">((VLOOKUP($A28,$A$3:$F$12,6,0)-VLOOKUP($A28,$A$3:$F$12,4,0))/VLOOKUP($A28,$A$3:$F$12,6,0)+1)*$B28</f>
        <v>8.6222733561114993</v>
      </c>
      <c r="E28" s="39">
        <f t="shared" ref="E28:E36" si="6">((VLOOKUP($A28,$A$3:$F$12,6,0)-VLOOKUP($A28,$A$3:$F$12,5,0))/VLOOKUP($A28,$A$3:$F$12,6,0)+1)*$B28</f>
        <v>10.956193351764176</v>
      </c>
    </row>
    <row r="29" spans="1:5" x14ac:dyDescent="0.25">
      <c r="A29" s="36" t="s">
        <v>13</v>
      </c>
      <c r="B29">
        <v>10</v>
      </c>
      <c r="C29" s="39">
        <f t="shared" si="4"/>
        <v>13.628306857611573</v>
      </c>
      <c r="D29" s="39">
        <f t="shared" si="5"/>
        <v>10.625952738194087</v>
      </c>
      <c r="E29" s="39">
        <f t="shared" si="6"/>
        <v>11.084248939207464</v>
      </c>
    </row>
    <row r="30" spans="1:5" x14ac:dyDescent="0.25">
      <c r="A30" s="36" t="s">
        <v>14</v>
      </c>
      <c r="B30">
        <v>10</v>
      </c>
      <c r="C30" s="39">
        <f t="shared" si="4"/>
        <v>10.941462684283536</v>
      </c>
      <c r="D30" s="39">
        <f t="shared" si="5"/>
        <v>10.451420648142589</v>
      </c>
      <c r="E30" s="39">
        <f t="shared" si="6"/>
        <v>10.386598977028052</v>
      </c>
    </row>
    <row r="31" spans="1:5" x14ac:dyDescent="0.25">
      <c r="A31" s="36" t="s">
        <v>15</v>
      </c>
      <c r="B31">
        <v>10</v>
      </c>
      <c r="C31" s="39">
        <f t="shared" si="4"/>
        <v>16.345425706555389</v>
      </c>
      <c r="D31" s="39">
        <f t="shared" si="5"/>
        <v>12.456942363860758</v>
      </c>
      <c r="E31" s="39">
        <f t="shared" si="6"/>
        <v>13.523502595719989</v>
      </c>
    </row>
    <row r="32" spans="1:5" x14ac:dyDescent="0.25">
      <c r="A32" s="36" t="s">
        <v>16</v>
      </c>
      <c r="B32">
        <v>10</v>
      </c>
      <c r="C32" s="39">
        <f t="shared" si="4"/>
        <v>11.833912433469163</v>
      </c>
      <c r="D32" s="39">
        <f t="shared" si="5"/>
        <v>10.81548896705093</v>
      </c>
      <c r="E32" s="39">
        <f t="shared" si="6"/>
        <v>10.768936414455643</v>
      </c>
    </row>
    <row r="33" spans="1:5" x14ac:dyDescent="0.25">
      <c r="A33" s="36" t="s">
        <v>17</v>
      </c>
      <c r="B33">
        <v>10</v>
      </c>
      <c r="C33" s="39">
        <f t="shared" si="4"/>
        <v>13.207875249441898</v>
      </c>
      <c r="D33" s="39">
        <f t="shared" si="5"/>
        <v>10.849575324275635</v>
      </c>
      <c r="E33" s="39">
        <f t="shared" si="6"/>
        <v>11.44758076999581</v>
      </c>
    </row>
    <row r="34" spans="1:5" x14ac:dyDescent="0.25">
      <c r="A34" s="36" t="s">
        <v>18</v>
      </c>
      <c r="B34">
        <v>10</v>
      </c>
      <c r="C34" s="39">
        <f t="shared" si="4"/>
        <v>14.305062643577642</v>
      </c>
      <c r="D34" s="39">
        <f t="shared" si="5"/>
        <v>12.585240248620313</v>
      </c>
      <c r="E34" s="39">
        <f t="shared" si="6"/>
        <v>11.400657980604965</v>
      </c>
    </row>
    <row r="35" spans="1:5" x14ac:dyDescent="0.25">
      <c r="A35" s="36" t="s">
        <v>19</v>
      </c>
      <c r="B35">
        <v>10</v>
      </c>
      <c r="C35" s="39">
        <f t="shared" si="4"/>
        <v>11.7920345679227</v>
      </c>
      <c r="D35" s="39">
        <f t="shared" si="5"/>
        <v>8.5767704098694661</v>
      </c>
      <c r="E35" s="39">
        <f t="shared" si="6"/>
        <v>10.608556112012415</v>
      </c>
    </row>
    <row r="36" spans="1:5" ht="15.75" thickBot="1" x14ac:dyDescent="0.3">
      <c r="A36" s="37" t="s">
        <v>20</v>
      </c>
      <c r="B36" s="30">
        <v>10</v>
      </c>
      <c r="C36" s="39">
        <f t="shared" si="4"/>
        <v>11.632211490984512</v>
      </c>
      <c r="D36" s="39">
        <f t="shared" si="5"/>
        <v>11.572727366069751</v>
      </c>
      <c r="E36" s="39">
        <f t="shared" si="6"/>
        <v>11.394093515653356</v>
      </c>
    </row>
    <row r="37" spans="1:5" x14ac:dyDescent="0.25">
      <c r="B37" s="38" t="s">
        <v>53</v>
      </c>
      <c r="C37" s="40">
        <f t="shared" ref="C37:E37" si="7">SUM(C27:C36)</f>
        <v>124.93484573026124</v>
      </c>
      <c r="D37" s="40">
        <f t="shared" si="7"/>
        <v>105.41936394130941</v>
      </c>
      <c r="E37" s="40">
        <f t="shared" si="7"/>
        <v>112.07099913410168</v>
      </c>
    </row>
    <row r="38" spans="1:5" x14ac:dyDescent="0.25">
      <c r="B38" s="38" t="s">
        <v>57</v>
      </c>
      <c r="C38" s="41">
        <f>(C37-100)/100</f>
        <v>0.24934845730261246</v>
      </c>
      <c r="D38" s="41">
        <f t="shared" ref="D38" si="8">(D37-100)/100</f>
        <v>5.419363941309413E-2</v>
      </c>
      <c r="E38" s="41">
        <f t="shared" ref="E38" si="9">(E37-100)/100</f>
        <v>0.12070999134101683</v>
      </c>
    </row>
  </sheetData>
  <mergeCells count="6">
    <mergeCell ref="A26:B26"/>
    <mergeCell ref="A15:B15"/>
    <mergeCell ref="A14:B14"/>
    <mergeCell ref="A25:B25"/>
    <mergeCell ref="C1:F1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1-2-3</vt:lpstr>
      <vt:lpstr>4a</vt:lpstr>
      <vt:lpstr>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 Kaya</dc:creator>
  <cp:lastModifiedBy>17256</cp:lastModifiedBy>
  <dcterms:created xsi:type="dcterms:W3CDTF">2023-12-27T12:59:37Z</dcterms:created>
  <dcterms:modified xsi:type="dcterms:W3CDTF">2023-12-27T13:00:17Z</dcterms:modified>
</cp:coreProperties>
</file>