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aker\WebstormProjects\diplom_dashs\back\routes\"/>
    </mc:Choice>
  </mc:AlternateContent>
  <xr:revisionPtr revIDLastSave="0" documentId="13_ncr:1_{DF2B7AD3-9ED5-4062-9D7D-C6D05E2C383B}" xr6:coauthVersionLast="40" xr6:coauthVersionMax="46" xr10:uidLastSave="{00000000-0000-0000-0000-000000000000}"/>
  <bookViews>
    <workbookView xWindow="-110" yWindow="-110" windowWidth="38620" windowHeight="21220" xr2:uid="{4FD9B748-9104-4159-9C22-0A83F2D1BF7E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C29" i="1" l="1"/>
  <c r="FJ29" i="1"/>
  <c r="FD29" i="1"/>
  <c r="FD30" i="1" s="1"/>
  <c r="FD31" i="1" s="1"/>
  <c r="FD32" i="1" s="1"/>
  <c r="FD33" i="1" s="1"/>
  <c r="FD34" i="1" s="1"/>
  <c r="FD35" i="1" s="1"/>
  <c r="FD36" i="1" s="1"/>
  <c r="FD37" i="1" s="1"/>
  <c r="FD38" i="1" s="1"/>
  <c r="FD39" i="1" s="1"/>
  <c r="FD40" i="1" s="1"/>
  <c r="FD41" i="1" s="1"/>
  <c r="FD42" i="1" s="1"/>
  <c r="FD43" i="1" s="1"/>
  <c r="FD44" i="1" s="1"/>
  <c r="FD45" i="1" s="1"/>
  <c r="FD46" i="1" s="1"/>
  <c r="FC29" i="1"/>
  <c r="FC28" i="1"/>
  <c r="FC27" i="1"/>
  <c r="FC26" i="1"/>
  <c r="FC25" i="1"/>
  <c r="FC24" i="1"/>
  <c r="FC23" i="1"/>
  <c r="FC22" i="1"/>
  <c r="FC21" i="1"/>
  <c r="FC20" i="1"/>
  <c r="FC19" i="1"/>
  <c r="FC18" i="1"/>
  <c r="FC17" i="1"/>
  <c r="FC16" i="1"/>
  <c r="EK29" i="1"/>
  <c r="EK28" i="1"/>
  <c r="EK27" i="1"/>
  <c r="EK26" i="1"/>
  <c r="EK25" i="1"/>
  <c r="EK24" i="1"/>
  <c r="EK23" i="1"/>
  <c r="EK22" i="1"/>
  <c r="EK21" i="1"/>
  <c r="EK20" i="1"/>
  <c r="EK19" i="1"/>
  <c r="DV5" i="1"/>
  <c r="CI18" i="1"/>
  <c r="CI17" i="1"/>
  <c r="CI16" i="1"/>
  <c r="CI15" i="1"/>
  <c r="CI14" i="1"/>
  <c r="CI13" i="1"/>
  <c r="CI12" i="1"/>
  <c r="CI11" i="1"/>
  <c r="CI10" i="1"/>
  <c r="CI9" i="1"/>
  <c r="CI8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AU5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J19" i="1"/>
  <c r="J18" i="1"/>
  <c r="J17" i="1"/>
  <c r="J16" i="1"/>
  <c r="J15" i="1"/>
  <c r="J14" i="1"/>
  <c r="J13" i="1"/>
  <c r="J12" i="1"/>
  <c r="J11" i="1"/>
  <c r="AJ23" i="1"/>
  <c r="AJ22" i="1"/>
  <c r="AJ15" i="1"/>
  <c r="AJ14" i="1"/>
  <c r="AJ13" i="1"/>
  <c r="AJ12" i="1"/>
  <c r="AJ11" i="1"/>
  <c r="AJ10" i="1"/>
  <c r="AJ9" i="1"/>
  <c r="AJ8" i="1"/>
  <c r="H5" i="1"/>
</calcChain>
</file>

<file path=xl/sharedStrings.xml><?xml version="1.0" encoding="utf-8"?>
<sst xmlns="http://schemas.openxmlformats.org/spreadsheetml/2006/main" count="239" uniqueCount="89">
  <si>
    <t>ДИНАМИКА  ГОДОВЫХ ТЕМПОВ</t>
  </si>
  <si>
    <t xml:space="preserve">  ВАЛОВОГО ВНУТРЕННЕГО ПРОДУКТА</t>
  </si>
  <si>
    <t>ДИНАМИКА  ГОДОВОГО ТЕМПА</t>
  </si>
  <si>
    <t xml:space="preserve">  МОДИФИЦИРОВАННОГО ЭКСПОРТА</t>
  </si>
  <si>
    <t xml:space="preserve">  ФОНДОВ в сопоставимых ценах 1995 года</t>
  </si>
  <si>
    <t xml:space="preserve">  ВО ВВОДЫ </t>
  </si>
  <si>
    <t xml:space="preserve"> в сопоставимых ценах 1995 года</t>
  </si>
  <si>
    <t>ДИНАМИКА  БАЗИСНЫХ ТЕМПОВ</t>
  </si>
  <si>
    <t>ДИНАМИКА  БАЗИСНОГО ТЕМПА</t>
  </si>
  <si>
    <r>
      <t xml:space="preserve">  </t>
    </r>
    <r>
      <rPr>
        <sz val="10"/>
        <color theme="1"/>
        <rFont val="Arial"/>
        <family val="2"/>
        <charset val="204"/>
      </rPr>
      <t>ДИНАМИКА</t>
    </r>
    <r>
      <rPr>
        <b/>
        <sz val="10"/>
        <color theme="1"/>
        <rFont val="Arial"/>
        <family val="2"/>
        <charset val="204"/>
      </rPr>
      <t xml:space="preserve"> ВВОДОВ ОСНОВНЫХ</t>
    </r>
  </si>
  <si>
    <t xml:space="preserve">  КОЭФИЦИЕНТ ПЕРЕВОДА ИНВЕСТИЦИЙ В ОК</t>
  </si>
  <si>
    <t>ВЕРСИЯ</t>
  </si>
  <si>
    <t xml:space="preserve">ВЕРСИЯ </t>
  </si>
  <si>
    <t xml:space="preserve">  pW</t>
  </si>
  <si>
    <t>СЧЁТ</t>
  </si>
  <si>
    <t>б/р</t>
  </si>
  <si>
    <t xml:space="preserve">    Pw</t>
  </si>
  <si>
    <t xml:space="preserve">  pEXM</t>
  </si>
  <si>
    <t xml:space="preserve">    Pem</t>
  </si>
  <si>
    <t xml:space="preserve">    Pe</t>
  </si>
  <si>
    <t xml:space="preserve"> WWS</t>
  </si>
  <si>
    <t>млрд руб</t>
  </si>
  <si>
    <t xml:space="preserve">    WWS</t>
  </si>
  <si>
    <t xml:space="preserve">   kS</t>
  </si>
  <si>
    <t>INS</t>
  </si>
  <si>
    <t xml:space="preserve"> б/р</t>
  </si>
  <si>
    <t>ТРЕНД</t>
  </si>
  <si>
    <t xml:space="preserve">  ИНВЕСТИЦИЙ В ОСНОВНОЙ КАПИТАЛ</t>
  </si>
  <si>
    <t xml:space="preserve">  pIN</t>
  </si>
  <si>
    <t xml:space="preserve">    Pn</t>
  </si>
  <si>
    <t xml:space="preserve">                         ИМПОРТА</t>
  </si>
  <si>
    <t xml:space="preserve">  pIM</t>
  </si>
  <si>
    <t xml:space="preserve">                                        ИМПОРТА</t>
  </si>
  <si>
    <t xml:space="preserve">ДИНАМИКА БАЗИСНОГО ТЕМПА </t>
  </si>
  <si>
    <t xml:space="preserve">    IMS</t>
  </si>
  <si>
    <t xml:space="preserve">   qIM*10</t>
  </si>
  <si>
    <t xml:space="preserve">ДОЛЯ ИМПОРТА В ОТЕЧЕСТВЕННОМ </t>
  </si>
  <si>
    <t xml:space="preserve">                         ВЫПУСКЕ</t>
  </si>
  <si>
    <t xml:space="preserve"> qIM</t>
  </si>
  <si>
    <t>РЕГРЕССИЯ ВВОДОВ ОФ ОТ ИНВЕСТИЦИЙ В ОК</t>
  </si>
  <si>
    <t xml:space="preserve">                      в текущих рыночных ценах</t>
  </si>
  <si>
    <t xml:space="preserve">  WW</t>
  </si>
  <si>
    <t xml:space="preserve">  FA</t>
  </si>
  <si>
    <t xml:space="preserve">  IN</t>
  </si>
  <si>
    <t>ПРОГНОЗ</t>
  </si>
  <si>
    <t xml:space="preserve">  КОНЕЧНОГО ПОТРЕБЛЕНИЯ ДОМАШНИХ ХОЗЯЙСТВ</t>
  </si>
  <si>
    <t xml:space="preserve">  pYD</t>
  </si>
  <si>
    <t xml:space="preserve">    Pd</t>
  </si>
  <si>
    <t xml:space="preserve">  LZ</t>
  </si>
  <si>
    <t xml:space="preserve"> BZ</t>
  </si>
  <si>
    <t>млн чел</t>
  </si>
  <si>
    <t>ДИНАМИКА  ЧИСЛЕННОСТИ ЗАНЯТЫХ</t>
  </si>
  <si>
    <t xml:space="preserve">                   И БЕЗРАБОТНЫХ (млн чел)</t>
  </si>
  <si>
    <t>ВЫПУСК ОТЕЧЕСТВЕННОЙ ПРОДУКЦИИ</t>
  </si>
  <si>
    <t xml:space="preserve"> в сопоставимых ценах 1995 года  </t>
  </si>
  <si>
    <t xml:space="preserve">    XOS</t>
  </si>
  <si>
    <t>ДИНАМИКА  ПРОИЗВОДИТЕЛЬНОСТИ ТРУДА</t>
  </si>
  <si>
    <r>
      <t xml:space="preserve"> </t>
    </r>
    <r>
      <rPr>
        <b/>
        <sz val="14"/>
        <color theme="1"/>
        <rFont val="Calibri"/>
        <family val="2"/>
        <charset val="204"/>
        <scheme val="minor"/>
      </rPr>
      <t>в сопоставимых ценах 1995 года (тыс руб / чел)</t>
    </r>
  </si>
  <si>
    <t xml:space="preserve">  pOS</t>
  </si>
  <si>
    <t>БАЗИСНЫЕ ДЕФЛЯТОРЫ ВВОДОВ ОФ</t>
  </si>
  <si>
    <t xml:space="preserve">  ИНВЕСТИЦИЙ в ОК и ОСНОВЫНЫХ ФОНДОВ</t>
  </si>
  <si>
    <t xml:space="preserve">    Dww</t>
  </si>
  <si>
    <t xml:space="preserve">   IPC</t>
  </si>
  <si>
    <t xml:space="preserve">    Df</t>
  </si>
  <si>
    <t xml:space="preserve">   Dn</t>
  </si>
  <si>
    <t xml:space="preserve">  ДИНАМИКА  ГОДОВЫХ ТЕМПОВ</t>
  </si>
  <si>
    <t xml:space="preserve">  КОНЕЧНОГО ПОТРЕБЛЕНИЯ ГОСУДАРСТВА</t>
  </si>
  <si>
    <t xml:space="preserve">  pYG</t>
  </si>
  <si>
    <t>054.07.2020</t>
  </si>
  <si>
    <t xml:space="preserve">    Pg</t>
  </si>
  <si>
    <t>ДИНАМИКА ОСНОВНЫХ ФОНДОВ</t>
  </si>
  <si>
    <t xml:space="preserve">  1995 года (млрд руб)</t>
  </si>
  <si>
    <t xml:space="preserve">   в сопоставимых ценах</t>
  </si>
  <si>
    <t xml:space="preserve">    ^FS</t>
  </si>
  <si>
    <t xml:space="preserve">    FS</t>
  </si>
  <si>
    <t>тренд</t>
  </si>
  <si>
    <t>ДИНАМИКА ФОНДООТДАЧИ</t>
  </si>
  <si>
    <t xml:space="preserve">  fOS</t>
  </si>
  <si>
    <t xml:space="preserve">  КОНЕЧНОГО ПОТРЕБЛЕНИЯ НКО</t>
  </si>
  <si>
    <t xml:space="preserve">  Pynk</t>
  </si>
  <si>
    <t xml:space="preserve">  ДИНАМИКА  БАЗИСНОГО ТЕМПА</t>
  </si>
  <si>
    <t xml:space="preserve">    Pnk</t>
  </si>
  <si>
    <t>ГРАНИЦА ОТЕЧЕСТВЕННОГО ВЫПУСКА</t>
  </si>
  <si>
    <t xml:space="preserve">  РОССИЙСКОЙ ЭКОНОМИКИ</t>
  </si>
  <si>
    <t xml:space="preserve">  в сопоставимых ценах 1995 года</t>
  </si>
  <si>
    <t xml:space="preserve"> *XOS</t>
  </si>
  <si>
    <t xml:space="preserve">КОЭФФИЦИЕНТ ЗАГРУЗКИ </t>
  </si>
  <si>
    <t xml:space="preserve">  ПРОИЗВОДСТВЕННЫХ  МОЩНОСТЕЙ</t>
  </si>
  <si>
    <t xml:space="preserve">  koZ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</si>
</sst>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2"/>
      <name val="Arial"/>
      <family val="2"/>
      <charset val="204"/>
    </font>
    <font>
      <sz val="11"/>
      <name val="Arial"/>
      <family val="2"/>
      <charset val="204"/>
    </font>
    <font>
      <sz val="14"/>
      <color theme="1"/>
      <name val="Arial"/>
      <family val="2"/>
      <charset val="204"/>
    </font>
    <font>
      <sz val="14"/>
      <name val="Arial"/>
      <family val="2"/>
      <charset val="204"/>
    </font>
    <font>
      <sz val="16"/>
      <color theme="1"/>
      <name val="Arial"/>
      <family val="2"/>
      <charset val="204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6"/>
      <name val="Arial"/>
      <family val="2"/>
      <charset val="204"/>
    </font>
    <font>
      <b/>
      <sz val="11"/>
      <color rgb="FF000000"/>
      <name val="Arial"/>
      <family val="2"/>
      <charset val="204"/>
    </font>
    <font>
      <b/>
      <sz val="16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14" fontId="4" fillId="2" borderId="1" xfId="0" applyNumberFormat="1" applyFont="1" applyFill="1" applyBorder="1"/>
    <xf numFmtId="14" fontId="5" fillId="2" borderId="2" xfId="0" applyNumberFormat="1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6" fillId="3" borderId="5" xfId="0" applyFont="1" applyFill="1" applyBorder="1"/>
    <xf numFmtId="14" fontId="0" fillId="0" borderId="0" xfId="0" applyNumberFormat="1"/>
    <xf numFmtId="0" fontId="7" fillId="4" borderId="6" xfId="0" applyFont="1" applyFill="1" applyBorder="1"/>
    <xf numFmtId="0" fontId="7" fillId="4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164" fontId="8" fillId="5" borderId="0" xfId="0" applyNumberFormat="1" applyFont="1" applyFill="1"/>
    <xf numFmtId="164" fontId="8" fillId="5" borderId="9" xfId="0" applyNumberFormat="1" applyFont="1" applyFill="1" applyBorder="1"/>
    <xf numFmtId="164" fontId="8" fillId="5" borderId="10" xfId="0" applyNumberFormat="1" applyFont="1" applyFill="1" applyBorder="1"/>
    <xf numFmtId="164" fontId="9" fillId="5" borderId="10" xfId="0" applyNumberFormat="1" applyFont="1" applyFill="1" applyBorder="1"/>
    <xf numFmtId="164" fontId="8" fillId="5" borderId="11" xfId="0" applyNumberFormat="1" applyFont="1" applyFill="1" applyBorder="1"/>
    <xf numFmtId="164" fontId="8" fillId="5" borderId="12" xfId="0" applyNumberFormat="1" applyFont="1" applyFill="1" applyBorder="1"/>
    <xf numFmtId="164" fontId="9" fillId="5" borderId="13" xfId="0" applyNumberFormat="1" applyFont="1" applyFill="1" applyBorder="1"/>
    <xf numFmtId="164" fontId="6" fillId="5" borderId="0" xfId="0" applyNumberFormat="1" applyFont="1" applyFill="1"/>
    <xf numFmtId="0" fontId="10" fillId="5" borderId="11" xfId="0" applyFont="1" applyFill="1" applyBorder="1"/>
    <xf numFmtId="0" fontId="10" fillId="5" borderId="12" xfId="0" applyFont="1" applyFill="1" applyBorder="1"/>
    <xf numFmtId="164" fontId="6" fillId="5" borderId="11" xfId="0" applyNumberFormat="1" applyFont="1" applyFill="1" applyBorder="1"/>
    <xf numFmtId="164" fontId="6" fillId="5" borderId="12" xfId="0" applyNumberFormat="1" applyFont="1" applyFill="1" applyBorder="1"/>
    <xf numFmtId="164" fontId="6" fillId="5" borderId="9" xfId="0" applyNumberFormat="1" applyFont="1" applyFill="1" applyBorder="1"/>
    <xf numFmtId="164" fontId="6" fillId="5" borderId="10" xfId="0" applyNumberFormat="1" applyFont="1" applyFill="1" applyBorder="1"/>
    <xf numFmtId="0" fontId="0" fillId="5" borderId="0" xfId="0" applyFill="1"/>
    <xf numFmtId="0" fontId="0" fillId="5" borderId="14" xfId="0" applyFill="1" applyBorder="1"/>
    <xf numFmtId="164" fontId="6" fillId="5" borderId="13" xfId="0" applyNumberFormat="1" applyFont="1" applyFill="1" applyBorder="1"/>
    <xf numFmtId="1" fontId="8" fillId="5" borderId="0" xfId="0" applyNumberFormat="1" applyFont="1" applyFill="1"/>
    <xf numFmtId="0" fontId="10" fillId="5" borderId="10" xfId="0" applyFont="1" applyFill="1" applyBorder="1"/>
    <xf numFmtId="0" fontId="10" fillId="5" borderId="13" xfId="0" applyFont="1" applyFill="1" applyBorder="1"/>
    <xf numFmtId="0" fontId="0" fillId="5" borderId="15" xfId="0" applyFill="1" applyBorder="1"/>
    <xf numFmtId="1" fontId="8" fillId="5" borderId="9" xfId="0" applyNumberFormat="1" applyFont="1" applyFill="1" applyBorder="1"/>
    <xf numFmtId="1" fontId="8" fillId="5" borderId="10" xfId="0" applyNumberFormat="1" applyFont="1" applyFill="1" applyBorder="1"/>
    <xf numFmtId="2" fontId="8" fillId="5" borderId="0" xfId="0" applyNumberFormat="1" applyFont="1" applyFill="1"/>
    <xf numFmtId="1" fontId="9" fillId="5" borderId="10" xfId="0" applyNumberFormat="1" applyFont="1" applyFill="1" applyBorder="1"/>
    <xf numFmtId="164" fontId="8" fillId="0" borderId="0" xfId="0" applyNumberFormat="1" applyFont="1"/>
    <xf numFmtId="0" fontId="4" fillId="4" borderId="6" xfId="0" applyFont="1" applyFill="1" applyBorder="1"/>
    <xf numFmtId="0" fontId="4" fillId="4" borderId="7" xfId="0" applyFont="1" applyFill="1" applyBorder="1" applyAlignment="1">
      <alignment horizontal="center"/>
    </xf>
    <xf numFmtId="164" fontId="8" fillId="5" borderId="5" xfId="0" applyNumberFormat="1" applyFont="1" applyFill="1" applyBorder="1"/>
    <xf numFmtId="164" fontId="8" fillId="5" borderId="13" xfId="0" applyNumberFormat="1" applyFont="1" applyFill="1" applyBorder="1"/>
    <xf numFmtId="0" fontId="11" fillId="0" borderId="0" xfId="0" applyFont="1"/>
    <xf numFmtId="0" fontId="1" fillId="0" borderId="0" xfId="0" applyFont="1"/>
    <xf numFmtId="2" fontId="8" fillId="5" borderId="10" xfId="0" applyNumberFormat="1" applyFont="1" applyFill="1" applyBorder="1"/>
    <xf numFmtId="2" fontId="8" fillId="5" borderId="14" xfId="0" applyNumberFormat="1" applyFont="1" applyFill="1" applyBorder="1"/>
    <xf numFmtId="2" fontId="8" fillId="5" borderId="13" xfId="0" applyNumberFormat="1" applyFont="1" applyFill="1" applyBorder="1"/>
    <xf numFmtId="0" fontId="0" fillId="0" borderId="0" xfId="0" applyFont="1"/>
    <xf numFmtId="1" fontId="6" fillId="5" borderId="0" xfId="0" applyNumberFormat="1" applyFont="1" applyFill="1"/>
    <xf numFmtId="1" fontId="6" fillId="5" borderId="9" xfId="0" applyNumberFormat="1" applyFont="1" applyFill="1" applyBorder="1"/>
    <xf numFmtId="1" fontId="6" fillId="5" borderId="10" xfId="0" applyNumberFormat="1" applyFont="1" applyFill="1" applyBorder="1"/>
    <xf numFmtId="1" fontId="10" fillId="5" borderId="10" xfId="0" applyNumberFormat="1" applyFont="1" applyFill="1" applyBorder="1"/>
    <xf numFmtId="0" fontId="12" fillId="0" borderId="0" xfId="0" applyFont="1"/>
    <xf numFmtId="14" fontId="13" fillId="2" borderId="2" xfId="0" applyNumberFormat="1" applyFont="1" applyFill="1" applyBorder="1"/>
    <xf numFmtId="2" fontId="6" fillId="5" borderId="0" xfId="0" applyNumberFormat="1" applyFont="1" applyFill="1"/>
    <xf numFmtId="0" fontId="14" fillId="0" borderId="0" xfId="0" applyFont="1"/>
    <xf numFmtId="0" fontId="15" fillId="0" borderId="0" xfId="0" applyFont="1" applyAlignment="1">
      <alignment horizontal="left" vertical="center"/>
    </xf>
    <xf numFmtId="1" fontId="6" fillId="5" borderId="3" xfId="0" applyNumberFormat="1" applyFont="1" applyFill="1" applyBorder="1"/>
    <xf numFmtId="1" fontId="6" fillId="5" borderId="4" xfId="0" applyNumberFormat="1" applyFont="1" applyFill="1" applyBorder="1"/>
    <xf numFmtId="0" fontId="10" fillId="5" borderId="4" xfId="0" applyFont="1" applyFill="1" applyBorder="1"/>
    <xf numFmtId="0" fontId="10" fillId="5" borderId="5" xfId="0" applyFont="1" applyFill="1" applyBorder="1"/>
    <xf numFmtId="1" fontId="6" fillId="5" borderId="5" xfId="0" applyNumberFormat="1" applyFont="1" applyFill="1" applyBorder="1"/>
    <xf numFmtId="0" fontId="16" fillId="0" borderId="0" xfId="0" applyFont="1" applyAlignment="1">
      <alignment horizontal="left" vertical="center"/>
    </xf>
    <xf numFmtId="0" fontId="15" fillId="0" borderId="0" xfId="0" applyFont="1"/>
    <xf numFmtId="0" fontId="18" fillId="5" borderId="8" xfId="0" applyFont="1" applyFill="1" applyBorder="1" applyAlignment="1">
      <alignment horizontal="center"/>
    </xf>
    <xf numFmtId="1" fontId="6" fillId="5" borderId="14" xfId="0" applyNumberFormat="1" applyFont="1" applyFill="1" applyBorder="1"/>
    <xf numFmtId="0" fontId="19" fillId="0" borderId="0" xfId="0" applyFont="1"/>
    <xf numFmtId="164" fontId="6" fillId="0" borderId="0" xfId="0" applyNumberFormat="1" applyFont="1"/>
    <xf numFmtId="0" fontId="0" fillId="0" borderId="14" xfId="0" applyBorder="1"/>
    <xf numFmtId="0" fontId="20" fillId="4" borderId="6" xfId="0" applyFont="1" applyFill="1" applyBorder="1"/>
    <xf numFmtId="0" fontId="8" fillId="3" borderId="3" xfId="0" applyFont="1" applyFill="1" applyBorder="1"/>
    <xf numFmtId="0" fontId="8" fillId="3" borderId="4" xfId="0" applyFont="1" applyFill="1" applyBorder="1"/>
    <xf numFmtId="0" fontId="8" fillId="3" borderId="5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iay/Downloads/&#1052;&#1086;&#1076;&#1077;&#1083;&#1100;%20&#1056;1-4%20-0%20(2020-1)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ЗУЛЬТАТЫ"/>
      <sheetName val="ОТЧЁТ"/>
      <sheetName val="НАСТРОЙКА"/>
      <sheetName val="СЧЁТ"/>
      <sheetName val="ДЕМО"/>
      <sheetName val="ЭТАЛОН"/>
      <sheetName val="ПФ"/>
      <sheetName val="ДОХОДЫ НС"/>
      <sheetName val="ПФ2"/>
      <sheetName val="АЛГОРИТМ"/>
      <sheetName val="СРВ ТРАЕКТ"/>
      <sheetName val="СРВ СЦЕН"/>
      <sheetName val="МУЛЬТ"/>
    </sheetNames>
    <sheetDataSet>
      <sheetData sheetId="0"/>
      <sheetData sheetId="1"/>
      <sheetData sheetId="2"/>
      <sheetData sheetId="3">
        <row r="20">
          <cell r="BS20">
            <v>12.996640727607122</v>
          </cell>
        </row>
        <row r="21">
          <cell r="BS21">
            <v>13.587422805401822</v>
          </cell>
        </row>
        <row r="22">
          <cell r="BS22">
            <v>14.262597604124318</v>
          </cell>
        </row>
        <row r="23">
          <cell r="BS23">
            <v>15.820545673088896</v>
          </cell>
        </row>
        <row r="24">
          <cell r="BS24">
            <v>16.643637181160418</v>
          </cell>
        </row>
        <row r="25">
          <cell r="BS25">
            <v>18.778754615584578</v>
          </cell>
        </row>
        <row r="26">
          <cell r="BS26">
            <v>20.932137525435952</v>
          </cell>
        </row>
        <row r="27">
          <cell r="BS27">
            <v>22.713794876355891</v>
          </cell>
        </row>
        <row r="28">
          <cell r="BS28">
            <v>24.993896175246313</v>
          </cell>
        </row>
        <row r="29">
          <cell r="BS29">
            <v>27.181442967904612</v>
          </cell>
        </row>
        <row r="30">
          <cell r="BS30">
            <v>28.424775259741644</v>
          </cell>
        </row>
        <row r="31">
          <cell r="BS31">
            <v>29.26743000620273</v>
          </cell>
        </row>
        <row r="32">
          <cell r="BS32">
            <v>30.126522626413621</v>
          </cell>
        </row>
        <row r="33">
          <cell r="BS33">
            <v>31.001761134398482</v>
          </cell>
        </row>
        <row r="34">
          <cell r="BS34">
            <v>31.892819251833636</v>
          </cell>
        </row>
        <row r="35">
          <cell r="BS35">
            <v>32.799335877518232</v>
          </cell>
        </row>
        <row r="36">
          <cell r="BS36">
            <v>33.720914625598823</v>
          </cell>
        </row>
        <row r="37">
          <cell r="BS37">
            <v>34.657123436305199</v>
          </cell>
        </row>
        <row r="38">
          <cell r="BS38">
            <v>35.60749426283067</v>
          </cell>
        </row>
        <row r="39">
          <cell r="BS39">
            <v>36.57152283784702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12368-04A1-42A1-BDFD-1760E67301A9}">
  <dimension ref="A1:GI47"/>
  <sheetViews>
    <sheetView tabSelected="1" zoomScale="70" zoomScaleNormal="70" workbookViewId="0">
      <selection activeCell="K34" sqref="K34"/>
    </sheetView>
  </sheetViews>
  <sheetFormatPr defaultRowHeight="14.5" x14ac:dyDescent="0.35"/>
  <cols>
    <col min="1" max="1" width="9" customWidth="1"/>
    <col min="3" max="3" width="8.90625" customWidth="1"/>
    <col min="4" max="4" width="12.90625" customWidth="1"/>
    <col min="5" max="5" width="8.90625" customWidth="1"/>
    <col min="7" max="7" width="8.90625" customWidth="1"/>
    <col min="9" max="9" width="8.90625" customWidth="1"/>
    <col min="11" max="11" width="8.90625" customWidth="1"/>
    <col min="16" max="16" width="9.453125" customWidth="1"/>
    <col min="100" max="100" width="12.08984375" customWidth="1"/>
    <col min="102" max="102" width="14.08984375" customWidth="1"/>
    <col min="107" max="107" width="11.54296875" customWidth="1"/>
    <col min="108" max="108" width="8.453125" customWidth="1"/>
    <col min="121" max="121" width="9.1796875" customWidth="1"/>
    <col min="127" max="128" width="8.90625" customWidth="1"/>
    <col min="141" max="141" width="11.36328125" customWidth="1"/>
    <col min="146" max="146" width="10.54296875" customWidth="1"/>
    <col min="157" max="157" width="9.08984375" customWidth="1"/>
    <col min="158" max="158" width="8.90625" customWidth="1"/>
  </cols>
  <sheetData>
    <row r="1" spans="1:191" ht="18" x14ac:dyDescent="0.35">
      <c r="A1" s="1" t="s">
        <v>0</v>
      </c>
      <c r="B1" s="2"/>
      <c r="C1" s="2"/>
      <c r="D1" s="2"/>
      <c r="E1" s="2"/>
      <c r="F1" s="2"/>
      <c r="H1" s="1" t="s">
        <v>7</v>
      </c>
      <c r="I1" s="2"/>
      <c r="J1" s="2"/>
      <c r="K1" s="2"/>
      <c r="L1" s="2"/>
      <c r="O1" s="1" t="s">
        <v>2</v>
      </c>
      <c r="P1" s="2"/>
      <c r="U1" s="1" t="s">
        <v>8</v>
      </c>
      <c r="AB1" s="1" t="s">
        <v>9</v>
      </c>
      <c r="AH1" s="1" t="s">
        <v>10</v>
      </c>
      <c r="AO1" s="1" t="s">
        <v>0</v>
      </c>
      <c r="AP1" s="2"/>
      <c r="AQ1" s="2"/>
      <c r="AR1" s="2"/>
      <c r="AU1" s="1" t="s">
        <v>7</v>
      </c>
      <c r="AV1" s="2"/>
      <c r="AW1" s="2"/>
      <c r="AX1" s="2"/>
      <c r="BA1" s="1" t="s">
        <v>2</v>
      </c>
      <c r="BB1" s="43"/>
      <c r="BC1" s="43"/>
      <c r="BG1" s="44" t="s">
        <v>33</v>
      </c>
      <c r="BN1" s="44" t="s">
        <v>36</v>
      </c>
      <c r="BO1" s="48"/>
      <c r="BT1" s="1" t="s">
        <v>39</v>
      </c>
      <c r="CA1" s="1" t="s">
        <v>0</v>
      </c>
      <c r="CG1" s="1" t="s">
        <v>7</v>
      </c>
      <c r="CN1" s="57" t="s">
        <v>51</v>
      </c>
      <c r="CO1" s="48"/>
      <c r="CP1" s="48"/>
      <c r="CQ1" s="48"/>
      <c r="CR1" s="48"/>
      <c r="CS1" s="48"/>
      <c r="CT1" s="48"/>
      <c r="CU1" s="48"/>
      <c r="CV1" s="57" t="s">
        <v>53</v>
      </c>
      <c r="CW1" s="48"/>
      <c r="CX1" s="48"/>
      <c r="CY1" s="48"/>
      <c r="CZ1" s="48"/>
      <c r="DA1" s="48"/>
      <c r="DB1" s="63" t="s">
        <v>56</v>
      </c>
      <c r="DC1" s="48"/>
      <c r="DD1" s="48"/>
      <c r="DE1" s="48"/>
      <c r="DH1" s="57" t="s">
        <v>59</v>
      </c>
      <c r="DP1" s="57" t="s">
        <v>65</v>
      </c>
      <c r="DV1" s="57" t="s">
        <v>8</v>
      </c>
      <c r="EB1" s="57" t="s">
        <v>2</v>
      </c>
      <c r="EH1" s="64" t="s">
        <v>70</v>
      </c>
      <c r="EO1" s="67" t="s">
        <v>76</v>
      </c>
      <c r="EU1" s="57" t="s">
        <v>8</v>
      </c>
      <c r="FA1" s="57" t="s">
        <v>0</v>
      </c>
      <c r="FH1" s="57" t="s">
        <v>80</v>
      </c>
      <c r="FN1" s="57" t="s">
        <v>2</v>
      </c>
      <c r="FT1" s="57" t="s">
        <v>82</v>
      </c>
      <c r="GA1" s="57" t="s">
        <v>86</v>
      </c>
      <c r="GG1" s="57" t="s">
        <v>8</v>
      </c>
    </row>
    <row r="2" spans="1:191" ht="18.5" x14ac:dyDescent="0.35">
      <c r="A2" s="1" t="s">
        <v>1</v>
      </c>
      <c r="B2" s="2"/>
      <c r="C2" s="2"/>
      <c r="D2" s="2"/>
      <c r="E2" s="2"/>
      <c r="F2" s="2"/>
      <c r="H2" s="1" t="s">
        <v>1</v>
      </c>
      <c r="I2" s="2"/>
      <c r="J2" s="2"/>
      <c r="K2" s="2"/>
      <c r="L2" s="2"/>
      <c r="O2" s="1" t="s">
        <v>3</v>
      </c>
      <c r="P2" s="2"/>
      <c r="U2" s="1" t="s">
        <v>3</v>
      </c>
      <c r="AB2" s="1" t="s">
        <v>4</v>
      </c>
      <c r="AH2" s="1" t="s">
        <v>5</v>
      </c>
      <c r="AO2" s="1" t="s">
        <v>27</v>
      </c>
      <c r="AP2" s="2"/>
      <c r="AQ2" s="2"/>
      <c r="AR2" s="2"/>
      <c r="AU2" s="1" t="s">
        <v>27</v>
      </c>
      <c r="AV2" s="2"/>
      <c r="AW2" s="2"/>
      <c r="AX2" s="2"/>
      <c r="BA2" s="44" t="s">
        <v>30</v>
      </c>
      <c r="BB2" s="43"/>
      <c r="BC2" s="43"/>
      <c r="BG2" s="44" t="s">
        <v>32</v>
      </c>
      <c r="BN2" s="44" t="s">
        <v>37</v>
      </c>
      <c r="BT2" s="44" t="s">
        <v>40</v>
      </c>
      <c r="CA2" s="44" t="s">
        <v>45</v>
      </c>
      <c r="CG2" s="44" t="s">
        <v>45</v>
      </c>
      <c r="CN2" s="57" t="s">
        <v>52</v>
      </c>
      <c r="CO2" s="48"/>
      <c r="CP2" s="48"/>
      <c r="CQ2" s="48"/>
      <c r="CR2" s="48"/>
      <c r="CS2" s="48"/>
      <c r="CT2" s="48"/>
      <c r="CU2" s="48"/>
      <c r="CV2" s="57" t="s">
        <v>54</v>
      </c>
      <c r="CW2" s="48"/>
      <c r="CX2" s="48"/>
      <c r="CY2" s="48"/>
      <c r="CZ2" s="48"/>
      <c r="DA2" s="48"/>
      <c r="DB2" s="63" t="s">
        <v>57</v>
      </c>
      <c r="DC2" s="48"/>
      <c r="DD2" s="48"/>
      <c r="DE2" s="48"/>
      <c r="DH2" s="57" t="s">
        <v>60</v>
      </c>
      <c r="DP2" s="57" t="s">
        <v>66</v>
      </c>
      <c r="DV2" s="64" t="s">
        <v>66</v>
      </c>
      <c r="EB2" s="57" t="s">
        <v>1</v>
      </c>
      <c r="EH2" s="64" t="s">
        <v>72</v>
      </c>
      <c r="EO2" s="67" t="s">
        <v>6</v>
      </c>
      <c r="EU2" s="57" t="s">
        <v>1</v>
      </c>
      <c r="FA2" s="57" t="s">
        <v>78</v>
      </c>
      <c r="FH2" s="57" t="s">
        <v>78</v>
      </c>
      <c r="FN2" s="57" t="s">
        <v>1</v>
      </c>
      <c r="FT2" s="57" t="s">
        <v>83</v>
      </c>
      <c r="GA2" s="57" t="s">
        <v>87</v>
      </c>
      <c r="GG2" s="57" t="s">
        <v>1</v>
      </c>
    </row>
    <row r="3" spans="1:191" ht="15" thickBot="1" x14ac:dyDescent="0.4">
      <c r="AH3" s="1" t="s">
        <v>6</v>
      </c>
      <c r="EH3" s="64" t="s">
        <v>71</v>
      </c>
      <c r="FT3" s="57" t="s">
        <v>84</v>
      </c>
    </row>
    <row r="4" spans="1:191" ht="21" x14ac:dyDescent="0.5">
      <c r="A4" t="s">
        <v>12</v>
      </c>
      <c r="B4" s="9" t="s">
        <v>13</v>
      </c>
      <c r="C4" s="10" t="s">
        <v>14</v>
      </c>
      <c r="D4" s="53" t="s">
        <v>44</v>
      </c>
      <c r="H4" s="3" t="s">
        <v>11</v>
      </c>
      <c r="I4" s="9" t="s">
        <v>16</v>
      </c>
      <c r="J4" s="39" t="s">
        <v>26</v>
      </c>
      <c r="K4" s="40" t="s">
        <v>14</v>
      </c>
      <c r="O4" s="3" t="s">
        <v>11</v>
      </c>
      <c r="P4" s="9" t="s">
        <v>17</v>
      </c>
      <c r="U4" s="3" t="s">
        <v>11</v>
      </c>
      <c r="V4" s="9" t="s">
        <v>18</v>
      </c>
      <c r="W4" s="9" t="s">
        <v>19</v>
      </c>
      <c r="X4" s="10" t="s">
        <v>14</v>
      </c>
      <c r="AB4" s="3" t="s">
        <v>11</v>
      </c>
      <c r="AC4" s="9" t="s">
        <v>20</v>
      </c>
      <c r="AD4" s="10" t="s">
        <v>14</v>
      </c>
      <c r="AH4" s="3" t="s">
        <v>11</v>
      </c>
      <c r="AI4" s="9" t="s">
        <v>22</v>
      </c>
      <c r="AJ4" s="9" t="s">
        <v>23</v>
      </c>
      <c r="AK4" s="10" t="s">
        <v>24</v>
      </c>
      <c r="AO4" s="3" t="s">
        <v>11</v>
      </c>
      <c r="AP4" s="9" t="s">
        <v>28</v>
      </c>
      <c r="AQ4" s="10" t="s">
        <v>14</v>
      </c>
      <c r="AU4" s="3" t="s">
        <v>11</v>
      </c>
      <c r="AV4" s="9" t="s">
        <v>29</v>
      </c>
      <c r="AW4" s="10" t="s">
        <v>14</v>
      </c>
      <c r="BA4" s="3" t="s">
        <v>11</v>
      </c>
      <c r="BB4" s="9" t="s">
        <v>31</v>
      </c>
      <c r="BC4" s="10" t="s">
        <v>14</v>
      </c>
      <c r="BG4" s="3" t="s">
        <v>11</v>
      </c>
      <c r="BH4" s="9" t="s">
        <v>34</v>
      </c>
      <c r="BI4" s="9" t="s">
        <v>35</v>
      </c>
      <c r="BJ4" s="10" t="s">
        <v>14</v>
      </c>
      <c r="BN4" s="3" t="s">
        <v>11</v>
      </c>
      <c r="BO4" s="9" t="s">
        <v>38</v>
      </c>
      <c r="BP4" s="10" t="s">
        <v>14</v>
      </c>
      <c r="BT4" s="3" t="s">
        <v>11</v>
      </c>
      <c r="BU4" s="9" t="s">
        <v>41</v>
      </c>
      <c r="BV4" s="9" t="s">
        <v>42</v>
      </c>
      <c r="BW4" s="10" t="s">
        <v>43</v>
      </c>
      <c r="CA4" s="3" t="s">
        <v>11</v>
      </c>
      <c r="CB4" s="9" t="s">
        <v>46</v>
      </c>
      <c r="CC4" s="10" t="s">
        <v>14</v>
      </c>
      <c r="CG4" s="3" t="s">
        <v>11</v>
      </c>
      <c r="CH4" s="9" t="s">
        <v>47</v>
      </c>
      <c r="CI4" s="9" t="s">
        <v>47</v>
      </c>
      <c r="CJ4" s="10" t="s">
        <v>14</v>
      </c>
      <c r="CN4" s="3" t="s">
        <v>11</v>
      </c>
      <c r="CO4" s="9" t="s">
        <v>48</v>
      </c>
      <c r="CP4" s="10" t="s">
        <v>14</v>
      </c>
      <c r="CQ4" s="9" t="s">
        <v>49</v>
      </c>
      <c r="CR4" s="10" t="s">
        <v>14</v>
      </c>
      <c r="CV4" s="3" t="s">
        <v>11</v>
      </c>
      <c r="CW4" s="9" t="s">
        <v>55</v>
      </c>
      <c r="CX4" s="10" t="s">
        <v>14</v>
      </c>
      <c r="DB4" s="3" t="s">
        <v>11</v>
      </c>
      <c r="DC4" s="9" t="s">
        <v>58</v>
      </c>
      <c r="DD4" s="10" t="s">
        <v>14</v>
      </c>
      <c r="DH4" s="3" t="s">
        <v>11</v>
      </c>
      <c r="DI4" s="9" t="s">
        <v>61</v>
      </c>
      <c r="DJ4" s="9" t="s">
        <v>62</v>
      </c>
      <c r="DK4" s="9" t="s">
        <v>63</v>
      </c>
      <c r="DL4" s="9" t="s">
        <v>64</v>
      </c>
      <c r="DP4" s="3" t="s">
        <v>11</v>
      </c>
      <c r="DQ4" s="9" t="s">
        <v>67</v>
      </c>
      <c r="DR4" s="10" t="s">
        <v>14</v>
      </c>
      <c r="DV4" s="3" t="s">
        <v>11</v>
      </c>
      <c r="DW4" s="9" t="s">
        <v>69</v>
      </c>
      <c r="DX4" s="10" t="s">
        <v>14</v>
      </c>
      <c r="EB4" s="3" t="s">
        <v>11</v>
      </c>
      <c r="EC4" s="9" t="s">
        <v>13</v>
      </c>
      <c r="ED4" s="10" t="s">
        <v>14</v>
      </c>
      <c r="EH4" s="3" t="s">
        <v>11</v>
      </c>
      <c r="EI4" s="9" t="s">
        <v>73</v>
      </c>
      <c r="EJ4" s="9" t="s">
        <v>74</v>
      </c>
      <c r="EK4" s="10" t="s">
        <v>14</v>
      </c>
      <c r="EO4" s="3" t="s">
        <v>11</v>
      </c>
      <c r="EP4" s="9" t="s">
        <v>77</v>
      </c>
      <c r="EQ4" s="10" t="s">
        <v>14</v>
      </c>
      <c r="EU4" s="3" t="s">
        <v>11</v>
      </c>
      <c r="EV4" s="9" t="s">
        <v>16</v>
      </c>
      <c r="EW4" s="10" t="s">
        <v>14</v>
      </c>
      <c r="FA4" s="3" t="s">
        <v>11</v>
      </c>
      <c r="FB4" s="9" t="s">
        <v>79</v>
      </c>
      <c r="FC4" s="9" t="s">
        <v>75</v>
      </c>
      <c r="FD4" s="10" t="s">
        <v>14</v>
      </c>
      <c r="FH4" s="3" t="s">
        <v>11</v>
      </c>
      <c r="FI4" s="9" t="s">
        <v>81</v>
      </c>
      <c r="FJ4" s="10" t="s">
        <v>14</v>
      </c>
      <c r="FN4" s="3" t="s">
        <v>11</v>
      </c>
      <c r="FO4" s="9" t="s">
        <v>13</v>
      </c>
      <c r="FP4" s="10" t="s">
        <v>14</v>
      </c>
      <c r="FT4" s="3" t="s">
        <v>11</v>
      </c>
      <c r="FU4" s="9" t="s">
        <v>55</v>
      </c>
      <c r="FV4" s="9" t="s">
        <v>85</v>
      </c>
      <c r="FW4" s="10" t="s">
        <v>14</v>
      </c>
      <c r="GA4" s="3" t="s">
        <v>11</v>
      </c>
      <c r="GB4" s="70" t="s">
        <v>88</v>
      </c>
      <c r="GC4" s="10" t="s">
        <v>14</v>
      </c>
      <c r="GG4" s="3" t="s">
        <v>11</v>
      </c>
      <c r="GH4" s="9" t="s">
        <v>16</v>
      </c>
      <c r="GI4" s="10" t="s">
        <v>14</v>
      </c>
    </row>
    <row r="5" spans="1:191" ht="20" x14ac:dyDescent="0.4">
      <c r="A5" s="8">
        <v>44017</v>
      </c>
      <c r="B5" s="11" t="s">
        <v>15</v>
      </c>
      <c r="C5" s="12" t="s">
        <v>15</v>
      </c>
      <c r="H5" s="4" t="e">
        <f>#REF!</f>
        <v>#REF!</v>
      </c>
      <c r="I5" s="11" t="s">
        <v>15</v>
      </c>
      <c r="J5" s="11" t="s">
        <v>15</v>
      </c>
      <c r="K5" s="12" t="s">
        <v>15</v>
      </c>
      <c r="O5" s="4">
        <v>43933</v>
      </c>
      <c r="P5" s="11" t="s">
        <v>15</v>
      </c>
      <c r="U5" s="4">
        <v>43933</v>
      </c>
      <c r="V5" s="11" t="s">
        <v>15</v>
      </c>
      <c r="W5" s="11" t="s">
        <v>15</v>
      </c>
      <c r="X5" s="12" t="s">
        <v>15</v>
      </c>
      <c r="AB5" s="4">
        <v>43934</v>
      </c>
      <c r="AC5" s="11" t="s">
        <v>21</v>
      </c>
      <c r="AD5" s="11" t="s">
        <v>21</v>
      </c>
      <c r="AH5" s="4">
        <v>43934</v>
      </c>
      <c r="AI5" s="11" t="s">
        <v>21</v>
      </c>
      <c r="AJ5" s="11" t="s">
        <v>25</v>
      </c>
      <c r="AK5" s="11" t="s">
        <v>21</v>
      </c>
      <c r="AO5" s="4">
        <v>44016</v>
      </c>
      <c r="AP5" s="11" t="s">
        <v>15</v>
      </c>
      <c r="AQ5" s="12" t="s">
        <v>15</v>
      </c>
      <c r="AU5" s="4" t="str">
        <f>X5</f>
        <v>б/р</v>
      </c>
      <c r="AV5" s="11" t="s">
        <v>15</v>
      </c>
      <c r="AW5" s="12" t="s">
        <v>15</v>
      </c>
      <c r="BA5" s="4">
        <v>43953</v>
      </c>
      <c r="BB5" s="11" t="s">
        <v>15</v>
      </c>
      <c r="BC5" s="12" t="s">
        <v>15</v>
      </c>
      <c r="BG5" s="4">
        <v>43953</v>
      </c>
      <c r="BH5" s="11" t="s">
        <v>21</v>
      </c>
      <c r="BI5" s="11" t="s">
        <v>15</v>
      </c>
      <c r="BJ5" s="11" t="s">
        <v>21</v>
      </c>
      <c r="BN5" s="4">
        <v>43931</v>
      </c>
      <c r="BO5" s="11" t="s">
        <v>15</v>
      </c>
      <c r="BP5" s="12" t="s">
        <v>15</v>
      </c>
      <c r="BT5" s="4">
        <v>43935</v>
      </c>
      <c r="BU5" s="11" t="s">
        <v>21</v>
      </c>
      <c r="BV5" s="11" t="s">
        <v>21</v>
      </c>
      <c r="BW5" s="11" t="s">
        <v>21</v>
      </c>
      <c r="CA5" s="4">
        <v>43931</v>
      </c>
      <c r="CB5" s="11" t="s">
        <v>15</v>
      </c>
      <c r="CC5" s="12" t="s">
        <v>15</v>
      </c>
      <c r="CG5" s="54">
        <v>43952</v>
      </c>
      <c r="CH5" s="11" t="s">
        <v>15</v>
      </c>
      <c r="CI5" s="11" t="s">
        <v>15</v>
      </c>
      <c r="CJ5" s="12" t="s">
        <v>15</v>
      </c>
      <c r="CN5" s="4">
        <v>43931</v>
      </c>
      <c r="CO5" s="11" t="s">
        <v>50</v>
      </c>
      <c r="CP5" s="11" t="s">
        <v>50</v>
      </c>
      <c r="CQ5" s="11" t="s">
        <v>50</v>
      </c>
      <c r="CR5" s="11" t="s">
        <v>50</v>
      </c>
      <c r="CV5" s="4">
        <v>43931</v>
      </c>
      <c r="CW5" s="11" t="s">
        <v>21</v>
      </c>
      <c r="CX5" s="11" t="s">
        <v>21</v>
      </c>
      <c r="DB5" s="4">
        <v>43931</v>
      </c>
      <c r="DC5" s="11" t="s">
        <v>15</v>
      </c>
      <c r="DD5" s="12" t="s">
        <v>15</v>
      </c>
      <c r="DH5" s="4">
        <v>43935</v>
      </c>
      <c r="DI5" s="11" t="s">
        <v>15</v>
      </c>
      <c r="DJ5" s="11" t="s">
        <v>15</v>
      </c>
      <c r="DK5" s="11" t="s">
        <v>15</v>
      </c>
      <c r="DL5" s="12" t="s">
        <v>15</v>
      </c>
      <c r="DP5" s="54" t="s">
        <v>68</v>
      </c>
      <c r="DQ5" s="11" t="s">
        <v>15</v>
      </c>
      <c r="DR5" s="12" t="s">
        <v>15</v>
      </c>
      <c r="DV5" s="4">
        <f>CZ5</f>
        <v>0</v>
      </c>
      <c r="DW5" s="11" t="s">
        <v>15</v>
      </c>
      <c r="DX5" s="12" t="s">
        <v>15</v>
      </c>
      <c r="EB5" s="4">
        <v>43931</v>
      </c>
      <c r="EC5" s="11" t="s">
        <v>15</v>
      </c>
      <c r="ED5" s="12" t="s">
        <v>15</v>
      </c>
      <c r="EH5" s="4">
        <v>43934</v>
      </c>
      <c r="EI5" s="11" t="s">
        <v>21</v>
      </c>
      <c r="EJ5" s="65" t="s">
        <v>75</v>
      </c>
      <c r="EK5" s="11" t="s">
        <v>21</v>
      </c>
      <c r="EO5" s="4">
        <v>43956</v>
      </c>
      <c r="EP5" s="11" t="s">
        <v>15</v>
      </c>
      <c r="EQ5" s="12" t="s">
        <v>15</v>
      </c>
      <c r="EU5" s="4">
        <v>43931</v>
      </c>
      <c r="EV5" s="11" t="s">
        <v>15</v>
      </c>
      <c r="EW5" s="12" t="s">
        <v>15</v>
      </c>
      <c r="FA5" s="54">
        <v>43953</v>
      </c>
      <c r="FB5" s="11" t="s">
        <v>15</v>
      </c>
      <c r="FC5" s="11" t="s">
        <v>15</v>
      </c>
      <c r="FD5" s="12" t="s">
        <v>15</v>
      </c>
      <c r="FH5" s="4">
        <v>43932</v>
      </c>
      <c r="FI5" s="11" t="s">
        <v>15</v>
      </c>
      <c r="FJ5" s="12" t="s">
        <v>15</v>
      </c>
      <c r="FN5" s="4">
        <v>43931</v>
      </c>
      <c r="FO5" s="11" t="s">
        <v>15</v>
      </c>
      <c r="FP5" s="12" t="s">
        <v>15</v>
      </c>
      <c r="FT5" s="4">
        <v>43956</v>
      </c>
      <c r="FU5" s="11" t="s">
        <v>21</v>
      </c>
      <c r="FV5" s="11" t="s">
        <v>21</v>
      </c>
      <c r="FW5" s="11" t="s">
        <v>21</v>
      </c>
      <c r="GA5" s="4">
        <v>43935</v>
      </c>
      <c r="GB5" s="11" t="s">
        <v>15</v>
      </c>
      <c r="GC5" s="12" t="s">
        <v>15</v>
      </c>
      <c r="GG5" s="4">
        <v>43931</v>
      </c>
      <c r="GH5" s="11" t="s">
        <v>15</v>
      </c>
      <c r="GI5" s="12" t="s">
        <v>15</v>
      </c>
    </row>
    <row r="6" spans="1:191" ht="21" x14ac:dyDescent="0.5">
      <c r="A6" s="5">
        <v>1995</v>
      </c>
      <c r="B6" s="13">
        <v>0.95899999999999996</v>
      </c>
      <c r="C6" s="14"/>
      <c r="H6" s="5">
        <v>1995</v>
      </c>
      <c r="I6" s="20">
        <v>1</v>
      </c>
      <c r="J6" s="33"/>
      <c r="K6" s="25"/>
      <c r="O6" s="5">
        <v>1995</v>
      </c>
      <c r="P6" s="20"/>
      <c r="U6" s="5">
        <v>1995</v>
      </c>
      <c r="V6" s="20">
        <v>1</v>
      </c>
      <c r="W6" s="20">
        <v>1</v>
      </c>
      <c r="X6" s="25"/>
      <c r="AB6" s="5">
        <v>1995</v>
      </c>
      <c r="AC6" s="30">
        <v>230.40700000000001</v>
      </c>
      <c r="AD6" s="25"/>
      <c r="AH6" s="5">
        <v>1995</v>
      </c>
      <c r="AI6" s="30">
        <v>230</v>
      </c>
      <c r="AJ6" s="33"/>
      <c r="AK6" s="34">
        <v>266.97399999999999</v>
      </c>
      <c r="AO6" s="5">
        <v>1995</v>
      </c>
      <c r="AP6" s="15">
        <v>0.89900000000000002</v>
      </c>
      <c r="AQ6" s="15"/>
      <c r="AU6" s="5">
        <v>1995</v>
      </c>
      <c r="AV6" s="20">
        <v>1</v>
      </c>
      <c r="AW6" s="25"/>
      <c r="BA6" s="5">
        <v>1995</v>
      </c>
      <c r="BB6" s="13">
        <v>1.07</v>
      </c>
      <c r="BC6" s="25"/>
      <c r="BG6" s="5">
        <v>1995</v>
      </c>
      <c r="BH6" s="36">
        <v>1</v>
      </c>
      <c r="BI6" s="36">
        <v>1.34</v>
      </c>
      <c r="BJ6" s="25"/>
      <c r="BN6" s="5">
        <v>1995</v>
      </c>
      <c r="BO6" s="53">
        <v>0.13400000000000001</v>
      </c>
      <c r="BT6" s="5">
        <v>1995</v>
      </c>
      <c r="BU6" s="49">
        <v>230.40700000000001</v>
      </c>
      <c r="BV6" s="33"/>
      <c r="BW6" s="50">
        <v>266.97399999999999</v>
      </c>
      <c r="CA6" s="5">
        <v>1995</v>
      </c>
      <c r="CB6" s="20">
        <v>0.97199999999999998</v>
      </c>
      <c r="CC6" s="25"/>
      <c r="CG6" s="5">
        <v>1995</v>
      </c>
      <c r="CH6" s="20">
        <v>1</v>
      </c>
      <c r="CI6" s="33"/>
      <c r="CJ6" s="25"/>
      <c r="CN6" s="5">
        <v>1995</v>
      </c>
      <c r="CO6" s="56">
        <v>64.06</v>
      </c>
      <c r="CP6" s="56"/>
      <c r="CQ6" s="55">
        <v>6.6840000000000002</v>
      </c>
      <c r="CR6" s="56"/>
      <c r="CV6" s="5">
        <v>1995</v>
      </c>
      <c r="CW6" s="58">
        <v>2767.6205</v>
      </c>
      <c r="CX6" s="25"/>
      <c r="DB6" s="5">
        <v>1995</v>
      </c>
      <c r="DC6" s="55">
        <v>43.21</v>
      </c>
      <c r="DD6" s="25"/>
      <c r="DH6" s="5">
        <v>1995</v>
      </c>
      <c r="DI6" s="20">
        <v>1</v>
      </c>
      <c r="DJ6" s="55">
        <v>1</v>
      </c>
      <c r="DK6" s="20">
        <v>1</v>
      </c>
      <c r="DL6" s="25">
        <v>1</v>
      </c>
      <c r="DP6" s="5">
        <v>1995</v>
      </c>
      <c r="DQ6" s="20">
        <v>1.0109999999999999</v>
      </c>
      <c r="DR6" s="25"/>
      <c r="DV6" s="5">
        <v>1995</v>
      </c>
      <c r="DW6" s="20">
        <v>1</v>
      </c>
      <c r="DX6" s="25"/>
      <c r="EB6" s="5">
        <v>1995</v>
      </c>
      <c r="EC6" s="20">
        <v>0.95899999999999996</v>
      </c>
      <c r="ED6" s="25"/>
      <c r="EH6" s="5">
        <v>1995</v>
      </c>
      <c r="EI6" s="49">
        <v>5306</v>
      </c>
      <c r="EJ6" s="49"/>
      <c r="EK6" s="25"/>
      <c r="EO6" s="5">
        <v>1995</v>
      </c>
      <c r="EP6" s="20">
        <v>0.52200000000000002</v>
      </c>
      <c r="EQ6" s="25"/>
      <c r="EU6" s="5">
        <v>1995</v>
      </c>
      <c r="EV6" s="20">
        <v>1</v>
      </c>
      <c r="EW6" s="25"/>
      <c r="FA6" s="5">
        <v>1995</v>
      </c>
      <c r="FB6" s="20">
        <v>0.9</v>
      </c>
      <c r="FD6" s="25"/>
      <c r="FH6" s="5">
        <v>1995</v>
      </c>
      <c r="FI6" s="68">
        <v>1</v>
      </c>
      <c r="FJ6" s="25"/>
      <c r="FN6" s="5">
        <v>1995</v>
      </c>
      <c r="FO6" s="20">
        <v>0.95899999999999996</v>
      </c>
      <c r="FP6" s="25"/>
      <c r="FT6" s="5">
        <v>1995</v>
      </c>
      <c r="FU6" s="58">
        <v>2767.6205</v>
      </c>
      <c r="FV6" s="49"/>
      <c r="FW6" s="50">
        <v>2767.6205</v>
      </c>
      <c r="GA6" s="71">
        <v>1995</v>
      </c>
      <c r="GB6" s="13">
        <v>1</v>
      </c>
      <c r="GC6" s="25"/>
      <c r="GG6" s="5">
        <v>1995</v>
      </c>
      <c r="GH6" s="20">
        <v>1</v>
      </c>
      <c r="GI6" s="25"/>
    </row>
    <row r="7" spans="1:191" ht="21" x14ac:dyDescent="0.5">
      <c r="A7" s="6">
        <v>1996</v>
      </c>
      <c r="B7" s="13">
        <v>0.96399999999999997</v>
      </c>
      <c r="C7" s="15"/>
      <c r="H7" s="6">
        <v>1996</v>
      </c>
      <c r="I7" s="20">
        <v>0.96399999999999997</v>
      </c>
      <c r="J7" s="27"/>
      <c r="K7" s="26"/>
      <c r="O7" s="6">
        <v>1996</v>
      </c>
      <c r="P7" s="20">
        <v>1.0549999999999999</v>
      </c>
      <c r="U7" s="6">
        <v>1996</v>
      </c>
      <c r="V7" s="20">
        <v>1.0551214093635801</v>
      </c>
      <c r="W7" s="20">
        <v>1.0369999999999999</v>
      </c>
      <c r="X7" s="26"/>
      <c r="AB7" s="6">
        <v>1996</v>
      </c>
      <c r="AC7" s="30">
        <v>197.18216614420064</v>
      </c>
      <c r="AD7" s="26"/>
      <c r="AH7" s="6">
        <v>1996</v>
      </c>
      <c r="AI7" s="30">
        <v>197</v>
      </c>
      <c r="AJ7" s="27"/>
      <c r="AK7" s="35">
        <v>218.65170599999999</v>
      </c>
      <c r="AO7" s="6">
        <v>1996</v>
      </c>
      <c r="AP7" s="15">
        <v>0.81899999999999995</v>
      </c>
      <c r="AQ7" s="15"/>
      <c r="AU7" s="6">
        <v>1996</v>
      </c>
      <c r="AV7" s="20">
        <v>0.81899999999999995</v>
      </c>
      <c r="AW7" s="26"/>
      <c r="BA7" s="6">
        <v>1996</v>
      </c>
      <c r="BB7" s="13">
        <v>1.0129999999999999</v>
      </c>
      <c r="BC7" s="26"/>
      <c r="BG7" s="6">
        <v>1996</v>
      </c>
      <c r="BH7" s="36">
        <v>1.01</v>
      </c>
      <c r="BI7" s="36">
        <v>1.39</v>
      </c>
      <c r="BJ7" s="26"/>
      <c r="BN7" s="6">
        <v>1996</v>
      </c>
      <c r="BO7" s="53">
        <v>0.13900000000000001</v>
      </c>
      <c r="BT7" s="6">
        <v>1996</v>
      </c>
      <c r="BU7" s="49">
        <v>334.30200000000002</v>
      </c>
      <c r="BV7" s="27"/>
      <c r="BW7" s="51">
        <v>375.95800000000003</v>
      </c>
      <c r="CA7" s="6">
        <v>1996</v>
      </c>
      <c r="CB7" s="20">
        <v>0.95099999999999996</v>
      </c>
      <c r="CC7" s="26"/>
      <c r="CG7" s="6">
        <v>1996</v>
      </c>
      <c r="CH7" s="20">
        <v>0.95099999999999996</v>
      </c>
      <c r="CI7" s="27"/>
      <c r="CJ7" s="26"/>
      <c r="CN7" s="6">
        <v>1996</v>
      </c>
      <c r="CO7" s="56">
        <v>62.93</v>
      </c>
      <c r="CP7" s="56"/>
      <c r="CQ7" s="55">
        <v>6.7320000000000002</v>
      </c>
      <c r="CR7" s="56"/>
      <c r="CV7" s="6">
        <v>1996</v>
      </c>
      <c r="CW7" s="59">
        <v>2690.1271259999999</v>
      </c>
      <c r="CX7" s="26"/>
      <c r="DB7" s="6">
        <v>1996</v>
      </c>
      <c r="DC7" s="55">
        <v>42.75</v>
      </c>
      <c r="DD7" s="26"/>
      <c r="DH7" s="6">
        <v>1996</v>
      </c>
      <c r="DI7" s="20">
        <v>1.6953967315458069</v>
      </c>
      <c r="DJ7" s="55">
        <v>1.218</v>
      </c>
      <c r="DK7" s="20">
        <v>2.4661634872716665</v>
      </c>
      <c r="DL7" s="26">
        <v>1.7194377618988257</v>
      </c>
      <c r="DP7" s="6">
        <v>1996</v>
      </c>
      <c r="DQ7" s="20">
        <v>1.0309999999999999</v>
      </c>
      <c r="DR7" s="26"/>
      <c r="DV7" s="6">
        <v>1996</v>
      </c>
      <c r="DW7" s="20">
        <v>1.0309999999999999</v>
      </c>
      <c r="DX7" s="26"/>
      <c r="EB7" s="6">
        <v>1996</v>
      </c>
      <c r="EC7" s="20">
        <v>0.96399999999999997</v>
      </c>
      <c r="ED7" s="26"/>
      <c r="EH7" s="6">
        <v>1996</v>
      </c>
      <c r="EI7" s="49">
        <v>5300.6940000000004</v>
      </c>
      <c r="EJ7" s="49"/>
      <c r="EK7" s="26"/>
      <c r="EO7" s="6">
        <v>1996</v>
      </c>
      <c r="EP7" s="20">
        <v>0.50800000000000001</v>
      </c>
      <c r="EQ7" s="26"/>
      <c r="EU7" s="6">
        <v>1996</v>
      </c>
      <c r="EV7" s="20">
        <v>0.96399999999999997</v>
      </c>
      <c r="EW7" s="26"/>
      <c r="FA7" s="6">
        <v>1996</v>
      </c>
      <c r="FB7" s="20">
        <v>1.006</v>
      </c>
      <c r="FD7" s="26"/>
      <c r="FH7" s="6">
        <v>1996</v>
      </c>
      <c r="FI7" s="68">
        <v>1.006</v>
      </c>
      <c r="FJ7" s="26"/>
      <c r="FN7" s="6">
        <v>1996</v>
      </c>
      <c r="FO7" s="20">
        <v>0.96399999999999997</v>
      </c>
      <c r="FP7" s="26"/>
      <c r="FT7" s="6">
        <v>1996</v>
      </c>
      <c r="FU7" s="59">
        <v>2690.1271259999999</v>
      </c>
      <c r="FV7" s="49"/>
      <c r="FW7" s="51">
        <v>2690.1271259999999</v>
      </c>
      <c r="GA7" s="72">
        <v>1996</v>
      </c>
      <c r="GB7" s="13">
        <v>1</v>
      </c>
      <c r="GC7" s="26"/>
      <c r="GG7" s="6">
        <v>1996</v>
      </c>
      <c r="GH7" s="20">
        <v>0.96399999999999997</v>
      </c>
      <c r="GI7" s="26"/>
    </row>
    <row r="8" spans="1:191" ht="21" x14ac:dyDescent="0.5">
      <c r="A8" s="6">
        <v>1997</v>
      </c>
      <c r="B8" s="13">
        <v>1.014</v>
      </c>
      <c r="C8" s="15"/>
      <c r="H8" s="6">
        <v>1997</v>
      </c>
      <c r="I8" s="20">
        <v>0.97749600000000003</v>
      </c>
      <c r="J8" s="27"/>
      <c r="K8" s="26"/>
      <c r="O8" s="6">
        <v>1997</v>
      </c>
      <c r="P8" s="20">
        <v>1.008</v>
      </c>
      <c r="U8" s="6">
        <v>1997</v>
      </c>
      <c r="V8" s="20">
        <v>1.0637119701590636</v>
      </c>
      <c r="W8" s="20">
        <v>1.0318149999999999</v>
      </c>
      <c r="X8" s="26"/>
      <c r="AB8" s="6">
        <v>1997</v>
      </c>
      <c r="AC8" s="30">
        <v>168.29100626959249</v>
      </c>
      <c r="AD8" s="26"/>
      <c r="AH8" s="6">
        <v>1997</v>
      </c>
      <c r="AI8" s="30">
        <v>168</v>
      </c>
      <c r="AJ8" s="36">
        <f>AI8/(0.7*AK8+0.2*AK7+0.1*AK6)</f>
        <v>0.77838634007450713</v>
      </c>
      <c r="AK8" s="35">
        <v>207.71912069999999</v>
      </c>
      <c r="AO8" s="6">
        <v>1997</v>
      </c>
      <c r="AP8" s="15">
        <v>0.95</v>
      </c>
      <c r="AQ8" s="15"/>
      <c r="AU8" s="6">
        <v>1997</v>
      </c>
      <c r="AV8" s="20">
        <v>0.77804999999999991</v>
      </c>
      <c r="AW8" s="26"/>
      <c r="BA8" s="6">
        <v>1997</v>
      </c>
      <c r="BB8" s="13">
        <v>1.004</v>
      </c>
      <c r="BC8" s="26"/>
      <c r="BG8" s="6">
        <v>1997</v>
      </c>
      <c r="BH8" s="36">
        <v>1.02</v>
      </c>
      <c r="BI8" s="36">
        <v>1.38</v>
      </c>
      <c r="BJ8" s="26"/>
      <c r="BN8" s="6">
        <v>1997</v>
      </c>
      <c r="BO8" s="53">
        <v>0.13800000000000001</v>
      </c>
      <c r="BT8" s="6">
        <v>1997</v>
      </c>
      <c r="BU8" s="49">
        <v>406.47199999999998</v>
      </c>
      <c r="BV8" s="49">
        <f>0.7*BW8+0.2*BW7+0.1*BW6</f>
        <v>388.04689999999999</v>
      </c>
      <c r="BW8" s="51">
        <v>408.79700000000003</v>
      </c>
      <c r="CA8" s="6">
        <v>1997</v>
      </c>
      <c r="CB8" s="20">
        <v>1.05</v>
      </c>
      <c r="CC8" s="26"/>
      <c r="CG8" s="6">
        <v>1997</v>
      </c>
      <c r="CH8" s="20">
        <v>0.99855000000000005</v>
      </c>
      <c r="CI8" s="20">
        <f>CH8</f>
        <v>0.99855000000000005</v>
      </c>
      <c r="CJ8" s="26"/>
      <c r="CN8" s="6">
        <v>1997</v>
      </c>
      <c r="CO8" s="56">
        <v>60.02</v>
      </c>
      <c r="CP8" s="56"/>
      <c r="CQ8" s="55">
        <v>8.0579999999999998</v>
      </c>
      <c r="CR8" s="56"/>
      <c r="CV8" s="6">
        <v>1997</v>
      </c>
      <c r="CW8" s="59">
        <v>2727.788905764</v>
      </c>
      <c r="CX8" s="26"/>
      <c r="DB8" s="6">
        <v>1997</v>
      </c>
      <c r="DC8" s="55">
        <v>45.45</v>
      </c>
      <c r="DD8" s="26"/>
      <c r="DH8" s="6">
        <v>1997</v>
      </c>
      <c r="DI8" s="20">
        <v>2.415292468742241</v>
      </c>
      <c r="DJ8" s="55">
        <v>1.3519800000000002</v>
      </c>
      <c r="DK8" s="20">
        <v>2.5165818894824628</v>
      </c>
      <c r="DL8" s="26">
        <v>1.9680277801214476</v>
      </c>
      <c r="DP8" s="6">
        <v>1997</v>
      </c>
      <c r="DQ8" s="20">
        <v>0.97599999999999998</v>
      </c>
      <c r="DR8" s="26"/>
      <c r="DV8" s="6">
        <v>1997</v>
      </c>
      <c r="DW8" s="20">
        <v>1.006</v>
      </c>
      <c r="DX8" s="26"/>
      <c r="EB8" s="6">
        <v>1997</v>
      </c>
      <c r="EC8" s="20">
        <v>1.014</v>
      </c>
      <c r="ED8" s="26"/>
      <c r="EH8" s="6">
        <v>1997</v>
      </c>
      <c r="EI8" s="49">
        <v>5279.4912240000003</v>
      </c>
      <c r="EJ8" s="49"/>
      <c r="EK8" s="26"/>
      <c r="EO8" s="6">
        <v>1997</v>
      </c>
      <c r="EP8" s="20">
        <v>0.51700000000000002</v>
      </c>
      <c r="EQ8" s="26"/>
      <c r="EU8" s="6">
        <v>1997</v>
      </c>
      <c r="EV8" s="20">
        <v>0.97749600000000003</v>
      </c>
      <c r="EW8" s="26"/>
      <c r="FA8" s="6">
        <v>1997</v>
      </c>
      <c r="FB8" s="20">
        <v>0.99199999999999999</v>
      </c>
      <c r="FD8" s="26"/>
      <c r="FH8" s="6">
        <v>1997</v>
      </c>
      <c r="FI8" s="68">
        <v>0.998</v>
      </c>
      <c r="FJ8" s="26"/>
      <c r="FN8" s="6">
        <v>1997</v>
      </c>
      <c r="FO8" s="20">
        <v>1.014</v>
      </c>
      <c r="FP8" s="26"/>
      <c r="FT8" s="6">
        <v>1997</v>
      </c>
      <c r="FU8" s="59">
        <v>2727.788905764</v>
      </c>
      <c r="FV8" s="49"/>
      <c r="FW8" s="51">
        <v>2727.788905764</v>
      </c>
      <c r="GA8" s="72">
        <v>1997</v>
      </c>
      <c r="GB8" s="13">
        <v>1</v>
      </c>
      <c r="GC8" s="26"/>
      <c r="GG8" s="6">
        <v>1997</v>
      </c>
      <c r="GH8" s="20">
        <v>0.97749600000000003</v>
      </c>
      <c r="GI8" s="26"/>
    </row>
    <row r="9" spans="1:191" ht="21" x14ac:dyDescent="0.5">
      <c r="A9" s="6">
        <v>1998</v>
      </c>
      <c r="B9" s="13">
        <v>0.94699999999999995</v>
      </c>
      <c r="C9" s="15"/>
      <c r="H9" s="6">
        <v>1998</v>
      </c>
      <c r="I9" s="20">
        <v>0.92568871200000002</v>
      </c>
      <c r="J9" s="27"/>
      <c r="K9" s="26"/>
      <c r="O9" s="6">
        <v>1998</v>
      </c>
      <c r="P9" s="20">
        <v>0.83</v>
      </c>
      <c r="U9" s="6">
        <v>1998</v>
      </c>
      <c r="V9" s="20">
        <v>0.88314145147840806</v>
      </c>
      <c r="W9" s="20">
        <v>1.0514194849999998</v>
      </c>
      <c r="X9" s="26"/>
      <c r="AB9" s="6">
        <v>1998</v>
      </c>
      <c r="AC9" s="30">
        <v>160.34593730407522</v>
      </c>
      <c r="AD9" s="26"/>
      <c r="AH9" s="6">
        <v>1998</v>
      </c>
      <c r="AI9" s="30">
        <v>160</v>
      </c>
      <c r="AJ9" s="36">
        <f t="shared" ref="AJ9:AJ15" si="0">AI9/(0.7*AK9+0.2*AK8+0.1*AK7)</f>
        <v>0.83610304183926731</v>
      </c>
      <c r="AK9" s="35">
        <v>182.79282621599998</v>
      </c>
      <c r="AO9" s="6">
        <v>1998</v>
      </c>
      <c r="AP9" s="15">
        <v>0.88</v>
      </c>
      <c r="AQ9" s="15"/>
      <c r="AU9" s="6">
        <v>1998</v>
      </c>
      <c r="AV9" s="20">
        <v>0.68468399999999996</v>
      </c>
      <c r="AW9" s="26"/>
      <c r="BA9" s="6">
        <v>1998</v>
      </c>
      <c r="BB9" s="13">
        <v>0.82599999999999996</v>
      </c>
      <c r="BC9" s="26"/>
      <c r="BG9" s="6">
        <v>1998</v>
      </c>
      <c r="BH9" s="36">
        <v>0.84</v>
      </c>
      <c r="BI9" s="36">
        <v>1.2</v>
      </c>
      <c r="BJ9" s="26"/>
      <c r="BN9" s="6">
        <v>1998</v>
      </c>
      <c r="BO9" s="53">
        <v>0.12</v>
      </c>
      <c r="BT9" s="6">
        <v>1998</v>
      </c>
      <c r="BU9" s="49">
        <v>428.56400000000002</v>
      </c>
      <c r="BV9" s="49">
        <f t="shared" ref="BV9:BV29" si="1">0.7*BW9+0.2*BW8+0.1*BW7</f>
        <v>404.31540000000001</v>
      </c>
      <c r="BW9" s="51">
        <v>407.08600000000001</v>
      </c>
      <c r="CA9" s="6">
        <v>1998</v>
      </c>
      <c r="CB9" s="20">
        <v>0.96599999999999997</v>
      </c>
      <c r="CC9" s="26"/>
      <c r="CG9" s="6">
        <v>1998</v>
      </c>
      <c r="CH9" s="20">
        <v>0.96459930000000005</v>
      </c>
      <c r="CI9" s="20">
        <f t="shared" ref="CI9:CI18" si="2">CH9</f>
        <v>0.96459930000000005</v>
      </c>
      <c r="CJ9" s="26"/>
      <c r="CN9" s="6">
        <v>1998</v>
      </c>
      <c r="CO9" s="56">
        <v>58.44</v>
      </c>
      <c r="CP9" s="56"/>
      <c r="CQ9" s="55">
        <v>8.9019999999999992</v>
      </c>
      <c r="CR9" s="56"/>
      <c r="CV9" s="6">
        <v>1998</v>
      </c>
      <c r="CW9" s="59">
        <v>2588.6716715700359</v>
      </c>
      <c r="CX9" s="26"/>
      <c r="DB9" s="6">
        <v>1998</v>
      </c>
      <c r="DC9" s="55">
        <v>44.3</v>
      </c>
      <c r="DD9" s="26"/>
      <c r="DH9" s="6">
        <v>1998</v>
      </c>
      <c r="DI9" s="20">
        <v>2.6727462335842294</v>
      </c>
      <c r="DJ9" s="55">
        <v>2.4930511200000005</v>
      </c>
      <c r="DK9" s="20">
        <v>2.6836249787031963</v>
      </c>
      <c r="DL9" s="26">
        <v>2.2270348811115843</v>
      </c>
      <c r="DP9" s="6">
        <v>1998</v>
      </c>
      <c r="DQ9" s="20">
        <v>1.01</v>
      </c>
      <c r="DR9" s="26"/>
      <c r="DV9" s="6">
        <v>1998</v>
      </c>
      <c r="DW9" s="20">
        <v>1.016</v>
      </c>
      <c r="DX9" s="26"/>
      <c r="EB9" s="6">
        <v>1998</v>
      </c>
      <c r="EC9" s="20">
        <v>0.94699999999999995</v>
      </c>
      <c r="ED9" s="26"/>
      <c r="EH9" s="6">
        <v>1998</v>
      </c>
      <c r="EI9" s="49">
        <v>5263.6527503280004</v>
      </c>
      <c r="EJ9" s="49"/>
      <c r="EK9" s="26"/>
      <c r="EO9" s="6">
        <v>1998</v>
      </c>
      <c r="EP9" s="20">
        <v>0.49199999999999999</v>
      </c>
      <c r="EQ9" s="26"/>
      <c r="EU9" s="6">
        <v>1998</v>
      </c>
      <c r="EV9" s="20">
        <v>0.92568871200000002</v>
      </c>
      <c r="EW9" s="26"/>
      <c r="FA9" s="6">
        <v>1998</v>
      </c>
      <c r="FB9" s="20">
        <v>1.0049999999999999</v>
      </c>
      <c r="FD9" s="26"/>
      <c r="FH9" s="6">
        <v>1998</v>
      </c>
      <c r="FI9" s="68">
        <v>1.0029999999999999</v>
      </c>
      <c r="FJ9" s="26"/>
      <c r="FN9" s="6">
        <v>1998</v>
      </c>
      <c r="FO9" s="20">
        <v>0.94699999999999995</v>
      </c>
      <c r="FP9" s="26"/>
      <c r="FT9" s="6">
        <v>1998</v>
      </c>
      <c r="FU9" s="59">
        <v>2588.6716715700359</v>
      </c>
      <c r="FV9" s="49"/>
      <c r="FW9" s="51">
        <v>2588.6716715700359</v>
      </c>
      <c r="GA9" s="72">
        <v>1998</v>
      </c>
      <c r="GB9" s="13">
        <v>1</v>
      </c>
      <c r="GC9" s="26"/>
      <c r="GG9" s="6">
        <v>1998</v>
      </c>
      <c r="GH9" s="20">
        <v>0.92568871200000002</v>
      </c>
      <c r="GI9" s="26"/>
    </row>
    <row r="10" spans="1:191" ht="21" x14ac:dyDescent="0.5">
      <c r="A10" s="6">
        <v>1999</v>
      </c>
      <c r="B10" s="13">
        <v>1.0640000000000001</v>
      </c>
      <c r="C10" s="15"/>
      <c r="H10" s="6">
        <v>1999</v>
      </c>
      <c r="I10" s="20">
        <v>0.98493278956800012</v>
      </c>
      <c r="J10" s="27"/>
      <c r="K10" s="26"/>
      <c r="O10" s="6">
        <v>1999</v>
      </c>
      <c r="P10" s="20">
        <v>1.0680000000000001</v>
      </c>
      <c r="U10" s="6">
        <v>1999</v>
      </c>
      <c r="V10" s="20">
        <v>0.94351478283205559</v>
      </c>
      <c r="W10" s="20">
        <v>1.1691784673199999</v>
      </c>
      <c r="X10" s="26"/>
      <c r="AB10" s="6">
        <v>1999</v>
      </c>
      <c r="AC10" s="30">
        <v>171.18012225705328</v>
      </c>
      <c r="AD10" s="26"/>
      <c r="AH10" s="6">
        <v>1999</v>
      </c>
      <c r="AI10" s="30">
        <v>171</v>
      </c>
      <c r="AJ10" s="36">
        <f t="shared" si="0"/>
        <v>0.89209693865945217</v>
      </c>
      <c r="AK10" s="35">
        <v>191.9324675268</v>
      </c>
      <c r="AO10" s="6">
        <v>1999</v>
      </c>
      <c r="AP10" s="15">
        <v>1.05</v>
      </c>
      <c r="AQ10" s="15"/>
      <c r="AU10" s="6">
        <v>1999</v>
      </c>
      <c r="AV10" s="20">
        <v>0.71891819999999995</v>
      </c>
      <c r="AW10" s="26"/>
      <c r="BA10" s="6">
        <v>1999</v>
      </c>
      <c r="BB10" s="13">
        <v>0.83</v>
      </c>
      <c r="BC10" s="26"/>
      <c r="BG10" s="6">
        <v>1999</v>
      </c>
      <c r="BH10" s="36">
        <v>0.7</v>
      </c>
      <c r="BI10" s="36">
        <v>0.94</v>
      </c>
      <c r="BJ10" s="26"/>
      <c r="BN10" s="6">
        <v>1999</v>
      </c>
      <c r="BO10" s="53">
        <v>9.4E-2</v>
      </c>
      <c r="BT10" s="6">
        <v>1999</v>
      </c>
      <c r="BU10" s="49">
        <v>597.30600000000004</v>
      </c>
      <c r="BV10" s="49">
        <f t="shared" si="1"/>
        <v>591.60419999999988</v>
      </c>
      <c r="BW10" s="51">
        <v>670.43899999999996</v>
      </c>
      <c r="CA10" s="6">
        <v>1999</v>
      </c>
      <c r="CB10" s="20">
        <v>0.97599999999999998</v>
      </c>
      <c r="CC10" s="26"/>
      <c r="CG10" s="6">
        <v>1999</v>
      </c>
      <c r="CH10" s="20">
        <v>0.94144891679999998</v>
      </c>
      <c r="CI10" s="20">
        <f t="shared" si="2"/>
        <v>0.94144891679999998</v>
      </c>
      <c r="CJ10" s="26"/>
      <c r="CN10" s="6">
        <v>1999</v>
      </c>
      <c r="CO10" s="56">
        <v>63.08</v>
      </c>
      <c r="CP10" s="56"/>
      <c r="CQ10" s="55">
        <v>9.0939999999999994</v>
      </c>
      <c r="CR10" s="56"/>
      <c r="CV10" s="6">
        <v>1999</v>
      </c>
      <c r="CW10" s="59">
        <v>2738.8146285210983</v>
      </c>
      <c r="CX10" s="26"/>
      <c r="DB10" s="6">
        <v>1999</v>
      </c>
      <c r="DC10" s="55">
        <v>43.42</v>
      </c>
      <c r="DD10" s="26"/>
      <c r="DH10" s="6">
        <v>1999</v>
      </c>
      <c r="DI10" s="20">
        <v>3.4893420575027583</v>
      </c>
      <c r="DJ10" s="55">
        <v>3.4030147788000007</v>
      </c>
      <c r="DK10" s="20">
        <v>2.701164323022275</v>
      </c>
      <c r="DL10" s="26">
        <v>3.493098424873764</v>
      </c>
      <c r="DP10" s="6">
        <v>1999</v>
      </c>
      <c r="DQ10" s="20">
        <v>1.0309999999999999</v>
      </c>
      <c r="DR10" s="26"/>
      <c r="DV10" s="6">
        <v>1999</v>
      </c>
      <c r="DW10" s="20">
        <v>1.048</v>
      </c>
      <c r="DX10" s="26"/>
      <c r="EB10" s="6">
        <v>1999</v>
      </c>
      <c r="EC10" s="20">
        <v>1.0640000000000001</v>
      </c>
      <c r="ED10" s="26"/>
      <c r="EH10" s="6">
        <v>1999</v>
      </c>
      <c r="EI10" s="49">
        <v>5274.1800558286568</v>
      </c>
      <c r="EJ10" s="49"/>
      <c r="EK10" s="26"/>
      <c r="EO10" s="6">
        <v>1999</v>
      </c>
      <c r="EP10" s="20">
        <v>0.51900000000000002</v>
      </c>
      <c r="EQ10" s="26"/>
      <c r="EU10" s="6">
        <v>1999</v>
      </c>
      <c r="EV10" s="20">
        <v>0.98493278956800012</v>
      </c>
      <c r="EW10" s="26"/>
      <c r="FA10" s="6">
        <v>1999</v>
      </c>
      <c r="FB10" s="20">
        <v>0.98599999999999999</v>
      </c>
      <c r="FD10" s="26"/>
      <c r="FH10" s="6">
        <v>1999</v>
      </c>
      <c r="FI10" s="68">
        <v>0.98899999999999999</v>
      </c>
      <c r="FJ10" s="26"/>
      <c r="FN10" s="6">
        <v>1999</v>
      </c>
      <c r="FO10" s="20">
        <v>1.0640000000000001</v>
      </c>
      <c r="FP10" s="26"/>
      <c r="FT10" s="6">
        <v>1999</v>
      </c>
      <c r="FU10" s="59">
        <v>2738.8146285210983</v>
      </c>
      <c r="FV10" s="49"/>
      <c r="FW10" s="51">
        <v>2738.8146285210983</v>
      </c>
      <c r="GA10" s="72">
        <v>1999</v>
      </c>
      <c r="GB10" s="13">
        <v>1</v>
      </c>
      <c r="GC10" s="26"/>
      <c r="GG10" s="6">
        <v>1999</v>
      </c>
      <c r="GH10" s="20">
        <v>0.98493278956800012</v>
      </c>
      <c r="GI10" s="26"/>
    </row>
    <row r="11" spans="1:191" ht="21" x14ac:dyDescent="0.5">
      <c r="A11" s="6">
        <v>2000</v>
      </c>
      <c r="B11" s="13">
        <v>1.1000000000000001</v>
      </c>
      <c r="C11" s="15"/>
      <c r="H11" s="6">
        <v>2000</v>
      </c>
      <c r="I11" s="20">
        <v>1.0834260685248003</v>
      </c>
      <c r="J11" s="20">
        <f t="shared" ref="J11:J19" si="3">I11</f>
        <v>1.0834260685248003</v>
      </c>
      <c r="K11" s="26"/>
      <c r="O11" s="6">
        <v>2000</v>
      </c>
      <c r="P11" s="20">
        <v>1.298</v>
      </c>
      <c r="U11" s="6">
        <v>2000</v>
      </c>
      <c r="V11" s="20">
        <v>1.2247462277047632</v>
      </c>
      <c r="W11" s="20">
        <v>1.2802504217153998</v>
      </c>
      <c r="X11" s="26"/>
      <c r="AB11" s="6">
        <v>2000</v>
      </c>
      <c r="AC11" s="30">
        <v>213.79458307210035</v>
      </c>
      <c r="AD11" s="26"/>
      <c r="AH11" s="6">
        <v>2000</v>
      </c>
      <c r="AI11" s="30">
        <v>214</v>
      </c>
      <c r="AJ11" s="36">
        <f t="shared" si="0"/>
        <v>0.99815351888157988</v>
      </c>
      <c r="AK11" s="35">
        <v>225.32871687646318</v>
      </c>
      <c r="AO11" s="6">
        <v>2000</v>
      </c>
      <c r="AP11" s="15">
        <v>1.1739999999999999</v>
      </c>
      <c r="AQ11" s="15"/>
      <c r="AU11" s="6">
        <v>2000</v>
      </c>
      <c r="AV11" s="20">
        <v>0.84400996679999984</v>
      </c>
      <c r="AW11" s="26"/>
      <c r="BA11" s="6">
        <v>2000</v>
      </c>
      <c r="BB11" s="13">
        <v>1.3240000000000001</v>
      </c>
      <c r="BC11" s="26"/>
      <c r="BG11" s="6">
        <v>2000</v>
      </c>
      <c r="BH11" s="36">
        <v>0.92</v>
      </c>
      <c r="BI11" s="36">
        <v>1.1399999999999999</v>
      </c>
      <c r="BJ11" s="26"/>
      <c r="BN11" s="6">
        <v>2000</v>
      </c>
      <c r="BO11" s="53">
        <v>0.114</v>
      </c>
      <c r="BT11" s="6">
        <v>2000</v>
      </c>
      <c r="BU11" s="49">
        <v>843.37800000000004</v>
      </c>
      <c r="BV11" s="49">
        <f t="shared" si="1"/>
        <v>990.46019999999999</v>
      </c>
      <c r="BW11" s="51">
        <v>1165.2339999999999</v>
      </c>
      <c r="CA11" s="6">
        <v>2000</v>
      </c>
      <c r="CB11" s="20">
        <v>1.0589999999999999</v>
      </c>
      <c r="CC11" s="26"/>
      <c r="CG11" s="6">
        <v>2000</v>
      </c>
      <c r="CH11" s="20">
        <v>0.99699440289119989</v>
      </c>
      <c r="CI11" s="20">
        <f t="shared" si="2"/>
        <v>0.99699440289119989</v>
      </c>
      <c r="CJ11" s="26"/>
      <c r="CN11" s="6">
        <v>2000</v>
      </c>
      <c r="CO11" s="56">
        <v>65.069999999999993</v>
      </c>
      <c r="CP11" s="56"/>
      <c r="CQ11" s="55">
        <v>7.7000000000000028</v>
      </c>
      <c r="CR11" s="56"/>
      <c r="CV11" s="6">
        <v>2000</v>
      </c>
      <c r="CW11" s="59">
        <v>2996.2632036020818</v>
      </c>
      <c r="CX11" s="26"/>
      <c r="DB11" s="6">
        <v>2000</v>
      </c>
      <c r="DC11" s="55">
        <v>46.05</v>
      </c>
      <c r="DD11" s="26"/>
      <c r="DH11" s="6">
        <v>2000</v>
      </c>
      <c r="DI11" s="20">
        <v>3.9448052793534916</v>
      </c>
      <c r="DJ11" s="55">
        <v>4.0904237641176007</v>
      </c>
      <c r="DK11" s="20">
        <v>3.2947518370474893</v>
      </c>
      <c r="DL11" s="26">
        <v>5.1712627496070169</v>
      </c>
      <c r="DP11" s="6">
        <v>2000</v>
      </c>
      <c r="DQ11" s="20">
        <v>1.02</v>
      </c>
      <c r="DR11" s="26"/>
      <c r="DV11" s="6">
        <v>2000</v>
      </c>
      <c r="DW11" s="20">
        <v>1.069</v>
      </c>
      <c r="DX11" s="26"/>
      <c r="EB11" s="6">
        <v>2000</v>
      </c>
      <c r="EC11" s="20">
        <v>1.1000000000000001</v>
      </c>
      <c r="ED11" s="26"/>
      <c r="EH11" s="6">
        <v>2000</v>
      </c>
      <c r="EI11" s="49">
        <v>5300.5509561077997</v>
      </c>
      <c r="EJ11" s="49"/>
      <c r="EK11" s="26"/>
      <c r="EO11" s="6">
        <v>2000</v>
      </c>
      <c r="EP11" s="20">
        <v>0.56499999999999995</v>
      </c>
      <c r="EQ11" s="26"/>
      <c r="EU11" s="6">
        <v>2000</v>
      </c>
      <c r="EV11" s="20">
        <v>1.0834260685248003</v>
      </c>
      <c r="EW11" s="26"/>
      <c r="FA11" s="6">
        <v>2000</v>
      </c>
      <c r="FB11" s="20">
        <v>1.016</v>
      </c>
      <c r="FD11" s="26"/>
      <c r="FH11" s="6">
        <v>2000</v>
      </c>
      <c r="FI11" s="68">
        <v>1.0049999999999999</v>
      </c>
      <c r="FJ11" s="26"/>
      <c r="FN11" s="6">
        <v>2000</v>
      </c>
      <c r="FO11" s="20">
        <v>1.1000000000000001</v>
      </c>
      <c r="FP11" s="26"/>
      <c r="FT11" s="6">
        <v>2000</v>
      </c>
      <c r="FU11" s="59">
        <v>2996.2632036020818</v>
      </c>
      <c r="FV11" s="49"/>
      <c r="FW11" s="51">
        <v>2996.2632036020818</v>
      </c>
      <c r="GA11" s="72">
        <v>2000</v>
      </c>
      <c r="GB11" s="13">
        <v>1</v>
      </c>
      <c r="GC11" s="26"/>
      <c r="GG11" s="6">
        <v>2000</v>
      </c>
      <c r="GH11" s="20">
        <v>1.0834260685248003</v>
      </c>
      <c r="GI11" s="26"/>
    </row>
    <row r="12" spans="1:191" ht="21" x14ac:dyDescent="0.5">
      <c r="A12" s="6">
        <v>2001</v>
      </c>
      <c r="B12" s="13">
        <v>1.0509999999999999</v>
      </c>
      <c r="C12" s="15"/>
      <c r="H12" s="6">
        <v>2001</v>
      </c>
      <c r="I12" s="20">
        <v>1.138680798019565</v>
      </c>
      <c r="J12" s="20">
        <f t="shared" si="3"/>
        <v>1.138680798019565</v>
      </c>
      <c r="K12" s="26"/>
      <c r="O12" s="6">
        <v>2001</v>
      </c>
      <c r="P12" s="20">
        <v>1.1000000000000001</v>
      </c>
      <c r="U12" s="6">
        <v>2001</v>
      </c>
      <c r="V12" s="20">
        <v>1.3476514205322294</v>
      </c>
      <c r="W12" s="20">
        <v>1.3340209394274467</v>
      </c>
      <c r="X12" s="26"/>
      <c r="AB12" s="6">
        <v>2001</v>
      </c>
      <c r="AC12" s="30">
        <v>254.24220689655175</v>
      </c>
      <c r="AD12" s="26"/>
      <c r="AH12" s="6">
        <v>2001</v>
      </c>
      <c r="AI12" s="30">
        <v>254</v>
      </c>
      <c r="AJ12" s="36">
        <f t="shared" si="0"/>
        <v>1.068294727091371</v>
      </c>
      <c r="AK12" s="35">
        <v>247.86158856410952</v>
      </c>
      <c r="AO12" s="6">
        <v>2001</v>
      </c>
      <c r="AP12" s="15">
        <v>1.1000000000000001</v>
      </c>
      <c r="AQ12" s="15"/>
      <c r="AU12" s="6">
        <v>2001</v>
      </c>
      <c r="AV12" s="20">
        <v>0.92841096347999985</v>
      </c>
      <c r="AW12" s="26"/>
      <c r="BA12" s="6">
        <v>2001</v>
      </c>
      <c r="BB12" s="13">
        <v>1.1870000000000001</v>
      </c>
      <c r="BC12" s="26"/>
      <c r="BG12" s="6">
        <v>2001</v>
      </c>
      <c r="BH12" s="36">
        <v>1.1000000000000001</v>
      </c>
      <c r="BI12" s="36">
        <v>1.29</v>
      </c>
      <c r="BJ12" s="26"/>
      <c r="BN12" s="6">
        <v>2001</v>
      </c>
      <c r="BO12" s="53">
        <v>0.129</v>
      </c>
      <c r="BT12" s="6">
        <v>2001</v>
      </c>
      <c r="BU12" s="49">
        <v>1117.655</v>
      </c>
      <c r="BV12" s="49">
        <f t="shared" si="1"/>
        <v>1353.3806999999999</v>
      </c>
      <c r="BW12" s="51">
        <v>1504.7</v>
      </c>
      <c r="CA12" s="6">
        <v>2001</v>
      </c>
      <c r="CB12" s="20">
        <v>1.0820000000000001</v>
      </c>
      <c r="CC12" s="26"/>
      <c r="CG12" s="6">
        <v>2001</v>
      </c>
      <c r="CH12" s="20">
        <v>1.0787479439282783</v>
      </c>
      <c r="CI12" s="20">
        <f t="shared" si="2"/>
        <v>1.0787479439282783</v>
      </c>
      <c r="CJ12" s="26"/>
      <c r="CN12" s="6">
        <v>2001</v>
      </c>
      <c r="CO12" s="56">
        <v>65.12</v>
      </c>
      <c r="CP12" s="56"/>
      <c r="CQ12" s="55">
        <v>6.421999999999997</v>
      </c>
      <c r="CR12" s="56"/>
      <c r="CV12" s="6">
        <v>2001</v>
      </c>
      <c r="CW12" s="59">
        <v>3143.0801005785834</v>
      </c>
      <c r="CX12" s="26"/>
      <c r="DB12" s="6">
        <v>2001</v>
      </c>
      <c r="DC12" s="55">
        <v>48.26</v>
      </c>
      <c r="DD12" s="26"/>
      <c r="DH12" s="6">
        <v>2001</v>
      </c>
      <c r="DI12" s="20">
        <v>4.3960246162225971</v>
      </c>
      <c r="DJ12" s="55">
        <v>4.8512425842434741</v>
      </c>
      <c r="DK12" s="20">
        <v>3.7846782806927575</v>
      </c>
      <c r="DL12" s="26">
        <v>6.0707268468539191</v>
      </c>
      <c r="DP12" s="6">
        <v>2001</v>
      </c>
      <c r="DQ12" s="20">
        <v>0.99199999999999999</v>
      </c>
      <c r="DR12" s="26"/>
      <c r="DV12" s="6">
        <v>2001</v>
      </c>
      <c r="DW12" s="20">
        <v>1.06</v>
      </c>
      <c r="DX12" s="26"/>
      <c r="EB12" s="6">
        <v>2001</v>
      </c>
      <c r="EC12" s="20">
        <v>1.0509999999999999</v>
      </c>
      <c r="ED12" s="26"/>
      <c r="EH12" s="6">
        <v>2001</v>
      </c>
      <c r="EI12" s="49">
        <v>5348.2559147127704</v>
      </c>
      <c r="EJ12" s="49"/>
      <c r="EK12" s="26"/>
      <c r="EO12" s="6">
        <v>2001</v>
      </c>
      <c r="EP12" s="20">
        <v>0.58799999999999997</v>
      </c>
      <c r="EQ12" s="26"/>
      <c r="EU12" s="6">
        <v>2001</v>
      </c>
      <c r="EV12" s="20">
        <v>1.138680798019565</v>
      </c>
      <c r="EW12" s="26"/>
      <c r="FA12" s="6">
        <v>2001</v>
      </c>
      <c r="FB12" s="20">
        <v>1.0189999999999999</v>
      </c>
      <c r="FD12" s="26"/>
      <c r="FH12" s="6">
        <v>2001</v>
      </c>
      <c r="FI12" s="68">
        <v>1.024</v>
      </c>
      <c r="FJ12" s="26"/>
      <c r="FN12" s="6">
        <v>2001</v>
      </c>
      <c r="FO12" s="20">
        <v>1.0509999999999999</v>
      </c>
      <c r="FP12" s="26"/>
      <c r="FT12" s="6">
        <v>2001</v>
      </c>
      <c r="FU12" s="59">
        <v>3143.0801005785834</v>
      </c>
      <c r="FV12" s="49"/>
      <c r="FW12" s="51">
        <v>3143.0801005785834</v>
      </c>
      <c r="GA12" s="72">
        <v>2001</v>
      </c>
      <c r="GB12" s="13">
        <v>1</v>
      </c>
      <c r="GC12" s="26"/>
      <c r="GG12" s="6">
        <v>2001</v>
      </c>
      <c r="GH12" s="20">
        <v>1.138680798019565</v>
      </c>
      <c r="GI12" s="26"/>
    </row>
    <row r="13" spans="1:191" ht="21" x14ac:dyDescent="0.5">
      <c r="A13" s="6">
        <v>2002</v>
      </c>
      <c r="B13" s="13">
        <v>1.0469999999999999</v>
      </c>
      <c r="C13" s="15"/>
      <c r="H13" s="6">
        <v>2002</v>
      </c>
      <c r="I13" s="20">
        <v>1.1921987955264846</v>
      </c>
      <c r="J13" s="20">
        <f t="shared" si="3"/>
        <v>1.1921987955264846</v>
      </c>
      <c r="K13" s="26"/>
      <c r="O13" s="6">
        <v>2002</v>
      </c>
      <c r="P13" s="20">
        <v>1.0880000000000001</v>
      </c>
      <c r="U13" s="6">
        <v>2002</v>
      </c>
      <c r="V13" s="20">
        <v>1.4665054246210885</v>
      </c>
      <c r="W13" s="20">
        <v>1.4714250961884736</v>
      </c>
      <c r="X13" s="26"/>
      <c r="AB13" s="6">
        <v>2002</v>
      </c>
      <c r="AC13" s="30">
        <v>274.46601880877739</v>
      </c>
      <c r="AD13" s="26"/>
      <c r="AH13" s="6">
        <v>2002</v>
      </c>
      <c r="AI13" s="30">
        <v>274</v>
      </c>
      <c r="AJ13" s="36">
        <f t="shared" si="0"/>
        <v>1.0939591599767364</v>
      </c>
      <c r="AK13" s="35">
        <v>254.80171304390458</v>
      </c>
      <c r="AO13" s="6">
        <v>2002</v>
      </c>
      <c r="AP13" s="15">
        <v>1.028</v>
      </c>
      <c r="AQ13" s="15"/>
      <c r="AU13" s="6">
        <v>2002</v>
      </c>
      <c r="AV13" s="20">
        <v>0.95440647045743987</v>
      </c>
      <c r="AW13" s="26"/>
      <c r="BA13" s="6">
        <v>2002</v>
      </c>
      <c r="BB13" s="13">
        <v>1.1459999999999999</v>
      </c>
      <c r="BC13" s="26"/>
      <c r="BG13" s="6">
        <v>2002</v>
      </c>
      <c r="BH13" s="36">
        <v>1.26</v>
      </c>
      <c r="BI13" s="36">
        <v>1.42</v>
      </c>
      <c r="BJ13" s="26"/>
      <c r="BN13" s="6">
        <v>2002</v>
      </c>
      <c r="BO13" s="53">
        <v>0.14199999999999999</v>
      </c>
      <c r="BT13" s="6">
        <v>2002</v>
      </c>
      <c r="BU13" s="49">
        <v>1615.0630000000001</v>
      </c>
      <c r="BV13" s="49">
        <f t="shared" si="1"/>
        <v>1651.1434000000002</v>
      </c>
      <c r="BW13" s="51">
        <v>1762.4</v>
      </c>
      <c r="CA13" s="6">
        <v>2002</v>
      </c>
      <c r="CB13" s="20">
        <v>1.077</v>
      </c>
      <c r="CC13" s="26"/>
      <c r="CG13" s="6">
        <v>2002</v>
      </c>
      <c r="CH13" s="20">
        <v>1.1618115356107557</v>
      </c>
      <c r="CI13" s="20">
        <f t="shared" si="2"/>
        <v>1.1618115356107557</v>
      </c>
      <c r="CJ13" s="26"/>
      <c r="CN13" s="6">
        <v>2002</v>
      </c>
      <c r="CO13" s="56">
        <v>66.66</v>
      </c>
      <c r="CP13" s="56"/>
      <c r="CQ13" s="55">
        <v>5.6979999999999933</v>
      </c>
      <c r="CR13" s="56"/>
      <c r="CV13" s="6">
        <v>2002</v>
      </c>
      <c r="CW13" s="59">
        <v>3281.3756250040415</v>
      </c>
      <c r="CX13" s="26"/>
      <c r="DB13" s="6">
        <v>2002</v>
      </c>
      <c r="DC13" s="55">
        <v>49.23</v>
      </c>
      <c r="DD13" s="26"/>
      <c r="DH13" s="6">
        <v>2002</v>
      </c>
      <c r="DI13" s="20">
        <v>5.8843823618297426</v>
      </c>
      <c r="DJ13" s="55">
        <v>5.5837802144642392</v>
      </c>
      <c r="DK13" s="20">
        <v>4.5228031897927927</v>
      </c>
      <c r="DL13" s="26">
        <v>6.9167509862711283</v>
      </c>
      <c r="DP13" s="6">
        <v>2002</v>
      </c>
      <c r="DQ13" s="20">
        <v>1.026</v>
      </c>
      <c r="DR13" s="26"/>
      <c r="DV13" s="6">
        <v>2002</v>
      </c>
      <c r="DW13" s="20">
        <v>1.0880000000000001</v>
      </c>
      <c r="DX13" s="26"/>
      <c r="EB13" s="6">
        <v>2002</v>
      </c>
      <c r="EC13" s="20">
        <v>1.0469999999999999</v>
      </c>
      <c r="ED13" s="26"/>
      <c r="EH13" s="6">
        <v>2002</v>
      </c>
      <c r="EI13" s="49">
        <v>5401.7384738598985</v>
      </c>
      <c r="EJ13" s="49"/>
      <c r="EK13" s="26"/>
      <c r="EO13" s="6">
        <v>2002</v>
      </c>
      <c r="EP13" s="20">
        <v>0.60699999999999998</v>
      </c>
      <c r="EQ13" s="26"/>
      <c r="EU13" s="6">
        <v>2002</v>
      </c>
      <c r="EV13" s="20">
        <v>1.1921987955264846</v>
      </c>
      <c r="EW13" s="26"/>
      <c r="FA13" s="6">
        <v>2002</v>
      </c>
      <c r="FB13" s="20">
        <v>1.008</v>
      </c>
      <c r="FD13" s="26"/>
      <c r="FH13" s="6">
        <v>2002</v>
      </c>
      <c r="FI13" s="68">
        <v>1.032</v>
      </c>
      <c r="FJ13" s="26"/>
      <c r="FN13" s="6">
        <v>2002</v>
      </c>
      <c r="FO13" s="20">
        <v>1.0469999999999999</v>
      </c>
      <c r="FP13" s="26"/>
      <c r="FT13" s="6">
        <v>2002</v>
      </c>
      <c r="FU13" s="59">
        <v>3281.3756250040415</v>
      </c>
      <c r="FV13" s="49"/>
      <c r="FW13" s="51">
        <v>3281.3756250040415</v>
      </c>
      <c r="GA13" s="72">
        <v>2002</v>
      </c>
      <c r="GB13" s="13">
        <v>1</v>
      </c>
      <c r="GC13" s="26"/>
      <c r="GG13" s="6">
        <v>2002</v>
      </c>
      <c r="GH13" s="20">
        <v>1.1921987955264846</v>
      </c>
      <c r="GI13" s="26"/>
    </row>
    <row r="14" spans="1:191" ht="21" x14ac:dyDescent="0.5">
      <c r="A14" s="6">
        <v>2003</v>
      </c>
      <c r="B14" s="13">
        <v>1.073</v>
      </c>
      <c r="C14" s="15"/>
      <c r="H14" s="6">
        <v>2003</v>
      </c>
      <c r="I14" s="20">
        <v>1.2792293075999179</v>
      </c>
      <c r="J14" s="20">
        <f t="shared" si="3"/>
        <v>1.2792293075999179</v>
      </c>
      <c r="K14" s="26"/>
      <c r="O14" s="6">
        <v>2003</v>
      </c>
      <c r="P14" s="20">
        <v>1.1339999999999999</v>
      </c>
      <c r="U14" s="6">
        <v>2003</v>
      </c>
      <c r="V14" s="20">
        <v>1.6632717318596482</v>
      </c>
      <c r="W14" s="20">
        <v>1.6568246583082211</v>
      </c>
      <c r="X14" s="26"/>
      <c r="AB14" s="6">
        <v>2003</v>
      </c>
      <c r="AC14" s="30">
        <v>307.69085266457677</v>
      </c>
      <c r="AD14" s="26"/>
      <c r="AH14" s="6">
        <v>2003</v>
      </c>
      <c r="AI14" s="30">
        <v>308</v>
      </c>
      <c r="AJ14" s="36">
        <f t="shared" si="0"/>
        <v>1.1143155703967274</v>
      </c>
      <c r="AK14" s="35">
        <v>286.65192717439265</v>
      </c>
      <c r="AO14" s="6">
        <v>2003</v>
      </c>
      <c r="AP14" s="15">
        <v>1.125</v>
      </c>
      <c r="AQ14" s="15"/>
      <c r="AU14" s="6">
        <v>2003</v>
      </c>
      <c r="AV14" s="20">
        <v>1.0737072792646198</v>
      </c>
      <c r="AW14" s="26"/>
      <c r="BA14" s="6">
        <v>2003</v>
      </c>
      <c r="BB14" s="13">
        <v>1.173</v>
      </c>
      <c r="BC14" s="26"/>
      <c r="BG14" s="6">
        <v>2003</v>
      </c>
      <c r="BH14" s="36">
        <v>1.47</v>
      </c>
      <c r="BI14" s="36">
        <v>1.54</v>
      </c>
      <c r="BJ14" s="26"/>
      <c r="BN14" s="6">
        <v>2003</v>
      </c>
      <c r="BO14" s="53">
        <v>0.154</v>
      </c>
      <c r="BT14" s="6">
        <v>2003</v>
      </c>
      <c r="BU14" s="49">
        <v>1815.6579999999999</v>
      </c>
      <c r="BV14" s="49">
        <f t="shared" si="1"/>
        <v>2033.43</v>
      </c>
      <c r="BW14" s="51">
        <v>2186.4</v>
      </c>
      <c r="CA14" s="6">
        <v>2003</v>
      </c>
      <c r="CB14" s="20">
        <v>1.077</v>
      </c>
      <c r="CC14" s="26"/>
      <c r="CG14" s="6">
        <v>2003</v>
      </c>
      <c r="CH14" s="20">
        <v>1.2512710238527838</v>
      </c>
      <c r="CI14" s="20">
        <f t="shared" si="2"/>
        <v>1.2512710238527838</v>
      </c>
      <c r="CJ14" s="26"/>
      <c r="CN14" s="6">
        <v>2003</v>
      </c>
      <c r="CO14" s="56">
        <v>66.34</v>
      </c>
      <c r="CP14" s="56"/>
      <c r="CQ14" s="55">
        <v>5.9339999999999975</v>
      </c>
      <c r="CR14" s="56"/>
      <c r="CV14" s="6">
        <v>2003</v>
      </c>
      <c r="CW14" s="59">
        <v>3530.7601725043487</v>
      </c>
      <c r="CX14" s="26"/>
      <c r="DB14" s="6">
        <v>2003</v>
      </c>
      <c r="DC14" s="55">
        <v>53.22</v>
      </c>
      <c r="DD14" s="26"/>
      <c r="DH14" s="6">
        <v>2003</v>
      </c>
      <c r="DI14" s="20">
        <v>5.9009164044902702</v>
      </c>
      <c r="DJ14" s="55">
        <v>6.2538338401999489</v>
      </c>
      <c r="DK14" s="20">
        <v>5.542638112686384</v>
      </c>
      <c r="DL14" s="26">
        <v>7.6273689193439225</v>
      </c>
      <c r="DP14" s="6">
        <v>2003</v>
      </c>
      <c r="DQ14" s="20">
        <v>1.024</v>
      </c>
      <c r="DR14" s="26"/>
      <c r="DV14" s="6">
        <v>2003</v>
      </c>
      <c r="DW14" s="20">
        <v>1.1140000000000001</v>
      </c>
      <c r="DX14" s="26"/>
      <c r="EB14" s="6">
        <v>2003</v>
      </c>
      <c r="EC14" s="20">
        <v>1.073</v>
      </c>
      <c r="ED14" s="26"/>
      <c r="EH14" s="6">
        <v>2003</v>
      </c>
      <c r="EI14" s="49">
        <v>5471.9610740200769</v>
      </c>
      <c r="EJ14" s="49"/>
      <c r="EK14" s="26"/>
      <c r="EO14" s="6">
        <v>2003</v>
      </c>
      <c r="EP14" s="20">
        <v>0.64500000000000002</v>
      </c>
      <c r="EQ14" s="26"/>
      <c r="EU14" s="6">
        <v>2003</v>
      </c>
      <c r="EV14" s="20">
        <v>1.2792293075999179</v>
      </c>
      <c r="EW14" s="26"/>
      <c r="FA14" s="6">
        <v>2003</v>
      </c>
      <c r="FB14" s="20">
        <v>1.0009999999999999</v>
      </c>
      <c r="FD14" s="26"/>
      <c r="FH14" s="6">
        <v>2003</v>
      </c>
      <c r="FI14" s="68">
        <v>1.0329999999999999</v>
      </c>
      <c r="FJ14" s="26"/>
      <c r="FN14" s="6">
        <v>2003</v>
      </c>
      <c r="FO14" s="20">
        <v>1.073</v>
      </c>
      <c r="FP14" s="26"/>
      <c r="FT14" s="6">
        <v>2003</v>
      </c>
      <c r="FU14" s="59">
        <v>3530.7601725043487</v>
      </c>
      <c r="FV14" s="49"/>
      <c r="FW14" s="51">
        <v>3530.7601725043487</v>
      </c>
      <c r="GA14" s="72">
        <v>2003</v>
      </c>
      <c r="GB14" s="13">
        <v>1</v>
      </c>
      <c r="GC14" s="26"/>
      <c r="GG14" s="6">
        <v>2003</v>
      </c>
      <c r="GH14" s="20">
        <v>1.2792293075999179</v>
      </c>
      <c r="GI14" s="26"/>
    </row>
    <row r="15" spans="1:191" ht="21" x14ac:dyDescent="0.5">
      <c r="A15" s="6">
        <v>2004</v>
      </c>
      <c r="B15" s="13">
        <v>1.0720000000000001</v>
      </c>
      <c r="C15" s="15"/>
      <c r="H15" s="6">
        <v>2004</v>
      </c>
      <c r="I15" s="20">
        <v>1.3713338177471122</v>
      </c>
      <c r="J15" s="20">
        <f t="shared" si="3"/>
        <v>1.3713338177471122</v>
      </c>
      <c r="K15" s="26"/>
      <c r="O15" s="6">
        <v>2004</v>
      </c>
      <c r="P15" s="20">
        <v>1.1200000000000001</v>
      </c>
      <c r="U15" s="6">
        <v>2004</v>
      </c>
      <c r="V15" s="20">
        <v>1.8635052624946229</v>
      </c>
      <c r="W15" s="20">
        <v>1.8523299679885914</v>
      </c>
      <c r="X15" s="26"/>
      <c r="AB15" s="6">
        <v>2004</v>
      </c>
      <c r="AC15" s="30">
        <v>343.804802507837</v>
      </c>
      <c r="AD15" s="26"/>
      <c r="AH15" s="6">
        <v>2004</v>
      </c>
      <c r="AI15" s="30">
        <v>344</v>
      </c>
      <c r="AJ15" s="36">
        <f t="shared" si="0"/>
        <v>1.1062629011641056</v>
      </c>
      <c r="AK15" s="35">
        <v>325.92324119728443</v>
      </c>
      <c r="AO15" s="6">
        <v>2004</v>
      </c>
      <c r="AP15" s="15">
        <v>1.137</v>
      </c>
      <c r="AQ15" s="15"/>
      <c r="AU15" s="6">
        <v>2004</v>
      </c>
      <c r="AV15" s="20">
        <v>1.2208051765238728</v>
      </c>
      <c r="AW15" s="26"/>
      <c r="BA15" s="6">
        <v>2004</v>
      </c>
      <c r="BB15" s="13">
        <v>1.2330000000000001</v>
      </c>
      <c r="BC15" s="26"/>
      <c r="BG15" s="6">
        <v>2004</v>
      </c>
      <c r="BH15" s="36">
        <v>1.82</v>
      </c>
      <c r="BI15" s="36">
        <v>1.76</v>
      </c>
      <c r="BJ15" s="26"/>
      <c r="BN15" s="6">
        <v>2004</v>
      </c>
      <c r="BO15" s="53">
        <v>0.17599999999999999</v>
      </c>
      <c r="BT15" s="6">
        <v>2004</v>
      </c>
      <c r="BU15" s="49">
        <v>1972.1120000000001</v>
      </c>
      <c r="BV15" s="49">
        <f t="shared" si="1"/>
        <v>2619.0199999999995</v>
      </c>
      <c r="BW15" s="51">
        <v>2865</v>
      </c>
      <c r="CA15" s="6">
        <v>2004</v>
      </c>
      <c r="CB15" s="20">
        <v>1.125</v>
      </c>
      <c r="CC15" s="26"/>
      <c r="CG15" s="6">
        <v>2004</v>
      </c>
      <c r="CH15" s="20">
        <v>1.4076799018343817</v>
      </c>
      <c r="CI15" s="20">
        <f t="shared" si="2"/>
        <v>1.4076799018343817</v>
      </c>
      <c r="CJ15" s="26"/>
      <c r="CN15" s="6">
        <v>2004</v>
      </c>
      <c r="CO15" s="56">
        <v>67.319999999999993</v>
      </c>
      <c r="CP15" s="56"/>
      <c r="CQ15" s="55">
        <v>5.6659999999999968</v>
      </c>
      <c r="CR15" s="56"/>
      <c r="CV15" s="6">
        <v>2004</v>
      </c>
      <c r="CW15" s="59">
        <v>3813.2209863046965</v>
      </c>
      <c r="CX15" s="26"/>
      <c r="DB15" s="6">
        <v>2004</v>
      </c>
      <c r="DC15" s="55">
        <v>56.64</v>
      </c>
      <c r="DD15" s="26"/>
      <c r="DH15" s="6">
        <v>2004</v>
      </c>
      <c r="DI15" s="20">
        <v>5.7361386042739939</v>
      </c>
      <c r="DJ15" s="55">
        <v>6.9855323995033425</v>
      </c>
      <c r="DK15" s="20">
        <v>6.2728522161048463</v>
      </c>
      <c r="DL15" s="26">
        <v>8.7904133177964692</v>
      </c>
      <c r="DP15" s="6">
        <v>2004</v>
      </c>
      <c r="DQ15" s="20">
        <v>1.0209999999999999</v>
      </c>
      <c r="DR15" s="26"/>
      <c r="DV15" s="6">
        <v>2004</v>
      </c>
      <c r="DW15" s="20">
        <v>1.137</v>
      </c>
      <c r="DX15" s="26"/>
      <c r="EB15" s="6">
        <v>2004</v>
      </c>
      <c r="EC15" s="20">
        <v>1.0720000000000001</v>
      </c>
      <c r="ED15" s="26"/>
      <c r="EH15" s="6">
        <v>2004</v>
      </c>
      <c r="EI15" s="49">
        <v>5559.5124512043985</v>
      </c>
      <c r="EJ15" s="49"/>
      <c r="EK15" s="26"/>
      <c r="EO15" s="6">
        <v>2004</v>
      </c>
      <c r="EP15" s="20">
        <v>0.68600000000000005</v>
      </c>
      <c r="EQ15" s="26"/>
      <c r="EU15" s="6">
        <v>2004</v>
      </c>
      <c r="EV15" s="20">
        <v>1.3713338177471122</v>
      </c>
      <c r="EW15" s="26"/>
      <c r="FA15" s="6">
        <v>2004</v>
      </c>
      <c r="FB15" s="20">
        <v>0.88900000000000001</v>
      </c>
      <c r="FD15" s="26"/>
      <c r="FH15" s="6">
        <v>2004</v>
      </c>
      <c r="FI15" s="68">
        <v>0.91800000000000004</v>
      </c>
      <c r="FJ15" s="26"/>
      <c r="FN15" s="6">
        <v>2004</v>
      </c>
      <c r="FO15" s="20">
        <v>1.0720000000000001</v>
      </c>
      <c r="FP15" s="26"/>
      <c r="FT15" s="6">
        <v>2004</v>
      </c>
      <c r="FU15" s="59">
        <v>3813.2209863046965</v>
      </c>
      <c r="FV15" s="49"/>
      <c r="FW15" s="51">
        <v>3813.2209863046965</v>
      </c>
      <c r="GA15" s="72">
        <v>2004</v>
      </c>
      <c r="GB15" s="13">
        <v>1</v>
      </c>
      <c r="GC15" s="26"/>
      <c r="GG15" s="6">
        <v>2004</v>
      </c>
      <c r="GH15" s="20">
        <v>1.3713338177471122</v>
      </c>
      <c r="GI15" s="26"/>
    </row>
    <row r="16" spans="1:191" ht="21" x14ac:dyDescent="0.5">
      <c r="A16" s="6">
        <v>2005</v>
      </c>
      <c r="B16" s="13">
        <v>1.0640000000000001</v>
      </c>
      <c r="C16" s="15"/>
      <c r="H16" s="6">
        <v>2005</v>
      </c>
      <c r="I16" s="20">
        <v>1.4590991820829273</v>
      </c>
      <c r="J16" s="20">
        <f t="shared" si="3"/>
        <v>1.4590991820829273</v>
      </c>
      <c r="K16" s="26"/>
      <c r="O16" s="6">
        <v>2005</v>
      </c>
      <c r="P16" s="20">
        <v>1.083</v>
      </c>
      <c r="U16" s="6">
        <v>2005</v>
      </c>
      <c r="V16" s="20">
        <v>2.0184759057253379</v>
      </c>
      <c r="W16" s="20">
        <v>1.9727314159078497</v>
      </c>
      <c r="X16" s="26"/>
      <c r="AB16" s="6">
        <v>2005</v>
      </c>
      <c r="AC16" s="30">
        <v>381.3633103448276</v>
      </c>
      <c r="AD16" s="26"/>
      <c r="AH16" s="6">
        <v>2005</v>
      </c>
      <c r="AI16" s="30">
        <v>381</v>
      </c>
      <c r="AJ16" s="36">
        <v>1.1000000000000001</v>
      </c>
      <c r="AK16" s="35">
        <v>359.16741179940749</v>
      </c>
      <c r="AO16" s="6">
        <v>2005</v>
      </c>
      <c r="AP16" s="15">
        <v>1.1020000000000001</v>
      </c>
      <c r="AQ16" s="15"/>
      <c r="AU16" s="6">
        <v>2005</v>
      </c>
      <c r="AV16" s="20">
        <v>1.3453273045293079</v>
      </c>
      <c r="AW16" s="26"/>
      <c r="BA16" s="6">
        <v>2005</v>
      </c>
      <c r="BB16" s="13">
        <v>1.1659999999999999</v>
      </c>
      <c r="BC16" s="26"/>
      <c r="BG16" s="6">
        <v>2005</v>
      </c>
      <c r="BH16" s="36">
        <v>2.12</v>
      </c>
      <c r="BI16" s="36">
        <v>1.94</v>
      </c>
      <c r="BJ16" s="26"/>
      <c r="BN16" s="6">
        <v>2005</v>
      </c>
      <c r="BO16" s="53">
        <v>0.19400000000000001</v>
      </c>
      <c r="BT16" s="6">
        <v>2005</v>
      </c>
      <c r="BU16" s="49">
        <v>2943.6860000000001</v>
      </c>
      <c r="BV16" s="49">
        <f t="shared" si="1"/>
        <v>3319.41</v>
      </c>
      <c r="BW16" s="51">
        <v>3611.1</v>
      </c>
      <c r="CA16" s="6">
        <v>2005</v>
      </c>
      <c r="CB16" s="20">
        <v>1.1220000000000001</v>
      </c>
      <c r="CC16" s="26"/>
      <c r="CG16" s="6">
        <v>2005</v>
      </c>
      <c r="CH16" s="20">
        <v>1.5794168498581764</v>
      </c>
      <c r="CI16" s="20">
        <f t="shared" si="2"/>
        <v>1.5794168498581764</v>
      </c>
      <c r="CJ16" s="26"/>
      <c r="CN16" s="6">
        <v>2005</v>
      </c>
      <c r="CO16" s="56">
        <v>68.34</v>
      </c>
      <c r="CP16" s="56"/>
      <c r="CQ16" s="55">
        <v>5.2420000000000044</v>
      </c>
      <c r="CR16" s="56"/>
      <c r="CV16" s="6">
        <v>2005</v>
      </c>
      <c r="CW16" s="59">
        <v>4030.5745825240638</v>
      </c>
      <c r="CX16" s="26"/>
      <c r="DB16" s="6">
        <v>2005</v>
      </c>
      <c r="DC16" s="55">
        <v>58.98</v>
      </c>
      <c r="DD16" s="26"/>
      <c r="DH16" s="6">
        <v>2005</v>
      </c>
      <c r="DI16" s="20">
        <v>7.7188495068870884</v>
      </c>
      <c r="DJ16" s="55">
        <v>7.7469554310492068</v>
      </c>
      <c r="DK16" s="20">
        <v>7.3244397581202456</v>
      </c>
      <c r="DL16" s="26">
        <v>10.054085870175701</v>
      </c>
      <c r="DP16" s="6">
        <v>2005</v>
      </c>
      <c r="DQ16" s="20">
        <v>1.014</v>
      </c>
      <c r="DR16" s="26"/>
      <c r="DV16" s="6">
        <v>2005</v>
      </c>
      <c r="DW16" s="20">
        <v>1.153</v>
      </c>
      <c r="DX16" s="26"/>
      <c r="EB16" s="6">
        <v>2005</v>
      </c>
      <c r="EC16" s="20">
        <v>1.0640000000000001</v>
      </c>
      <c r="ED16" s="26"/>
      <c r="EH16" s="6">
        <v>2005</v>
      </c>
      <c r="EI16" s="49">
        <v>5665.1431877772829</v>
      </c>
      <c r="EJ16" s="49"/>
      <c r="EK16" s="26"/>
      <c r="EO16" s="6">
        <v>2005</v>
      </c>
      <c r="EP16" s="20">
        <v>0.71099999999999997</v>
      </c>
      <c r="EQ16" s="26"/>
      <c r="EU16" s="6">
        <v>2005</v>
      </c>
      <c r="EV16" s="20">
        <v>1.4590991820829273</v>
      </c>
      <c r="EW16" s="26"/>
      <c r="FA16" s="6">
        <v>2005</v>
      </c>
      <c r="FB16" s="20">
        <v>0.81699999999999995</v>
      </c>
      <c r="FC16" s="68">
        <f>FB16</f>
        <v>0.81699999999999995</v>
      </c>
      <c r="FD16" s="26"/>
      <c r="FH16" s="6">
        <v>2005</v>
      </c>
      <c r="FI16" s="68">
        <v>0.75</v>
      </c>
      <c r="FJ16" s="26"/>
      <c r="FN16" s="6">
        <v>2005</v>
      </c>
      <c r="FO16" s="20">
        <v>1.0640000000000001</v>
      </c>
      <c r="FP16" s="26"/>
      <c r="FT16" s="6">
        <v>2005</v>
      </c>
      <c r="FU16" s="59">
        <v>4030.5745825240638</v>
      </c>
      <c r="FV16" s="49"/>
      <c r="FW16" s="51">
        <v>4030.5745825240638</v>
      </c>
      <c r="GA16" s="72">
        <v>2005</v>
      </c>
      <c r="GB16" s="13">
        <v>1</v>
      </c>
      <c r="GC16" s="26"/>
      <c r="GG16" s="6">
        <v>2005</v>
      </c>
      <c r="GH16" s="20">
        <v>1.4590991820829273</v>
      </c>
      <c r="GI16" s="26"/>
    </row>
    <row r="17" spans="1:191" ht="21" x14ac:dyDescent="0.5">
      <c r="A17" s="6">
        <v>2006</v>
      </c>
      <c r="B17" s="13">
        <v>1.0820000000000001</v>
      </c>
      <c r="C17" s="15"/>
      <c r="H17" s="6">
        <v>2006</v>
      </c>
      <c r="I17" s="20">
        <v>1.5787453150137274</v>
      </c>
      <c r="J17" s="20">
        <f t="shared" si="3"/>
        <v>1.5787453150137274</v>
      </c>
      <c r="K17" s="26"/>
      <c r="O17" s="6">
        <v>2006</v>
      </c>
      <c r="P17" s="20">
        <v>1.127</v>
      </c>
      <c r="U17" s="6">
        <v>2006</v>
      </c>
      <c r="V17" s="20">
        <v>2.2752108040676617</v>
      </c>
      <c r="W17" s="20">
        <v>2.1167408092691224</v>
      </c>
      <c r="X17" s="26"/>
      <c r="AB17" s="6">
        <v>2006</v>
      </c>
      <c r="AC17" s="30">
        <v>443.47930407523512</v>
      </c>
      <c r="AD17" s="26"/>
      <c r="AH17" s="6">
        <v>2006</v>
      </c>
      <c r="AI17" s="30">
        <v>443</v>
      </c>
      <c r="AJ17" s="36">
        <v>1.1100000000000001</v>
      </c>
      <c r="AK17" s="35">
        <v>419.14836956990854</v>
      </c>
      <c r="AO17" s="6">
        <v>2006</v>
      </c>
      <c r="AP17" s="15">
        <v>1.167</v>
      </c>
      <c r="AQ17" s="15"/>
      <c r="AU17" s="6">
        <v>2006</v>
      </c>
      <c r="AV17" s="20">
        <v>1.5699969643857024</v>
      </c>
      <c r="AW17" s="26"/>
      <c r="BA17" s="6">
        <v>2006</v>
      </c>
      <c r="BB17" s="13">
        <v>1.2130000000000001</v>
      </c>
      <c r="BC17" s="26"/>
      <c r="BG17" s="6">
        <v>2006</v>
      </c>
      <c r="BH17" s="36">
        <v>2.57</v>
      </c>
      <c r="BI17" s="36">
        <v>2.16</v>
      </c>
      <c r="BJ17" s="26"/>
      <c r="BN17" s="6">
        <v>2006</v>
      </c>
      <c r="BO17" s="53">
        <v>0.216</v>
      </c>
      <c r="BT17" s="6">
        <v>2006</v>
      </c>
      <c r="BU17" s="49">
        <v>3252.4360000000001</v>
      </c>
      <c r="BV17" s="49">
        <f t="shared" si="1"/>
        <v>4319.72</v>
      </c>
      <c r="BW17" s="51">
        <v>4730</v>
      </c>
      <c r="CA17" s="6">
        <v>2006</v>
      </c>
      <c r="CB17" s="20">
        <v>1.1220000000000001</v>
      </c>
      <c r="CC17" s="26"/>
      <c r="CG17" s="6">
        <v>2006</v>
      </c>
      <c r="CH17" s="20">
        <v>1.7721057055408742</v>
      </c>
      <c r="CI17" s="20">
        <f t="shared" si="2"/>
        <v>1.7721057055408742</v>
      </c>
      <c r="CJ17" s="26"/>
      <c r="CN17" s="6">
        <v>2006</v>
      </c>
      <c r="CO17" s="56">
        <v>69.17</v>
      </c>
      <c r="CP17" s="56"/>
      <c r="CQ17" s="55">
        <v>5.25</v>
      </c>
      <c r="CR17" s="56"/>
      <c r="CV17" s="6">
        <v>2006</v>
      </c>
      <c r="CW17" s="59">
        <v>4389.2957203687056</v>
      </c>
      <c r="CX17" s="26"/>
      <c r="DB17" s="6">
        <v>2006</v>
      </c>
      <c r="DC17" s="55">
        <v>63.46</v>
      </c>
      <c r="DD17" s="26"/>
      <c r="DH17" s="6">
        <v>2006</v>
      </c>
      <c r="DI17" s="20">
        <v>7.333907061981483</v>
      </c>
      <c r="DJ17" s="55">
        <v>8.4441814198436358</v>
      </c>
      <c r="DK17" s="20">
        <v>8.1861967165379976</v>
      </c>
      <c r="DL17" s="26">
        <v>11.28478682823815</v>
      </c>
      <c r="DP17" s="6">
        <v>2006</v>
      </c>
      <c r="DQ17" s="20">
        <v>1.0229999999999999</v>
      </c>
      <c r="DR17" s="26"/>
      <c r="DV17" s="6">
        <v>2006</v>
      </c>
      <c r="DW17" s="20">
        <v>1.18</v>
      </c>
      <c r="DX17" s="26"/>
      <c r="EB17" s="6">
        <v>2006</v>
      </c>
      <c r="EC17" s="20">
        <v>1.0820000000000001</v>
      </c>
      <c r="ED17" s="26"/>
      <c r="EH17" s="6">
        <v>2006</v>
      </c>
      <c r="EI17" s="49">
        <v>5801.1066242839379</v>
      </c>
      <c r="EJ17" s="49"/>
      <c r="EK17" s="26"/>
      <c r="EO17" s="6">
        <v>2006</v>
      </c>
      <c r="EP17" s="20">
        <v>0.75700000000000001</v>
      </c>
      <c r="EQ17" s="26"/>
      <c r="EU17" s="6">
        <v>2006</v>
      </c>
      <c r="EV17" s="20">
        <v>1.5787453150137274</v>
      </c>
      <c r="EW17" s="26"/>
      <c r="FA17" s="6">
        <v>2006</v>
      </c>
      <c r="FB17" s="20">
        <v>0.98299999999999998</v>
      </c>
      <c r="FC17" s="68">
        <f t="shared" ref="FC17:FC29" si="4">FB17</f>
        <v>0.98299999999999998</v>
      </c>
      <c r="FD17" s="26"/>
      <c r="FH17" s="6">
        <v>2006</v>
      </c>
      <c r="FI17" s="68">
        <v>0.73799999999999999</v>
      </c>
      <c r="FJ17" s="26"/>
      <c r="FN17" s="6">
        <v>2006</v>
      </c>
      <c r="FO17" s="20">
        <v>1.0820000000000001</v>
      </c>
      <c r="FP17" s="26"/>
      <c r="FT17" s="6">
        <v>2006</v>
      </c>
      <c r="FU17" s="59">
        <v>4389.2957203687056</v>
      </c>
      <c r="FV17" s="49"/>
      <c r="FW17" s="51">
        <v>4389.2957203687056</v>
      </c>
      <c r="GA17" s="72">
        <v>2006</v>
      </c>
      <c r="GB17" s="13">
        <v>1</v>
      </c>
      <c r="GC17" s="26"/>
      <c r="GG17" s="6">
        <v>2006</v>
      </c>
      <c r="GH17" s="20">
        <v>1.5787453150137274</v>
      </c>
      <c r="GI17" s="26"/>
    </row>
    <row r="18" spans="1:191" ht="21" x14ac:dyDescent="0.5">
      <c r="A18" s="6">
        <v>2007</v>
      </c>
      <c r="B18" s="13">
        <v>1.085</v>
      </c>
      <c r="C18" s="15"/>
      <c r="H18" s="6">
        <v>2007</v>
      </c>
      <c r="I18" s="20">
        <v>1.7129386667898943</v>
      </c>
      <c r="J18" s="20">
        <f t="shared" si="3"/>
        <v>1.7129386667898943</v>
      </c>
      <c r="K18" s="26"/>
      <c r="O18" s="6">
        <v>2007</v>
      </c>
      <c r="P18" s="20">
        <v>1.131</v>
      </c>
      <c r="U18" s="6">
        <v>2007</v>
      </c>
      <c r="V18" s="20">
        <v>2.5742188048042465</v>
      </c>
      <c r="W18" s="20">
        <v>2.2500954802530773</v>
      </c>
      <c r="X18" s="26"/>
      <c r="AB18" s="6">
        <v>2007</v>
      </c>
      <c r="AC18" s="30">
        <v>540.98696865203772</v>
      </c>
      <c r="AD18" s="26"/>
      <c r="AH18" s="6">
        <v>2007</v>
      </c>
      <c r="AI18" s="30">
        <v>541</v>
      </c>
      <c r="AJ18" s="36">
        <v>1.1299999999999999</v>
      </c>
      <c r="AK18" s="35">
        <v>514.2950494622778</v>
      </c>
      <c r="AO18" s="6">
        <v>2007</v>
      </c>
      <c r="AP18" s="15">
        <v>1.2270000000000001</v>
      </c>
      <c r="AQ18" s="15"/>
      <c r="AU18" s="6">
        <v>2007</v>
      </c>
      <c r="AV18" s="20">
        <v>1.9263862753012568</v>
      </c>
      <c r="AW18" s="26"/>
      <c r="BA18" s="6">
        <v>2007</v>
      </c>
      <c r="BB18" s="13">
        <v>1.262</v>
      </c>
      <c r="BC18" s="26"/>
      <c r="BG18" s="6">
        <v>2007</v>
      </c>
      <c r="BH18" s="36">
        <v>3.24</v>
      </c>
      <c r="BI18" s="36">
        <v>2.5099999999999998</v>
      </c>
      <c r="BJ18" s="26"/>
      <c r="BN18" s="6">
        <v>2007</v>
      </c>
      <c r="BO18" s="53">
        <v>0.251</v>
      </c>
      <c r="BT18" s="6">
        <v>2007</v>
      </c>
      <c r="BU18" s="49">
        <v>4296.4110000000001</v>
      </c>
      <c r="BV18" s="49">
        <f t="shared" si="1"/>
        <v>6008.4653999999991</v>
      </c>
      <c r="BW18" s="51">
        <v>6716.2219999999998</v>
      </c>
      <c r="CA18" s="6">
        <v>2007</v>
      </c>
      <c r="CB18" s="20">
        <v>1.143</v>
      </c>
      <c r="CC18" s="26"/>
      <c r="CG18" s="6">
        <v>2007</v>
      </c>
      <c r="CH18" s="20">
        <v>2.0255168214332193</v>
      </c>
      <c r="CI18" s="20">
        <f t="shared" si="2"/>
        <v>2.0255168214332193</v>
      </c>
      <c r="CJ18" s="26"/>
      <c r="CN18" s="6">
        <v>2007</v>
      </c>
      <c r="CO18" s="56">
        <v>70.77</v>
      </c>
      <c r="CP18" s="56"/>
      <c r="CQ18" s="55">
        <v>4.5190000000000055</v>
      </c>
      <c r="CR18" s="56"/>
      <c r="CV18" s="6">
        <v>2007</v>
      </c>
      <c r="CW18" s="59">
        <v>4775.553743761152</v>
      </c>
      <c r="CX18" s="26"/>
      <c r="DB18" s="6">
        <v>2007</v>
      </c>
      <c r="DC18" s="55">
        <v>67.48</v>
      </c>
      <c r="DD18" s="26"/>
      <c r="DH18" s="6">
        <v>2007</v>
      </c>
      <c r="DI18" s="20">
        <v>7.9418012798076241</v>
      </c>
      <c r="DJ18" s="55">
        <v>9.4465057543790749</v>
      </c>
      <c r="DK18" s="20">
        <v>10.097240670067599</v>
      </c>
      <c r="DL18" s="26">
        <v>13.059083510568804</v>
      </c>
      <c r="DP18" s="6">
        <v>2007</v>
      </c>
      <c r="DQ18" s="20">
        <v>1.0269999999999999</v>
      </c>
      <c r="DR18" s="26"/>
      <c r="DV18" s="6">
        <v>2007</v>
      </c>
      <c r="DW18" s="20">
        <v>1.212</v>
      </c>
      <c r="DX18" s="26"/>
      <c r="EB18" s="6">
        <v>2007</v>
      </c>
      <c r="EC18" s="20">
        <v>1.085</v>
      </c>
      <c r="ED18" s="26"/>
      <c r="EH18" s="6">
        <v>2007</v>
      </c>
      <c r="EI18" s="49">
        <v>5980.9409296367394</v>
      </c>
      <c r="EJ18" s="49"/>
      <c r="EK18" s="26"/>
      <c r="EO18" s="6">
        <v>2007</v>
      </c>
      <c r="EP18" s="20">
        <v>0.79800000000000004</v>
      </c>
      <c r="EQ18" s="26"/>
      <c r="EU18" s="6">
        <v>2007</v>
      </c>
      <c r="EV18" s="20">
        <v>1.7129386667898943</v>
      </c>
      <c r="EW18" s="26"/>
      <c r="FA18" s="6">
        <v>2007</v>
      </c>
      <c r="FB18" s="20">
        <v>1.0269999999999999</v>
      </c>
      <c r="FC18" s="68">
        <f t="shared" si="4"/>
        <v>1.0269999999999999</v>
      </c>
      <c r="FD18" s="26"/>
      <c r="FH18" s="6">
        <v>2007</v>
      </c>
      <c r="FI18" s="68">
        <v>0.75700000000000001</v>
      </c>
      <c r="FJ18" s="26"/>
      <c r="FN18" s="6">
        <v>2007</v>
      </c>
      <c r="FO18" s="20">
        <v>1.085</v>
      </c>
      <c r="FP18" s="26"/>
      <c r="FT18" s="6">
        <v>2007</v>
      </c>
      <c r="FU18" s="59">
        <v>4775.553743761152</v>
      </c>
      <c r="FV18" s="49"/>
      <c r="FW18" s="51">
        <v>4775.553743761152</v>
      </c>
      <c r="GA18" s="72">
        <v>2007</v>
      </c>
      <c r="GB18" s="13">
        <v>1</v>
      </c>
      <c r="GC18" s="26"/>
      <c r="GG18" s="6">
        <v>2007</v>
      </c>
      <c r="GH18" s="20">
        <v>1.7129386667898943</v>
      </c>
      <c r="GI18" s="26"/>
    </row>
    <row r="19" spans="1:191" ht="21" x14ac:dyDescent="0.5">
      <c r="A19" s="6">
        <v>2008</v>
      </c>
      <c r="B19" s="13">
        <v>1.052</v>
      </c>
      <c r="C19" s="15"/>
      <c r="H19" s="6">
        <v>2008</v>
      </c>
      <c r="I19" s="20">
        <v>1.8020114774629687</v>
      </c>
      <c r="J19" s="20">
        <f t="shared" si="3"/>
        <v>1.8020114774629687</v>
      </c>
      <c r="K19" s="26"/>
      <c r="O19" s="6">
        <v>2008</v>
      </c>
      <c r="P19" s="20">
        <v>1.0680000000000001</v>
      </c>
      <c r="U19" s="6">
        <v>2008</v>
      </c>
      <c r="V19" s="20">
        <v>2.7497145962121365</v>
      </c>
      <c r="W19" s="20">
        <v>2.2635960531345956</v>
      </c>
      <c r="X19" s="26"/>
      <c r="AB19" s="6">
        <v>2008</v>
      </c>
      <c r="AC19" s="30">
        <v>616.82626332288407</v>
      </c>
      <c r="AD19" s="26"/>
      <c r="AH19" s="6">
        <v>2008</v>
      </c>
      <c r="AI19" s="30">
        <v>617</v>
      </c>
      <c r="AJ19" s="36">
        <v>1.1399999999999999</v>
      </c>
      <c r="AK19" s="35">
        <v>563.15307916119423</v>
      </c>
      <c r="AO19" s="6">
        <v>2008</v>
      </c>
      <c r="AP19" s="15">
        <v>1.095</v>
      </c>
      <c r="AQ19" s="15"/>
      <c r="AU19" s="6">
        <v>2008</v>
      </c>
      <c r="AV19" s="20">
        <v>2.1093929714548763</v>
      </c>
      <c r="AW19" s="26"/>
      <c r="BA19" s="6">
        <v>2008</v>
      </c>
      <c r="BB19" s="13">
        <v>1.1479999999999999</v>
      </c>
      <c r="BC19" s="26"/>
      <c r="BG19" s="6">
        <v>2008</v>
      </c>
      <c r="BH19" s="36">
        <v>3.72</v>
      </c>
      <c r="BI19" s="36">
        <v>2.75</v>
      </c>
      <c r="BJ19" s="26"/>
      <c r="BN19" s="6">
        <v>2008</v>
      </c>
      <c r="BO19" s="53">
        <v>0.27500000000000002</v>
      </c>
      <c r="BT19" s="6">
        <v>2008</v>
      </c>
      <c r="BU19" s="49">
        <v>5744.8469999999998</v>
      </c>
      <c r="BV19" s="49">
        <f t="shared" si="1"/>
        <v>7963.3755999999994</v>
      </c>
      <c r="BW19" s="51">
        <v>8781.616</v>
      </c>
      <c r="CA19" s="6">
        <v>2008</v>
      </c>
      <c r="CB19" s="20">
        <v>1.1060000000000001</v>
      </c>
      <c r="CC19" s="26"/>
      <c r="CG19" s="6">
        <v>2008</v>
      </c>
      <c r="CH19" s="20">
        <v>2.2402216045051406</v>
      </c>
      <c r="CI19" s="27"/>
      <c r="CJ19" s="26"/>
      <c r="CN19" s="6">
        <v>2008</v>
      </c>
      <c r="CO19" s="56">
        <v>71</v>
      </c>
      <c r="CP19" s="56"/>
      <c r="CQ19" s="55">
        <v>4.6970000000000027</v>
      </c>
      <c r="CR19" s="56"/>
      <c r="CV19" s="6">
        <v>2008</v>
      </c>
      <c r="CW19" s="59">
        <v>5014.3314309492098</v>
      </c>
      <c r="CX19" s="26"/>
      <c r="DB19" s="6">
        <v>2008</v>
      </c>
      <c r="DC19" s="55">
        <v>70.62</v>
      </c>
      <c r="DD19" s="26"/>
      <c r="DH19" s="6">
        <v>2008</v>
      </c>
      <c r="DI19" s="20">
        <v>9.313557709187231</v>
      </c>
      <c r="DJ19" s="55">
        <v>10.701001718560617</v>
      </c>
      <c r="DK19" s="20">
        <v>12.014838376677151</v>
      </c>
      <c r="DL19" s="26">
        <v>15.593657080025292</v>
      </c>
      <c r="DP19" s="6">
        <v>2008</v>
      </c>
      <c r="DQ19" s="20">
        <v>1.034</v>
      </c>
      <c r="DR19" s="26"/>
      <c r="DV19" s="6">
        <v>2008</v>
      </c>
      <c r="DW19" s="20">
        <v>1.2529999999999999</v>
      </c>
      <c r="DX19" s="26"/>
      <c r="EB19" s="6">
        <v>2008</v>
      </c>
      <c r="EC19" s="20">
        <v>1.052</v>
      </c>
      <c r="ED19" s="26"/>
      <c r="EH19" s="6">
        <v>2008</v>
      </c>
      <c r="EI19" s="49">
        <v>6196.2548031036622</v>
      </c>
      <c r="EJ19" s="49"/>
      <c r="EK19" s="51">
        <f>EI19</f>
        <v>6196.2548031036622</v>
      </c>
      <c r="EO19" s="6">
        <v>2008</v>
      </c>
      <c r="EP19" s="20">
        <v>0.80900000000000005</v>
      </c>
      <c r="EQ19" s="26"/>
      <c r="EU19" s="6">
        <v>2008</v>
      </c>
      <c r="EV19" s="20">
        <v>1.8020114774629687</v>
      </c>
      <c r="EW19" s="26"/>
      <c r="FA19" s="6">
        <v>2008</v>
      </c>
      <c r="FB19" s="20">
        <v>0.98599999999999999</v>
      </c>
      <c r="FC19" s="68">
        <f t="shared" si="4"/>
        <v>0.98599999999999999</v>
      </c>
      <c r="FD19" s="26"/>
      <c r="FH19" s="6">
        <v>2008</v>
      </c>
      <c r="FI19" s="68">
        <v>0.747</v>
      </c>
      <c r="FJ19" s="26"/>
      <c r="FN19" s="6">
        <v>2008</v>
      </c>
      <c r="FO19" s="20">
        <v>1.052</v>
      </c>
      <c r="FP19" s="26"/>
      <c r="FT19" s="6">
        <v>2008</v>
      </c>
      <c r="FU19" s="59">
        <v>5014.3314309492098</v>
      </c>
      <c r="FV19" s="49">
        <v>5013</v>
      </c>
      <c r="FW19" s="51">
        <v>5014.3314309492098</v>
      </c>
      <c r="GA19" s="72">
        <v>2008</v>
      </c>
      <c r="GB19" s="13">
        <v>1</v>
      </c>
      <c r="GC19" s="26"/>
      <c r="GG19" s="6">
        <v>2008</v>
      </c>
      <c r="GH19" s="20">
        <v>1.8020114774629687</v>
      </c>
      <c r="GI19" s="26"/>
    </row>
    <row r="20" spans="1:191" ht="21" x14ac:dyDescent="0.5">
      <c r="A20" s="6">
        <v>2009</v>
      </c>
      <c r="B20" s="13">
        <v>0.92100000000000004</v>
      </c>
      <c r="C20" s="15"/>
      <c r="H20" s="6">
        <v>2009</v>
      </c>
      <c r="I20" s="20">
        <v>1.6596525707433942</v>
      </c>
      <c r="J20" s="27"/>
      <c r="K20" s="26"/>
      <c r="O20" s="6">
        <v>2009</v>
      </c>
      <c r="P20" s="20">
        <v>0.67500000000000004</v>
      </c>
      <c r="U20" s="6">
        <v>2009</v>
      </c>
      <c r="V20" s="20">
        <v>1.8560462102765114</v>
      </c>
      <c r="W20" s="20">
        <v>2.1572070386372695</v>
      </c>
      <c r="X20" s="26"/>
      <c r="AB20" s="6">
        <v>2009</v>
      </c>
      <c r="AC20" s="30">
        <v>595.88017241379305</v>
      </c>
      <c r="AD20" s="26"/>
      <c r="AH20" s="6">
        <v>2009</v>
      </c>
      <c r="AI20" s="30">
        <v>596</v>
      </c>
      <c r="AJ20" s="36">
        <v>1.18</v>
      </c>
      <c r="AK20" s="35">
        <v>487.12741347443301</v>
      </c>
      <c r="AO20" s="6">
        <v>2009</v>
      </c>
      <c r="AP20" s="15">
        <v>0.86499999999999999</v>
      </c>
      <c r="AQ20" s="15"/>
      <c r="AU20" s="6">
        <v>2009</v>
      </c>
      <c r="AV20" s="20">
        <v>1.8246249203084679</v>
      </c>
      <c r="AW20" s="26"/>
      <c r="BA20" s="6">
        <v>2009</v>
      </c>
      <c r="BB20" s="13">
        <v>0.69599999999999995</v>
      </c>
      <c r="BC20" s="26"/>
      <c r="BG20" s="6">
        <v>2009</v>
      </c>
      <c r="BH20" s="36">
        <v>2.59</v>
      </c>
      <c r="BI20" s="36">
        <v>2.06</v>
      </c>
      <c r="BJ20" s="26"/>
      <c r="BN20" s="6">
        <v>2009</v>
      </c>
      <c r="BO20" s="53">
        <v>0.20599999999999999</v>
      </c>
      <c r="BT20" s="6">
        <v>2009</v>
      </c>
      <c r="BU20" s="49">
        <v>6356.223</v>
      </c>
      <c r="BV20" s="49">
        <f t="shared" si="1"/>
        <v>8011.1544999999996</v>
      </c>
      <c r="BW20" s="51">
        <v>7976.0129999999999</v>
      </c>
      <c r="CA20" s="6">
        <v>2009</v>
      </c>
      <c r="CB20" s="20">
        <v>0.94899999999999995</v>
      </c>
      <c r="CC20" s="26"/>
      <c r="CG20" s="6">
        <v>2009</v>
      </c>
      <c r="CH20" s="20">
        <v>2.1259703026753782</v>
      </c>
      <c r="CI20" s="27"/>
      <c r="CJ20" s="26"/>
      <c r="CN20" s="6">
        <v>2009</v>
      </c>
      <c r="CO20" s="56">
        <v>69.41</v>
      </c>
      <c r="CP20" s="56"/>
      <c r="CQ20" s="55">
        <v>6.284000000000006</v>
      </c>
      <c r="CR20" s="56"/>
      <c r="CV20" s="6">
        <v>2009</v>
      </c>
      <c r="CW20" s="59">
        <v>4643.2709050589683</v>
      </c>
      <c r="CX20" s="26"/>
      <c r="DB20" s="6">
        <v>2009</v>
      </c>
      <c r="DC20" s="55">
        <v>66.900000000000006</v>
      </c>
      <c r="DD20" s="26"/>
      <c r="DH20" s="6">
        <v>2009</v>
      </c>
      <c r="DI20" s="20">
        <v>10.66694831320229</v>
      </c>
      <c r="DJ20" s="55">
        <v>11.642689869793951</v>
      </c>
      <c r="DK20" s="20">
        <v>12.870829474853368</v>
      </c>
      <c r="DL20" s="26">
        <v>16.373566297801105</v>
      </c>
      <c r="DP20" s="6">
        <v>2009</v>
      </c>
      <c r="DQ20" s="20">
        <v>0.99399999999999999</v>
      </c>
      <c r="DR20" s="26"/>
      <c r="DV20" s="6">
        <v>2009</v>
      </c>
      <c r="DW20" s="20">
        <v>1.2450000000000001</v>
      </c>
      <c r="DX20" s="26"/>
      <c r="EB20" s="6">
        <v>2009</v>
      </c>
      <c r="EC20" s="20">
        <v>0.92100000000000004</v>
      </c>
      <c r="ED20" s="26"/>
      <c r="EH20" s="6">
        <v>2009</v>
      </c>
      <c r="EI20" s="49">
        <v>6394.5349568029797</v>
      </c>
      <c r="EJ20" s="49"/>
      <c r="EK20" s="51">
        <f t="shared" ref="EK20:EK29" si="5">EI20</f>
        <v>6394.5349568029797</v>
      </c>
      <c r="EO20" s="6">
        <v>2009</v>
      </c>
      <c r="EP20" s="20">
        <v>0.72599999999999998</v>
      </c>
      <c r="EQ20" s="26"/>
      <c r="EU20" s="6">
        <v>2009</v>
      </c>
      <c r="EV20" s="20">
        <v>1.6596525707433942</v>
      </c>
      <c r="EW20" s="26"/>
      <c r="FA20" s="6">
        <v>2009</v>
      </c>
      <c r="FB20" s="20">
        <v>0.92</v>
      </c>
      <c r="FC20" s="68">
        <f t="shared" si="4"/>
        <v>0.92</v>
      </c>
      <c r="FD20" s="26"/>
      <c r="FH20" s="6">
        <v>2009</v>
      </c>
      <c r="FI20" s="68">
        <v>0.68700000000000006</v>
      </c>
      <c r="FJ20" s="26"/>
      <c r="FN20" s="6">
        <v>2009</v>
      </c>
      <c r="FO20" s="20">
        <v>0.92100000000000004</v>
      </c>
      <c r="FP20" s="26"/>
      <c r="FT20" s="6">
        <v>2009</v>
      </c>
      <c r="FU20" s="59">
        <v>4643.2709050589683</v>
      </c>
      <c r="FV20" s="49">
        <v>5173</v>
      </c>
      <c r="FW20" s="51">
        <v>4643.2709050589683</v>
      </c>
      <c r="GA20" s="72">
        <v>2009</v>
      </c>
      <c r="GB20" s="13">
        <v>0.89800000000000002</v>
      </c>
      <c r="GC20" s="26"/>
      <c r="GG20" s="6">
        <v>2009</v>
      </c>
      <c r="GH20" s="20">
        <v>1.6596525707433942</v>
      </c>
      <c r="GI20" s="26"/>
    </row>
    <row r="21" spans="1:191" ht="21" x14ac:dyDescent="0.5">
      <c r="A21" s="6">
        <v>2010</v>
      </c>
      <c r="B21" s="13">
        <v>1.0449999999999999</v>
      </c>
      <c r="C21" s="15"/>
      <c r="H21" s="6">
        <v>2010</v>
      </c>
      <c r="I21" s="20">
        <v>1.7343369364268468</v>
      </c>
      <c r="J21" s="27"/>
      <c r="K21" s="26"/>
      <c r="O21" s="6">
        <v>2010</v>
      </c>
      <c r="P21" s="20">
        <v>1.256</v>
      </c>
      <c r="U21" s="6">
        <v>2010</v>
      </c>
      <c r="V21" s="20">
        <v>2.3303852986711466</v>
      </c>
      <c r="W21" s="20">
        <v>2.3082115313418785</v>
      </c>
      <c r="X21" s="26"/>
      <c r="AB21" s="6">
        <v>2010</v>
      </c>
      <c r="AC21" s="30">
        <v>556.55208103448274</v>
      </c>
      <c r="AD21" s="26"/>
      <c r="AH21" s="6">
        <v>2010</v>
      </c>
      <c r="AI21" s="30">
        <v>557</v>
      </c>
      <c r="AJ21" s="36">
        <v>1.08</v>
      </c>
      <c r="AK21" s="35">
        <v>517.81644052332229</v>
      </c>
      <c r="AO21" s="6">
        <v>2010</v>
      </c>
      <c r="AP21" s="15">
        <v>1.0629999999999999</v>
      </c>
      <c r="AQ21" s="15"/>
      <c r="AU21" s="6">
        <v>2010</v>
      </c>
      <c r="AV21" s="20">
        <v>1.9395762902879012</v>
      </c>
      <c r="AW21" s="26"/>
      <c r="BA21" s="6">
        <v>2010</v>
      </c>
      <c r="BB21" s="13">
        <v>1.258</v>
      </c>
      <c r="BC21" s="26"/>
      <c r="BG21" s="6">
        <v>2010</v>
      </c>
      <c r="BH21" s="36">
        <v>3.26</v>
      </c>
      <c r="BI21" s="36">
        <v>2.4700000000000002</v>
      </c>
      <c r="BJ21" s="26"/>
      <c r="BN21" s="6">
        <v>2010</v>
      </c>
      <c r="BO21" s="53">
        <v>0.247</v>
      </c>
      <c r="BT21" s="6">
        <v>2010</v>
      </c>
      <c r="BU21" s="49">
        <v>6275.9309999999996</v>
      </c>
      <c r="BV21" s="49">
        <f t="shared" si="1"/>
        <v>8879.8341999999993</v>
      </c>
      <c r="BW21" s="51">
        <v>9152.1</v>
      </c>
      <c r="CA21" s="6">
        <v>2010</v>
      </c>
      <c r="CB21" s="20">
        <v>1.0549999999999999</v>
      </c>
      <c r="CC21" s="26"/>
      <c r="CG21" s="6">
        <v>2010</v>
      </c>
      <c r="CH21" s="20">
        <v>2.2428986693225239</v>
      </c>
      <c r="CI21" s="27"/>
      <c r="CJ21" s="26"/>
      <c r="CN21" s="6">
        <v>2010</v>
      </c>
      <c r="CO21" s="56">
        <v>69.930000000000007</v>
      </c>
      <c r="CP21" s="56"/>
      <c r="CQ21" s="55">
        <v>5.5441655838158379</v>
      </c>
      <c r="CR21" s="56"/>
      <c r="CV21" s="6">
        <v>2010</v>
      </c>
      <c r="CW21" s="59">
        <v>4875.4344503119164</v>
      </c>
      <c r="CX21" s="26"/>
      <c r="DB21" s="6">
        <v>2010</v>
      </c>
      <c r="DC21" s="55">
        <v>69.72</v>
      </c>
      <c r="DD21" s="26"/>
      <c r="DH21" s="6">
        <v>2010</v>
      </c>
      <c r="DI21" s="20">
        <v>11.27644871677545</v>
      </c>
      <c r="DJ21" s="55">
        <v>12.664918040361862</v>
      </c>
      <c r="DK21" s="20">
        <v>14.148307151553455</v>
      </c>
      <c r="DL21" s="26">
        <v>17.674409856030426</v>
      </c>
      <c r="DP21" s="6">
        <v>2010</v>
      </c>
      <c r="DQ21" s="20">
        <v>0.98499999999999999</v>
      </c>
      <c r="DR21" s="26"/>
      <c r="DV21" s="6">
        <v>2010</v>
      </c>
      <c r="DW21" s="20">
        <v>1.2270000000000001</v>
      </c>
      <c r="DX21" s="26"/>
      <c r="EB21" s="6">
        <v>2010</v>
      </c>
      <c r="EC21" s="20">
        <v>1.0449999999999999</v>
      </c>
      <c r="ED21" s="26"/>
      <c r="EH21" s="6">
        <v>2010</v>
      </c>
      <c r="EI21" s="49">
        <v>6586.3710055070696</v>
      </c>
      <c r="EJ21" s="49"/>
      <c r="EK21" s="51">
        <f t="shared" si="5"/>
        <v>6586.3710055070696</v>
      </c>
      <c r="EO21" s="6">
        <v>2010</v>
      </c>
      <c r="EP21" s="20">
        <v>0.74</v>
      </c>
      <c r="EQ21" s="26"/>
      <c r="EU21" s="6">
        <v>2010</v>
      </c>
      <c r="EV21" s="20">
        <v>1.7343369364268468</v>
      </c>
      <c r="EW21" s="26"/>
      <c r="FA21" s="6">
        <v>2010</v>
      </c>
      <c r="FB21" s="20">
        <v>0.995</v>
      </c>
      <c r="FC21" s="68">
        <f t="shared" si="4"/>
        <v>0.995</v>
      </c>
      <c r="FD21" s="26"/>
      <c r="FH21" s="6">
        <v>2010</v>
      </c>
      <c r="FI21" s="68">
        <v>0.68400000000000005</v>
      </c>
      <c r="FJ21" s="26"/>
      <c r="FN21" s="6">
        <v>2010</v>
      </c>
      <c r="FO21" s="20">
        <v>1.0449999999999999</v>
      </c>
      <c r="FP21" s="26"/>
      <c r="FT21" s="6">
        <v>2010</v>
      </c>
      <c r="FU21" s="59">
        <v>4875.4344503119164</v>
      </c>
      <c r="FV21" s="49">
        <v>5328</v>
      </c>
      <c r="FW21" s="51">
        <v>4875.4344503119164</v>
      </c>
      <c r="GA21" s="72">
        <v>2010</v>
      </c>
      <c r="GB21" s="13">
        <v>0.91500000000000004</v>
      </c>
      <c r="GC21" s="26"/>
      <c r="GG21" s="6">
        <v>2010</v>
      </c>
      <c r="GH21" s="20">
        <v>1.7343369364268468</v>
      </c>
      <c r="GI21" s="26"/>
    </row>
    <row r="22" spans="1:191" ht="21" x14ac:dyDescent="0.5">
      <c r="A22" s="6">
        <v>2011</v>
      </c>
      <c r="B22" s="13">
        <v>1.0429999999999999</v>
      </c>
      <c r="C22" s="15"/>
      <c r="H22" s="6">
        <v>2011</v>
      </c>
      <c r="I22" s="20">
        <v>1.808913424693201</v>
      </c>
      <c r="J22" s="27"/>
      <c r="K22" s="26"/>
      <c r="O22" s="6">
        <v>2011</v>
      </c>
      <c r="P22" s="20">
        <v>1.151</v>
      </c>
      <c r="U22" s="6">
        <v>2011</v>
      </c>
      <c r="V22" s="20">
        <v>2.6832129238473335</v>
      </c>
      <c r="W22" s="20">
        <v>2.315136165935904</v>
      </c>
      <c r="X22" s="26"/>
      <c r="AB22" s="6">
        <v>2011</v>
      </c>
      <c r="AC22" s="30">
        <v>717.5262886488664</v>
      </c>
      <c r="AD22" s="26"/>
      <c r="AH22" s="6">
        <v>2011</v>
      </c>
      <c r="AI22" s="30">
        <v>718</v>
      </c>
      <c r="AJ22" s="36">
        <f>AI23/(0.7*AK22+0.2*AK21+0.1*AK20)</f>
        <v>1.4082105081594007</v>
      </c>
      <c r="AK22" s="35">
        <v>573.74061609984119</v>
      </c>
      <c r="AO22" s="6">
        <v>2011</v>
      </c>
      <c r="AP22" s="15">
        <v>1.1080000000000001</v>
      </c>
      <c r="AQ22" s="15"/>
      <c r="AU22" s="6">
        <v>2011</v>
      </c>
      <c r="AV22" s="20">
        <v>2.1490505296389948</v>
      </c>
      <c r="AW22" s="26"/>
      <c r="BA22" s="6">
        <v>2011</v>
      </c>
      <c r="BB22" s="13">
        <v>1.2030000000000001</v>
      </c>
      <c r="BC22" s="26"/>
      <c r="BG22" s="6">
        <v>2011</v>
      </c>
      <c r="BH22" s="36">
        <v>3.92</v>
      </c>
      <c r="BI22" s="36">
        <v>2.85</v>
      </c>
      <c r="BJ22" s="26"/>
      <c r="BN22" s="6">
        <v>2011</v>
      </c>
      <c r="BO22" s="53">
        <v>0.28499999999999998</v>
      </c>
      <c r="BT22" s="6">
        <v>2011</v>
      </c>
      <c r="BU22" s="49">
        <v>8813.3140000000003</v>
      </c>
      <c r="BV22" s="49">
        <f t="shared" si="1"/>
        <v>10352.977699999999</v>
      </c>
      <c r="BW22" s="51">
        <v>11035.652</v>
      </c>
      <c r="CA22" s="6">
        <v>2011</v>
      </c>
      <c r="CB22" s="20">
        <v>1.0680000000000001</v>
      </c>
      <c r="CC22" s="26"/>
      <c r="CG22" s="6">
        <v>2011</v>
      </c>
      <c r="CH22" s="20">
        <v>2.3954157788364556</v>
      </c>
      <c r="CI22" s="27"/>
      <c r="CJ22" s="26"/>
      <c r="CN22" s="6">
        <v>2011</v>
      </c>
      <c r="CO22" s="56">
        <v>70.86</v>
      </c>
      <c r="CP22" s="56"/>
      <c r="CQ22" s="55">
        <v>4.9223997554548067</v>
      </c>
      <c r="CR22" s="56"/>
      <c r="CV22" s="6">
        <v>2011</v>
      </c>
      <c r="CW22" s="59">
        <v>5085.0781316753291</v>
      </c>
      <c r="CX22" s="26"/>
      <c r="DB22" s="6">
        <v>2011</v>
      </c>
      <c r="DC22" s="55">
        <v>71.77</v>
      </c>
      <c r="DD22" s="26"/>
      <c r="DH22" s="6">
        <v>2011</v>
      </c>
      <c r="DI22" s="20">
        <v>12.282914423380722</v>
      </c>
      <c r="DJ22" s="55">
        <v>13.437478040823935</v>
      </c>
      <c r="DK22" s="20">
        <v>15.766970202222982</v>
      </c>
      <c r="DL22" s="26">
        <v>19.234566440524752</v>
      </c>
      <c r="DP22" s="6">
        <v>2011</v>
      </c>
      <c r="DQ22" s="20">
        <v>1.014</v>
      </c>
      <c r="DR22" s="26"/>
      <c r="DV22" s="6">
        <v>2011</v>
      </c>
      <c r="DW22" s="20">
        <v>1.244</v>
      </c>
      <c r="DX22" s="26"/>
      <c r="EB22" s="6">
        <v>2011</v>
      </c>
      <c r="EC22" s="20">
        <v>1.0429999999999999</v>
      </c>
      <c r="ED22" s="26"/>
      <c r="EH22" s="6">
        <v>2011</v>
      </c>
      <c r="EI22" s="49">
        <v>6849.8258457273523</v>
      </c>
      <c r="EJ22" s="49"/>
      <c r="EK22" s="51">
        <f t="shared" si="5"/>
        <v>6849.8258457273523</v>
      </c>
      <c r="EO22" s="6">
        <v>2011</v>
      </c>
      <c r="EP22" s="20">
        <v>0.74199999999999999</v>
      </c>
      <c r="EQ22" s="26"/>
      <c r="EU22" s="6">
        <v>2011</v>
      </c>
      <c r="EV22" s="20">
        <v>1.808913424693201</v>
      </c>
      <c r="EW22" s="26"/>
      <c r="FA22" s="6">
        <v>2011</v>
      </c>
      <c r="FB22" s="20">
        <v>0.95099999999999996</v>
      </c>
      <c r="FC22" s="68">
        <f t="shared" si="4"/>
        <v>0.95099999999999996</v>
      </c>
      <c r="FD22" s="26"/>
      <c r="FH22" s="6">
        <v>2011</v>
      </c>
      <c r="FI22" s="68">
        <v>0.65</v>
      </c>
      <c r="FJ22" s="26"/>
      <c r="FN22" s="6">
        <v>2011</v>
      </c>
      <c r="FO22" s="20">
        <v>1.0429999999999999</v>
      </c>
      <c r="FP22" s="26"/>
      <c r="FT22" s="6">
        <v>2011</v>
      </c>
      <c r="FU22" s="59">
        <v>5085.0781316753291</v>
      </c>
      <c r="FV22" s="49">
        <v>5542</v>
      </c>
      <c r="FW22" s="51">
        <v>5085.0781316753291</v>
      </c>
      <c r="GA22" s="72">
        <v>2011</v>
      </c>
      <c r="GB22" s="13">
        <v>0.91800000000000004</v>
      </c>
      <c r="GC22" s="26"/>
      <c r="GG22" s="6">
        <v>2011</v>
      </c>
      <c r="GH22" s="20">
        <v>1.808913424693201</v>
      </c>
      <c r="GI22" s="26"/>
    </row>
    <row r="23" spans="1:191" ht="21" x14ac:dyDescent="0.5">
      <c r="A23" s="6">
        <v>2012</v>
      </c>
      <c r="B23" s="13">
        <v>1.0365590157306384</v>
      </c>
      <c r="C23" s="15"/>
      <c r="H23" s="6">
        <v>2012</v>
      </c>
      <c r="I23" s="20">
        <v>1.8750455190419226</v>
      </c>
      <c r="J23" s="27"/>
      <c r="K23" s="26"/>
      <c r="O23" s="6">
        <v>2012</v>
      </c>
      <c r="P23" s="20">
        <v>1.0309999999999999</v>
      </c>
      <c r="U23" s="6">
        <v>2012</v>
      </c>
      <c r="V23" s="20">
        <v>2.7827499923033039</v>
      </c>
      <c r="W23" s="20">
        <v>2.3475480722590065</v>
      </c>
      <c r="X23" s="26"/>
      <c r="AB23" s="6">
        <v>2012</v>
      </c>
      <c r="AC23" s="30">
        <v>780.3098389056421</v>
      </c>
      <c r="AD23" s="26"/>
      <c r="AH23" s="6">
        <v>2012</v>
      </c>
      <c r="AI23" s="30">
        <v>780</v>
      </c>
      <c r="AJ23" s="36">
        <f>AI24/(0.7*AK23+0.2*AK22+0.1*AK21)</f>
        <v>1.3233505414145563</v>
      </c>
      <c r="AK23" s="35">
        <v>612.75497799463039</v>
      </c>
      <c r="AO23" s="6">
        <v>2012</v>
      </c>
      <c r="AP23" s="15">
        <v>1.0680000000000001</v>
      </c>
      <c r="AQ23" s="15"/>
      <c r="AU23" s="6">
        <v>2012</v>
      </c>
      <c r="AV23" s="20">
        <v>2.2951859656544467</v>
      </c>
      <c r="AW23" s="26"/>
      <c r="BA23" s="6">
        <v>2012</v>
      </c>
      <c r="BB23" s="13">
        <v>1.097</v>
      </c>
      <c r="BC23" s="26"/>
      <c r="BG23" s="6">
        <v>2012</v>
      </c>
      <c r="BH23" s="36">
        <v>4.3</v>
      </c>
      <c r="BI23" s="36">
        <v>3.01</v>
      </c>
      <c r="BJ23" s="26"/>
      <c r="BN23" s="6">
        <v>2012</v>
      </c>
      <c r="BO23" s="53">
        <v>0.30099999999999999</v>
      </c>
      <c r="BT23" s="6">
        <v>2012</v>
      </c>
      <c r="BU23" s="49">
        <v>10338.4</v>
      </c>
      <c r="BV23" s="49">
        <f t="shared" si="1"/>
        <v>11932.60368</v>
      </c>
      <c r="BW23" s="51">
        <v>12586.090400000001</v>
      </c>
      <c r="CA23" s="6">
        <v>2012</v>
      </c>
      <c r="CB23" s="20">
        <v>1.079</v>
      </c>
      <c r="CC23" s="26"/>
      <c r="CG23" s="6">
        <v>2012</v>
      </c>
      <c r="CH23" s="20">
        <v>2.5846536253645356</v>
      </c>
      <c r="CI23" s="27"/>
      <c r="CJ23" s="26"/>
      <c r="CN23" s="6">
        <v>2012</v>
      </c>
      <c r="CO23" s="56">
        <v>71.55</v>
      </c>
      <c r="CP23" s="56"/>
      <c r="CQ23" s="55">
        <v>4.1306599945102453</v>
      </c>
      <c r="CR23" s="56"/>
      <c r="CV23" s="6">
        <v>2012</v>
      </c>
      <c r="CW23" s="59">
        <v>5283.3961788106672</v>
      </c>
      <c r="CX23" s="26"/>
      <c r="DB23" s="6">
        <v>2012</v>
      </c>
      <c r="DC23" s="55">
        <v>73.849999999999994</v>
      </c>
      <c r="DD23" s="26"/>
      <c r="DH23" s="6">
        <v>2012</v>
      </c>
      <c r="DI23" s="20">
        <v>13.249096044334456</v>
      </c>
      <c r="DJ23" s="55">
        <v>14.321664095910151</v>
      </c>
      <c r="DK23" s="20">
        <v>16.974068796381736</v>
      </c>
      <c r="DL23" s="26">
        <v>20.540168341333807</v>
      </c>
      <c r="DP23" s="6">
        <v>2012</v>
      </c>
      <c r="DQ23" s="20">
        <v>1.026</v>
      </c>
      <c r="DR23" s="26"/>
      <c r="DV23" s="6">
        <v>2012</v>
      </c>
      <c r="DW23" s="20">
        <v>1.276</v>
      </c>
      <c r="DX23" s="26"/>
      <c r="EB23" s="6">
        <v>2012</v>
      </c>
      <c r="EC23" s="20">
        <v>1.0365590157306384</v>
      </c>
      <c r="ED23" s="26"/>
      <c r="EH23" s="6">
        <v>2012</v>
      </c>
      <c r="EI23" s="49">
        <v>7144.3683570936282</v>
      </c>
      <c r="EJ23" s="49"/>
      <c r="EK23" s="51">
        <f t="shared" si="5"/>
        <v>7144.3683570936282</v>
      </c>
      <c r="EO23" s="6">
        <v>2012</v>
      </c>
      <c r="EP23" s="20">
        <v>0.74</v>
      </c>
      <c r="EQ23" s="26"/>
      <c r="EU23" s="6">
        <v>2012</v>
      </c>
      <c r="EV23" s="20">
        <v>1.8750455190419226</v>
      </c>
      <c r="EW23" s="26"/>
      <c r="FA23" s="6">
        <v>2012</v>
      </c>
      <c r="FB23" s="20">
        <v>0.99</v>
      </c>
      <c r="FC23" s="68">
        <f t="shared" si="4"/>
        <v>0.99</v>
      </c>
      <c r="FD23" s="26"/>
      <c r="FH23" s="6">
        <v>2012</v>
      </c>
      <c r="FI23" s="68">
        <v>0.64400000000000002</v>
      </c>
      <c r="FJ23" s="26"/>
      <c r="FN23" s="6">
        <v>2012</v>
      </c>
      <c r="FO23" s="20">
        <v>1.0365590157306384</v>
      </c>
      <c r="FP23" s="26"/>
      <c r="FT23" s="6">
        <v>2012</v>
      </c>
      <c r="FU23" s="59">
        <v>5283.3961788106672</v>
      </c>
      <c r="FV23" s="49">
        <v>5780</v>
      </c>
      <c r="FW23" s="51">
        <v>5283.3961788106672</v>
      </c>
      <c r="GA23" s="72">
        <v>2012</v>
      </c>
      <c r="GB23" s="13">
        <v>0.91400000000000003</v>
      </c>
      <c r="GC23" s="26"/>
      <c r="GG23" s="6">
        <v>2012</v>
      </c>
      <c r="GH23" s="20">
        <v>1.8750455190419226</v>
      </c>
      <c r="GI23" s="26"/>
    </row>
    <row r="24" spans="1:191" ht="21" x14ac:dyDescent="0.5">
      <c r="A24" s="6">
        <v>2013</v>
      </c>
      <c r="B24" s="13">
        <v>1.0178535450091057</v>
      </c>
      <c r="C24" s="15"/>
      <c r="H24" s="6">
        <v>2013</v>
      </c>
      <c r="I24" s="20">
        <v>1.9085217286102596</v>
      </c>
      <c r="J24" s="27"/>
      <c r="K24" s="26"/>
      <c r="O24" s="6">
        <v>2013</v>
      </c>
      <c r="P24" s="20">
        <v>0.999</v>
      </c>
      <c r="U24" s="6">
        <v>2013</v>
      </c>
      <c r="V24" s="20">
        <v>2.780635341204003</v>
      </c>
      <c r="W24" s="20">
        <v>2.4555352835829209</v>
      </c>
      <c r="X24" s="26"/>
      <c r="AB24" s="6">
        <v>2013</v>
      </c>
      <c r="AC24" s="30">
        <v>788.24558996731253</v>
      </c>
      <c r="AD24" s="26"/>
      <c r="AH24" s="6">
        <v>2013</v>
      </c>
      <c r="AI24" s="30">
        <v>788</v>
      </c>
      <c r="AJ24" s="36">
        <v>1.29</v>
      </c>
      <c r="AK24" s="35">
        <v>617.65701781858741</v>
      </c>
      <c r="AO24" s="6">
        <v>2013</v>
      </c>
      <c r="AP24" s="15">
        <v>1.008</v>
      </c>
      <c r="AQ24" s="15"/>
      <c r="AU24" s="6">
        <v>2013</v>
      </c>
      <c r="AV24" s="20">
        <v>2.313547453379682</v>
      </c>
      <c r="AW24" s="26"/>
      <c r="BA24" s="6">
        <v>2013</v>
      </c>
      <c r="BB24" s="13">
        <v>1.0349999999999999</v>
      </c>
      <c r="BC24" s="26"/>
      <c r="BG24" s="6">
        <v>2013</v>
      </c>
      <c r="BH24" s="36">
        <v>4.45</v>
      </c>
      <c r="BI24" s="36">
        <v>3.05</v>
      </c>
      <c r="BJ24" s="26"/>
      <c r="BN24" s="6">
        <v>2013</v>
      </c>
      <c r="BO24" s="53">
        <v>0.30499999999999999</v>
      </c>
      <c r="BT24" s="6">
        <v>2013</v>
      </c>
      <c r="BU24" s="49">
        <v>11160.485000000001</v>
      </c>
      <c r="BV24" s="49">
        <f t="shared" si="1"/>
        <v>13035.95002</v>
      </c>
      <c r="BW24" s="51">
        <v>13450.2382</v>
      </c>
      <c r="CA24" s="6">
        <v>2013</v>
      </c>
      <c r="CB24" s="20">
        <v>1.052</v>
      </c>
      <c r="CC24" s="26"/>
      <c r="CG24" s="6">
        <v>2013</v>
      </c>
      <c r="CH24" s="20">
        <v>2.7190556138834916</v>
      </c>
      <c r="CI24" s="27"/>
      <c r="CJ24" s="26"/>
      <c r="CN24" s="6">
        <v>2013</v>
      </c>
      <c r="CO24" s="56">
        <v>71.39</v>
      </c>
      <c r="CP24" s="56"/>
      <c r="CQ24" s="55">
        <v>4.1374433479760002</v>
      </c>
      <c r="CR24" s="56"/>
      <c r="CV24" s="6">
        <v>2013</v>
      </c>
      <c r="CW24" s="59">
        <v>5394.3474985656912</v>
      </c>
      <c r="CX24" s="26"/>
      <c r="DB24" s="6">
        <v>2013</v>
      </c>
      <c r="DC24" s="55">
        <v>75.56</v>
      </c>
      <c r="DD24" s="26"/>
      <c r="DH24" s="6">
        <v>2013</v>
      </c>
      <c r="DI24" s="20">
        <v>14.15863931501705</v>
      </c>
      <c r="DJ24" s="55">
        <v>15.245411430096356</v>
      </c>
      <c r="DK24" s="20">
        <v>17.953158422730532</v>
      </c>
      <c r="DL24" s="26">
        <v>21.776225011581559</v>
      </c>
      <c r="DP24" s="6">
        <v>2013</v>
      </c>
      <c r="DQ24" s="20">
        <v>1.0089999999999999</v>
      </c>
      <c r="DR24" s="26"/>
      <c r="DV24" s="6">
        <v>2013</v>
      </c>
      <c r="DW24" s="20">
        <v>1.288</v>
      </c>
      <c r="DX24" s="26"/>
      <c r="EB24" s="6">
        <v>2013</v>
      </c>
      <c r="EC24" s="20">
        <v>1.0178535450091057</v>
      </c>
      <c r="ED24" s="26"/>
      <c r="EH24" s="6">
        <v>2013</v>
      </c>
      <c r="EI24" s="49">
        <v>7437.2874597344662</v>
      </c>
      <c r="EJ24" s="49"/>
      <c r="EK24" s="51">
        <f t="shared" si="5"/>
        <v>7437.2874597344662</v>
      </c>
      <c r="EO24" s="6">
        <v>2013</v>
      </c>
      <c r="EP24" s="20">
        <v>0.72499999999999998</v>
      </c>
      <c r="EQ24" s="26"/>
      <c r="EU24" s="6">
        <v>2013</v>
      </c>
      <c r="EV24" s="20">
        <v>1.9085217286102596</v>
      </c>
      <c r="EW24" s="26"/>
      <c r="FA24" s="6">
        <v>2013</v>
      </c>
      <c r="FB24" s="20">
        <v>0.98799999999999999</v>
      </c>
      <c r="FC24" s="68">
        <f t="shared" si="4"/>
        <v>0.98799999999999999</v>
      </c>
      <c r="FD24" s="26"/>
      <c r="FH24" s="6">
        <v>2013</v>
      </c>
      <c r="FI24" s="68">
        <v>0.63600000000000001</v>
      </c>
      <c r="FJ24" s="26"/>
      <c r="FN24" s="6">
        <v>2013</v>
      </c>
      <c r="FO24" s="20">
        <v>1.0178535450091057</v>
      </c>
      <c r="FP24" s="26"/>
      <c r="FT24" s="6">
        <v>2013</v>
      </c>
      <c r="FU24" s="59">
        <v>5394.3474985656912</v>
      </c>
      <c r="FV24" s="49">
        <v>6017</v>
      </c>
      <c r="FW24" s="51">
        <v>5394.3474985656912</v>
      </c>
      <c r="GA24" s="72">
        <v>2013</v>
      </c>
      <c r="GB24" s="13">
        <v>0.89700000000000002</v>
      </c>
      <c r="GC24" s="26"/>
      <c r="GG24" s="6">
        <v>2013</v>
      </c>
      <c r="GH24" s="20">
        <v>1.9085217286102596</v>
      </c>
      <c r="GI24" s="26"/>
    </row>
    <row r="25" spans="1:191" ht="21" x14ac:dyDescent="0.5">
      <c r="A25" s="6">
        <v>2014</v>
      </c>
      <c r="B25" s="13">
        <v>1.0073860077330101</v>
      </c>
      <c r="C25" s="15"/>
      <c r="H25" s="6">
        <v>2014</v>
      </c>
      <c r="I25" s="20">
        <v>1.9226180848563927</v>
      </c>
      <c r="J25" s="27"/>
      <c r="K25" s="26"/>
      <c r="O25" s="6">
        <v>2014</v>
      </c>
      <c r="P25" s="20">
        <v>0.91400000000000003</v>
      </c>
      <c r="U25" s="6">
        <v>2014</v>
      </c>
      <c r="V25" s="20">
        <v>2.5425873250540896</v>
      </c>
      <c r="W25" s="20">
        <v>2.4678129600008352</v>
      </c>
      <c r="X25" s="26"/>
      <c r="AB25" s="6">
        <v>2014</v>
      </c>
      <c r="AC25" s="30">
        <v>764.59822226829317</v>
      </c>
      <c r="AD25" s="26"/>
      <c r="AH25" s="6">
        <v>2014</v>
      </c>
      <c r="AI25" s="30">
        <v>765</v>
      </c>
      <c r="AJ25" s="36">
        <v>1.25</v>
      </c>
      <c r="AK25" s="35">
        <v>608.39216255130862</v>
      </c>
      <c r="AO25" s="6">
        <v>2014</v>
      </c>
      <c r="AP25" s="15">
        <v>0.98499999999999999</v>
      </c>
      <c r="AQ25" s="15"/>
      <c r="AU25" s="6">
        <v>2014</v>
      </c>
      <c r="AV25" s="20">
        <v>2.2788442415789869</v>
      </c>
      <c r="AW25" s="26"/>
      <c r="BA25" s="6">
        <v>2014</v>
      </c>
      <c r="BB25" s="13">
        <v>0.92700000000000005</v>
      </c>
      <c r="BC25" s="26"/>
      <c r="BG25" s="6">
        <v>2014</v>
      </c>
      <c r="BH25" s="36">
        <v>4.13</v>
      </c>
      <c r="BI25" s="36">
        <v>2.81</v>
      </c>
      <c r="BJ25" s="26"/>
      <c r="BN25" s="6">
        <v>2014</v>
      </c>
      <c r="BO25" s="53">
        <v>0.28100000000000003</v>
      </c>
      <c r="BT25" s="6">
        <v>2014</v>
      </c>
      <c r="BU25" s="49">
        <v>10888</v>
      </c>
      <c r="BV25" s="49">
        <f t="shared" si="1"/>
        <v>13680.508389999999</v>
      </c>
      <c r="BW25" s="51">
        <v>13902.6453</v>
      </c>
      <c r="CA25" s="6">
        <v>2014</v>
      </c>
      <c r="CB25" s="20">
        <v>1.02</v>
      </c>
      <c r="CC25" s="26"/>
      <c r="CG25" s="6">
        <v>2014</v>
      </c>
      <c r="CH25" s="20">
        <v>2.7734367261611617</v>
      </c>
      <c r="CI25" s="27"/>
      <c r="CJ25" s="26"/>
      <c r="CN25" s="6">
        <v>2014</v>
      </c>
      <c r="CO25" s="56">
        <v>71.540000000000006</v>
      </c>
      <c r="CP25" s="56"/>
      <c r="CQ25" s="55">
        <v>3.889373856792</v>
      </c>
      <c r="CR25" s="56"/>
      <c r="CV25" s="6">
        <v>2014</v>
      </c>
      <c r="CW25" s="59">
        <v>5437.5022785542169</v>
      </c>
      <c r="CX25" s="26"/>
      <c r="DB25" s="6">
        <v>2014</v>
      </c>
      <c r="DC25" s="55">
        <v>76.010000000000005</v>
      </c>
      <c r="DD25" s="26"/>
      <c r="DH25" s="6">
        <v>2014</v>
      </c>
      <c r="DI25" s="20">
        <v>14.240158664898729</v>
      </c>
      <c r="DJ25" s="55">
        <v>17.318787384589459</v>
      </c>
      <c r="DK25" s="20">
        <v>19.115802786548628</v>
      </c>
      <c r="DL25" s="26">
        <v>22.851453644141124</v>
      </c>
      <c r="DP25" s="6">
        <v>2014</v>
      </c>
      <c r="DQ25" s="20">
        <v>0.97899999999999998</v>
      </c>
      <c r="DR25" s="26"/>
      <c r="DV25" s="6">
        <v>2014</v>
      </c>
      <c r="DW25" s="20">
        <v>1.2609999999999999</v>
      </c>
      <c r="DX25" s="26"/>
      <c r="EB25" s="6">
        <v>2014</v>
      </c>
      <c r="EC25" s="20">
        <v>1.0073860077330101</v>
      </c>
      <c r="ED25" s="26"/>
      <c r="EH25" s="6">
        <v>2014</v>
      </c>
      <c r="EI25" s="49">
        <v>7712.4670957446406</v>
      </c>
      <c r="EJ25" s="49"/>
      <c r="EK25" s="51">
        <f t="shared" si="5"/>
        <v>7712.4670957446406</v>
      </c>
      <c r="EO25" s="6">
        <v>2014</v>
      </c>
      <c r="EP25" s="20">
        <v>0.70499999999999996</v>
      </c>
      <c r="EQ25" s="26"/>
      <c r="EU25" s="6">
        <v>2014</v>
      </c>
      <c r="EV25" s="20">
        <v>1.9226180848563927</v>
      </c>
      <c r="EW25" s="26"/>
      <c r="FA25" s="6">
        <v>2014</v>
      </c>
      <c r="FB25" s="20">
        <v>1</v>
      </c>
      <c r="FC25" s="68">
        <f t="shared" si="4"/>
        <v>1</v>
      </c>
      <c r="FD25" s="26"/>
      <c r="FH25" s="6">
        <v>2014</v>
      </c>
      <c r="FI25" s="68">
        <v>0.63600000000000001</v>
      </c>
      <c r="FJ25" s="26"/>
      <c r="FN25" s="6">
        <v>2014</v>
      </c>
      <c r="FO25" s="20">
        <v>1.0073860077330101</v>
      </c>
      <c r="FP25" s="26"/>
      <c r="FT25" s="6">
        <v>2014</v>
      </c>
      <c r="FU25" s="59">
        <v>5437.5022785542169</v>
      </c>
      <c r="FV25" s="49">
        <v>6239</v>
      </c>
      <c r="FW25" s="51">
        <v>5437.5022785542169</v>
      </c>
      <c r="GA25" s="72">
        <v>2014</v>
      </c>
      <c r="GB25" s="13">
        <v>0.871</v>
      </c>
      <c r="GC25" s="26"/>
      <c r="GG25" s="6">
        <v>2014</v>
      </c>
      <c r="GH25" s="20">
        <v>1.9226180848563927</v>
      </c>
      <c r="GI25" s="26"/>
    </row>
    <row r="26" spans="1:191" ht="21" x14ac:dyDescent="0.5">
      <c r="A26" s="6">
        <v>2015</v>
      </c>
      <c r="B26" s="13">
        <v>0.97699999999999998</v>
      </c>
      <c r="C26" s="15"/>
      <c r="H26" s="6">
        <v>2015</v>
      </c>
      <c r="I26" s="20">
        <v>1.8783978689046956</v>
      </c>
      <c r="J26" s="27"/>
      <c r="K26" s="26"/>
      <c r="O26" s="6">
        <v>2015</v>
      </c>
      <c r="P26" s="20">
        <v>0.85899999999999999</v>
      </c>
      <c r="U26" s="6">
        <v>2015</v>
      </c>
      <c r="V26" s="20">
        <v>2.1845544171454665</v>
      </c>
      <c r="W26" s="20">
        <v>2.559122039520866</v>
      </c>
      <c r="X26" s="26">
        <v>2.1850000000000001</v>
      </c>
      <c r="AB26" s="6">
        <v>2015</v>
      </c>
      <c r="AC26" s="30">
        <v>722.545320043537</v>
      </c>
      <c r="AD26" s="26"/>
      <c r="AH26" s="6">
        <v>2015</v>
      </c>
      <c r="AI26" s="30">
        <v>723</v>
      </c>
      <c r="AJ26" s="36">
        <v>1.28</v>
      </c>
      <c r="AK26" s="35">
        <v>546.94455413362641</v>
      </c>
      <c r="AO26" s="6">
        <v>2015</v>
      </c>
      <c r="AP26" s="15">
        <v>0.89900000000000002</v>
      </c>
      <c r="AQ26" s="15"/>
      <c r="AU26" s="6">
        <v>2015</v>
      </c>
      <c r="AV26" s="20">
        <v>2.0486809731795095</v>
      </c>
      <c r="AW26" s="26"/>
      <c r="BA26" s="6">
        <v>2015</v>
      </c>
      <c r="BB26" s="13">
        <v>0.749</v>
      </c>
      <c r="BC26" s="26"/>
      <c r="BG26" s="6">
        <v>2015</v>
      </c>
      <c r="BH26" s="36">
        <v>3.09</v>
      </c>
      <c r="BI26" s="36">
        <v>2.13</v>
      </c>
      <c r="BJ26" s="26"/>
      <c r="BN26" s="6">
        <v>2015</v>
      </c>
      <c r="BO26" s="53">
        <v>0.21299999999999999</v>
      </c>
      <c r="BT26" s="6">
        <v>2015</v>
      </c>
      <c r="BU26" s="49">
        <v>10721</v>
      </c>
      <c r="BV26" s="49">
        <f t="shared" si="1"/>
        <v>13853.59288</v>
      </c>
      <c r="BW26" s="51">
        <v>13897.2</v>
      </c>
      <c r="CA26" s="6">
        <v>2015</v>
      </c>
      <c r="CB26" s="20">
        <v>0.90600000000000003</v>
      </c>
      <c r="CC26" s="26"/>
      <c r="CG26" s="6">
        <v>2015</v>
      </c>
      <c r="CH26" s="20">
        <v>2.5127336739020127</v>
      </c>
      <c r="CI26" s="27"/>
      <c r="CJ26" s="26">
        <v>2.5129999999999999</v>
      </c>
      <c r="CN26" s="6">
        <v>2015</v>
      </c>
      <c r="CO26" s="56">
        <v>72.319999999999993</v>
      </c>
      <c r="CP26" s="56"/>
      <c r="CQ26" s="55">
        <v>4.2639265933380006</v>
      </c>
      <c r="CR26" s="56"/>
      <c r="CV26" s="6">
        <v>2015</v>
      </c>
      <c r="CW26" s="59">
        <v>5366.8147489330113</v>
      </c>
      <c r="CX26" s="26"/>
      <c r="DB26" s="6">
        <v>2015</v>
      </c>
      <c r="DC26" s="55">
        <v>74.209999999999994</v>
      </c>
      <c r="DD26" s="26"/>
      <c r="DH26" s="6">
        <v>2015</v>
      </c>
      <c r="DI26" s="20">
        <v>14.837823597492827</v>
      </c>
      <c r="DJ26" s="55">
        <v>19.552910957201501</v>
      </c>
      <c r="DK26" s="20">
        <v>20.193444864834213</v>
      </c>
      <c r="DL26" s="26">
        <v>25.408791247612854</v>
      </c>
      <c r="DP26" s="6">
        <v>2015</v>
      </c>
      <c r="DQ26" s="20">
        <v>0.96399999999999997</v>
      </c>
      <c r="DR26" s="26"/>
      <c r="DV26" s="6">
        <v>2015</v>
      </c>
      <c r="DW26" s="20">
        <v>1.2150000000000001</v>
      </c>
      <c r="DX26" s="26">
        <v>1.2150000000000001</v>
      </c>
      <c r="EB26" s="6">
        <v>2015</v>
      </c>
      <c r="EC26" s="20">
        <v>0.97699999999999998</v>
      </c>
      <c r="ED26" s="26"/>
      <c r="EH26" s="6">
        <v>2015</v>
      </c>
      <c r="EI26" s="49">
        <v>7959.2660428084691</v>
      </c>
      <c r="EJ26" s="49"/>
      <c r="EK26" s="51">
        <f t="shared" si="5"/>
        <v>7959.2660428084691</v>
      </c>
      <c r="EO26" s="6">
        <v>2015</v>
      </c>
      <c r="EP26" s="20">
        <v>0.67400000000000004</v>
      </c>
      <c r="EQ26" s="26"/>
      <c r="EU26" s="6">
        <v>2015</v>
      </c>
      <c r="EV26" s="20">
        <v>1.8783978689046956</v>
      </c>
      <c r="EW26" s="26"/>
      <c r="FA26" s="6">
        <v>2015</v>
      </c>
      <c r="FB26" s="20">
        <v>0.97099999999999997</v>
      </c>
      <c r="FC26" s="68">
        <f t="shared" si="4"/>
        <v>0.97099999999999997</v>
      </c>
      <c r="FD26" s="26"/>
      <c r="FH26" s="6">
        <v>2015</v>
      </c>
      <c r="FI26" s="68">
        <v>0.61799999999999999</v>
      </c>
      <c r="FJ26" s="26"/>
      <c r="FN26" s="6">
        <v>2015</v>
      </c>
      <c r="FO26" s="20">
        <v>0.97699999999999998</v>
      </c>
      <c r="FP26" s="26"/>
      <c r="FT26" s="6">
        <v>2015</v>
      </c>
      <c r="FU26" s="59">
        <v>5366.8147489330113</v>
      </c>
      <c r="FV26" s="49">
        <v>6439</v>
      </c>
      <c r="FW26" s="59">
        <v>5366.8147489330113</v>
      </c>
      <c r="GA26" s="72">
        <v>2015</v>
      </c>
      <c r="GB26" s="13">
        <v>0.83299999999999996</v>
      </c>
      <c r="GC26" s="26"/>
      <c r="GG26" s="6">
        <v>2015</v>
      </c>
      <c r="GH26" s="20">
        <v>1.8783978689046956</v>
      </c>
      <c r="GI26" s="26"/>
    </row>
    <row r="27" spans="1:191" ht="21" x14ac:dyDescent="0.5">
      <c r="A27" s="6">
        <v>2016</v>
      </c>
      <c r="B27" s="13">
        <v>1.0029999999999999</v>
      </c>
      <c r="C27" s="15"/>
      <c r="H27" s="6">
        <v>2016</v>
      </c>
      <c r="I27" s="20">
        <v>1.8840330625114095</v>
      </c>
      <c r="J27" s="27"/>
      <c r="K27" s="26">
        <f>[1]СЧЁТ!BS20</f>
        <v>12.996640727607122</v>
      </c>
      <c r="O27" s="6">
        <v>2016</v>
      </c>
      <c r="P27" s="20">
        <v>0.998</v>
      </c>
      <c r="Q27" s="53">
        <v>1</v>
      </c>
      <c r="U27" s="6">
        <v>2016</v>
      </c>
      <c r="V27" s="20">
        <v>2.179190293989548</v>
      </c>
      <c r="W27" s="20">
        <v>2.6410139447855339</v>
      </c>
      <c r="X27" s="26">
        <v>2.1789999999999998</v>
      </c>
      <c r="AB27" s="6">
        <v>2016</v>
      </c>
      <c r="AC27" s="30">
        <v>843.93293381085118</v>
      </c>
      <c r="AD27" s="26"/>
      <c r="AH27" s="6">
        <v>2016</v>
      </c>
      <c r="AI27" s="30">
        <v>844</v>
      </c>
      <c r="AJ27" s="36">
        <v>1.53</v>
      </c>
      <c r="AK27" s="35">
        <v>545.85066502535915</v>
      </c>
      <c r="AO27" s="6">
        <v>2016</v>
      </c>
      <c r="AP27" s="15">
        <v>0.998</v>
      </c>
      <c r="AQ27" s="15">
        <v>0.998</v>
      </c>
      <c r="AU27" s="6">
        <v>2016</v>
      </c>
      <c r="AV27" s="20">
        <v>2.0445836112331506</v>
      </c>
      <c r="AW27" s="26">
        <v>2.0449999999999999</v>
      </c>
      <c r="BA27" s="6">
        <v>2016</v>
      </c>
      <c r="BB27" s="13">
        <v>0.96399999999999997</v>
      </c>
      <c r="BC27" s="26"/>
      <c r="BG27" s="6">
        <v>2016</v>
      </c>
      <c r="BH27" s="36">
        <v>2.98</v>
      </c>
      <c r="BI27" s="36">
        <v>2.0299999999999998</v>
      </c>
      <c r="BJ27" s="45">
        <v>2.98</v>
      </c>
      <c r="BN27" s="6">
        <v>2016</v>
      </c>
      <c r="BO27" s="53">
        <v>0.20300000000000001</v>
      </c>
      <c r="BT27" s="6">
        <v>2016</v>
      </c>
      <c r="BU27" s="49">
        <v>13256</v>
      </c>
      <c r="BV27" s="49">
        <f t="shared" si="1"/>
        <v>14493.864529999999</v>
      </c>
      <c r="BW27" s="51">
        <v>14748.8</v>
      </c>
      <c r="CA27" s="6">
        <v>2016</v>
      </c>
      <c r="CB27" s="20">
        <v>0.98099999999999998</v>
      </c>
      <c r="CC27" s="26">
        <v>0.98099999999999998</v>
      </c>
      <c r="CG27" s="6">
        <v>2016</v>
      </c>
      <c r="CH27" s="20">
        <v>2.4649917340978744</v>
      </c>
      <c r="CI27" s="27"/>
      <c r="CJ27" s="26">
        <v>2.4649999999999999</v>
      </c>
      <c r="CN27" s="6">
        <v>2016</v>
      </c>
      <c r="CO27" s="56">
        <v>72.39</v>
      </c>
      <c r="CP27" s="56"/>
      <c r="CQ27" s="55">
        <v>4.2430000000000003</v>
      </c>
      <c r="CR27" s="56"/>
      <c r="CV27" s="6">
        <v>2016</v>
      </c>
      <c r="CW27" s="59">
        <v>5431.2165259202075</v>
      </c>
      <c r="CX27" s="26"/>
      <c r="DB27" s="6">
        <v>2016</v>
      </c>
      <c r="DC27" s="55">
        <v>75.02</v>
      </c>
      <c r="DD27" s="26"/>
      <c r="DH27" s="6">
        <v>2016</v>
      </c>
      <c r="DI27" s="20">
        <v>15.707409284457475</v>
      </c>
      <c r="DJ27" s="55">
        <v>20.608768148890384</v>
      </c>
      <c r="DK27" s="20">
        <v>22.177890468882978</v>
      </c>
      <c r="DL27" s="26">
        <v>27.019844336572895</v>
      </c>
      <c r="DP27" s="6">
        <v>2016</v>
      </c>
      <c r="DQ27" s="20">
        <v>1.0149999999999999</v>
      </c>
      <c r="DR27" s="26"/>
      <c r="DV27" s="6">
        <v>2016</v>
      </c>
      <c r="DW27" s="20">
        <v>1.2330000000000001</v>
      </c>
      <c r="DX27" s="26">
        <v>1.2330000000000001</v>
      </c>
      <c r="EB27" s="6">
        <v>2016</v>
      </c>
      <c r="EC27" s="20">
        <v>1.0029999999999999</v>
      </c>
      <c r="ED27" s="26"/>
      <c r="EH27" s="6">
        <v>2016</v>
      </c>
      <c r="EI27" s="49">
        <v>8269.6774184779988</v>
      </c>
      <c r="EJ27" s="49"/>
      <c r="EK27" s="51">
        <f t="shared" si="5"/>
        <v>8269.6774184779988</v>
      </c>
      <c r="EO27" s="6">
        <v>2016</v>
      </c>
      <c r="EP27" s="20">
        <v>0.65700000000000003</v>
      </c>
      <c r="EQ27" s="26"/>
      <c r="EU27" s="6">
        <v>2016</v>
      </c>
      <c r="EV27" s="20">
        <v>1.8840330625114095</v>
      </c>
      <c r="EW27" s="26"/>
      <c r="FA27" s="6">
        <v>2016</v>
      </c>
      <c r="FB27" s="20">
        <v>1.01</v>
      </c>
      <c r="FC27" s="68">
        <f t="shared" si="4"/>
        <v>1.01</v>
      </c>
      <c r="FD27" s="26"/>
      <c r="FH27" s="6">
        <v>2016</v>
      </c>
      <c r="FI27" s="68">
        <v>0.624</v>
      </c>
      <c r="FJ27" s="26"/>
      <c r="FN27" s="6">
        <v>2016</v>
      </c>
      <c r="FO27" s="20">
        <v>1.0029999999999999</v>
      </c>
      <c r="FP27" s="26"/>
      <c r="FT27" s="6">
        <v>2016</v>
      </c>
      <c r="FU27" s="59">
        <v>5431.2165259202075</v>
      </c>
      <c r="FV27" s="49">
        <v>6690</v>
      </c>
      <c r="FW27" s="59">
        <v>5431.2165259202075</v>
      </c>
      <c r="GA27" s="72">
        <v>2016</v>
      </c>
      <c r="GB27" s="13">
        <v>0.81200000000000006</v>
      </c>
      <c r="GC27" s="26"/>
      <c r="GG27" s="6">
        <v>2016</v>
      </c>
      <c r="GH27" s="20">
        <v>1.8840330625114095</v>
      </c>
      <c r="GI27" s="26"/>
    </row>
    <row r="28" spans="1:191" ht="21" x14ac:dyDescent="0.5">
      <c r="A28" s="6">
        <v>2017</v>
      </c>
      <c r="B28" s="13">
        <v>1.016</v>
      </c>
      <c r="C28" s="16">
        <v>1.016</v>
      </c>
      <c r="H28" s="6">
        <v>2017</v>
      </c>
      <c r="I28" s="20">
        <v>1.9141775915115919</v>
      </c>
      <c r="J28" s="27"/>
      <c r="K28" s="26">
        <f>[1]СЧЁТ!BS21</f>
        <v>13.587422805401822</v>
      </c>
      <c r="O28" s="6">
        <v>2017</v>
      </c>
      <c r="P28" s="20">
        <v>1.1259999999999999</v>
      </c>
      <c r="Q28" s="53">
        <v>1.1000000000000001</v>
      </c>
      <c r="U28" s="6">
        <v>2017</v>
      </c>
      <c r="V28" s="20">
        <v>2.4541728318505691</v>
      </c>
      <c r="W28" s="20">
        <v>2.7730646420248108</v>
      </c>
      <c r="X28" s="26">
        <v>2.4540000000000002</v>
      </c>
      <c r="AB28" s="6">
        <v>2017</v>
      </c>
      <c r="AC28" s="30">
        <v>844.7768667446619</v>
      </c>
      <c r="AD28" s="31"/>
      <c r="AH28" s="6">
        <v>2017</v>
      </c>
      <c r="AI28" s="30">
        <v>845</v>
      </c>
      <c r="AJ28" s="36">
        <v>1.5</v>
      </c>
      <c r="AK28" s="37">
        <v>572.05149694657644</v>
      </c>
      <c r="AO28" s="6">
        <v>2017</v>
      </c>
      <c r="AP28" s="15">
        <v>1.048</v>
      </c>
      <c r="AQ28" s="15">
        <v>1.048</v>
      </c>
      <c r="AU28" s="6">
        <v>2017</v>
      </c>
      <c r="AV28" s="20">
        <v>2.142723624572342</v>
      </c>
      <c r="AW28" s="26">
        <v>2.1429999999999998</v>
      </c>
      <c r="BA28" s="6">
        <v>2017</v>
      </c>
      <c r="BB28" s="13">
        <v>1.1739999999999999</v>
      </c>
      <c r="BC28" s="15">
        <v>1.1739999999999999</v>
      </c>
      <c r="BG28" s="6">
        <v>2017</v>
      </c>
      <c r="BH28" s="36">
        <v>3.5</v>
      </c>
      <c r="BI28" s="36">
        <v>2.3199999999999998</v>
      </c>
      <c r="BJ28" s="45">
        <v>3.5</v>
      </c>
      <c r="BN28" s="6">
        <v>2017</v>
      </c>
      <c r="BO28" s="53">
        <v>0.23200000000000001</v>
      </c>
      <c r="BT28" s="6">
        <v>2017</v>
      </c>
      <c r="BU28" s="49">
        <v>12484.1</v>
      </c>
      <c r="BV28" s="49">
        <f t="shared" si="1"/>
        <v>15558.59</v>
      </c>
      <c r="BW28" s="52">
        <v>16027.3</v>
      </c>
      <c r="CA28" s="6">
        <v>2017</v>
      </c>
      <c r="CB28" s="20">
        <v>1.0329999999999999</v>
      </c>
      <c r="CC28" s="26">
        <v>1.0329999999999999</v>
      </c>
      <c r="CG28" s="6">
        <v>2017</v>
      </c>
      <c r="CH28" s="20">
        <v>2.5463364613231039</v>
      </c>
      <c r="CI28" s="27"/>
      <c r="CJ28" s="26">
        <v>2.5459999999999998</v>
      </c>
      <c r="CN28" s="6">
        <v>2017</v>
      </c>
      <c r="CO28" s="56">
        <v>72.14</v>
      </c>
      <c r="CP28" s="56">
        <v>72.39</v>
      </c>
      <c r="CQ28" s="55">
        <v>3.9670000000000001</v>
      </c>
      <c r="CR28" s="56">
        <v>3.97</v>
      </c>
      <c r="CV28" s="6">
        <v>2017</v>
      </c>
      <c r="CW28" s="59">
        <v>5566.9969390682127</v>
      </c>
      <c r="CX28" s="59">
        <v>5567</v>
      </c>
      <c r="DB28" s="6">
        <v>2017</v>
      </c>
      <c r="DC28" s="55">
        <v>77.17</v>
      </c>
      <c r="DD28" s="55">
        <v>77.17</v>
      </c>
      <c r="DH28" s="6">
        <v>2017</v>
      </c>
      <c r="DI28" s="20">
        <v>14.777985159687598</v>
      </c>
      <c r="DJ28" s="55">
        <v>21.123987352612641</v>
      </c>
      <c r="DK28" s="20">
        <v>22.675989872141365</v>
      </c>
      <c r="DL28" s="26">
        <v>28.017232863734257</v>
      </c>
      <c r="DP28" s="6">
        <v>2017</v>
      </c>
      <c r="DQ28" s="20">
        <v>1.0249999999999999</v>
      </c>
      <c r="DR28" s="16">
        <v>1.0249999999999999</v>
      </c>
      <c r="DV28" s="6">
        <v>2017</v>
      </c>
      <c r="DW28" s="20">
        <v>1.264</v>
      </c>
      <c r="DX28" s="26">
        <v>1.264</v>
      </c>
      <c r="EB28" s="6">
        <v>2017</v>
      </c>
      <c r="EC28" s="20">
        <v>1.016</v>
      </c>
      <c r="ED28" s="31"/>
      <c r="EH28" s="6">
        <v>2017</v>
      </c>
      <c r="EI28" s="49">
        <v>8583.9251603801622</v>
      </c>
      <c r="EJ28" s="49"/>
      <c r="EK28" s="51">
        <f t="shared" si="5"/>
        <v>8583.9251603801622</v>
      </c>
      <c r="EO28" s="6">
        <v>2017</v>
      </c>
      <c r="EP28" s="20">
        <v>0.64900000000000002</v>
      </c>
      <c r="EQ28" s="26"/>
      <c r="EU28" s="6">
        <v>2017</v>
      </c>
      <c r="EV28" s="20">
        <v>1.9141775915115919</v>
      </c>
      <c r="EW28" s="31"/>
      <c r="FA28" s="6">
        <v>2017</v>
      </c>
      <c r="FB28" s="20">
        <v>1.0049999999999999</v>
      </c>
      <c r="FC28" s="68">
        <f t="shared" si="4"/>
        <v>1.0049999999999999</v>
      </c>
      <c r="FD28" s="26"/>
      <c r="FH28" s="6">
        <v>2017</v>
      </c>
      <c r="FI28" s="68">
        <v>0.627</v>
      </c>
      <c r="FJ28" s="26"/>
      <c r="FN28" s="6">
        <v>2017</v>
      </c>
      <c r="FO28" s="20">
        <v>1.016</v>
      </c>
      <c r="FP28" s="31"/>
      <c r="FT28" s="6">
        <v>2017</v>
      </c>
      <c r="FU28" s="59">
        <v>5566.9969390682127</v>
      </c>
      <c r="FV28" s="49">
        <v>6944</v>
      </c>
      <c r="FW28" s="59">
        <v>5566.9969390682127</v>
      </c>
      <c r="GA28" s="72">
        <v>2017</v>
      </c>
      <c r="GB28" s="13">
        <v>0.80200000000000005</v>
      </c>
      <c r="GC28" s="31"/>
      <c r="GG28" s="6">
        <v>2017</v>
      </c>
      <c r="GH28" s="20">
        <v>1.9141775915115919</v>
      </c>
      <c r="GI28" s="31"/>
    </row>
    <row r="29" spans="1:191" ht="21" x14ac:dyDescent="0.5">
      <c r="A29" s="6">
        <v>2018</v>
      </c>
      <c r="B29" s="13">
        <v>1.0229999999999999</v>
      </c>
      <c r="C29" s="16">
        <v>1.0229999999999999</v>
      </c>
      <c r="D29" s="38">
        <v>1.0229999999999999</v>
      </c>
      <c r="H29" s="6">
        <v>2018</v>
      </c>
      <c r="I29" s="20">
        <v>1.9582036761163584</v>
      </c>
      <c r="J29" s="27"/>
      <c r="K29" s="26">
        <f>[1]СЧЁТ!BS22</f>
        <v>14.262597604124318</v>
      </c>
      <c r="O29" s="6">
        <v>2018</v>
      </c>
      <c r="P29" s="20">
        <v>1.0229999999999999</v>
      </c>
      <c r="Q29" s="53">
        <v>1</v>
      </c>
      <c r="U29" s="6">
        <v>2018</v>
      </c>
      <c r="V29" s="20">
        <v>2.5111799440035982</v>
      </c>
      <c r="W29" s="20">
        <v>2.9255831973361754</v>
      </c>
      <c r="X29" s="26">
        <v>2.5110000000000001</v>
      </c>
      <c r="AB29" s="6">
        <v>2018</v>
      </c>
      <c r="AC29" s="30">
        <v>968.11428928938244</v>
      </c>
      <c r="AD29" s="31"/>
      <c r="AH29" s="6">
        <v>2018</v>
      </c>
      <c r="AI29" s="30">
        <v>968</v>
      </c>
      <c r="AJ29" s="36">
        <v>1.65</v>
      </c>
      <c r="AK29" s="37">
        <v>596.64971131527921</v>
      </c>
      <c r="AO29" s="6">
        <v>2018</v>
      </c>
      <c r="AP29" s="15">
        <v>1.0429999999999999</v>
      </c>
      <c r="AQ29" s="15">
        <v>1.0429999999999999</v>
      </c>
      <c r="AU29" s="6">
        <v>2018</v>
      </c>
      <c r="AV29" s="20">
        <v>2.2348607404289527</v>
      </c>
      <c r="AW29" s="26">
        <v>2.2349999999999999</v>
      </c>
      <c r="BA29" s="6">
        <v>2018</v>
      </c>
      <c r="BB29" s="13">
        <v>1.0269999999999999</v>
      </c>
      <c r="BC29" s="15">
        <v>1.0269999999999999</v>
      </c>
      <c r="BG29" s="6">
        <v>2018</v>
      </c>
      <c r="BH29" s="36">
        <v>3.59</v>
      </c>
      <c r="BI29" s="36">
        <v>2.33</v>
      </c>
      <c r="BJ29" s="45">
        <v>3.59</v>
      </c>
      <c r="BN29" s="6">
        <v>2018</v>
      </c>
      <c r="BO29" s="53">
        <v>0.23300000000000001</v>
      </c>
      <c r="BT29" s="6">
        <v>2018</v>
      </c>
      <c r="BU29" s="49">
        <v>14909.4</v>
      </c>
      <c r="BV29" s="49">
        <f t="shared" si="1"/>
        <v>16996.84</v>
      </c>
      <c r="BW29" s="52">
        <v>17595</v>
      </c>
      <c r="CA29" s="6">
        <v>2018</v>
      </c>
      <c r="CB29" s="20">
        <v>1.0229999999999999</v>
      </c>
      <c r="CC29" s="26">
        <v>1.0229999999999999</v>
      </c>
      <c r="CG29" s="6">
        <v>2018</v>
      </c>
      <c r="CH29" s="20">
        <v>2.6049021999335351</v>
      </c>
      <c r="CI29" s="27"/>
      <c r="CJ29" s="26">
        <v>2.605</v>
      </c>
      <c r="CN29" s="6">
        <v>2018</v>
      </c>
      <c r="CO29" s="56">
        <v>72.349999999999994</v>
      </c>
      <c r="CP29" s="56">
        <v>72.14</v>
      </c>
      <c r="CQ29" s="55">
        <v>3.657</v>
      </c>
      <c r="CR29" s="56">
        <v>3.66</v>
      </c>
      <c r="CV29" s="6">
        <v>2018</v>
      </c>
      <c r="CW29" s="59">
        <v>5706.1718625449175</v>
      </c>
      <c r="CX29" s="56">
        <v>5706</v>
      </c>
      <c r="DB29" s="6">
        <v>2018</v>
      </c>
      <c r="DC29" s="55">
        <v>78.86</v>
      </c>
      <c r="DD29" s="55">
        <v>78.86</v>
      </c>
      <c r="DH29" s="6">
        <v>2018</v>
      </c>
      <c r="DI29" s="20">
        <v>15.400454434924034</v>
      </c>
      <c r="DJ29" s="55">
        <v>22.032318808774981</v>
      </c>
      <c r="DK29" s="20">
        <v>23.085153319082956</v>
      </c>
      <c r="DL29" s="26">
        <v>29.489664817255768</v>
      </c>
      <c r="DP29" s="6">
        <v>2018</v>
      </c>
      <c r="DQ29" s="20">
        <v>1.0029999999999999</v>
      </c>
      <c r="DR29" s="16">
        <v>1.0029999999999999</v>
      </c>
      <c r="DV29" s="6">
        <v>2018</v>
      </c>
      <c r="DW29" s="20">
        <v>1.268</v>
      </c>
      <c r="DX29" s="26">
        <v>1.268</v>
      </c>
      <c r="EB29" s="6">
        <v>2018</v>
      </c>
      <c r="EC29" s="20">
        <v>1.0229999999999999</v>
      </c>
      <c r="ED29" s="31"/>
      <c r="EH29" s="6">
        <v>2018</v>
      </c>
      <c r="EI29" s="49">
        <v>8944.4500171161289</v>
      </c>
      <c r="EJ29" s="49"/>
      <c r="EK29" s="51">
        <f t="shared" si="5"/>
        <v>8944.4500171161289</v>
      </c>
      <c r="EO29" s="6">
        <v>2018</v>
      </c>
      <c r="EP29" s="20">
        <v>0.63800000000000001</v>
      </c>
      <c r="EQ29" s="26"/>
      <c r="EU29" s="6">
        <v>2018</v>
      </c>
      <c r="EV29" s="20">
        <v>1.9582036761163584</v>
      </c>
      <c r="EW29" s="31"/>
      <c r="FA29" s="6">
        <v>2018</v>
      </c>
      <c r="FB29" s="20">
        <v>1.0449999999999999</v>
      </c>
      <c r="FC29" s="68">
        <f t="shared" si="4"/>
        <v>1.0449999999999999</v>
      </c>
      <c r="FD29" s="26">
        <f>1.025</f>
        <v>1.0249999999999999</v>
      </c>
      <c r="FH29" s="6">
        <v>2018</v>
      </c>
      <c r="FI29" s="68">
        <v>0.65500000000000003</v>
      </c>
      <c r="FJ29" s="26">
        <f>FI29</f>
        <v>0.65500000000000003</v>
      </c>
      <c r="FN29" s="6">
        <v>2018</v>
      </c>
      <c r="FO29" s="20">
        <v>1.0229999999999999</v>
      </c>
      <c r="FP29" s="31"/>
      <c r="FT29" s="6">
        <v>2018</v>
      </c>
      <c r="FU29" s="59">
        <v>5706.1718625449175</v>
      </c>
      <c r="FV29" s="49">
        <v>7236</v>
      </c>
      <c r="FW29" s="59">
        <v>5706.1718625449175</v>
      </c>
      <c r="GA29" s="72">
        <v>2018</v>
      </c>
      <c r="GB29" s="13">
        <v>0.78900000000000003</v>
      </c>
      <c r="GC29" s="15">
        <f>GB29</f>
        <v>0.78900000000000003</v>
      </c>
      <c r="GG29" s="6">
        <v>2018</v>
      </c>
      <c r="GH29" s="20">
        <v>1.9582036761163584</v>
      </c>
      <c r="GI29" s="31"/>
    </row>
    <row r="30" spans="1:191" ht="21" x14ac:dyDescent="0.5">
      <c r="A30" s="6">
        <v>2019</v>
      </c>
      <c r="B30" s="17"/>
      <c r="C30" s="16">
        <v>1.012</v>
      </c>
      <c r="D30" s="38">
        <v>1.0129999999999999</v>
      </c>
      <c r="H30" s="6">
        <v>2019</v>
      </c>
      <c r="I30" s="21"/>
      <c r="J30" s="27"/>
      <c r="K30" s="26">
        <f>[1]СЧЁТ!BS23</f>
        <v>15.820545673088896</v>
      </c>
      <c r="O30" s="6">
        <v>2019</v>
      </c>
      <c r="P30" s="23"/>
      <c r="Q30" s="53">
        <v>1</v>
      </c>
      <c r="U30" s="6">
        <v>2019</v>
      </c>
      <c r="V30" s="21"/>
      <c r="W30" s="27"/>
      <c r="X30" s="26">
        <v>2.5569999999999999</v>
      </c>
      <c r="AB30" s="6">
        <v>2019</v>
      </c>
      <c r="AC30" s="23"/>
      <c r="AD30" s="31"/>
      <c r="AH30" s="6">
        <v>2019</v>
      </c>
      <c r="AI30" s="21"/>
      <c r="AJ30" s="27"/>
      <c r="AK30" s="31"/>
      <c r="AO30" s="6">
        <v>2019</v>
      </c>
      <c r="AP30" s="15"/>
      <c r="AQ30" s="15">
        <v>0.97499999999999998</v>
      </c>
      <c r="AU30" s="6">
        <v>2019</v>
      </c>
      <c r="AV30" s="21"/>
      <c r="AW30" s="26">
        <v>2.1789999999999998</v>
      </c>
      <c r="BA30" s="6">
        <v>2019</v>
      </c>
      <c r="BB30" s="23"/>
      <c r="BC30" s="15">
        <v>1.0189999999999999</v>
      </c>
      <c r="BG30" s="6">
        <v>2019</v>
      </c>
      <c r="BH30" s="21"/>
      <c r="BI30" s="36">
        <v>2.34</v>
      </c>
      <c r="BJ30" s="45">
        <v>3.66</v>
      </c>
      <c r="BN30" s="6">
        <v>2019</v>
      </c>
      <c r="BO30" s="53">
        <v>0.23400000000000001</v>
      </c>
      <c r="BT30" s="6">
        <v>2019</v>
      </c>
      <c r="BU30" s="21"/>
      <c r="BV30" s="27"/>
      <c r="BW30" s="31"/>
      <c r="CA30" s="6">
        <v>2019</v>
      </c>
      <c r="CB30" s="23"/>
      <c r="CC30" s="26">
        <v>1.0289999999999999</v>
      </c>
      <c r="CG30" s="6">
        <v>2019</v>
      </c>
      <c r="CH30" s="21"/>
      <c r="CI30" s="27"/>
      <c r="CJ30" s="26">
        <v>2.68</v>
      </c>
      <c r="CN30" s="6">
        <v>2019</v>
      </c>
      <c r="CO30" s="56"/>
      <c r="CP30" s="56">
        <v>72.349999999999994</v>
      </c>
      <c r="CQ30" s="56"/>
      <c r="CR30" s="56">
        <v>3.26</v>
      </c>
      <c r="CV30" s="6">
        <v>2019</v>
      </c>
      <c r="CW30" s="60"/>
      <c r="CX30" s="59">
        <v>5790</v>
      </c>
      <c r="DB30" s="6">
        <v>2019</v>
      </c>
      <c r="DC30" s="23"/>
      <c r="DD30" s="55">
        <v>79.94</v>
      </c>
      <c r="DH30" s="6">
        <v>2019</v>
      </c>
      <c r="DI30" s="21"/>
      <c r="DJ30" s="55">
        <v>22.693288373038232</v>
      </c>
      <c r="DK30" s="27"/>
      <c r="DL30" s="31"/>
      <c r="DP30" s="6">
        <v>2019</v>
      </c>
      <c r="DQ30" s="23"/>
      <c r="DR30" s="16">
        <v>0.99099999999999999</v>
      </c>
      <c r="DV30" s="6">
        <v>2019</v>
      </c>
      <c r="DW30" s="21"/>
      <c r="DX30" s="26">
        <v>1.2569999999999999</v>
      </c>
      <c r="EB30" s="6">
        <v>2019</v>
      </c>
      <c r="EC30" s="23"/>
      <c r="ED30" s="31"/>
      <c r="EH30" s="6">
        <v>2019</v>
      </c>
      <c r="EI30" s="21"/>
      <c r="EJ30" s="49"/>
      <c r="EK30" s="37">
        <v>9315</v>
      </c>
      <c r="EO30" s="6">
        <v>2019</v>
      </c>
      <c r="EP30" s="23"/>
      <c r="EQ30" s="26">
        <v>0.621</v>
      </c>
      <c r="EU30" s="6">
        <v>2019</v>
      </c>
      <c r="EV30" s="21"/>
      <c r="EW30" s="31"/>
      <c r="FA30" s="6">
        <v>2019</v>
      </c>
      <c r="FB30" s="23"/>
      <c r="FD30" s="26">
        <f>FD29+0.0074*1</f>
        <v>1.0324</v>
      </c>
      <c r="FH30" s="6">
        <v>2019</v>
      </c>
      <c r="FI30" s="21"/>
      <c r="FJ30" s="26">
        <v>0.67600000000000005</v>
      </c>
      <c r="FN30" s="6">
        <v>2019</v>
      </c>
      <c r="FO30" s="23"/>
      <c r="FP30" s="31"/>
      <c r="FT30" s="6">
        <v>2019</v>
      </c>
      <c r="FU30" s="60"/>
      <c r="FV30" s="49">
        <v>7536</v>
      </c>
      <c r="FW30" s="59">
        <v>5813.9801221261396</v>
      </c>
      <c r="GA30" s="72">
        <v>2019</v>
      </c>
      <c r="GB30" s="23"/>
      <c r="GC30" s="15">
        <v>0.77100000000000002</v>
      </c>
      <c r="GG30" s="6">
        <v>2019</v>
      </c>
      <c r="GH30" s="21"/>
      <c r="GI30" s="31"/>
    </row>
    <row r="31" spans="1:191" ht="21" x14ac:dyDescent="0.5">
      <c r="A31" s="6">
        <v>2020</v>
      </c>
      <c r="B31" s="17"/>
      <c r="C31" s="16">
        <v>1.0069999999999999</v>
      </c>
      <c r="D31" s="38">
        <v>0.95</v>
      </c>
      <c r="H31" s="6">
        <v>2020</v>
      </c>
      <c r="I31" s="21"/>
      <c r="J31" s="27"/>
      <c r="K31" s="26">
        <f>[1]СЧЁТ!BS24</f>
        <v>16.643637181160418</v>
      </c>
      <c r="O31" s="6">
        <v>2020</v>
      </c>
      <c r="P31" s="23"/>
      <c r="Q31" s="53">
        <v>1</v>
      </c>
      <c r="U31" s="6">
        <v>2020</v>
      </c>
      <c r="V31" s="21"/>
      <c r="W31" s="27"/>
      <c r="X31" s="26">
        <v>2.593</v>
      </c>
      <c r="AB31" s="6">
        <v>2020</v>
      </c>
      <c r="AC31" s="23"/>
      <c r="AD31" s="31"/>
      <c r="AH31" s="6">
        <v>2020</v>
      </c>
      <c r="AI31" s="21"/>
      <c r="AJ31" s="27"/>
      <c r="AK31" s="31"/>
      <c r="AO31" s="6">
        <v>2020</v>
      </c>
      <c r="AP31" s="15"/>
      <c r="AQ31" s="15">
        <v>0.997</v>
      </c>
      <c r="AU31" s="6">
        <v>2020</v>
      </c>
      <c r="AV31" s="21"/>
      <c r="AW31" s="26">
        <v>2.1720000000000002</v>
      </c>
      <c r="BA31" s="6">
        <v>2020</v>
      </c>
      <c r="BB31" s="23"/>
      <c r="BC31" s="15">
        <v>1.014</v>
      </c>
      <c r="BG31" s="6">
        <v>2020</v>
      </c>
      <c r="BH31" s="21"/>
      <c r="BI31" s="36">
        <v>2.35</v>
      </c>
      <c r="BJ31" s="45">
        <v>3.71</v>
      </c>
      <c r="BN31" s="6">
        <v>2020</v>
      </c>
      <c r="BO31" s="53">
        <v>0.23499999999999999</v>
      </c>
      <c r="BT31" s="6">
        <v>2020</v>
      </c>
      <c r="BU31" s="21"/>
      <c r="BV31" s="27"/>
      <c r="BW31" s="31"/>
      <c r="CA31" s="6">
        <v>2020</v>
      </c>
      <c r="CB31" s="23"/>
      <c r="CC31" s="26">
        <v>1.014</v>
      </c>
      <c r="CG31" s="6">
        <v>2020</v>
      </c>
      <c r="CH31" s="21"/>
      <c r="CI31" s="27"/>
      <c r="CJ31" s="26">
        <v>2.718</v>
      </c>
      <c r="CN31" s="6">
        <v>2020</v>
      </c>
      <c r="CO31" s="56"/>
      <c r="CP31" s="56">
        <v>72.64</v>
      </c>
      <c r="CQ31" s="56"/>
      <c r="CR31" s="56">
        <v>4.96</v>
      </c>
      <c r="CV31" s="6">
        <v>2020</v>
      </c>
      <c r="CW31" s="60"/>
      <c r="CX31" s="59">
        <v>5845</v>
      </c>
      <c r="DB31" s="6">
        <v>2020</v>
      </c>
      <c r="DC31" s="23"/>
      <c r="DD31" s="55">
        <v>80.02</v>
      </c>
      <c r="DH31" s="6">
        <v>2020</v>
      </c>
      <c r="DI31" s="21"/>
      <c r="DJ31" s="27"/>
      <c r="DK31" s="27"/>
      <c r="DL31" s="31"/>
      <c r="DP31" s="6">
        <v>2020</v>
      </c>
      <c r="DQ31" s="23"/>
      <c r="DR31" s="16">
        <v>0.98399999999999999</v>
      </c>
      <c r="DV31" s="6">
        <v>2020</v>
      </c>
      <c r="DW31" s="21"/>
      <c r="DX31" s="26">
        <v>1.2370000000000001</v>
      </c>
      <c r="EB31" s="6">
        <v>2020</v>
      </c>
      <c r="EC31" s="23"/>
      <c r="ED31" s="31"/>
      <c r="EH31" s="6">
        <v>2020</v>
      </c>
      <c r="EI31" s="21"/>
      <c r="EJ31" s="49"/>
      <c r="EK31" s="37">
        <v>9702</v>
      </c>
      <c r="EO31" s="6">
        <v>2020</v>
      </c>
      <c r="EP31" s="23"/>
      <c r="EQ31" s="26">
        <v>0.60199999999999998</v>
      </c>
      <c r="EU31" s="6">
        <v>2020</v>
      </c>
      <c r="EV31" s="21"/>
      <c r="EW31" s="31"/>
      <c r="FA31" s="6">
        <v>2020</v>
      </c>
      <c r="FB31" s="23"/>
      <c r="FD31" s="26">
        <f>FD30+0.7*(FD30-FD29)</f>
        <v>1.0375799999999999</v>
      </c>
      <c r="FH31" s="6">
        <v>2020</v>
      </c>
      <c r="FI31" s="21"/>
      <c r="FJ31" s="26">
        <v>0.70199999999999996</v>
      </c>
      <c r="FN31" s="6">
        <v>2020</v>
      </c>
      <c r="FO31" s="23"/>
      <c r="FP31" s="31"/>
      <c r="FT31" s="6">
        <v>2020</v>
      </c>
      <c r="FU31" s="60"/>
      <c r="FV31" s="49">
        <v>7849</v>
      </c>
      <c r="FW31" s="59">
        <v>5817.1195025668831</v>
      </c>
      <c r="GA31" s="72">
        <v>2020</v>
      </c>
      <c r="GB31" s="23"/>
      <c r="GC31" s="15">
        <v>0.74099999999999999</v>
      </c>
      <c r="GG31" s="6">
        <v>2020</v>
      </c>
      <c r="GH31" s="21"/>
      <c r="GI31" s="31"/>
    </row>
    <row r="32" spans="1:191" ht="21" x14ac:dyDescent="0.5">
      <c r="A32" s="6">
        <v>2021</v>
      </c>
      <c r="B32" s="17"/>
      <c r="C32" s="16">
        <v>1.0129999999999999</v>
      </c>
      <c r="D32" s="38">
        <v>1.028</v>
      </c>
      <c r="H32" s="6">
        <v>2021</v>
      </c>
      <c r="I32" s="21"/>
      <c r="J32" s="27"/>
      <c r="K32" s="26">
        <f>[1]СЧЁТ!BS25</f>
        <v>18.778754615584578</v>
      </c>
      <c r="O32" s="6">
        <v>2021</v>
      </c>
      <c r="P32" s="23"/>
      <c r="Q32" s="53">
        <v>1</v>
      </c>
      <c r="U32" s="6">
        <v>2021</v>
      </c>
      <c r="V32" s="21"/>
      <c r="W32" s="27"/>
      <c r="X32" s="26">
        <v>2.6219999999999999</v>
      </c>
      <c r="AB32" s="6">
        <v>2021</v>
      </c>
      <c r="AC32" s="23"/>
      <c r="AD32" s="31"/>
      <c r="AH32" s="6">
        <v>2021</v>
      </c>
      <c r="AI32" s="21"/>
      <c r="AJ32" s="27"/>
      <c r="AK32" s="31"/>
      <c r="AO32" s="6">
        <v>2021</v>
      </c>
      <c r="AP32" s="15"/>
      <c r="AQ32" s="15">
        <v>1.0049999999999999</v>
      </c>
      <c r="AU32" s="6">
        <v>2021</v>
      </c>
      <c r="AV32" s="21"/>
      <c r="AW32" s="26">
        <v>2.1840000000000002</v>
      </c>
      <c r="BA32" s="6">
        <v>2021</v>
      </c>
      <c r="BB32" s="23"/>
      <c r="BC32" s="15">
        <v>1.02</v>
      </c>
      <c r="BG32" s="6">
        <v>2021</v>
      </c>
      <c r="BH32" s="21"/>
      <c r="BI32" s="36">
        <v>2.36</v>
      </c>
      <c r="BJ32" s="45">
        <v>3.78</v>
      </c>
      <c r="BN32" s="6">
        <v>2021</v>
      </c>
      <c r="BO32" s="53">
        <v>0.23599999999999999</v>
      </c>
      <c r="BT32" s="6">
        <v>2021</v>
      </c>
      <c r="BU32" s="21"/>
      <c r="BV32" s="27"/>
      <c r="BW32" s="31"/>
      <c r="CA32" s="6">
        <v>2021</v>
      </c>
      <c r="CB32" s="23"/>
      <c r="CC32" s="26">
        <v>1.024</v>
      </c>
      <c r="CG32" s="6">
        <v>2021</v>
      </c>
      <c r="CH32" s="21"/>
      <c r="CI32" s="27"/>
      <c r="CJ32" s="26">
        <v>2.7829999999999999</v>
      </c>
      <c r="CN32" s="6">
        <v>2021</v>
      </c>
      <c r="CO32" s="56"/>
      <c r="CP32" s="56">
        <v>72.790000000000006</v>
      </c>
      <c r="CQ32" s="56"/>
      <c r="CR32" s="56">
        <v>4.66</v>
      </c>
      <c r="CV32" s="6">
        <v>2021</v>
      </c>
      <c r="CW32" s="60"/>
      <c r="CX32" s="59">
        <v>5935</v>
      </c>
      <c r="DB32" s="6">
        <v>2021</v>
      </c>
      <c r="DC32" s="23"/>
      <c r="DD32" s="55">
        <v>80.09</v>
      </c>
      <c r="DH32" s="6">
        <v>2021</v>
      </c>
      <c r="DI32" s="21"/>
      <c r="DJ32" s="27"/>
      <c r="DK32" s="27"/>
      <c r="DL32" s="31"/>
      <c r="DP32" s="6">
        <v>2021</v>
      </c>
      <c r="DQ32" s="23"/>
      <c r="DR32" s="16">
        <v>0.998</v>
      </c>
      <c r="DV32" s="6">
        <v>2021</v>
      </c>
      <c r="DW32" s="21"/>
      <c r="DX32" s="26">
        <v>1.234</v>
      </c>
      <c r="EB32" s="6">
        <v>2021</v>
      </c>
      <c r="EC32" s="23"/>
      <c r="ED32" s="31"/>
      <c r="EH32" s="6">
        <v>2021</v>
      </c>
      <c r="EI32" s="21"/>
      <c r="EJ32" s="49"/>
      <c r="EK32" s="37">
        <v>10100</v>
      </c>
      <c r="EO32" s="6">
        <v>2021</v>
      </c>
      <c r="EP32" s="23"/>
      <c r="EQ32" s="26">
        <v>0.58799999999999997</v>
      </c>
      <c r="EU32" s="6">
        <v>2021</v>
      </c>
      <c r="EV32" s="21"/>
      <c r="EW32" s="31"/>
      <c r="FA32" s="6">
        <v>2021</v>
      </c>
      <c r="FB32" s="23"/>
      <c r="FD32" s="26">
        <f t="shared" ref="FD32:FD46" si="6">FD31+0.7*(FD31-FD30)</f>
        <v>1.0412059999999999</v>
      </c>
      <c r="FH32" s="6">
        <v>2021</v>
      </c>
      <c r="FI32" s="21"/>
      <c r="FJ32" s="26">
        <v>0.73099999999999998</v>
      </c>
      <c r="FN32" s="6">
        <v>2021</v>
      </c>
      <c r="FO32" s="23"/>
      <c r="FP32" s="31"/>
      <c r="FT32" s="6">
        <v>2021</v>
      </c>
      <c r="FU32" s="60"/>
      <c r="FV32" s="49">
        <v>8171</v>
      </c>
      <c r="FW32" s="59">
        <v>5819.6048892330591</v>
      </c>
      <c r="GA32" s="72">
        <v>2021</v>
      </c>
      <c r="GB32" s="23"/>
      <c r="GC32" s="15">
        <v>0.71199999999999997</v>
      </c>
      <c r="GG32" s="6">
        <v>2021</v>
      </c>
      <c r="GH32" s="21"/>
      <c r="GI32" s="31"/>
    </row>
    <row r="33" spans="1:191" ht="21" x14ac:dyDescent="0.5">
      <c r="A33" s="6">
        <v>2022</v>
      </c>
      <c r="B33" s="17"/>
      <c r="C33" s="16">
        <v>1.014</v>
      </c>
      <c r="D33" s="38">
        <v>1.03</v>
      </c>
      <c r="H33" s="6">
        <v>2022</v>
      </c>
      <c r="I33" s="21"/>
      <c r="J33" s="27"/>
      <c r="K33" s="26">
        <f>[1]СЧЁТ!BS26</f>
        <v>20.932137525435952</v>
      </c>
      <c r="O33" s="6">
        <v>2022</v>
      </c>
      <c r="P33" s="23"/>
      <c r="Q33" s="53">
        <v>1</v>
      </c>
      <c r="U33" s="6">
        <v>2022</v>
      </c>
      <c r="V33" s="21"/>
      <c r="W33" s="27"/>
      <c r="X33" s="26">
        <v>2.6459999999999999</v>
      </c>
      <c r="AB33" s="6">
        <v>2022</v>
      </c>
      <c r="AC33" s="23"/>
      <c r="AD33" s="31"/>
      <c r="AH33" s="6">
        <v>2022</v>
      </c>
      <c r="AI33" s="21"/>
      <c r="AJ33" s="27"/>
      <c r="AK33" s="31"/>
      <c r="AO33" s="6">
        <v>2022</v>
      </c>
      <c r="AP33" s="15"/>
      <c r="AQ33" s="15">
        <v>1.0069999999999999</v>
      </c>
      <c r="AU33" s="6">
        <v>2022</v>
      </c>
      <c r="AV33" s="21"/>
      <c r="AW33" s="26">
        <v>2.1989999999999998</v>
      </c>
      <c r="BA33" s="6">
        <v>2022</v>
      </c>
      <c r="BB33" s="23"/>
      <c r="BC33" s="15">
        <v>1.02</v>
      </c>
      <c r="BG33" s="6">
        <v>2022</v>
      </c>
      <c r="BH33" s="21"/>
      <c r="BI33" s="36">
        <v>0.37</v>
      </c>
      <c r="BJ33" s="45">
        <v>3.86</v>
      </c>
      <c r="BN33" s="6">
        <v>2022</v>
      </c>
      <c r="BO33" s="53">
        <v>0.23699999999999999</v>
      </c>
      <c r="BT33" s="6">
        <v>2022</v>
      </c>
      <c r="BU33" s="21"/>
      <c r="BV33" s="27"/>
      <c r="BW33" s="31"/>
      <c r="CA33" s="6">
        <v>2022</v>
      </c>
      <c r="CB33" s="23"/>
      <c r="CC33" s="26">
        <v>1.0249999999999999</v>
      </c>
      <c r="CG33" s="6">
        <v>2022</v>
      </c>
      <c r="CH33" s="21"/>
      <c r="CI33" s="27"/>
      <c r="CJ33" s="26">
        <v>2.8519999999999999</v>
      </c>
      <c r="CN33" s="6">
        <v>2022</v>
      </c>
      <c r="CO33" s="56"/>
      <c r="CP33" s="56">
        <v>73.06</v>
      </c>
      <c r="CQ33" s="56"/>
      <c r="CR33" s="56">
        <v>4.34</v>
      </c>
      <c r="CV33" s="6">
        <v>2022</v>
      </c>
      <c r="CW33" s="60"/>
      <c r="CX33" s="59">
        <v>6028</v>
      </c>
      <c r="DB33" s="6">
        <v>2022</v>
      </c>
      <c r="DC33" s="23"/>
      <c r="DD33" s="55">
        <v>81.92</v>
      </c>
      <c r="DH33" s="6">
        <v>2022</v>
      </c>
      <c r="DI33" s="21"/>
      <c r="DJ33" s="27"/>
      <c r="DK33" s="27"/>
      <c r="DL33" s="31"/>
      <c r="DP33" s="6">
        <v>2022</v>
      </c>
      <c r="DQ33" s="23"/>
      <c r="DR33" s="16">
        <v>1.0029999999999999</v>
      </c>
      <c r="DV33" s="6">
        <v>2022</v>
      </c>
      <c r="DW33" s="21"/>
      <c r="DX33" s="26">
        <v>1.2370000000000001</v>
      </c>
      <c r="EB33" s="6">
        <v>2022</v>
      </c>
      <c r="EC33" s="23"/>
      <c r="ED33" s="31"/>
      <c r="EH33" s="6">
        <v>2022</v>
      </c>
      <c r="EI33" s="21"/>
      <c r="EJ33" s="49"/>
      <c r="EK33" s="37">
        <v>10526</v>
      </c>
      <c r="EO33" s="6">
        <v>2022</v>
      </c>
      <c r="EP33" s="23"/>
      <c r="EQ33" s="26">
        <v>0.57299999999999995</v>
      </c>
      <c r="EU33" s="6">
        <v>2022</v>
      </c>
      <c r="EV33" s="21"/>
      <c r="EW33" s="31"/>
      <c r="FA33" s="6">
        <v>2022</v>
      </c>
      <c r="FB33" s="23"/>
      <c r="FD33" s="26">
        <f t="shared" si="6"/>
        <v>1.0437441999999999</v>
      </c>
      <c r="FH33" s="6">
        <v>2022</v>
      </c>
      <c r="FI33" s="21"/>
      <c r="FJ33" s="26">
        <v>0.76300000000000001</v>
      </c>
      <c r="FN33" s="6">
        <v>2022</v>
      </c>
      <c r="FO33" s="23"/>
      <c r="FP33" s="31"/>
      <c r="FT33" s="6">
        <v>2022</v>
      </c>
      <c r="FU33" s="60"/>
      <c r="FV33" s="49">
        <v>8516</v>
      </c>
      <c r="FW33" s="59">
        <v>5999.5152654098065</v>
      </c>
      <c r="GA33" s="72">
        <v>2022</v>
      </c>
      <c r="GB33" s="23"/>
      <c r="GC33" s="15">
        <v>0.70499999999999996</v>
      </c>
      <c r="GG33" s="6">
        <v>2022</v>
      </c>
      <c r="GH33" s="21"/>
      <c r="GI33" s="31"/>
    </row>
    <row r="34" spans="1:191" ht="21" x14ac:dyDescent="0.5">
      <c r="A34" s="6">
        <v>2023</v>
      </c>
      <c r="B34" s="17"/>
      <c r="C34" s="16">
        <v>1.0129999999999999</v>
      </c>
      <c r="D34" s="38">
        <v>1.0329999999999999</v>
      </c>
      <c r="H34" s="6">
        <v>2023</v>
      </c>
      <c r="I34" s="21"/>
      <c r="J34" s="27"/>
      <c r="K34" s="26">
        <f>[1]СЧЁТ!BS27</f>
        <v>22.713794876355891</v>
      </c>
      <c r="O34" s="6">
        <v>2023</v>
      </c>
      <c r="P34" s="23"/>
      <c r="Q34" s="53">
        <v>1</v>
      </c>
      <c r="U34" s="6">
        <v>2023</v>
      </c>
      <c r="V34" s="21"/>
      <c r="W34" s="27"/>
      <c r="X34" s="26">
        <v>2.6640000000000001</v>
      </c>
      <c r="AB34" s="6">
        <v>2023</v>
      </c>
      <c r="AC34" s="23"/>
      <c r="AD34" s="31"/>
      <c r="AH34" s="6">
        <v>2023</v>
      </c>
      <c r="AI34" s="21"/>
      <c r="AJ34" s="27"/>
      <c r="AK34" s="31"/>
      <c r="AO34" s="6">
        <v>2023</v>
      </c>
      <c r="AP34" s="15"/>
      <c r="AQ34" s="15">
        <v>1.008</v>
      </c>
      <c r="AU34" s="6">
        <v>2023</v>
      </c>
      <c r="AV34" s="21"/>
      <c r="AW34" s="26">
        <v>2.2160000000000002</v>
      </c>
      <c r="BA34" s="6">
        <v>2023</v>
      </c>
      <c r="BB34" s="23"/>
      <c r="BC34" s="15">
        <v>1.02</v>
      </c>
      <c r="BG34" s="6">
        <v>2023</v>
      </c>
      <c r="BH34" s="21"/>
      <c r="BI34" s="36">
        <v>0.38</v>
      </c>
      <c r="BJ34" s="45">
        <v>3.94</v>
      </c>
      <c r="BN34" s="6">
        <v>2023</v>
      </c>
      <c r="BO34" s="53">
        <v>0.23799999999999999</v>
      </c>
      <c r="BT34" s="6">
        <v>2023</v>
      </c>
      <c r="BU34" s="21"/>
      <c r="BV34" s="27"/>
      <c r="BW34" s="31"/>
      <c r="CA34" s="6">
        <v>2023</v>
      </c>
      <c r="CB34" s="23"/>
      <c r="CC34" s="26">
        <v>1.024</v>
      </c>
      <c r="CG34" s="6">
        <v>2023</v>
      </c>
      <c r="CH34" s="21"/>
      <c r="CI34" s="27"/>
      <c r="CJ34" s="26">
        <v>2.9220000000000002</v>
      </c>
      <c r="CN34" s="6">
        <v>2023</v>
      </c>
      <c r="CO34" s="56"/>
      <c r="CP34" s="56">
        <v>73.34</v>
      </c>
      <c r="CQ34" s="56"/>
      <c r="CR34" s="56">
        <v>4</v>
      </c>
      <c r="CV34" s="6">
        <v>2023</v>
      </c>
      <c r="CW34" s="60"/>
      <c r="CX34" s="59">
        <v>6121</v>
      </c>
      <c r="DB34" s="6">
        <v>2023</v>
      </c>
      <c r="DC34" s="23"/>
      <c r="DD34" s="55">
        <v>82.9</v>
      </c>
      <c r="DH34" s="6">
        <v>2023</v>
      </c>
      <c r="DI34" s="21"/>
      <c r="DJ34" s="27"/>
      <c r="DK34" s="27"/>
      <c r="DL34" s="31"/>
      <c r="DP34" s="6">
        <v>2023</v>
      </c>
      <c r="DQ34" s="23"/>
      <c r="DR34" s="16">
        <v>1.006</v>
      </c>
      <c r="DV34" s="6">
        <v>2023</v>
      </c>
      <c r="DW34" s="21"/>
      <c r="DX34" s="26">
        <v>1.244</v>
      </c>
      <c r="EB34" s="6">
        <v>2023</v>
      </c>
      <c r="EC34" s="23"/>
      <c r="ED34" s="31"/>
      <c r="EH34" s="6">
        <v>2023</v>
      </c>
      <c r="EI34" s="21"/>
      <c r="EJ34" s="49"/>
      <c r="EK34" s="37">
        <v>10976</v>
      </c>
      <c r="EO34" s="6">
        <v>2023</v>
      </c>
      <c r="EP34" s="23"/>
      <c r="EQ34" s="26">
        <v>0.55800000000000005</v>
      </c>
      <c r="EU34" s="6">
        <v>2023</v>
      </c>
      <c r="EV34" s="21"/>
      <c r="EW34" s="31"/>
      <c r="FA34" s="6">
        <v>2023</v>
      </c>
      <c r="FB34" s="23"/>
      <c r="FD34" s="26">
        <f t="shared" si="6"/>
        <v>1.0455209399999998</v>
      </c>
      <c r="FH34" s="6">
        <v>2023</v>
      </c>
      <c r="FI34" s="21"/>
      <c r="FJ34" s="26">
        <v>0.79700000000000004</v>
      </c>
      <c r="FN34" s="6">
        <v>2023</v>
      </c>
      <c r="FO34" s="23"/>
      <c r="FP34" s="31"/>
      <c r="FT34" s="6">
        <v>2023</v>
      </c>
      <c r="FU34" s="60"/>
      <c r="FV34" s="49">
        <v>8880</v>
      </c>
      <c r="FW34" s="59">
        <v>6094.9411984717672</v>
      </c>
      <c r="GA34" s="72">
        <v>2023</v>
      </c>
      <c r="GB34" s="23"/>
      <c r="GC34" s="15">
        <v>0.68600000000000005</v>
      </c>
      <c r="GG34" s="6">
        <v>2023</v>
      </c>
      <c r="GH34" s="21"/>
      <c r="GI34" s="31"/>
    </row>
    <row r="35" spans="1:191" ht="21" x14ac:dyDescent="0.5">
      <c r="A35" s="6">
        <v>2024</v>
      </c>
      <c r="B35" s="17"/>
      <c r="C35" s="16">
        <v>1.0129999999999999</v>
      </c>
      <c r="D35" s="38">
        <v>1.0329999999999999</v>
      </c>
      <c r="H35" s="6">
        <v>2024</v>
      </c>
      <c r="I35" s="21"/>
      <c r="J35" s="27"/>
      <c r="K35" s="26">
        <f>[1]СЧЁТ!BS28</f>
        <v>24.993896175246313</v>
      </c>
      <c r="O35" s="6">
        <v>2024</v>
      </c>
      <c r="P35" s="23"/>
      <c r="Q35" s="53">
        <v>1</v>
      </c>
      <c r="U35" s="6">
        <v>2024</v>
      </c>
      <c r="V35" s="21"/>
      <c r="W35" s="27"/>
      <c r="X35" s="26">
        <v>2.6789999999999998</v>
      </c>
      <c r="AB35" s="6">
        <v>2024</v>
      </c>
      <c r="AC35" s="23"/>
      <c r="AD35" s="31"/>
      <c r="AH35" s="6">
        <v>2024</v>
      </c>
      <c r="AI35" s="21"/>
      <c r="AJ35" s="27"/>
      <c r="AK35" s="31"/>
      <c r="AO35" s="6">
        <v>2024</v>
      </c>
      <c r="AP35" s="15"/>
      <c r="AQ35" s="15">
        <v>1.008</v>
      </c>
      <c r="AU35" s="6">
        <v>2024</v>
      </c>
      <c r="AV35" s="21"/>
      <c r="AW35" s="26">
        <v>2.234</v>
      </c>
      <c r="BA35" s="6">
        <v>2024</v>
      </c>
      <c r="BB35" s="23"/>
      <c r="BC35" s="15">
        <v>1.0189999999999999</v>
      </c>
      <c r="BG35" s="6">
        <v>2024</v>
      </c>
      <c r="BH35" s="21"/>
      <c r="BI35" s="36">
        <v>0.39</v>
      </c>
      <c r="BJ35" s="45">
        <v>4.01</v>
      </c>
      <c r="BN35" s="6">
        <v>2024</v>
      </c>
      <c r="BO35" s="53">
        <v>0.23899999999999999</v>
      </c>
      <c r="BT35" s="6">
        <v>2024</v>
      </c>
      <c r="BU35" s="21"/>
      <c r="BV35" s="27"/>
      <c r="BW35" s="31"/>
      <c r="CA35" s="6">
        <v>2024</v>
      </c>
      <c r="CB35" s="23"/>
      <c r="CC35" s="26">
        <v>1.024</v>
      </c>
      <c r="CG35" s="6">
        <v>2024</v>
      </c>
      <c r="CH35" s="21"/>
      <c r="CI35" s="27"/>
      <c r="CJ35" s="26">
        <v>2.9910000000000001</v>
      </c>
      <c r="CN35" s="6">
        <v>2024</v>
      </c>
      <c r="CO35" s="56"/>
      <c r="CP35" s="56">
        <v>73.61</v>
      </c>
      <c r="CQ35" s="56"/>
      <c r="CR35" s="56">
        <v>3.67</v>
      </c>
      <c r="CV35" s="6">
        <v>2024</v>
      </c>
      <c r="CW35" s="60"/>
      <c r="CX35" s="59">
        <v>6211</v>
      </c>
      <c r="DB35" s="6">
        <v>2024</v>
      </c>
      <c r="DC35" s="23"/>
      <c r="DD35" s="55">
        <v>83.9</v>
      </c>
      <c r="DH35" s="6">
        <v>2024</v>
      </c>
      <c r="DI35" s="21"/>
      <c r="DJ35" s="27"/>
      <c r="DK35" s="27"/>
      <c r="DL35" s="31"/>
      <c r="DP35" s="6">
        <v>2024</v>
      </c>
      <c r="DQ35" s="23"/>
      <c r="DR35" s="16">
        <v>1.008</v>
      </c>
      <c r="DV35" s="6">
        <v>2024</v>
      </c>
      <c r="DW35" s="21"/>
      <c r="DX35" s="26">
        <v>1.254</v>
      </c>
      <c r="EB35" s="6">
        <v>2024</v>
      </c>
      <c r="EC35" s="23"/>
      <c r="ED35" s="31"/>
      <c r="EH35" s="6">
        <v>2024</v>
      </c>
      <c r="EI35" s="21"/>
      <c r="EJ35" s="49"/>
      <c r="EK35" s="37">
        <v>11450</v>
      </c>
      <c r="EO35" s="6">
        <v>2024</v>
      </c>
      <c r="EP35" s="23"/>
      <c r="EQ35" s="26">
        <v>0.54200000000000004</v>
      </c>
      <c r="EU35" s="6">
        <v>2024</v>
      </c>
      <c r="EV35" s="21"/>
      <c r="EW35" s="31"/>
      <c r="FA35" s="6">
        <v>2024</v>
      </c>
      <c r="FB35" s="23"/>
      <c r="FD35" s="26">
        <f t="shared" si="6"/>
        <v>1.0467646579999998</v>
      </c>
      <c r="FH35" s="6">
        <v>2024</v>
      </c>
      <c r="FI35" s="21"/>
      <c r="FJ35" s="26">
        <v>0.83499999999999996</v>
      </c>
      <c r="FN35" s="6">
        <v>2024</v>
      </c>
      <c r="FO35" s="23"/>
      <c r="FP35" s="31"/>
      <c r="FT35" s="6">
        <v>2024</v>
      </c>
      <c r="FU35" s="60"/>
      <c r="FV35" s="49">
        <v>9263</v>
      </c>
      <c r="FW35" s="59">
        <v>6193.1184796046173</v>
      </c>
      <c r="GA35" s="72">
        <v>2024</v>
      </c>
      <c r="GB35" s="23"/>
      <c r="GC35" s="15">
        <v>0.66900000000000004</v>
      </c>
      <c r="GG35" s="6">
        <v>2024</v>
      </c>
      <c r="GH35" s="21"/>
      <c r="GI35" s="31"/>
    </row>
    <row r="36" spans="1:191" ht="21" x14ac:dyDescent="0.5">
      <c r="A36" s="6">
        <v>2025</v>
      </c>
      <c r="B36" s="17"/>
      <c r="C36" s="16">
        <v>1.012</v>
      </c>
      <c r="H36" s="6">
        <v>2025</v>
      </c>
      <c r="I36" s="21"/>
      <c r="J36" s="27"/>
      <c r="K36" s="26">
        <f>[1]СЧЁТ!BS29</f>
        <v>27.181442967904612</v>
      </c>
      <c r="O36" s="6">
        <v>2025</v>
      </c>
      <c r="P36" s="23"/>
      <c r="Q36" s="53">
        <v>1</v>
      </c>
      <c r="U36" s="6">
        <v>2025</v>
      </c>
      <c r="V36" s="21"/>
      <c r="W36" s="27"/>
      <c r="X36" s="26">
        <v>2.6909999999999998</v>
      </c>
      <c r="AB36" s="6">
        <v>2025</v>
      </c>
      <c r="AC36" s="23"/>
      <c r="AD36" s="31"/>
      <c r="AH36" s="6">
        <v>2025</v>
      </c>
      <c r="AI36" s="21"/>
      <c r="AJ36" s="27"/>
      <c r="AK36" s="31"/>
      <c r="AO36" s="6">
        <v>2025</v>
      </c>
      <c r="AP36" s="15"/>
      <c r="AQ36" s="15">
        <v>1.008</v>
      </c>
      <c r="AU36" s="6">
        <v>2025</v>
      </c>
      <c r="AV36" s="21"/>
      <c r="AW36" s="26">
        <v>2.2519999999999998</v>
      </c>
      <c r="BA36" s="6">
        <v>2025</v>
      </c>
      <c r="BB36" s="23"/>
      <c r="BC36" s="15">
        <v>1.0189999999999999</v>
      </c>
      <c r="BG36" s="6">
        <v>2025</v>
      </c>
      <c r="BH36" s="21"/>
      <c r="BI36" s="36">
        <v>0.4</v>
      </c>
      <c r="BJ36" s="45">
        <v>4.08</v>
      </c>
      <c r="BN36" s="6">
        <v>2025</v>
      </c>
      <c r="BO36" s="53">
        <v>0.24</v>
      </c>
      <c r="BT36" s="6">
        <v>2025</v>
      </c>
      <c r="BU36" s="21"/>
      <c r="BV36" s="27"/>
      <c r="BW36" s="31"/>
      <c r="CA36" s="6">
        <v>2025</v>
      </c>
      <c r="CB36" s="23"/>
      <c r="CC36" s="26">
        <v>1.0229999999999999</v>
      </c>
      <c r="CG36" s="6">
        <v>2025</v>
      </c>
      <c r="CH36" s="21"/>
      <c r="CI36" s="27"/>
      <c r="CJ36" s="26">
        <v>3.0590000000000002</v>
      </c>
      <c r="CN36" s="6">
        <v>2025</v>
      </c>
      <c r="CO36" s="56"/>
      <c r="CP36" s="56">
        <v>73.88</v>
      </c>
      <c r="CQ36" s="56"/>
      <c r="CR36" s="56">
        <v>3.33</v>
      </c>
      <c r="CV36" s="6">
        <v>2025</v>
      </c>
      <c r="CW36" s="60"/>
      <c r="CX36" s="59">
        <v>6300</v>
      </c>
      <c r="DB36" s="6">
        <v>2025</v>
      </c>
      <c r="DC36" s="23"/>
      <c r="DD36" s="55">
        <v>84.92</v>
      </c>
      <c r="DH36" s="6">
        <v>2025</v>
      </c>
      <c r="DI36" s="21"/>
      <c r="DJ36" s="27"/>
      <c r="DK36" s="27"/>
      <c r="DL36" s="31"/>
      <c r="DP36" s="6">
        <v>2025</v>
      </c>
      <c r="DQ36" s="23"/>
      <c r="DR36" s="16">
        <v>1.01</v>
      </c>
      <c r="DV36" s="6">
        <v>2025</v>
      </c>
      <c r="DW36" s="21"/>
      <c r="DX36" s="26">
        <v>1.266</v>
      </c>
      <c r="EB36" s="6">
        <v>2025</v>
      </c>
      <c r="EC36" s="23"/>
      <c r="ED36" s="31"/>
      <c r="EH36" s="6">
        <v>2025</v>
      </c>
      <c r="EI36" s="21"/>
      <c r="EJ36" s="49"/>
      <c r="EK36" s="37">
        <v>11948</v>
      </c>
      <c r="EO36" s="6">
        <v>2025</v>
      </c>
      <c r="EP36" s="23"/>
      <c r="EQ36" s="26">
        <v>0.52700000000000002</v>
      </c>
      <c r="EU36" s="6">
        <v>2025</v>
      </c>
      <c r="EV36" s="21"/>
      <c r="EW36" s="31"/>
      <c r="FA36" s="6">
        <v>2025</v>
      </c>
      <c r="FB36" s="23"/>
      <c r="FD36" s="26">
        <f t="shared" si="6"/>
        <v>1.0476352605999999</v>
      </c>
      <c r="FH36" s="6">
        <v>2025</v>
      </c>
      <c r="FI36" s="21"/>
      <c r="FJ36" s="26">
        <v>0.874</v>
      </c>
      <c r="FN36" s="6">
        <v>2025</v>
      </c>
      <c r="FO36" s="23"/>
      <c r="FP36" s="31"/>
      <c r="FT36" s="6">
        <v>2025</v>
      </c>
      <c r="FU36" s="60"/>
      <c r="FV36" s="49">
        <v>9666</v>
      </c>
      <c r="FW36" s="59">
        <v>6293.9954958463259</v>
      </c>
      <c r="GA36" s="72">
        <v>2025</v>
      </c>
      <c r="GB36" s="23"/>
      <c r="GC36" s="15">
        <v>0.65100000000000002</v>
      </c>
      <c r="GG36" s="6">
        <v>2025</v>
      </c>
      <c r="GH36" s="21"/>
      <c r="GI36" s="31"/>
    </row>
    <row r="37" spans="1:191" ht="21" x14ac:dyDescent="0.5">
      <c r="A37" s="6">
        <v>2026</v>
      </c>
      <c r="B37" s="17"/>
      <c r="C37" s="16">
        <v>1.012</v>
      </c>
      <c r="H37" s="6">
        <v>2026</v>
      </c>
      <c r="I37" s="21"/>
      <c r="J37" s="27"/>
      <c r="K37" s="26">
        <f>[1]СЧЁТ!BS30</f>
        <v>28.424775259741644</v>
      </c>
      <c r="O37" s="6">
        <v>2026</v>
      </c>
      <c r="P37" s="23"/>
      <c r="Q37" s="53">
        <v>1</v>
      </c>
      <c r="U37" s="6">
        <v>2026</v>
      </c>
      <c r="V37" s="21"/>
      <c r="W37" s="27"/>
      <c r="X37" s="26">
        <v>2.7010000000000001</v>
      </c>
      <c r="AB37" s="6">
        <v>2026</v>
      </c>
      <c r="AC37" s="23"/>
      <c r="AD37" s="31"/>
      <c r="AH37" s="6">
        <v>2026</v>
      </c>
      <c r="AI37" s="21"/>
      <c r="AJ37" s="27"/>
      <c r="AK37" s="31"/>
      <c r="AO37" s="6">
        <v>2026</v>
      </c>
      <c r="AP37" s="15"/>
      <c r="AQ37" s="15">
        <v>1.008</v>
      </c>
      <c r="AU37" s="6">
        <v>2026</v>
      </c>
      <c r="AV37" s="21"/>
      <c r="AW37" s="26">
        <v>2.2709999999999999</v>
      </c>
      <c r="BA37" s="6">
        <v>2026</v>
      </c>
      <c r="BB37" s="23"/>
      <c r="BC37" s="15">
        <v>1.018</v>
      </c>
      <c r="BG37" s="6">
        <v>2026</v>
      </c>
      <c r="BH37" s="21"/>
      <c r="BI37" s="36">
        <v>0.41</v>
      </c>
      <c r="BJ37" s="45">
        <v>4.16</v>
      </c>
      <c r="BN37" s="6">
        <v>2026</v>
      </c>
      <c r="BO37" s="53">
        <v>0.24099999999999999</v>
      </c>
      <c r="BT37" s="6">
        <v>2026</v>
      </c>
      <c r="BU37" s="21"/>
      <c r="BV37" s="27"/>
      <c r="BW37" s="31"/>
      <c r="CA37" s="6">
        <v>2026</v>
      </c>
      <c r="CB37" s="23"/>
      <c r="CC37" s="26">
        <v>1.022</v>
      </c>
      <c r="CG37" s="6">
        <v>2026</v>
      </c>
      <c r="CH37" s="21"/>
      <c r="CI37" s="27"/>
      <c r="CJ37" s="26">
        <v>3.1259999999999999</v>
      </c>
      <c r="CN37" s="6">
        <v>2026</v>
      </c>
      <c r="CO37" s="56"/>
      <c r="CP37" s="56">
        <v>74.14</v>
      </c>
      <c r="CQ37" s="56"/>
      <c r="CR37" s="56">
        <v>2.99</v>
      </c>
      <c r="CV37" s="6">
        <v>2026</v>
      </c>
      <c r="CW37" s="60"/>
      <c r="CX37" s="59">
        <v>6387</v>
      </c>
      <c r="DB37" s="6">
        <v>2026</v>
      </c>
      <c r="DC37" s="23"/>
      <c r="DD37" s="55">
        <v>85.96</v>
      </c>
      <c r="DH37" s="6">
        <v>2026</v>
      </c>
      <c r="DI37" s="21"/>
      <c r="DJ37" s="27"/>
      <c r="DK37" s="27"/>
      <c r="DL37" s="31"/>
      <c r="DP37" s="6">
        <v>2026</v>
      </c>
      <c r="DQ37" s="23"/>
      <c r="DR37" s="16">
        <v>1.0109999999999999</v>
      </c>
      <c r="DV37" s="6">
        <v>2026</v>
      </c>
      <c r="DW37" s="21"/>
      <c r="DX37" s="26">
        <v>1.28</v>
      </c>
      <c r="EB37" s="6">
        <v>2026</v>
      </c>
      <c r="EC37" s="23"/>
      <c r="ED37" s="31"/>
      <c r="EH37" s="6">
        <v>2026</v>
      </c>
      <c r="EI37" s="21"/>
      <c r="EJ37" s="49"/>
      <c r="EK37" s="37">
        <v>12470</v>
      </c>
      <c r="EO37" s="6">
        <v>2026</v>
      </c>
      <c r="EP37" s="23"/>
      <c r="EQ37" s="26">
        <v>0.51200000000000001</v>
      </c>
      <c r="EU37" s="6">
        <v>2026</v>
      </c>
      <c r="EV37" s="21"/>
      <c r="EW37" s="31"/>
      <c r="FA37" s="6">
        <v>2026</v>
      </c>
      <c r="FB37" s="23"/>
      <c r="FD37" s="26">
        <f t="shared" si="6"/>
        <v>1.04824468242</v>
      </c>
      <c r="FH37" s="6">
        <v>2026</v>
      </c>
      <c r="FI37" s="21"/>
      <c r="FJ37" s="26">
        <v>0.91600000000000004</v>
      </c>
      <c r="FN37" s="6">
        <v>2026</v>
      </c>
      <c r="FO37" s="23"/>
      <c r="FP37" s="31"/>
      <c r="FT37" s="6">
        <v>2026</v>
      </c>
      <c r="FU37" s="60"/>
      <c r="FV37" s="49">
        <v>10089</v>
      </c>
      <c r="FW37" s="59">
        <v>6397.5193143208744</v>
      </c>
      <c r="GA37" s="72">
        <v>2026</v>
      </c>
      <c r="GB37" s="23"/>
      <c r="GC37" s="15">
        <v>0.63400000000000001</v>
      </c>
      <c r="GG37" s="6">
        <v>2026</v>
      </c>
      <c r="GH37" s="21"/>
      <c r="GI37" s="31"/>
    </row>
    <row r="38" spans="1:191" ht="21" x14ac:dyDescent="0.5">
      <c r="A38" s="6">
        <v>2027</v>
      </c>
      <c r="B38" s="17"/>
      <c r="C38" s="16">
        <v>1.0109999999999999</v>
      </c>
      <c r="H38" s="6">
        <v>2027</v>
      </c>
      <c r="I38" s="21"/>
      <c r="J38" s="27"/>
      <c r="K38" s="26">
        <f>[1]СЧЁТ!BS31</f>
        <v>29.26743000620273</v>
      </c>
      <c r="O38" s="6">
        <v>2027</v>
      </c>
      <c r="P38" s="23"/>
      <c r="Q38" s="53">
        <v>1</v>
      </c>
      <c r="U38" s="6">
        <v>2027</v>
      </c>
      <c r="V38" s="21"/>
      <c r="W38" s="27"/>
      <c r="X38" s="26">
        <v>2.7090000000000001</v>
      </c>
      <c r="AB38" s="6">
        <v>2027</v>
      </c>
      <c r="AC38" s="23"/>
      <c r="AD38" s="31"/>
      <c r="AH38" s="6">
        <v>2027</v>
      </c>
      <c r="AI38" s="21"/>
      <c r="AJ38" s="27"/>
      <c r="AK38" s="31"/>
      <c r="AO38" s="6">
        <v>2027</v>
      </c>
      <c r="AP38" s="15"/>
      <c r="AQ38" s="15">
        <v>1.008</v>
      </c>
      <c r="AU38" s="6">
        <v>2027</v>
      </c>
      <c r="AV38" s="21"/>
      <c r="AW38" s="26">
        <v>2.29</v>
      </c>
      <c r="BA38" s="6">
        <v>2027</v>
      </c>
      <c r="BB38" s="23"/>
      <c r="BC38" s="15">
        <v>1.018</v>
      </c>
      <c r="BG38" s="6">
        <v>2027</v>
      </c>
      <c r="BH38" s="21"/>
      <c r="BI38" s="36">
        <v>0.42</v>
      </c>
      <c r="BJ38" s="45">
        <v>4.2300000000000004</v>
      </c>
      <c r="BN38" s="6">
        <v>2027</v>
      </c>
      <c r="BO38" s="53">
        <v>0.24199999999999999</v>
      </c>
      <c r="BT38" s="6">
        <v>2027</v>
      </c>
      <c r="BU38" s="21"/>
      <c r="BV38" s="27"/>
      <c r="BW38" s="31"/>
      <c r="CA38" s="6">
        <v>2027</v>
      </c>
      <c r="CB38" s="23"/>
      <c r="CC38" s="26">
        <v>1.0209999999999999</v>
      </c>
      <c r="CG38" s="6">
        <v>2027</v>
      </c>
      <c r="CH38" s="21"/>
      <c r="CI38" s="27"/>
      <c r="CJ38" s="26">
        <v>3.1920000000000002</v>
      </c>
      <c r="CN38" s="6">
        <v>2027</v>
      </c>
      <c r="CO38" s="56"/>
      <c r="CP38" s="56">
        <v>74.39</v>
      </c>
      <c r="CQ38" s="56"/>
      <c r="CR38" s="56">
        <v>2.66</v>
      </c>
      <c r="CV38" s="6">
        <v>2027</v>
      </c>
      <c r="CW38" s="60"/>
      <c r="CX38" s="59">
        <v>6472</v>
      </c>
      <c r="DB38" s="6">
        <v>2027</v>
      </c>
      <c r="DC38" s="23"/>
      <c r="DD38" s="55">
        <v>87.02</v>
      </c>
      <c r="DH38" s="6">
        <v>2027</v>
      </c>
      <c r="DI38" s="21"/>
      <c r="DJ38" s="27"/>
      <c r="DK38" s="27"/>
      <c r="DL38" s="31"/>
      <c r="DP38" s="6">
        <v>2027</v>
      </c>
      <c r="DQ38" s="23"/>
      <c r="DR38" s="16">
        <v>1.012</v>
      </c>
      <c r="DV38" s="6">
        <v>2027</v>
      </c>
      <c r="DW38" s="21"/>
      <c r="DX38" s="26">
        <v>1.296</v>
      </c>
      <c r="EB38" s="6">
        <v>2027</v>
      </c>
      <c r="EC38" s="23"/>
      <c r="ED38" s="31"/>
      <c r="EH38" s="6">
        <v>2027</v>
      </c>
      <c r="EI38" s="21"/>
      <c r="EJ38" s="49"/>
      <c r="EK38" s="37">
        <v>13017</v>
      </c>
      <c r="EO38" s="6">
        <v>2027</v>
      </c>
      <c r="EP38" s="23"/>
      <c r="EQ38" s="26">
        <v>0.497</v>
      </c>
      <c r="EU38" s="6">
        <v>2027</v>
      </c>
      <c r="EV38" s="21"/>
      <c r="EW38" s="31"/>
      <c r="FA38" s="6">
        <v>2027</v>
      </c>
      <c r="FB38" s="23"/>
      <c r="FD38" s="26">
        <f t="shared" si="6"/>
        <v>1.0486712776940001</v>
      </c>
      <c r="FH38" s="6">
        <v>2027</v>
      </c>
      <c r="FI38" s="21"/>
      <c r="FJ38" s="26">
        <v>0.96099999999999997</v>
      </c>
      <c r="FN38" s="6">
        <v>2027</v>
      </c>
      <c r="FO38" s="23"/>
      <c r="FP38" s="31"/>
      <c r="FT38" s="6">
        <v>2027</v>
      </c>
      <c r="FU38" s="60"/>
      <c r="FV38" s="49">
        <v>10531</v>
      </c>
      <c r="FW38" s="59">
        <v>6503.6353530367069</v>
      </c>
      <c r="GA38" s="72">
        <v>2027</v>
      </c>
      <c r="GB38" s="23"/>
      <c r="GC38" s="15">
        <v>0.61799999999999999</v>
      </c>
      <c r="GG38" s="6">
        <v>2027</v>
      </c>
      <c r="GH38" s="21"/>
      <c r="GI38" s="31"/>
    </row>
    <row r="39" spans="1:191" ht="21" x14ac:dyDescent="0.5">
      <c r="A39" s="6">
        <v>2028</v>
      </c>
      <c r="B39" s="17"/>
      <c r="C39" s="16">
        <v>1.0109999999999999</v>
      </c>
      <c r="H39" s="6">
        <v>2028</v>
      </c>
      <c r="I39" s="21"/>
      <c r="J39" s="27"/>
      <c r="K39" s="26">
        <f>[1]СЧЁТ!BS32</f>
        <v>30.126522626413621</v>
      </c>
      <c r="O39" s="6">
        <v>2028</v>
      </c>
      <c r="P39" s="23"/>
      <c r="Q39" s="53">
        <v>1</v>
      </c>
      <c r="U39" s="6">
        <v>2028</v>
      </c>
      <c r="V39" s="21"/>
      <c r="W39" s="27"/>
      <c r="X39" s="26">
        <v>2.7149999999999999</v>
      </c>
      <c r="AB39" s="6">
        <v>2028</v>
      </c>
      <c r="AC39" s="23"/>
      <c r="AD39" s="31"/>
      <c r="AH39" s="6">
        <v>2028</v>
      </c>
      <c r="AI39" s="21"/>
      <c r="AJ39" s="27"/>
      <c r="AK39" s="31"/>
      <c r="AO39" s="6">
        <v>2028</v>
      </c>
      <c r="AP39" s="15"/>
      <c r="AQ39" s="15">
        <v>1.008</v>
      </c>
      <c r="AU39" s="6">
        <v>2028</v>
      </c>
      <c r="AV39" s="21"/>
      <c r="AW39" s="26">
        <v>2.3090000000000002</v>
      </c>
      <c r="BA39" s="6">
        <v>2028</v>
      </c>
      <c r="BB39" s="23"/>
      <c r="BC39" s="15">
        <v>1.0169999999999999</v>
      </c>
      <c r="BG39" s="6">
        <v>2028</v>
      </c>
      <c r="BH39" s="21"/>
      <c r="BI39" s="36">
        <v>0.43</v>
      </c>
      <c r="BJ39" s="45">
        <v>4.3</v>
      </c>
      <c r="BN39" s="6">
        <v>2028</v>
      </c>
      <c r="BO39" s="53">
        <v>0.24299999999999999</v>
      </c>
      <c r="BT39" s="6">
        <v>2028</v>
      </c>
      <c r="BU39" s="21"/>
      <c r="BV39" s="27"/>
      <c r="BW39" s="31"/>
      <c r="CA39" s="6">
        <v>2028</v>
      </c>
      <c r="CB39" s="23"/>
      <c r="CC39" s="26">
        <v>1.0209999999999999</v>
      </c>
      <c r="CG39" s="6">
        <v>2028</v>
      </c>
      <c r="CH39" s="21"/>
      <c r="CI39" s="27"/>
      <c r="CJ39" s="26">
        <v>3.258</v>
      </c>
      <c r="CN39" s="6">
        <v>2028</v>
      </c>
      <c r="CO39" s="56"/>
      <c r="CP39" s="56">
        <v>74.63</v>
      </c>
      <c r="CQ39" s="56"/>
      <c r="CR39" s="56">
        <v>2.34</v>
      </c>
      <c r="CV39" s="6">
        <v>2028</v>
      </c>
      <c r="CW39" s="60"/>
      <c r="CX39" s="59">
        <v>6557</v>
      </c>
      <c r="DB39" s="6">
        <v>2028</v>
      </c>
      <c r="DC39" s="23"/>
      <c r="DD39" s="55">
        <v>88.09</v>
      </c>
      <c r="DH39" s="6">
        <v>2028</v>
      </c>
      <c r="DI39" s="21"/>
      <c r="DJ39" s="27"/>
      <c r="DK39" s="27"/>
      <c r="DL39" s="31"/>
      <c r="DP39" s="6">
        <v>2028</v>
      </c>
      <c r="DQ39" s="23"/>
      <c r="DR39" s="16">
        <v>1.014</v>
      </c>
      <c r="DV39" s="6">
        <v>2028</v>
      </c>
      <c r="DW39" s="21"/>
      <c r="DX39" s="26">
        <v>1.3140000000000001</v>
      </c>
      <c r="EB39" s="6">
        <v>2028</v>
      </c>
      <c r="EC39" s="23"/>
      <c r="ED39" s="31"/>
      <c r="EH39" s="6">
        <v>2028</v>
      </c>
      <c r="EI39" s="21"/>
      <c r="EJ39" s="49"/>
      <c r="EK39" s="37">
        <v>13589</v>
      </c>
      <c r="EO39" s="6">
        <v>2028</v>
      </c>
      <c r="EP39" s="23"/>
      <c r="EQ39" s="26">
        <v>0.48299999999999998</v>
      </c>
      <c r="EU39" s="6">
        <v>2028</v>
      </c>
      <c r="EV39" s="21"/>
      <c r="EW39" s="31"/>
      <c r="FA39" s="6">
        <v>2028</v>
      </c>
      <c r="FB39" s="23"/>
      <c r="FD39" s="26">
        <f t="shared" si="6"/>
        <v>1.0489698943858001</v>
      </c>
      <c r="FH39" s="6">
        <v>2028</v>
      </c>
      <c r="FI39" s="21"/>
      <c r="FJ39" s="26">
        <v>1.008</v>
      </c>
      <c r="FN39" s="6">
        <v>2028</v>
      </c>
      <c r="FO39" s="23"/>
      <c r="FP39" s="31"/>
      <c r="FT39" s="6">
        <v>2028</v>
      </c>
      <c r="FU39" s="60"/>
      <c r="FV39" s="49">
        <v>10993</v>
      </c>
      <c r="FW39" s="59">
        <v>6612.2870813952477</v>
      </c>
      <c r="GA39" s="72">
        <v>2028</v>
      </c>
      <c r="GB39" s="23"/>
      <c r="GC39" s="15">
        <v>0.60099999999999998</v>
      </c>
      <c r="GG39" s="6">
        <v>2028</v>
      </c>
      <c r="GH39" s="21"/>
      <c r="GI39" s="31"/>
    </row>
    <row r="40" spans="1:191" ht="21" x14ac:dyDescent="0.5">
      <c r="A40" s="6">
        <v>2029</v>
      </c>
      <c r="B40" s="17"/>
      <c r="C40" s="16">
        <v>1.0109999999999999</v>
      </c>
      <c r="H40" s="6">
        <v>2029</v>
      </c>
      <c r="I40" s="21"/>
      <c r="J40" s="27"/>
      <c r="K40" s="26">
        <f>[1]СЧЁТ!BS33</f>
        <v>31.001761134398482</v>
      </c>
      <c r="O40" s="6">
        <v>2029</v>
      </c>
      <c r="P40" s="23"/>
      <c r="Q40" s="53">
        <v>1</v>
      </c>
      <c r="U40" s="6">
        <v>2029</v>
      </c>
      <c r="V40" s="21"/>
      <c r="W40" s="27"/>
      <c r="X40" s="26">
        <v>2.72</v>
      </c>
      <c r="AB40" s="6">
        <v>2029</v>
      </c>
      <c r="AC40" s="23"/>
      <c r="AD40" s="31"/>
      <c r="AH40" s="6">
        <v>2029</v>
      </c>
      <c r="AI40" s="21"/>
      <c r="AJ40" s="27"/>
      <c r="AK40" s="31"/>
      <c r="AO40" s="6">
        <v>2029</v>
      </c>
      <c r="AP40" s="15"/>
      <c r="AQ40" s="15">
        <v>1.0089999999999999</v>
      </c>
      <c r="AU40" s="6">
        <v>2029</v>
      </c>
      <c r="AV40" s="21"/>
      <c r="AW40" s="26">
        <v>2.3290000000000002</v>
      </c>
      <c r="BA40" s="6">
        <v>2029</v>
      </c>
      <c r="BB40" s="23"/>
      <c r="BC40" s="15">
        <v>1.0169999999999999</v>
      </c>
      <c r="BG40" s="6">
        <v>2029</v>
      </c>
      <c r="BH40" s="21"/>
      <c r="BI40" s="36">
        <v>0.44</v>
      </c>
      <c r="BJ40" s="45">
        <v>4.38</v>
      </c>
      <c r="BN40" s="6">
        <v>2029</v>
      </c>
      <c r="BO40" s="53">
        <v>0.24399999999999999</v>
      </c>
      <c r="BT40" s="6">
        <v>2029</v>
      </c>
      <c r="BU40" s="21"/>
      <c r="BV40" s="27"/>
      <c r="BW40" s="31"/>
      <c r="CA40" s="6">
        <v>2029</v>
      </c>
      <c r="CB40" s="23"/>
      <c r="CC40" s="26">
        <v>1.02</v>
      </c>
      <c r="CG40" s="6">
        <v>2029</v>
      </c>
      <c r="CH40" s="21"/>
      <c r="CI40" s="27"/>
      <c r="CJ40" s="26">
        <v>3.3239999999999998</v>
      </c>
      <c r="CN40" s="6">
        <v>2029</v>
      </c>
      <c r="CO40" s="56"/>
      <c r="CP40" s="56">
        <v>74.87</v>
      </c>
      <c r="CQ40" s="56"/>
      <c r="CR40" s="56">
        <v>2</v>
      </c>
      <c r="CV40" s="6">
        <v>2029</v>
      </c>
      <c r="CW40" s="60"/>
      <c r="CX40" s="59">
        <v>6641</v>
      </c>
      <c r="DB40" s="6">
        <v>2029</v>
      </c>
      <c r="DC40" s="23"/>
      <c r="DD40" s="55">
        <v>89.18</v>
      </c>
      <c r="DH40" s="6">
        <v>2029</v>
      </c>
      <c r="DI40" s="21"/>
      <c r="DJ40" s="27"/>
      <c r="DK40" s="27"/>
      <c r="DL40" s="31"/>
      <c r="DP40" s="6">
        <v>2029</v>
      </c>
      <c r="DQ40" s="23"/>
      <c r="DR40" s="16">
        <v>1.0149999999999999</v>
      </c>
      <c r="DV40" s="6">
        <v>2029</v>
      </c>
      <c r="DW40" s="21"/>
      <c r="DX40" s="26">
        <v>1.333</v>
      </c>
      <c r="EB40" s="6">
        <v>2029</v>
      </c>
      <c r="EC40" s="23"/>
      <c r="ED40" s="31"/>
      <c r="EH40" s="6">
        <v>2029</v>
      </c>
      <c r="EI40" s="21"/>
      <c r="EJ40" s="49"/>
      <c r="EK40" s="37">
        <v>14186</v>
      </c>
      <c r="EO40" s="6">
        <v>2029</v>
      </c>
      <c r="EP40" s="23"/>
      <c r="EQ40" s="26">
        <v>0.46800000000000003</v>
      </c>
      <c r="EU40" s="6">
        <v>2029</v>
      </c>
      <c r="EV40" s="21"/>
      <c r="EW40" s="31"/>
      <c r="FA40" s="6">
        <v>2029</v>
      </c>
      <c r="FB40" s="23"/>
      <c r="FD40" s="26">
        <f t="shared" si="6"/>
        <v>1.0491789260700601</v>
      </c>
      <c r="FH40" s="6">
        <v>2029</v>
      </c>
      <c r="FI40" s="21"/>
      <c r="FJ40" s="26">
        <v>1.0580000000000001</v>
      </c>
      <c r="FN40" s="6">
        <v>2029</v>
      </c>
      <c r="FO40" s="23"/>
      <c r="FP40" s="31"/>
      <c r="FT40" s="6">
        <v>2029</v>
      </c>
      <c r="FU40" s="60"/>
      <c r="FV40" s="49">
        <v>11476</v>
      </c>
      <c r="FW40" s="59">
        <v>6723.41574803002</v>
      </c>
      <c r="GA40" s="72">
        <v>2029</v>
      </c>
      <c r="GB40" s="23"/>
      <c r="GC40" s="15">
        <v>0.58599999999999997</v>
      </c>
      <c r="GG40" s="6">
        <v>2029</v>
      </c>
      <c r="GH40" s="21"/>
      <c r="GI40" s="31"/>
    </row>
    <row r="41" spans="1:191" ht="21" x14ac:dyDescent="0.5">
      <c r="A41" s="6">
        <v>2030</v>
      </c>
      <c r="B41" s="17"/>
      <c r="C41" s="16">
        <v>1.01</v>
      </c>
      <c r="H41" s="6">
        <v>2030</v>
      </c>
      <c r="I41" s="21"/>
      <c r="J41" s="27"/>
      <c r="K41" s="26">
        <f>[1]СЧЁТ!BS34</f>
        <v>31.892819251833636</v>
      </c>
      <c r="O41" s="6">
        <v>2030</v>
      </c>
      <c r="P41" s="23"/>
      <c r="Q41" s="53">
        <v>1</v>
      </c>
      <c r="U41" s="6">
        <v>2030</v>
      </c>
      <c r="V41" s="21"/>
      <c r="W41" s="27"/>
      <c r="X41" s="26">
        <v>2.7240000000000002</v>
      </c>
      <c r="AB41" s="6">
        <v>2030</v>
      </c>
      <c r="AC41" s="23"/>
      <c r="AD41" s="31"/>
      <c r="AH41" s="6">
        <v>2030</v>
      </c>
      <c r="AI41" s="21"/>
      <c r="AJ41" s="27"/>
      <c r="AK41" s="31"/>
      <c r="AO41" s="6">
        <v>2030</v>
      </c>
      <c r="AP41" s="15"/>
      <c r="AQ41" s="15">
        <v>1.0089999999999999</v>
      </c>
      <c r="AU41" s="6">
        <v>2030</v>
      </c>
      <c r="AV41" s="21"/>
      <c r="AW41" s="26">
        <v>2.3490000000000002</v>
      </c>
      <c r="BA41" s="6">
        <v>2030</v>
      </c>
      <c r="BB41" s="23"/>
      <c r="BC41" s="15">
        <v>1.0169999999999999</v>
      </c>
      <c r="BG41" s="6">
        <v>2030</v>
      </c>
      <c r="BH41" s="21"/>
      <c r="BI41" s="36">
        <v>0.45</v>
      </c>
      <c r="BJ41" s="45">
        <v>4.45</v>
      </c>
      <c r="BN41" s="6">
        <v>2030</v>
      </c>
      <c r="BO41" s="53">
        <v>0.245</v>
      </c>
      <c r="BT41" s="6">
        <v>2030</v>
      </c>
      <c r="BU41" s="21"/>
      <c r="BV41" s="27"/>
      <c r="BW41" s="31"/>
      <c r="CA41" s="6">
        <v>2030</v>
      </c>
      <c r="CB41" s="23"/>
      <c r="CC41" s="26">
        <v>1.02</v>
      </c>
      <c r="CG41" s="6">
        <v>2030</v>
      </c>
      <c r="CH41" s="21"/>
      <c r="CI41" s="27"/>
      <c r="CJ41" s="26">
        <v>3.3889999999999998</v>
      </c>
      <c r="CN41" s="6">
        <v>2030</v>
      </c>
      <c r="CO41" s="56"/>
      <c r="CP41" s="56">
        <v>75.11</v>
      </c>
      <c r="CQ41" s="56"/>
      <c r="CR41" s="56">
        <v>1.67</v>
      </c>
      <c r="CV41" s="6">
        <v>2030</v>
      </c>
      <c r="CW41" s="60"/>
      <c r="CX41" s="59">
        <v>6725</v>
      </c>
      <c r="DB41" s="6">
        <v>2030</v>
      </c>
      <c r="DC41" s="23"/>
      <c r="DD41" s="55">
        <v>90.28</v>
      </c>
      <c r="DH41" s="6">
        <v>2030</v>
      </c>
      <c r="DI41" s="21"/>
      <c r="DJ41" s="27"/>
      <c r="DK41" s="27"/>
      <c r="DL41" s="31"/>
      <c r="DP41" s="6">
        <v>2030</v>
      </c>
      <c r="DQ41" s="23"/>
      <c r="DR41" s="16">
        <v>1.016</v>
      </c>
      <c r="DV41" s="6">
        <v>2030</v>
      </c>
      <c r="DW41" s="21"/>
      <c r="DX41" s="26">
        <v>1.3540000000000001</v>
      </c>
      <c r="EB41" s="6">
        <v>2030</v>
      </c>
      <c r="EC41" s="23"/>
      <c r="ED41" s="31"/>
      <c r="EH41" s="6">
        <v>2030</v>
      </c>
      <c r="EI41" s="21"/>
      <c r="EJ41" s="49"/>
      <c r="EK41" s="37">
        <v>14809</v>
      </c>
      <c r="EO41" s="6">
        <v>2030</v>
      </c>
      <c r="EP41" s="23"/>
      <c r="EQ41" s="26">
        <v>0.45400000000000001</v>
      </c>
      <c r="EU41" s="6">
        <v>2030</v>
      </c>
      <c r="EV41" s="21"/>
      <c r="EW41" s="31"/>
      <c r="FA41" s="6">
        <v>2030</v>
      </c>
      <c r="FB41" s="23"/>
      <c r="FD41" s="26">
        <f t="shared" si="6"/>
        <v>1.0493252482490421</v>
      </c>
      <c r="FH41" s="6">
        <v>2030</v>
      </c>
      <c r="FI41" s="21"/>
      <c r="FJ41" s="26">
        <v>1.1100000000000001</v>
      </c>
      <c r="FN41" s="6">
        <v>2030</v>
      </c>
      <c r="FO41" s="23"/>
      <c r="FP41" s="31"/>
      <c r="FT41" s="6">
        <v>2030</v>
      </c>
      <c r="FU41" s="60"/>
      <c r="FV41" s="49">
        <v>11980</v>
      </c>
      <c r="FW41" s="59">
        <v>6836.960134007385</v>
      </c>
      <c r="GA41" s="72">
        <v>2030</v>
      </c>
      <c r="GB41" s="23"/>
      <c r="GC41" s="15">
        <v>0.57099999999999995</v>
      </c>
      <c r="GG41" s="6">
        <v>2030</v>
      </c>
      <c r="GH41" s="21"/>
      <c r="GI41" s="31"/>
    </row>
    <row r="42" spans="1:191" ht="21" x14ac:dyDescent="0.5">
      <c r="A42" s="6">
        <v>2031</v>
      </c>
      <c r="B42" s="17"/>
      <c r="C42" s="16">
        <v>1.01</v>
      </c>
      <c r="H42" s="6">
        <v>2031</v>
      </c>
      <c r="I42" s="21"/>
      <c r="J42" s="27"/>
      <c r="K42" s="26">
        <f>[1]СЧЁТ!BS35</f>
        <v>32.799335877518232</v>
      </c>
      <c r="O42" s="6">
        <v>2031</v>
      </c>
      <c r="P42" s="23"/>
      <c r="Q42" s="53">
        <v>1</v>
      </c>
      <c r="U42" s="6">
        <v>2031</v>
      </c>
      <c r="V42" s="21"/>
      <c r="W42" s="27"/>
      <c r="X42" s="26">
        <v>2.7269999999999999</v>
      </c>
      <c r="AB42" s="6">
        <v>2031</v>
      </c>
      <c r="AC42" s="23"/>
      <c r="AD42" s="31"/>
      <c r="AH42" s="6">
        <v>2031</v>
      </c>
      <c r="AI42" s="21"/>
      <c r="AJ42" s="27"/>
      <c r="AK42" s="31"/>
      <c r="AO42" s="6">
        <v>2031</v>
      </c>
      <c r="AP42" s="15"/>
      <c r="AQ42" s="15">
        <v>1.0089999999999999</v>
      </c>
      <c r="AU42" s="6">
        <v>2031</v>
      </c>
      <c r="AV42" s="21"/>
      <c r="AW42" s="26">
        <v>2.37</v>
      </c>
      <c r="BA42" s="6">
        <v>2031</v>
      </c>
      <c r="BB42" s="23"/>
      <c r="BC42" s="15">
        <v>1.0169999999999999</v>
      </c>
      <c r="BG42" s="6">
        <v>2031</v>
      </c>
      <c r="BH42" s="21"/>
      <c r="BI42" s="36">
        <v>0.46</v>
      </c>
      <c r="BJ42" s="45">
        <v>4.53</v>
      </c>
      <c r="BN42" s="6">
        <v>2031</v>
      </c>
      <c r="BO42" s="53">
        <v>0.246</v>
      </c>
      <c r="BT42" s="6">
        <v>2031</v>
      </c>
      <c r="BU42" s="21"/>
      <c r="BV42" s="27"/>
      <c r="BW42" s="31"/>
      <c r="CA42" s="6">
        <v>2031</v>
      </c>
      <c r="CB42" s="23"/>
      <c r="CC42" s="26">
        <v>1.0189999999999999</v>
      </c>
      <c r="CG42" s="6">
        <v>2031</v>
      </c>
      <c r="CH42" s="21"/>
      <c r="CI42" s="27"/>
      <c r="CJ42" s="26">
        <v>3.4540000000000002</v>
      </c>
      <c r="CN42" s="6">
        <v>2031</v>
      </c>
      <c r="CO42" s="56"/>
      <c r="CP42" s="56">
        <v>75.349999999999994</v>
      </c>
      <c r="CQ42" s="56"/>
      <c r="CR42" s="56">
        <v>1.34</v>
      </c>
      <c r="CV42" s="6">
        <v>2031</v>
      </c>
      <c r="CW42" s="60"/>
      <c r="CX42" s="59">
        <v>6809</v>
      </c>
      <c r="DB42" s="6">
        <v>2031</v>
      </c>
      <c r="DC42" s="23"/>
      <c r="DD42" s="55">
        <v>91.4</v>
      </c>
      <c r="DH42" s="6">
        <v>2031</v>
      </c>
      <c r="DI42" s="21"/>
      <c r="DJ42" s="27"/>
      <c r="DK42" s="27"/>
      <c r="DL42" s="31"/>
      <c r="DP42" s="6">
        <v>2031</v>
      </c>
      <c r="DQ42" s="23"/>
      <c r="DR42" s="16">
        <v>1.016</v>
      </c>
      <c r="DV42" s="6">
        <v>2031</v>
      </c>
      <c r="DW42" s="21"/>
      <c r="DX42" s="26">
        <v>1.3759999999999999</v>
      </c>
      <c r="EB42" s="6">
        <v>2031</v>
      </c>
      <c r="EC42" s="23"/>
      <c r="ED42" s="31"/>
      <c r="EH42" s="6">
        <v>2031</v>
      </c>
      <c r="EI42" s="21"/>
      <c r="EJ42" s="49"/>
      <c r="EK42" s="37">
        <v>15458</v>
      </c>
      <c r="EO42" s="6">
        <v>2031</v>
      </c>
      <c r="EP42" s="23"/>
      <c r="EQ42" s="26">
        <v>0.44</v>
      </c>
      <c r="EU42" s="6">
        <v>2031</v>
      </c>
      <c r="EV42" s="21"/>
      <c r="EW42" s="31"/>
      <c r="FA42" s="6">
        <v>2031</v>
      </c>
      <c r="FB42" s="23"/>
      <c r="FD42" s="26">
        <f t="shared" si="6"/>
        <v>1.0494276737743293</v>
      </c>
      <c r="FH42" s="6">
        <v>2031</v>
      </c>
      <c r="FI42" s="21"/>
      <c r="FJ42" s="26">
        <v>1.165</v>
      </c>
      <c r="FN42" s="6">
        <v>2031</v>
      </c>
      <c r="FO42" s="23"/>
      <c r="FP42" s="31"/>
      <c r="FT42" s="6">
        <v>2031</v>
      </c>
      <c r="FU42" s="60"/>
      <c r="FV42" s="49">
        <v>12506</v>
      </c>
      <c r="FW42" s="59">
        <v>6952.8563297610699</v>
      </c>
      <c r="GA42" s="72">
        <v>2031</v>
      </c>
      <c r="GB42" s="23"/>
      <c r="GC42" s="15">
        <v>0.55600000000000005</v>
      </c>
      <c r="GG42" s="6">
        <v>2031</v>
      </c>
      <c r="GH42" s="21"/>
      <c r="GI42" s="31"/>
    </row>
    <row r="43" spans="1:191" ht="21" x14ac:dyDescent="0.5">
      <c r="A43" s="6">
        <v>2032</v>
      </c>
      <c r="B43" s="17"/>
      <c r="C43" s="16">
        <v>1.01</v>
      </c>
      <c r="H43" s="6">
        <v>2032</v>
      </c>
      <c r="I43" s="21"/>
      <c r="J43" s="27"/>
      <c r="K43" s="26">
        <f>[1]СЧЁТ!BS36</f>
        <v>33.720914625598823</v>
      </c>
      <c r="O43" s="6">
        <v>2032</v>
      </c>
      <c r="P43" s="23"/>
      <c r="Q43" s="53">
        <v>1</v>
      </c>
      <c r="U43" s="6">
        <v>2032</v>
      </c>
      <c r="V43" s="21"/>
      <c r="W43" s="27"/>
      <c r="X43" s="26">
        <v>2.7290000000000001</v>
      </c>
      <c r="AB43" s="6">
        <v>2032</v>
      </c>
      <c r="AC43" s="23"/>
      <c r="AD43" s="31"/>
      <c r="AH43" s="6">
        <v>2032</v>
      </c>
      <c r="AI43" s="21"/>
      <c r="AJ43" s="27"/>
      <c r="AK43" s="31"/>
      <c r="AO43" s="6">
        <v>2032</v>
      </c>
      <c r="AP43" s="15"/>
      <c r="AQ43" s="15">
        <v>1.0089999999999999</v>
      </c>
      <c r="AU43" s="6">
        <v>2032</v>
      </c>
      <c r="AV43" s="21"/>
      <c r="AW43" s="26">
        <v>2.3919999999999999</v>
      </c>
      <c r="BA43" s="6">
        <v>2032</v>
      </c>
      <c r="BB43" s="23"/>
      <c r="BC43" s="15">
        <v>1.016</v>
      </c>
      <c r="BG43" s="6">
        <v>2032</v>
      </c>
      <c r="BH43" s="21"/>
      <c r="BI43" s="36">
        <v>0.47</v>
      </c>
      <c r="BJ43" s="45">
        <v>4.5999999999999996</v>
      </c>
      <c r="BN43" s="6">
        <v>2032</v>
      </c>
      <c r="BO43" s="53">
        <v>0.247</v>
      </c>
      <c r="BT43" s="6">
        <v>2032</v>
      </c>
      <c r="BU43" s="21"/>
      <c r="BV43" s="27"/>
      <c r="BW43" s="31"/>
      <c r="CA43" s="6">
        <v>2032</v>
      </c>
      <c r="CB43" s="23"/>
      <c r="CC43" s="26">
        <v>1.0189999999999999</v>
      </c>
      <c r="CG43" s="6">
        <v>2032</v>
      </c>
      <c r="CH43" s="21"/>
      <c r="CI43" s="27"/>
      <c r="CJ43" s="26">
        <v>3.5190000000000001</v>
      </c>
      <c r="CN43" s="6">
        <v>2032</v>
      </c>
      <c r="CO43" s="56"/>
      <c r="CP43" s="56">
        <v>75.58</v>
      </c>
      <c r="CQ43" s="56"/>
      <c r="CR43" s="56">
        <v>1.01</v>
      </c>
      <c r="CV43" s="6">
        <v>2032</v>
      </c>
      <c r="CW43" s="60"/>
      <c r="CX43" s="59">
        <v>6893</v>
      </c>
      <c r="DB43" s="6">
        <v>2032</v>
      </c>
      <c r="DC43" s="23"/>
      <c r="DD43" s="55">
        <v>92.53</v>
      </c>
      <c r="DH43" s="6">
        <v>2032</v>
      </c>
      <c r="DI43" s="21"/>
      <c r="DJ43" s="27"/>
      <c r="DK43" s="27"/>
      <c r="DL43" s="31"/>
      <c r="DP43" s="6">
        <v>2032</v>
      </c>
      <c r="DQ43" s="23"/>
      <c r="DR43" s="16">
        <v>1.0169999999999999</v>
      </c>
      <c r="DV43" s="6">
        <v>2032</v>
      </c>
      <c r="DW43" s="21"/>
      <c r="DX43" s="26">
        <v>1.4</v>
      </c>
      <c r="EB43" s="6">
        <v>2032</v>
      </c>
      <c r="EC43" s="23"/>
      <c r="ED43" s="31"/>
      <c r="EH43" s="6">
        <v>2032</v>
      </c>
      <c r="EI43" s="21"/>
      <c r="EJ43" s="49"/>
      <c r="EK43" s="37">
        <v>16135</v>
      </c>
      <c r="EO43" s="6">
        <v>2032</v>
      </c>
      <c r="EP43" s="23"/>
      <c r="EQ43" s="26">
        <v>0.42699999999999999</v>
      </c>
      <c r="EU43" s="6">
        <v>2032</v>
      </c>
      <c r="EV43" s="21"/>
      <c r="EW43" s="31"/>
      <c r="FA43" s="6">
        <v>2032</v>
      </c>
      <c r="FB43" s="23"/>
      <c r="FD43" s="26">
        <f t="shared" si="6"/>
        <v>1.0494993716420304</v>
      </c>
      <c r="FH43" s="6">
        <v>2032</v>
      </c>
      <c r="FI43" s="21"/>
      <c r="FJ43" s="26">
        <v>1.222</v>
      </c>
      <c r="FN43" s="6">
        <v>2032</v>
      </c>
      <c r="FO43" s="23"/>
      <c r="FP43" s="31"/>
      <c r="FT43" s="6">
        <v>2032</v>
      </c>
      <c r="FU43" s="60"/>
      <c r="FV43" s="49">
        <v>13053</v>
      </c>
      <c r="FW43" s="59">
        <v>7071.0375344150143</v>
      </c>
      <c r="GA43" s="72">
        <v>2032</v>
      </c>
      <c r="GB43" s="23"/>
      <c r="GC43" s="15">
        <v>0.54200000000000004</v>
      </c>
      <c r="GG43" s="6">
        <v>2032</v>
      </c>
      <c r="GH43" s="21"/>
      <c r="GI43" s="31"/>
    </row>
    <row r="44" spans="1:191" ht="21" x14ac:dyDescent="0.5">
      <c r="A44" s="6">
        <v>2033</v>
      </c>
      <c r="B44" s="17"/>
      <c r="C44" s="16">
        <v>1.01</v>
      </c>
      <c r="H44" s="6">
        <v>2033</v>
      </c>
      <c r="I44" s="21"/>
      <c r="J44" s="27"/>
      <c r="K44" s="26">
        <f>[1]СЧЁТ!BS37</f>
        <v>34.657123436305199</v>
      </c>
      <c r="O44" s="6">
        <v>2033</v>
      </c>
      <c r="P44" s="23"/>
      <c r="Q44" s="53">
        <v>1</v>
      </c>
      <c r="U44" s="6">
        <v>2033</v>
      </c>
      <c r="V44" s="21"/>
      <c r="W44" s="27"/>
      <c r="X44" s="26">
        <v>2.7309999999999999</v>
      </c>
      <c r="AB44" s="6">
        <v>2033</v>
      </c>
      <c r="AC44" s="23"/>
      <c r="AD44" s="31"/>
      <c r="AH44" s="6">
        <v>2033</v>
      </c>
      <c r="AI44" s="21"/>
      <c r="AJ44" s="27"/>
      <c r="AK44" s="31"/>
      <c r="AO44" s="6">
        <v>2033</v>
      </c>
      <c r="AP44" s="15"/>
      <c r="AQ44" s="15">
        <v>1.0089999999999999</v>
      </c>
      <c r="AU44" s="6">
        <v>2033</v>
      </c>
      <c r="AV44" s="21"/>
      <c r="AW44" s="26">
        <v>2.4140000000000001</v>
      </c>
      <c r="BA44" s="6">
        <v>2033</v>
      </c>
      <c r="BB44" s="23"/>
      <c r="BC44" s="15">
        <v>1.016</v>
      </c>
      <c r="BG44" s="6">
        <v>2033</v>
      </c>
      <c r="BH44" s="21"/>
      <c r="BI44" s="36">
        <v>0.48</v>
      </c>
      <c r="BJ44" s="45">
        <v>4.67</v>
      </c>
      <c r="BN44" s="6">
        <v>2033</v>
      </c>
      <c r="BO44" s="53">
        <v>0.248</v>
      </c>
      <c r="BT44" s="6">
        <v>2033</v>
      </c>
      <c r="BU44" s="21"/>
      <c r="BV44" s="27"/>
      <c r="BW44" s="31"/>
      <c r="CA44" s="6">
        <v>2033</v>
      </c>
      <c r="CB44" s="23"/>
      <c r="CC44" s="26">
        <v>1.018</v>
      </c>
      <c r="CG44" s="6">
        <v>2033</v>
      </c>
      <c r="CH44" s="21"/>
      <c r="CI44" s="27"/>
      <c r="CJ44" s="26">
        <v>3.5830000000000002</v>
      </c>
      <c r="CN44" s="6">
        <v>2033</v>
      </c>
      <c r="CO44" s="56"/>
      <c r="CP44" s="56">
        <v>75.81</v>
      </c>
      <c r="CQ44" s="56"/>
      <c r="CR44" s="56">
        <v>0.67</v>
      </c>
      <c r="CV44" s="6">
        <v>2033</v>
      </c>
      <c r="CW44" s="60"/>
      <c r="CX44" s="59">
        <v>6977</v>
      </c>
      <c r="DB44" s="6">
        <v>2033</v>
      </c>
      <c r="DC44" s="23"/>
      <c r="DD44" s="55">
        <v>93.68</v>
      </c>
      <c r="DH44" s="6">
        <v>2033</v>
      </c>
      <c r="DI44" s="21"/>
      <c r="DJ44" s="27"/>
      <c r="DK44" s="27"/>
      <c r="DL44" s="31"/>
      <c r="DP44" s="6">
        <v>2033</v>
      </c>
      <c r="DQ44" s="23"/>
      <c r="DR44" s="16">
        <v>1.018</v>
      </c>
      <c r="DV44" s="6">
        <v>2033</v>
      </c>
      <c r="DW44" s="21"/>
      <c r="DX44" s="26">
        <v>1.4239999999999999</v>
      </c>
      <c r="EB44" s="6">
        <v>2033</v>
      </c>
      <c r="EC44" s="23"/>
      <c r="ED44" s="31"/>
      <c r="EH44" s="6">
        <v>2033</v>
      </c>
      <c r="EI44" s="21"/>
      <c r="EJ44" s="49"/>
      <c r="EK44" s="37">
        <v>16838</v>
      </c>
      <c r="EO44" s="6">
        <v>2033</v>
      </c>
      <c r="EP44" s="23"/>
      <c r="EQ44" s="26">
        <v>0.41399999999999998</v>
      </c>
      <c r="EU44" s="6">
        <v>2033</v>
      </c>
      <c r="EV44" s="21"/>
      <c r="EW44" s="31"/>
      <c r="FA44" s="6">
        <v>2033</v>
      </c>
      <c r="FB44" s="23"/>
      <c r="FD44" s="26">
        <f t="shared" si="6"/>
        <v>1.0495495601494211</v>
      </c>
      <c r="FH44" s="6">
        <v>2033</v>
      </c>
      <c r="FI44" s="21"/>
      <c r="FJ44" s="26">
        <v>1.2829999999999999</v>
      </c>
      <c r="FN44" s="6">
        <v>2033</v>
      </c>
      <c r="FO44" s="23"/>
      <c r="FP44" s="31"/>
      <c r="FT44" s="6">
        <v>2033</v>
      </c>
      <c r="FU44" s="60"/>
      <c r="FV44" s="49">
        <v>13622</v>
      </c>
      <c r="FW44" s="59">
        <v>7191.4338763837186</v>
      </c>
      <c r="GA44" s="72">
        <v>2033</v>
      </c>
      <c r="GB44" s="23"/>
      <c r="GC44" s="15">
        <v>0.52800000000000002</v>
      </c>
      <c r="GG44" s="6">
        <v>2033</v>
      </c>
      <c r="GH44" s="21"/>
      <c r="GI44" s="31"/>
    </row>
    <row r="45" spans="1:191" ht="21" x14ac:dyDescent="0.5">
      <c r="A45" s="6">
        <v>2034</v>
      </c>
      <c r="B45" s="17"/>
      <c r="C45" s="16">
        <v>1.01</v>
      </c>
      <c r="H45" s="6">
        <v>2034</v>
      </c>
      <c r="I45" s="21"/>
      <c r="J45" s="27"/>
      <c r="K45" s="26">
        <f>[1]СЧЁТ!BS38</f>
        <v>35.60749426283067</v>
      </c>
      <c r="O45" s="6">
        <v>2034</v>
      </c>
      <c r="P45" s="23"/>
      <c r="Q45" s="53">
        <v>1</v>
      </c>
      <c r="U45" s="6">
        <v>2034</v>
      </c>
      <c r="V45" s="21"/>
      <c r="W45" s="27"/>
      <c r="X45" s="26">
        <v>2.7330000000000001</v>
      </c>
      <c r="AB45" s="6">
        <v>2034</v>
      </c>
      <c r="AC45" s="23"/>
      <c r="AD45" s="31"/>
      <c r="AH45" s="6">
        <v>2034</v>
      </c>
      <c r="AI45" s="21"/>
      <c r="AJ45" s="27"/>
      <c r="AK45" s="31"/>
      <c r="AO45" s="6">
        <v>2034</v>
      </c>
      <c r="AP45" s="15"/>
      <c r="AQ45" s="15">
        <v>1.0089999999999999</v>
      </c>
      <c r="AU45" s="6">
        <v>2034</v>
      </c>
      <c r="AV45" s="21"/>
      <c r="AW45" s="26">
        <v>2.4369999999999998</v>
      </c>
      <c r="BA45" s="6">
        <v>2034</v>
      </c>
      <c r="BB45" s="23"/>
      <c r="BC45" s="15">
        <v>1.016</v>
      </c>
      <c r="BG45" s="6">
        <v>2034</v>
      </c>
      <c r="BH45" s="21"/>
      <c r="BI45" s="36">
        <v>0.49</v>
      </c>
      <c r="BJ45" s="45">
        <v>4.75</v>
      </c>
      <c r="BN45" s="6">
        <v>2034</v>
      </c>
      <c r="BO45" s="53">
        <v>0.249</v>
      </c>
      <c r="BT45" s="6">
        <v>2034</v>
      </c>
      <c r="BU45" s="21"/>
      <c r="BV45" s="27"/>
      <c r="BW45" s="31"/>
      <c r="CA45" s="6">
        <v>2034</v>
      </c>
      <c r="CB45" s="23"/>
      <c r="CC45" s="26">
        <v>1.018</v>
      </c>
      <c r="CG45" s="6">
        <v>2034</v>
      </c>
      <c r="CH45" s="21"/>
      <c r="CI45" s="27"/>
      <c r="CJ45" s="26">
        <v>3.6480000000000001</v>
      </c>
      <c r="CN45" s="6">
        <v>2034</v>
      </c>
      <c r="CO45" s="56"/>
      <c r="CP45" s="56">
        <v>76.05</v>
      </c>
      <c r="CQ45" s="56"/>
      <c r="CR45" s="56">
        <v>0.35</v>
      </c>
      <c r="CV45" s="6">
        <v>2034</v>
      </c>
      <c r="CW45" s="60"/>
      <c r="CX45" s="59">
        <v>7062</v>
      </c>
      <c r="DB45" s="6">
        <v>2034</v>
      </c>
      <c r="DC45" s="23"/>
      <c r="DD45" s="55">
        <v>94.83</v>
      </c>
      <c r="DH45" s="6">
        <v>2034</v>
      </c>
      <c r="DI45" s="21"/>
      <c r="DJ45" s="27"/>
      <c r="DK45" s="27"/>
      <c r="DL45" s="31"/>
      <c r="DP45" s="6">
        <v>2034</v>
      </c>
      <c r="DQ45" s="23"/>
      <c r="DR45" s="16">
        <v>1.018</v>
      </c>
      <c r="DV45" s="6">
        <v>2034</v>
      </c>
      <c r="DW45" s="21"/>
      <c r="DX45" s="26">
        <v>1.45</v>
      </c>
      <c r="EB45" s="6">
        <v>2034</v>
      </c>
      <c r="EC45" s="23"/>
      <c r="ED45" s="31"/>
      <c r="EH45" s="6">
        <v>2034</v>
      </c>
      <c r="EI45" s="21"/>
      <c r="EJ45" s="49"/>
      <c r="EK45" s="37">
        <v>17570</v>
      </c>
      <c r="EO45" s="6">
        <v>2034</v>
      </c>
      <c r="EP45" s="23"/>
      <c r="EQ45" s="26">
        <v>0.40200000000000002</v>
      </c>
      <c r="EU45" s="6">
        <v>2034</v>
      </c>
      <c r="EV45" s="21"/>
      <c r="EW45" s="31"/>
      <c r="FA45" s="6">
        <v>2034</v>
      </c>
      <c r="FB45" s="23"/>
      <c r="FD45" s="26">
        <f t="shared" si="6"/>
        <v>1.0495846921045946</v>
      </c>
      <c r="FH45" s="6">
        <v>2034</v>
      </c>
      <c r="FI45" s="21"/>
      <c r="FJ45" s="26">
        <v>1.347</v>
      </c>
      <c r="FN45" s="6">
        <v>2034</v>
      </c>
      <c r="FO45" s="23"/>
      <c r="FP45" s="31"/>
      <c r="FT45" s="6">
        <v>2034</v>
      </c>
      <c r="FU45" s="60"/>
      <c r="FV45" s="49">
        <v>14214</v>
      </c>
      <c r="FW45" s="59">
        <v>7313.9722543336802</v>
      </c>
      <c r="GA45" s="72">
        <v>2034</v>
      </c>
      <c r="GB45" s="23"/>
      <c r="GC45" s="15">
        <v>0.51500000000000001</v>
      </c>
      <c r="GG45" s="6">
        <v>2034</v>
      </c>
      <c r="GH45" s="21"/>
      <c r="GI45" s="31"/>
    </row>
    <row r="46" spans="1:191" ht="21" x14ac:dyDescent="0.5">
      <c r="A46" s="7">
        <v>2035</v>
      </c>
      <c r="B46" s="18"/>
      <c r="C46" s="19">
        <v>1.01</v>
      </c>
      <c r="H46" s="7">
        <v>2035</v>
      </c>
      <c r="I46" s="22"/>
      <c r="J46" s="28"/>
      <c r="K46" s="29">
        <f>[1]СЧЁТ!BS39</f>
        <v>36.57152283784702</v>
      </c>
      <c r="O46" s="7">
        <v>2035</v>
      </c>
      <c r="P46" s="24"/>
      <c r="Q46" s="53">
        <v>1</v>
      </c>
      <c r="U46" s="7">
        <v>2035</v>
      </c>
      <c r="V46" s="22"/>
      <c r="W46" s="28"/>
      <c r="X46" s="29">
        <v>2.734</v>
      </c>
      <c r="AB46" s="7">
        <v>2035</v>
      </c>
      <c r="AC46" s="24"/>
      <c r="AD46" s="32"/>
      <c r="AH46" s="7">
        <v>2035</v>
      </c>
      <c r="AI46" s="22"/>
      <c r="AJ46" s="28"/>
      <c r="AK46" s="32"/>
      <c r="AO46" s="7">
        <v>2035</v>
      </c>
      <c r="AP46" s="41"/>
      <c r="AQ46" s="42">
        <v>1.01</v>
      </c>
      <c r="AU46" s="7">
        <v>2035</v>
      </c>
      <c r="AV46" s="22"/>
      <c r="AW46" s="29">
        <v>2.46</v>
      </c>
      <c r="BA46" s="7">
        <v>2035</v>
      </c>
      <c r="BB46" s="24"/>
      <c r="BC46" s="42">
        <v>1.016</v>
      </c>
      <c r="BG46" s="7">
        <v>2035</v>
      </c>
      <c r="BH46" s="22"/>
      <c r="BI46" s="46">
        <v>0.5</v>
      </c>
      <c r="BJ46" s="47">
        <v>4.83</v>
      </c>
      <c r="BN46" s="7">
        <v>2035</v>
      </c>
      <c r="BO46" s="53">
        <v>0.25</v>
      </c>
      <c r="BT46" s="7">
        <v>2035</v>
      </c>
      <c r="BU46" s="22"/>
      <c r="BV46" s="28"/>
      <c r="BW46" s="32"/>
      <c r="CA46" s="7">
        <v>2035</v>
      </c>
      <c r="CB46" s="24"/>
      <c r="CC46" s="29">
        <v>1.018</v>
      </c>
      <c r="CG46" s="7">
        <v>2035</v>
      </c>
      <c r="CH46" s="22"/>
      <c r="CI46" s="28"/>
      <c r="CJ46" s="29">
        <v>3.7130000000000001</v>
      </c>
      <c r="CN46" s="7">
        <v>2035</v>
      </c>
      <c r="CO46" s="56"/>
      <c r="CP46" s="56">
        <v>76.28</v>
      </c>
      <c r="CQ46" s="56"/>
      <c r="CR46" s="56">
        <v>0.02</v>
      </c>
      <c r="CV46" s="7">
        <v>2035</v>
      </c>
      <c r="CW46" s="61"/>
      <c r="CX46" s="62">
        <v>7147</v>
      </c>
      <c r="DB46" s="7">
        <v>2035</v>
      </c>
      <c r="DC46" s="24"/>
      <c r="DD46" s="55">
        <v>95.99</v>
      </c>
      <c r="DH46" s="7">
        <v>2035</v>
      </c>
      <c r="DI46" s="22"/>
      <c r="DJ46" s="28"/>
      <c r="DK46" s="28"/>
      <c r="DL46" s="32"/>
      <c r="DP46" s="7">
        <v>2035</v>
      </c>
      <c r="DQ46" s="24"/>
      <c r="DR46" s="19">
        <v>1.0189999999999999</v>
      </c>
      <c r="DV46" s="7">
        <v>2035</v>
      </c>
      <c r="DW46" s="22"/>
      <c r="DX46" s="29">
        <v>1.4770000000000001</v>
      </c>
      <c r="EB46" s="7">
        <v>2035</v>
      </c>
      <c r="EC46" s="24"/>
      <c r="ED46" s="32"/>
      <c r="EH46" s="6">
        <v>2035</v>
      </c>
      <c r="EI46" s="22"/>
      <c r="EJ46" s="66"/>
      <c r="EK46" s="37">
        <v>18330</v>
      </c>
      <c r="EO46" s="7">
        <v>2035</v>
      </c>
      <c r="EP46" s="24"/>
      <c r="EQ46" s="29">
        <v>0.39</v>
      </c>
      <c r="EU46" s="7">
        <v>2035</v>
      </c>
      <c r="EV46" s="22"/>
      <c r="EW46" s="32"/>
      <c r="FA46" s="7">
        <v>2035</v>
      </c>
      <c r="FB46" s="24"/>
      <c r="FC46" s="69"/>
      <c r="FD46" s="29">
        <f t="shared" si="6"/>
        <v>1.0496092844732161</v>
      </c>
      <c r="FH46" s="7">
        <v>2035</v>
      </c>
      <c r="FI46" s="22"/>
      <c r="FJ46" s="29">
        <v>1.413</v>
      </c>
      <c r="FN46" s="7">
        <v>2035</v>
      </c>
      <c r="FO46" s="24"/>
      <c r="FP46" s="32"/>
      <c r="FT46" s="7">
        <v>2035</v>
      </c>
      <c r="FU46" s="61"/>
      <c r="FV46" s="62">
        <v>14829</v>
      </c>
      <c r="FW46" s="62">
        <v>7438.5761977500297</v>
      </c>
      <c r="GA46" s="73">
        <v>2035</v>
      </c>
      <c r="GB46" s="24"/>
      <c r="GC46" s="42">
        <v>0.502</v>
      </c>
      <c r="GG46" s="7">
        <v>2035</v>
      </c>
      <c r="GH46" s="22"/>
      <c r="GI46" s="32"/>
    </row>
    <row r="47" spans="1:191" ht="18.5" x14ac:dyDescent="0.45">
      <c r="CX47" s="5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Daria Kapanadze</dc:creator>
  <cp:lastModifiedBy>Станислав Спиркин</cp:lastModifiedBy>
  <dcterms:created xsi:type="dcterms:W3CDTF">2021-05-12T15:12:07Z</dcterms:created>
  <dcterms:modified xsi:type="dcterms:W3CDTF">2021-05-21T17:31:08Z</dcterms:modified>
</cp:coreProperties>
</file>