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89F798DF-9EA3-4A80-8169-58A2BF9CC6AE}" xr6:coauthVersionLast="34" xr6:coauthVersionMax="34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N515" i="15" l="1"/>
  <c r="M515" i="15"/>
  <c r="L515" i="15"/>
  <c r="K515" i="15"/>
  <c r="J515" i="15"/>
  <c r="I515" i="15"/>
  <c r="H515" i="15"/>
  <c r="G515" i="15"/>
  <c r="F515" i="15"/>
  <c r="E515" i="15"/>
  <c r="D515" i="15"/>
  <c r="C515" i="15"/>
  <c r="N514" i="15"/>
  <c r="M514" i="15"/>
  <c r="L514" i="15"/>
  <c r="K514" i="15"/>
  <c r="J514" i="15"/>
  <c r="I514" i="15"/>
  <c r="H514" i="15"/>
  <c r="G514" i="15"/>
  <c r="F514" i="15"/>
  <c r="E514" i="15"/>
  <c r="D514" i="15"/>
  <c r="C514" i="15"/>
  <c r="O514" i="15" s="1"/>
  <c r="I507" i="15"/>
  <c r="I509" i="15" s="1"/>
  <c r="I513" i="15" s="1"/>
  <c r="C507" i="15"/>
  <c r="C509" i="15" s="1"/>
  <c r="N500" i="15"/>
  <c r="M500" i="15"/>
  <c r="L500" i="15"/>
  <c r="K500" i="15"/>
  <c r="J500" i="15"/>
  <c r="I500" i="15"/>
  <c r="H500" i="15"/>
  <c r="G500" i="15"/>
  <c r="F500" i="15"/>
  <c r="E500" i="15"/>
  <c r="D500" i="15"/>
  <c r="C500" i="15"/>
  <c r="O500" i="15"/>
  <c r="N499" i="15"/>
  <c r="M499" i="15"/>
  <c r="L499" i="15"/>
  <c r="K499" i="15"/>
  <c r="J499" i="15"/>
  <c r="I499" i="15"/>
  <c r="H499" i="15"/>
  <c r="G499" i="15"/>
  <c r="F499" i="15"/>
  <c r="E499" i="15"/>
  <c r="D499" i="15"/>
  <c r="C499" i="15"/>
  <c r="I498" i="15"/>
  <c r="C498" i="15"/>
  <c r="O483" i="15"/>
  <c r="O498" i="15"/>
  <c r="O494" i="15"/>
  <c r="C513" i="15" l="1"/>
  <c r="O509" i="15"/>
  <c r="O513" i="15" s="1"/>
  <c r="O515" i="15" s="1"/>
  <c r="C418" i="15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M50" i="15"/>
  <c r="G50" i="15"/>
  <c r="N50" i="15"/>
  <c r="L50" i="15"/>
  <c r="K50" i="15"/>
  <c r="O47" i="15"/>
  <c r="O36" i="15"/>
  <c r="C492" i="15" l="1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479" i="15" l="1"/>
  <c r="C483" i="15"/>
  <c r="I483" i="15"/>
  <c r="F483" i="15"/>
  <c r="L483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E469" i="15"/>
  <c r="O401" i="15"/>
  <c r="O404" i="15" s="1"/>
  <c r="O406" i="15" s="1"/>
  <c r="J436" i="15"/>
  <c r="I436" i="15"/>
  <c r="K436" i="15"/>
  <c r="H436" i="15"/>
  <c r="G436" i="15"/>
  <c r="F436" i="15"/>
  <c r="O485" i="15"/>
  <c r="O470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K484" i="15" l="1"/>
  <c r="J484" i="15"/>
  <c r="I484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M484" i="15"/>
  <c r="L484" i="15"/>
  <c r="N484" i="15"/>
  <c r="C404" i="15"/>
  <c r="I404" i="15"/>
  <c r="N485" i="15"/>
  <c r="F485" i="15"/>
  <c r="L485" i="15"/>
  <c r="D485" i="15"/>
  <c r="K485" i="15"/>
  <c r="M485" i="15"/>
  <c r="E485" i="15"/>
  <c r="H485" i="15"/>
  <c r="C485" i="15"/>
  <c r="J485" i="15"/>
  <c r="I485" i="15"/>
  <c r="G485" i="15"/>
  <c r="O469" i="15"/>
  <c r="O49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F453" i="15" l="1"/>
  <c r="H453" i="15"/>
  <c r="G453" i="15"/>
  <c r="F484" i="15"/>
  <c r="G484" i="15"/>
  <c r="H484" i="15"/>
  <c r="J453" i="15"/>
  <c r="K453" i="15"/>
  <c r="I453" i="15"/>
  <c r="L453" i="15"/>
  <c r="N453" i="15"/>
  <c r="M453" i="15"/>
  <c r="D484" i="15"/>
  <c r="E484" i="15"/>
  <c r="C484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G172" i="15"/>
  <c r="F172" i="15"/>
  <c r="O171" i="15"/>
  <c r="G124" i="15"/>
  <c r="G139" i="15" s="1"/>
  <c r="O203" i="15"/>
  <c r="K155" i="15"/>
  <c r="C155" i="15"/>
  <c r="J155" i="15"/>
  <c r="N155" i="15"/>
  <c r="D155" i="15"/>
  <c r="G155" i="15"/>
  <c r="E155" i="15"/>
  <c r="L155" i="15"/>
  <c r="M155" i="15"/>
  <c r="E124" i="15"/>
  <c r="E139" i="15" s="1"/>
  <c r="D124" i="15"/>
  <c r="D139" i="15" s="1"/>
  <c r="C124" i="15"/>
  <c r="C139" i="15" s="1"/>
  <c r="H124" i="15"/>
  <c r="H139" i="15" s="1"/>
  <c r="D172" i="15" l="1"/>
  <c r="O484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300" i="15" l="1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<sst xmlns="http://schemas.openxmlformats.org/spreadsheetml/2006/main" count="692" uniqueCount="200">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</sst>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15"/>
  <sheetViews>
    <sheetView showGridLines="0" topLeftCell="A482" zoomScale="84" zoomScaleNormal="84" workbookViewId="0">
      <selection activeCell="A502" sqref="A502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3">
        <v>100</v>
      </c>
      <c r="D25" s="103"/>
      <c r="E25" s="104"/>
      <c r="F25" s="103">
        <v>100</v>
      </c>
      <c r="G25" s="103"/>
      <c r="H25" s="104"/>
      <c r="I25" s="105">
        <v>100</v>
      </c>
      <c r="J25" s="103"/>
      <c r="K25" s="104"/>
      <c r="L25" s="103">
        <v>100</v>
      </c>
      <c r="M25" s="103"/>
      <c r="N25" s="10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6">
        <f>SUMIF($C$21:$N$21,C21,$C$31:$N$31)</f>
        <v>2000</v>
      </c>
      <c r="D34" s="106"/>
      <c r="E34" s="107"/>
      <c r="F34" s="106">
        <f>SUMIF($C$21:$N$21,F21,$C$31:$N$31)</f>
        <v>2000</v>
      </c>
      <c r="G34" s="106"/>
      <c r="H34" s="107"/>
      <c r="I34" s="106">
        <f>SUMIF($C$21:$N$21,I21,$C$31:$N$31)</f>
        <v>2000</v>
      </c>
      <c r="J34" s="106"/>
      <c r="K34" s="107"/>
      <c r="L34" s="106">
        <f>SUMIF($C$21:$N$21,L21,$C$31:$N$31)</f>
        <v>2000</v>
      </c>
      <c r="M34" s="106"/>
      <c r="N34" s="10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9">
        <f>MIN(C34, C25)</f>
        <v>100</v>
      </c>
      <c r="D35" s="100"/>
      <c r="E35" s="101"/>
      <c r="F35" s="99">
        <f>MIN(F34, F25)</f>
        <v>100</v>
      </c>
      <c r="G35" s="100"/>
      <c r="H35" s="101"/>
      <c r="I35" s="99">
        <f>MIN(I34, I25)</f>
        <v>100</v>
      </c>
      <c r="J35" s="100"/>
      <c r="K35" s="101"/>
      <c r="L35" s="102">
        <f>MIN(L34, L25)</f>
        <v>100</v>
      </c>
      <c r="M35" s="100"/>
      <c r="N35" s="10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0">
        <v>1</v>
      </c>
      <c r="D53" s="90"/>
      <c r="E53" s="89"/>
      <c r="H53" s="40"/>
      <c r="N53" s="40"/>
    </row>
    <row r="54" spans="1:15" x14ac:dyDescent="0.3">
      <c r="A54" s="43" t="s">
        <v>62</v>
      </c>
      <c r="C54" s="90" t="s">
        <v>70</v>
      </c>
      <c r="D54" s="90"/>
      <c r="E54" s="89"/>
      <c r="H54" s="40"/>
      <c r="N54" s="40"/>
    </row>
    <row r="55" spans="1:15" x14ac:dyDescent="0.3">
      <c r="A55" s="43" t="s">
        <v>63</v>
      </c>
      <c r="C55" s="90">
        <v>1</v>
      </c>
      <c r="D55" s="90"/>
      <c r="E55" s="89"/>
      <c r="H55" s="40"/>
      <c r="N55" s="40"/>
    </row>
    <row r="56" spans="1:15" x14ac:dyDescent="0.3">
      <c r="A56" s="43" t="s">
        <v>64</v>
      </c>
      <c r="C56" s="88">
        <v>0</v>
      </c>
      <c r="D56" s="88"/>
      <c r="E56" s="89"/>
      <c r="H56" s="40"/>
      <c r="N56" s="40"/>
    </row>
    <row r="57" spans="1:15" x14ac:dyDescent="0.3">
      <c r="A57" s="44" t="s">
        <v>65</v>
      </c>
      <c r="C57" s="88">
        <f>MAX(0, SUM(C$50:E$50)-C56)</f>
        <v>100</v>
      </c>
      <c r="D57" s="88"/>
      <c r="E57" s="89"/>
      <c r="H57" s="40"/>
      <c r="N57" s="40"/>
    </row>
    <row r="58" spans="1:15" x14ac:dyDescent="0.3">
      <c r="A58" s="43" t="s">
        <v>0</v>
      </c>
      <c r="C58" s="88">
        <v>10</v>
      </c>
      <c r="D58" s="88"/>
      <c r="E58" s="89"/>
      <c r="H58" s="40"/>
      <c r="N58" s="40"/>
    </row>
    <row r="59" spans="1:15" x14ac:dyDescent="0.3">
      <c r="A59" s="44" t="s">
        <v>66</v>
      </c>
      <c r="C59" s="88">
        <f>IF(C58="Unlimited", C57, MIN(C57, C58))</f>
        <v>10</v>
      </c>
      <c r="D59" s="88"/>
      <c r="E59" s="89"/>
      <c r="H59" s="40"/>
      <c r="N59" s="40"/>
    </row>
    <row r="60" spans="1:15" x14ac:dyDescent="0.3">
      <c r="A60" s="43" t="s">
        <v>71</v>
      </c>
      <c r="C60" s="91">
        <v>1</v>
      </c>
      <c r="D60" s="91"/>
      <c r="E60" s="92"/>
      <c r="H60" s="40"/>
      <c r="N60" s="40"/>
    </row>
    <row r="61" spans="1:15" ht="28.8" x14ac:dyDescent="0.3">
      <c r="A61" s="44" t="s">
        <v>72</v>
      </c>
      <c r="C61" s="88">
        <f>C60*C59</f>
        <v>10</v>
      </c>
      <c r="D61" s="88"/>
      <c r="E61" s="89"/>
      <c r="H61" s="40"/>
      <c r="N61" s="40"/>
    </row>
    <row r="62" spans="1:15" x14ac:dyDescent="0.3">
      <c r="A62" s="43" t="s">
        <v>3</v>
      </c>
      <c r="C62" s="98"/>
      <c r="D62" s="98"/>
      <c r="E62" s="108"/>
      <c r="H62" s="40"/>
      <c r="N62" s="40"/>
    </row>
    <row r="63" spans="1:15" x14ac:dyDescent="0.3">
      <c r="A63" s="43" t="s">
        <v>67</v>
      </c>
      <c r="C63" s="98"/>
      <c r="D63" s="98"/>
      <c r="E63" s="108"/>
      <c r="H63" s="40"/>
      <c r="N63" s="40"/>
    </row>
    <row r="64" spans="1:15" ht="28.8" x14ac:dyDescent="0.3">
      <c r="A64" s="45" t="s">
        <v>68</v>
      </c>
      <c r="C64" s="88">
        <f>MIN(C61,IF(OR(C63="Unlimited",C63=""),10^18,C63))</f>
        <v>10</v>
      </c>
      <c r="D64" s="88"/>
      <c r="E64" s="89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0">
        <v>1</v>
      </c>
      <c r="D68" s="90"/>
      <c r="E68" s="88"/>
      <c r="F68" s="13"/>
      <c r="H68" s="40"/>
      <c r="N68" s="40"/>
    </row>
    <row r="69" spans="1:15" x14ac:dyDescent="0.3">
      <c r="A69" s="43" t="s">
        <v>62</v>
      </c>
      <c r="C69" s="90" t="s">
        <v>83</v>
      </c>
      <c r="D69" s="90"/>
      <c r="E69" s="88"/>
      <c r="F69" s="13"/>
      <c r="H69" s="40"/>
      <c r="N69" s="40"/>
    </row>
    <row r="70" spans="1:15" x14ac:dyDescent="0.3">
      <c r="A70" s="43" t="s">
        <v>63</v>
      </c>
      <c r="C70" s="90">
        <v>1</v>
      </c>
      <c r="D70" s="90"/>
      <c r="E70" s="88"/>
      <c r="F70" s="13"/>
      <c r="H70" s="40"/>
      <c r="N70" s="40"/>
    </row>
    <row r="71" spans="1:15" x14ac:dyDescent="0.3">
      <c r="A71" s="43" t="s">
        <v>64</v>
      </c>
      <c r="C71" s="88">
        <v>0</v>
      </c>
      <c r="D71" s="88"/>
      <c r="E71" s="88"/>
      <c r="F71" s="13"/>
      <c r="H71" s="40"/>
      <c r="N71" s="40"/>
    </row>
    <row r="72" spans="1:15" x14ac:dyDescent="0.3">
      <c r="A72" s="44" t="s">
        <v>65</v>
      </c>
      <c r="C72" s="88">
        <f>MAX(0, SUM(C$50:H$50)-C71)</f>
        <v>200</v>
      </c>
      <c r="D72" s="88"/>
      <c r="E72" s="88"/>
      <c r="F72" s="13"/>
      <c r="H72" s="40"/>
      <c r="N72" s="40"/>
    </row>
    <row r="73" spans="1:15" x14ac:dyDescent="0.3">
      <c r="A73" s="43" t="s">
        <v>0</v>
      </c>
      <c r="C73" s="88">
        <v>10</v>
      </c>
      <c r="D73" s="88"/>
      <c r="E73" s="88"/>
      <c r="F73" s="13"/>
      <c r="H73" s="40"/>
      <c r="N73" s="40"/>
    </row>
    <row r="74" spans="1:15" x14ac:dyDescent="0.3">
      <c r="A74" s="44" t="s">
        <v>66</v>
      </c>
      <c r="C74" s="88">
        <f>IF(C73="Unlimited", C72, MIN(C72, C73))</f>
        <v>10</v>
      </c>
      <c r="D74" s="88"/>
      <c r="E74" s="88"/>
      <c r="F74" s="13"/>
      <c r="H74" s="40"/>
      <c r="N74" s="40"/>
    </row>
    <row r="75" spans="1:15" x14ac:dyDescent="0.3">
      <c r="A75" s="43" t="s">
        <v>71</v>
      </c>
      <c r="C75" s="91">
        <v>1</v>
      </c>
      <c r="D75" s="91"/>
      <c r="E75" s="91"/>
      <c r="F75" s="13"/>
      <c r="H75" s="40"/>
      <c r="N75" s="40"/>
    </row>
    <row r="76" spans="1:15" ht="28.8" x14ac:dyDescent="0.3">
      <c r="A76" s="44" t="s">
        <v>72</v>
      </c>
      <c r="C76" s="88">
        <f>C75*C74</f>
        <v>10</v>
      </c>
      <c r="D76" s="88"/>
      <c r="E76" s="88"/>
      <c r="F76" s="13"/>
      <c r="H76" s="40"/>
      <c r="N76" s="40"/>
    </row>
    <row r="77" spans="1:15" x14ac:dyDescent="0.3">
      <c r="A77" s="43" t="s">
        <v>3</v>
      </c>
      <c r="C77" s="98"/>
      <c r="D77" s="98"/>
      <c r="E77" s="98"/>
      <c r="F77" s="13"/>
      <c r="H77" s="40"/>
      <c r="N77" s="40"/>
    </row>
    <row r="78" spans="1:15" x14ac:dyDescent="0.3">
      <c r="A78" s="43" t="s">
        <v>67</v>
      </c>
      <c r="C78" s="98"/>
      <c r="D78" s="98"/>
      <c r="E78" s="98"/>
      <c r="F78" s="13"/>
      <c r="H78" s="40"/>
      <c r="N78" s="40"/>
    </row>
    <row r="79" spans="1:15" ht="28.8" x14ac:dyDescent="0.3">
      <c r="A79" s="45" t="s">
        <v>68</v>
      </c>
      <c r="C79" s="88">
        <f>MIN(C76,IF(OR(C78="Unlimited",C78=""),10^18,C78))</f>
        <v>10</v>
      </c>
      <c r="D79" s="88"/>
      <c r="E79" s="88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0">
        <v>1</v>
      </c>
      <c r="D83" s="90"/>
      <c r="E83" s="88"/>
      <c r="F83" s="13"/>
      <c r="H83" s="40"/>
      <c r="N83" s="40"/>
    </row>
    <row r="84" spans="1:15" x14ac:dyDescent="0.3">
      <c r="A84" s="43" t="s">
        <v>62</v>
      </c>
      <c r="C84" s="90" t="s">
        <v>85</v>
      </c>
      <c r="D84" s="90"/>
      <c r="E84" s="88"/>
      <c r="F84" s="13"/>
      <c r="H84" s="40"/>
      <c r="N84" s="40"/>
    </row>
    <row r="85" spans="1:15" x14ac:dyDescent="0.3">
      <c r="A85" s="43" t="s">
        <v>63</v>
      </c>
      <c r="C85" s="90">
        <v>1</v>
      </c>
      <c r="D85" s="90"/>
      <c r="E85" s="88"/>
      <c r="F85" s="13"/>
      <c r="H85" s="40"/>
      <c r="N85" s="40"/>
    </row>
    <row r="86" spans="1:15" x14ac:dyDescent="0.3">
      <c r="A86" s="43" t="s">
        <v>64</v>
      </c>
      <c r="C86" s="88">
        <v>0</v>
      </c>
      <c r="D86" s="88"/>
      <c r="E86" s="88"/>
      <c r="F86" s="13"/>
      <c r="H86" s="40"/>
      <c r="N86" s="40"/>
    </row>
    <row r="87" spans="1:15" x14ac:dyDescent="0.3">
      <c r="A87" s="44" t="s">
        <v>65</v>
      </c>
      <c r="C87" s="88">
        <f>MAX(0, SUM(C$50:H$50)-C86)</f>
        <v>200</v>
      </c>
      <c r="D87" s="88"/>
      <c r="E87" s="88"/>
      <c r="F87" s="13"/>
      <c r="H87" s="40"/>
      <c r="N87" s="40"/>
    </row>
    <row r="88" spans="1:15" x14ac:dyDescent="0.3">
      <c r="A88" s="43" t="s">
        <v>0</v>
      </c>
      <c r="C88" s="88">
        <v>10</v>
      </c>
      <c r="D88" s="88"/>
      <c r="E88" s="88"/>
      <c r="F88" s="13"/>
      <c r="H88" s="40"/>
      <c r="N88" s="40"/>
    </row>
    <row r="89" spans="1:15" x14ac:dyDescent="0.3">
      <c r="A89" s="44" t="s">
        <v>66</v>
      </c>
      <c r="C89" s="88">
        <f>IF(C88="Unlimited", C87, MIN(C87, C88))</f>
        <v>10</v>
      </c>
      <c r="D89" s="88"/>
      <c r="E89" s="88"/>
      <c r="F89" s="13"/>
      <c r="H89" s="40"/>
      <c r="N89" s="40"/>
    </row>
    <row r="90" spans="1:15" x14ac:dyDescent="0.3">
      <c r="A90" s="43" t="s">
        <v>71</v>
      </c>
      <c r="C90" s="91">
        <v>1</v>
      </c>
      <c r="D90" s="91"/>
      <c r="E90" s="91"/>
      <c r="F90" s="13"/>
      <c r="H90" s="40"/>
      <c r="N90" s="40"/>
    </row>
    <row r="91" spans="1:15" ht="28.8" x14ac:dyDescent="0.3">
      <c r="A91" s="44" t="s">
        <v>72</v>
      </c>
      <c r="C91" s="88">
        <f>C90*C89</f>
        <v>10</v>
      </c>
      <c r="D91" s="88"/>
      <c r="E91" s="88"/>
      <c r="F91" s="13"/>
      <c r="H91" s="40"/>
      <c r="N91" s="40"/>
    </row>
    <row r="92" spans="1:15" x14ac:dyDescent="0.3">
      <c r="A92" s="43" t="s">
        <v>3</v>
      </c>
      <c r="C92" s="98"/>
      <c r="D92" s="98"/>
      <c r="E92" s="98"/>
      <c r="F92" s="13"/>
      <c r="H92" s="40"/>
      <c r="N92" s="40"/>
    </row>
    <row r="93" spans="1:15" x14ac:dyDescent="0.3">
      <c r="A93" s="43" t="s">
        <v>67</v>
      </c>
      <c r="C93" s="98"/>
      <c r="D93" s="98"/>
      <c r="E93" s="98"/>
      <c r="F93" s="13"/>
      <c r="H93" s="40"/>
      <c r="N93" s="40"/>
    </row>
    <row r="94" spans="1:15" ht="28.8" x14ac:dyDescent="0.3">
      <c r="A94" s="45" t="s">
        <v>68</v>
      </c>
      <c r="C94" s="88">
        <f>MIN(C91,IF(OR(C93="Unlimited",C93=""),10^18,C93))</f>
        <v>10</v>
      </c>
      <c r="D94" s="88"/>
      <c r="E94" s="88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0">
        <v>1</v>
      </c>
      <c r="D98" s="90"/>
      <c r="E98" s="88"/>
      <c r="F98" s="90">
        <v>1</v>
      </c>
      <c r="G98" s="90"/>
      <c r="H98" s="88"/>
      <c r="N98" s="40"/>
    </row>
    <row r="99" spans="1:15" x14ac:dyDescent="0.3">
      <c r="A99" s="43" t="s">
        <v>62</v>
      </c>
      <c r="C99" s="90" t="s">
        <v>70</v>
      </c>
      <c r="D99" s="90"/>
      <c r="E99" s="88"/>
      <c r="F99" s="90" t="s">
        <v>70</v>
      </c>
      <c r="G99" s="90"/>
      <c r="H99" s="88"/>
      <c r="N99" s="40"/>
    </row>
    <row r="100" spans="1:15" x14ac:dyDescent="0.3">
      <c r="A100" s="43" t="s">
        <v>63</v>
      </c>
      <c r="C100" s="90">
        <v>1</v>
      </c>
      <c r="D100" s="90"/>
      <c r="E100" s="88"/>
      <c r="F100" s="90">
        <v>1</v>
      </c>
      <c r="G100" s="90"/>
      <c r="H100" s="88"/>
      <c r="N100" s="40"/>
    </row>
    <row r="101" spans="1:15" x14ac:dyDescent="0.3">
      <c r="A101" s="43" t="s">
        <v>64</v>
      </c>
      <c r="C101" s="88">
        <v>0</v>
      </c>
      <c r="D101" s="88"/>
      <c r="E101" s="88"/>
      <c r="F101" s="88">
        <v>0</v>
      </c>
      <c r="G101" s="88"/>
      <c r="H101" s="88"/>
      <c r="N101" s="40"/>
    </row>
    <row r="102" spans="1:15" x14ac:dyDescent="0.3">
      <c r="A102" s="44" t="s">
        <v>65</v>
      </c>
      <c r="C102" s="88">
        <f>MAX(0, SUM(C$50:E$50)-C101)</f>
        <v>100</v>
      </c>
      <c r="D102" s="88"/>
      <c r="E102" s="88"/>
      <c r="F102" s="88">
        <f>MAX(0, SUM(F$50:H$50)-F101)</f>
        <v>100</v>
      </c>
      <c r="G102" s="88"/>
      <c r="H102" s="88"/>
      <c r="N102" s="40"/>
    </row>
    <row r="103" spans="1:15" x14ac:dyDescent="0.3">
      <c r="A103" s="43" t="s">
        <v>0</v>
      </c>
      <c r="C103" s="88">
        <v>10</v>
      </c>
      <c r="D103" s="88"/>
      <c r="E103" s="88"/>
      <c r="F103" s="88">
        <v>10</v>
      </c>
      <c r="G103" s="88"/>
      <c r="H103" s="88"/>
      <c r="N103" s="40"/>
    </row>
    <row r="104" spans="1:15" x14ac:dyDescent="0.3">
      <c r="A104" s="44" t="s">
        <v>66</v>
      </c>
      <c r="C104" s="88">
        <f>IF(C103="Unlimited", C102, MIN(C102, C103))</f>
        <v>10</v>
      </c>
      <c r="D104" s="88"/>
      <c r="E104" s="88"/>
      <c r="F104" s="88">
        <f>IF(F103="Unlimited", F102, MIN(F102, F103))</f>
        <v>10</v>
      </c>
      <c r="G104" s="88"/>
      <c r="H104" s="88"/>
      <c r="N104" s="40"/>
    </row>
    <row r="105" spans="1:15" x14ac:dyDescent="0.3">
      <c r="A105" s="43" t="s">
        <v>71</v>
      </c>
      <c r="C105" s="91">
        <v>1</v>
      </c>
      <c r="D105" s="91"/>
      <c r="E105" s="91"/>
      <c r="F105" s="91">
        <v>1</v>
      </c>
      <c r="G105" s="91"/>
      <c r="H105" s="91"/>
      <c r="N105" s="40"/>
    </row>
    <row r="106" spans="1:15" ht="28.8" x14ac:dyDescent="0.3">
      <c r="A106" s="44" t="s">
        <v>72</v>
      </c>
      <c r="C106" s="88">
        <f>C105*C104</f>
        <v>10</v>
      </c>
      <c r="D106" s="88"/>
      <c r="E106" s="88"/>
      <c r="F106" s="88">
        <f>F105*F104</f>
        <v>10</v>
      </c>
      <c r="G106" s="88"/>
      <c r="H106" s="88"/>
      <c r="N106" s="40"/>
    </row>
    <row r="107" spans="1:15" x14ac:dyDescent="0.3">
      <c r="A107" s="43" t="s">
        <v>3</v>
      </c>
      <c r="C107" s="98"/>
      <c r="D107" s="98"/>
      <c r="E107" s="98"/>
      <c r="F107" s="98"/>
      <c r="G107" s="98"/>
      <c r="H107" s="98"/>
      <c r="N107" s="40"/>
    </row>
    <row r="108" spans="1:15" x14ac:dyDescent="0.3">
      <c r="A108" s="43" t="s">
        <v>67</v>
      </c>
      <c r="C108" s="98"/>
      <c r="D108" s="98"/>
      <c r="E108" s="98"/>
      <c r="F108" s="98"/>
      <c r="G108" s="98"/>
      <c r="H108" s="98"/>
      <c r="N108" s="40"/>
    </row>
    <row r="109" spans="1:15" ht="28.8" x14ac:dyDescent="0.3">
      <c r="A109" s="45" t="s">
        <v>68</v>
      </c>
      <c r="C109" s="88">
        <f>MIN(C106,IF(OR(C108="Unlimited",C108=""),10^18,C108))</f>
        <v>10</v>
      </c>
      <c r="D109" s="88"/>
      <c r="E109" s="88"/>
      <c r="F109" s="88">
        <f>MIN(F106,IF(OR(F108="Unlimited",F108=""),10^18,F108))</f>
        <v>10</v>
      </c>
      <c r="G109" s="88"/>
      <c r="H109" s="88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0">
        <v>1</v>
      </c>
      <c r="D112" s="90"/>
      <c r="E112" s="88"/>
      <c r="F112" s="90"/>
      <c r="G112" s="90"/>
      <c r="H112" s="88"/>
      <c r="I112" s="90"/>
      <c r="J112" s="90"/>
      <c r="K112" s="88"/>
      <c r="N112" s="40"/>
    </row>
    <row r="113" spans="1:15" x14ac:dyDescent="0.3">
      <c r="A113" s="43" t="s">
        <v>62</v>
      </c>
      <c r="C113" s="90" t="s">
        <v>85</v>
      </c>
      <c r="D113" s="90"/>
      <c r="E113" s="88"/>
      <c r="F113" s="90"/>
      <c r="G113" s="90"/>
      <c r="H113" s="88"/>
      <c r="I113" s="90"/>
      <c r="J113" s="90"/>
      <c r="K113" s="88"/>
      <c r="N113" s="40"/>
    </row>
    <row r="114" spans="1:15" x14ac:dyDescent="0.3">
      <c r="A114" s="43" t="s">
        <v>63</v>
      </c>
      <c r="C114" s="90">
        <v>1</v>
      </c>
      <c r="D114" s="90"/>
      <c r="E114" s="88"/>
      <c r="F114" s="90"/>
      <c r="G114" s="90"/>
      <c r="H114" s="88"/>
      <c r="I114" s="90"/>
      <c r="J114" s="90"/>
      <c r="K114" s="88"/>
      <c r="N114" s="40"/>
    </row>
    <row r="115" spans="1:15" x14ac:dyDescent="0.3">
      <c r="A115" s="43" t="s">
        <v>64</v>
      </c>
      <c r="C115" s="88">
        <v>0</v>
      </c>
      <c r="D115" s="88"/>
      <c r="E115" s="88"/>
      <c r="F115" s="88"/>
      <c r="G115" s="88"/>
      <c r="H115" s="88"/>
      <c r="I115" s="88"/>
      <c r="J115" s="88"/>
      <c r="K115" s="88"/>
      <c r="N115" s="40"/>
    </row>
    <row r="116" spans="1:15" x14ac:dyDescent="0.3">
      <c r="A116" s="44" t="s">
        <v>65</v>
      </c>
      <c r="C116" s="88">
        <f>MAX(0, SUM(C$110:H$110)-C115)</f>
        <v>180</v>
      </c>
      <c r="D116" s="88"/>
      <c r="E116" s="88"/>
      <c r="F116" s="88"/>
      <c r="G116" s="88"/>
      <c r="H116" s="88"/>
      <c r="I116" s="88"/>
      <c r="J116" s="88"/>
      <c r="K116" s="88"/>
      <c r="N116" s="40"/>
    </row>
    <row r="117" spans="1:15" x14ac:dyDescent="0.3">
      <c r="A117" s="43" t="s">
        <v>0</v>
      </c>
      <c r="C117" s="88">
        <v>10</v>
      </c>
      <c r="D117" s="88"/>
      <c r="E117" s="88"/>
      <c r="F117" s="88"/>
      <c r="G117" s="88"/>
      <c r="H117" s="88"/>
      <c r="I117" s="88"/>
      <c r="J117" s="88"/>
      <c r="K117" s="88"/>
      <c r="N117" s="40"/>
    </row>
    <row r="118" spans="1:15" x14ac:dyDescent="0.3">
      <c r="A118" s="44" t="s">
        <v>66</v>
      </c>
      <c r="C118" s="88">
        <f>IF(C117="Unlimited", C116, MIN(C116, C117))</f>
        <v>10</v>
      </c>
      <c r="D118" s="88"/>
      <c r="E118" s="88"/>
      <c r="F118" s="88"/>
      <c r="G118" s="88"/>
      <c r="H118" s="88"/>
      <c r="I118" s="88"/>
      <c r="J118" s="88"/>
      <c r="K118" s="88"/>
      <c r="N118" s="40"/>
    </row>
    <row r="119" spans="1:15" x14ac:dyDescent="0.3">
      <c r="A119" s="43" t="s">
        <v>71</v>
      </c>
      <c r="C119" s="91">
        <v>1</v>
      </c>
      <c r="D119" s="91"/>
      <c r="E119" s="91"/>
      <c r="F119" s="91"/>
      <c r="G119" s="91"/>
      <c r="H119" s="91"/>
      <c r="I119" s="91"/>
      <c r="J119" s="91"/>
      <c r="K119" s="91"/>
      <c r="N119" s="40"/>
    </row>
    <row r="120" spans="1:15" ht="28.8" x14ac:dyDescent="0.3">
      <c r="A120" s="44" t="s">
        <v>72</v>
      </c>
      <c r="C120" s="88">
        <f>C119*C118</f>
        <v>10</v>
      </c>
      <c r="D120" s="88"/>
      <c r="E120" s="88"/>
      <c r="F120" s="88"/>
      <c r="G120" s="88"/>
      <c r="H120" s="88"/>
      <c r="I120" s="88"/>
      <c r="J120" s="88"/>
      <c r="K120" s="88"/>
      <c r="N120" s="40"/>
    </row>
    <row r="121" spans="1:15" x14ac:dyDescent="0.3">
      <c r="A121" s="43" t="s">
        <v>3</v>
      </c>
      <c r="C121" s="98"/>
      <c r="D121" s="98"/>
      <c r="E121" s="98"/>
      <c r="F121" s="98"/>
      <c r="G121" s="98"/>
      <c r="H121" s="98"/>
      <c r="I121" s="98"/>
      <c r="J121" s="98"/>
      <c r="K121" s="98"/>
      <c r="N121" s="40"/>
    </row>
    <row r="122" spans="1:15" x14ac:dyDescent="0.3">
      <c r="A122" s="43" t="s">
        <v>67</v>
      </c>
      <c r="C122" s="98"/>
      <c r="D122" s="98"/>
      <c r="E122" s="98"/>
      <c r="F122" s="98"/>
      <c r="G122" s="98"/>
      <c r="H122" s="98"/>
      <c r="I122" s="98"/>
      <c r="J122" s="98"/>
      <c r="K122" s="98"/>
      <c r="N122" s="40"/>
    </row>
    <row r="123" spans="1:15" ht="28.8" x14ac:dyDescent="0.3">
      <c r="A123" s="45" t="s">
        <v>68</v>
      </c>
      <c r="C123" s="88">
        <f>MIN(C120,IF(OR(C122="Unlimited",C122=""),10^18,C122))</f>
        <v>10</v>
      </c>
      <c r="D123" s="88"/>
      <c r="E123" s="88"/>
      <c r="F123" s="88"/>
      <c r="G123" s="88"/>
      <c r="H123" s="88"/>
      <c r="I123" s="88"/>
      <c r="J123" s="88"/>
      <c r="K123" s="88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0"/>
      <c r="D127" s="90"/>
      <c r="E127" s="88"/>
      <c r="F127" s="90"/>
      <c r="G127" s="90"/>
      <c r="H127" s="88"/>
      <c r="I127" s="90">
        <v>1</v>
      </c>
      <c r="J127" s="90"/>
      <c r="K127" s="88"/>
      <c r="N127" s="40"/>
    </row>
    <row r="128" spans="1:15" x14ac:dyDescent="0.3">
      <c r="A128" s="43" t="s">
        <v>62</v>
      </c>
      <c r="C128" s="90"/>
      <c r="D128" s="90"/>
      <c r="E128" s="88"/>
      <c r="F128" s="90"/>
      <c r="G128" s="90"/>
      <c r="H128" s="88"/>
      <c r="I128" s="90" t="s">
        <v>83</v>
      </c>
      <c r="J128" s="90"/>
      <c r="K128" s="88"/>
      <c r="N128" s="40"/>
    </row>
    <row r="129" spans="1:15" x14ac:dyDescent="0.3">
      <c r="A129" s="43" t="s">
        <v>63</v>
      </c>
      <c r="C129" s="90"/>
      <c r="D129" s="90"/>
      <c r="E129" s="88"/>
      <c r="F129" s="90"/>
      <c r="G129" s="90"/>
      <c r="H129" s="88"/>
      <c r="I129" s="90">
        <v>1</v>
      </c>
      <c r="J129" s="90"/>
      <c r="K129" s="88"/>
      <c r="N129" s="40"/>
    </row>
    <row r="130" spans="1:15" x14ac:dyDescent="0.3">
      <c r="A130" s="43" t="s">
        <v>64</v>
      </c>
      <c r="C130" s="88"/>
      <c r="D130" s="88"/>
      <c r="E130" s="88"/>
      <c r="F130" s="88"/>
      <c r="G130" s="88"/>
      <c r="H130" s="88"/>
      <c r="I130" s="88">
        <v>0</v>
      </c>
      <c r="J130" s="88"/>
      <c r="K130" s="88"/>
      <c r="N130" s="40"/>
    </row>
    <row r="131" spans="1:15" x14ac:dyDescent="0.3">
      <c r="A131" s="44" t="s">
        <v>65</v>
      </c>
      <c r="C131" s="88"/>
      <c r="D131" s="88"/>
      <c r="E131" s="88"/>
      <c r="F131" s="88"/>
      <c r="G131" s="88"/>
      <c r="H131" s="88"/>
      <c r="I131" s="88">
        <f>MAX(0, SUM(I$124:N$124)-I130)</f>
        <v>200</v>
      </c>
      <c r="J131" s="88"/>
      <c r="K131" s="88"/>
      <c r="N131" s="40"/>
    </row>
    <row r="132" spans="1:15" x14ac:dyDescent="0.3">
      <c r="A132" s="43" t="s">
        <v>0</v>
      </c>
      <c r="C132" s="88"/>
      <c r="D132" s="88"/>
      <c r="E132" s="88"/>
      <c r="F132" s="88"/>
      <c r="G132" s="88"/>
      <c r="H132" s="88"/>
      <c r="I132" s="88">
        <v>10</v>
      </c>
      <c r="J132" s="88"/>
      <c r="K132" s="88"/>
      <c r="N132" s="40"/>
    </row>
    <row r="133" spans="1:15" x14ac:dyDescent="0.3">
      <c r="A133" s="44" t="s">
        <v>66</v>
      </c>
      <c r="C133" s="88"/>
      <c r="D133" s="88"/>
      <c r="E133" s="88"/>
      <c r="F133" s="88"/>
      <c r="G133" s="88"/>
      <c r="H133" s="88"/>
      <c r="I133" s="88">
        <f>IF(I132="Unlimited", I131, MIN(I131, I132))</f>
        <v>10</v>
      </c>
      <c r="J133" s="88"/>
      <c r="K133" s="88"/>
      <c r="N133" s="40"/>
    </row>
    <row r="134" spans="1:15" x14ac:dyDescent="0.3">
      <c r="A134" s="43" t="s">
        <v>71</v>
      </c>
      <c r="C134" s="91"/>
      <c r="D134" s="91"/>
      <c r="E134" s="91"/>
      <c r="F134" s="91"/>
      <c r="G134" s="91"/>
      <c r="H134" s="91"/>
      <c r="I134" s="91">
        <v>1</v>
      </c>
      <c r="J134" s="91"/>
      <c r="K134" s="91"/>
      <c r="N134" s="40"/>
    </row>
    <row r="135" spans="1:15" ht="28.8" x14ac:dyDescent="0.3">
      <c r="A135" s="44" t="s">
        <v>72</v>
      </c>
      <c r="C135" s="88"/>
      <c r="D135" s="88"/>
      <c r="E135" s="88"/>
      <c r="F135" s="88"/>
      <c r="G135" s="88"/>
      <c r="H135" s="88"/>
      <c r="I135" s="88">
        <f>I134*I133</f>
        <v>10</v>
      </c>
      <c r="J135" s="88"/>
      <c r="K135" s="88"/>
      <c r="N135" s="40"/>
    </row>
    <row r="136" spans="1:15" x14ac:dyDescent="0.3">
      <c r="A136" s="43" t="s">
        <v>3</v>
      </c>
      <c r="C136" s="98"/>
      <c r="D136" s="98"/>
      <c r="E136" s="98"/>
      <c r="F136" s="98"/>
      <c r="G136" s="98"/>
      <c r="H136" s="98"/>
      <c r="I136" s="98"/>
      <c r="J136" s="98"/>
      <c r="K136" s="98"/>
      <c r="N136" s="40"/>
    </row>
    <row r="137" spans="1:15" x14ac:dyDescent="0.3">
      <c r="A137" s="43" t="s">
        <v>67</v>
      </c>
      <c r="C137" s="98"/>
      <c r="D137" s="98"/>
      <c r="E137" s="98"/>
      <c r="F137" s="98"/>
      <c r="G137" s="98"/>
      <c r="H137" s="98"/>
      <c r="I137" s="98"/>
      <c r="J137" s="98"/>
      <c r="K137" s="98"/>
      <c r="N137" s="40"/>
    </row>
    <row r="138" spans="1:15" ht="28.8" x14ac:dyDescent="0.3">
      <c r="A138" s="45" t="s">
        <v>68</v>
      </c>
      <c r="C138" s="88"/>
      <c r="D138" s="88"/>
      <c r="E138" s="88"/>
      <c r="F138" s="88"/>
      <c r="G138" s="88"/>
      <c r="H138" s="88"/>
      <c r="I138" s="88">
        <f>MIN(I135,IF(OR(I137="Unlimited",I137=""),10^18,I137))</f>
        <v>10</v>
      </c>
      <c r="J138" s="88"/>
      <c r="K138" s="88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0">
        <v>1</v>
      </c>
      <c r="D207" s="90"/>
      <c r="E207" s="88"/>
      <c r="F207" s="90">
        <v>1</v>
      </c>
      <c r="G207" s="90"/>
      <c r="H207" s="88"/>
      <c r="I207" s="90">
        <v>1</v>
      </c>
      <c r="J207" s="90"/>
      <c r="K207" s="88"/>
      <c r="L207" s="90">
        <v>1</v>
      </c>
      <c r="M207" s="90"/>
      <c r="N207" s="88"/>
      <c r="O207" s="72"/>
    </row>
    <row r="208" spans="1:17" x14ac:dyDescent="0.3">
      <c r="A208" s="43" t="s">
        <v>62</v>
      </c>
      <c r="C208" s="90" t="s">
        <v>139</v>
      </c>
      <c r="D208" s="90"/>
      <c r="E208" s="88"/>
      <c r="F208" s="90" t="s">
        <v>140</v>
      </c>
      <c r="G208" s="90"/>
      <c r="H208" s="88"/>
      <c r="I208" s="90" t="s">
        <v>141</v>
      </c>
      <c r="J208" s="90"/>
      <c r="K208" s="88"/>
      <c r="L208" s="90" t="s">
        <v>142</v>
      </c>
      <c r="M208" s="90"/>
      <c r="N208" s="88"/>
      <c r="O208" s="73"/>
    </row>
    <row r="209" spans="1:17" x14ac:dyDescent="0.3">
      <c r="A209" s="43" t="s">
        <v>63</v>
      </c>
      <c r="C209" s="90">
        <v>1</v>
      </c>
      <c r="D209" s="90"/>
      <c r="E209" s="88"/>
      <c r="F209" s="90">
        <v>1</v>
      </c>
      <c r="G209" s="90"/>
      <c r="H209" s="88"/>
      <c r="I209" s="90">
        <v>1</v>
      </c>
      <c r="J209" s="90"/>
      <c r="K209" s="88"/>
      <c r="L209" s="90">
        <v>1</v>
      </c>
      <c r="M209" s="90"/>
      <c r="N209" s="88"/>
      <c r="O209" s="72"/>
    </row>
    <row r="210" spans="1:17" x14ac:dyDescent="0.3">
      <c r="A210" s="43" t="s">
        <v>64</v>
      </c>
      <c r="C210" s="88">
        <v>0</v>
      </c>
      <c r="D210" s="88"/>
      <c r="E210" s="88"/>
      <c r="F210" s="88">
        <v>0</v>
      </c>
      <c r="G210" s="88"/>
      <c r="H210" s="88"/>
      <c r="I210" s="88">
        <v>0</v>
      </c>
      <c r="J210" s="88"/>
      <c r="K210" s="88"/>
      <c r="L210" s="88">
        <v>0</v>
      </c>
      <c r="M210" s="88"/>
      <c r="N210" s="88"/>
      <c r="O210" s="72"/>
    </row>
    <row r="211" spans="1:17" x14ac:dyDescent="0.3">
      <c r="A211" s="44" t="s">
        <v>65</v>
      </c>
      <c r="C211" s="88">
        <f>MAX(0, SUM(C$50:E$50)*C214-C210)</f>
        <v>50</v>
      </c>
      <c r="D211" s="88"/>
      <c r="E211" s="88"/>
      <c r="F211" s="88">
        <f>MAX(0, SUM(F$50:H$50)-F210)</f>
        <v>100</v>
      </c>
      <c r="G211" s="88"/>
      <c r="H211" s="88"/>
      <c r="I211" s="88">
        <f>MAX(0, SUM(I$50:K$50)-I210)</f>
        <v>100</v>
      </c>
      <c r="J211" s="88"/>
      <c r="K211" s="88"/>
      <c r="L211" s="88">
        <f>MAX(0, SUM(L$50:N$50)-L210)</f>
        <v>100</v>
      </c>
      <c r="M211" s="88"/>
      <c r="N211" s="88"/>
      <c r="O211" s="72"/>
      <c r="P211" s="6"/>
      <c r="Q211" s="6"/>
    </row>
    <row r="212" spans="1:17" x14ac:dyDescent="0.3">
      <c r="A212" s="43" t="s">
        <v>0</v>
      </c>
      <c r="C212" s="88">
        <v>10</v>
      </c>
      <c r="D212" s="88"/>
      <c r="E212" s="88"/>
      <c r="F212" s="88">
        <v>10</v>
      </c>
      <c r="G212" s="88"/>
      <c r="H212" s="88"/>
      <c r="I212" s="88">
        <v>10</v>
      </c>
      <c r="J212" s="88"/>
      <c r="K212" s="88"/>
      <c r="L212" s="88">
        <v>10</v>
      </c>
      <c r="M212" s="88"/>
      <c r="N212" s="88"/>
      <c r="O212" s="72"/>
      <c r="Q212" s="6"/>
    </row>
    <row r="213" spans="1:17" x14ac:dyDescent="0.3">
      <c r="A213" s="44" t="s">
        <v>66</v>
      </c>
      <c r="C213" s="88">
        <f>IF(C212="Unlimited", C211, MIN(C211, C212))</f>
        <v>10</v>
      </c>
      <c r="D213" s="88"/>
      <c r="E213" s="88"/>
      <c r="F213" s="88">
        <f>IF(F212="Unlimited", F211, MIN(F211, F212))</f>
        <v>10</v>
      </c>
      <c r="G213" s="88"/>
      <c r="H213" s="88"/>
      <c r="I213" s="88">
        <f>IF(I212="Unlimited", I211, MIN(I211, I212))</f>
        <v>10</v>
      </c>
      <c r="J213" s="88"/>
      <c r="K213" s="88"/>
      <c r="L213" s="88">
        <f>IF(L212="Unlimited", L211, MIN(L211, L212))</f>
        <v>10</v>
      </c>
      <c r="M213" s="88"/>
      <c r="N213" s="88"/>
      <c r="O213" s="72"/>
      <c r="P213" s="6"/>
      <c r="Q213" s="6"/>
    </row>
    <row r="214" spans="1:17" x14ac:dyDescent="0.3">
      <c r="A214" s="43" t="s">
        <v>71</v>
      </c>
      <c r="C214" s="91">
        <v>0.5</v>
      </c>
      <c r="D214" s="91"/>
      <c r="E214" s="91"/>
      <c r="F214" s="91">
        <v>0.5</v>
      </c>
      <c r="G214" s="91"/>
      <c r="H214" s="91"/>
      <c r="I214" s="91">
        <v>0.5</v>
      </c>
      <c r="J214" s="91"/>
      <c r="K214" s="91"/>
      <c r="L214" s="91">
        <v>0.5</v>
      </c>
      <c r="M214" s="91"/>
      <c r="N214" s="91"/>
      <c r="O214" s="74"/>
      <c r="Q214" s="6"/>
    </row>
    <row r="215" spans="1:17" ht="28.8" x14ac:dyDescent="0.3">
      <c r="A215" s="44" t="s">
        <v>72</v>
      </c>
      <c r="C215" s="88">
        <f>C213</f>
        <v>10</v>
      </c>
      <c r="D215" s="88"/>
      <c r="E215" s="88"/>
      <c r="F215" s="88">
        <f t="shared" ref="F215" si="30">F213</f>
        <v>10</v>
      </c>
      <c r="G215" s="88"/>
      <c r="H215" s="88"/>
      <c r="I215" s="88">
        <f t="shared" ref="I215" si="31">I213</f>
        <v>10</v>
      </c>
      <c r="J215" s="88"/>
      <c r="K215" s="88"/>
      <c r="L215" s="88">
        <f t="shared" ref="L215" si="32">L213</f>
        <v>10</v>
      </c>
      <c r="M215" s="88"/>
      <c r="N215" s="89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0">
        <v>1</v>
      </c>
      <c r="D223" s="90"/>
      <c r="E223" s="90"/>
      <c r="F223" s="90"/>
      <c r="G223" s="90"/>
      <c r="H223" s="90"/>
      <c r="I223" s="90">
        <v>1</v>
      </c>
      <c r="J223" s="90"/>
      <c r="K223" s="90"/>
      <c r="L223" s="90"/>
      <c r="M223" s="90"/>
      <c r="N223" s="89"/>
      <c r="O223" s="72"/>
    </row>
    <row r="224" spans="1:17" x14ac:dyDescent="0.3">
      <c r="A224" s="43" t="s">
        <v>62</v>
      </c>
      <c r="C224" s="90" t="s">
        <v>138</v>
      </c>
      <c r="D224" s="90"/>
      <c r="E224" s="90"/>
      <c r="F224" s="90"/>
      <c r="G224" s="90"/>
      <c r="H224" s="90"/>
      <c r="I224" s="90" t="s">
        <v>143</v>
      </c>
      <c r="J224" s="90"/>
      <c r="K224" s="90"/>
      <c r="L224" s="90"/>
      <c r="M224" s="90"/>
      <c r="N224" s="89"/>
      <c r="O224" s="73"/>
    </row>
    <row r="225" spans="1:17" x14ac:dyDescent="0.3">
      <c r="A225" s="43" t="s">
        <v>63</v>
      </c>
      <c r="C225" s="90">
        <v>1</v>
      </c>
      <c r="D225" s="90"/>
      <c r="E225" s="90"/>
      <c r="F225" s="90"/>
      <c r="G225" s="90"/>
      <c r="H225" s="90"/>
      <c r="I225" s="90">
        <v>1</v>
      </c>
      <c r="J225" s="90"/>
      <c r="K225" s="90"/>
      <c r="L225" s="90"/>
      <c r="M225" s="90"/>
      <c r="N225" s="90"/>
      <c r="O225" s="72"/>
    </row>
    <row r="226" spans="1:17" x14ac:dyDescent="0.3">
      <c r="A226" s="43" t="s">
        <v>64</v>
      </c>
      <c r="C226" s="88">
        <v>0</v>
      </c>
      <c r="D226" s="88"/>
      <c r="E226" s="88"/>
      <c r="F226" s="88"/>
      <c r="G226" s="88"/>
      <c r="H226" s="88"/>
      <c r="I226" s="88">
        <v>0</v>
      </c>
      <c r="J226" s="88"/>
      <c r="K226" s="88"/>
      <c r="L226" s="88"/>
      <c r="M226" s="88"/>
      <c r="N226" s="88"/>
      <c r="O226" s="72"/>
    </row>
    <row r="227" spans="1:17" x14ac:dyDescent="0.3">
      <c r="A227" s="44" t="s">
        <v>65</v>
      </c>
      <c r="C227" s="88">
        <f>MAX(0, SUM(C$50:H$50)*C230-C226)</f>
        <v>100</v>
      </c>
      <c r="D227" s="88"/>
      <c r="E227" s="88"/>
      <c r="F227" s="88"/>
      <c r="G227" s="88"/>
      <c r="H227" s="88"/>
      <c r="I227" s="88">
        <f>MAX(0, SUM(I$50:K$50)*I230-I226)</f>
        <v>50</v>
      </c>
      <c r="J227" s="88"/>
      <c r="K227" s="88"/>
      <c r="L227" s="88"/>
      <c r="M227" s="88"/>
      <c r="N227" s="88"/>
      <c r="O227" s="72"/>
      <c r="P227" s="6"/>
      <c r="Q227" s="6"/>
    </row>
    <row r="228" spans="1:17" x14ac:dyDescent="0.3">
      <c r="A228" s="43" t="s">
        <v>0</v>
      </c>
      <c r="C228" s="88">
        <v>10</v>
      </c>
      <c r="D228" s="88"/>
      <c r="E228" s="88"/>
      <c r="F228" s="88"/>
      <c r="G228" s="88"/>
      <c r="H228" s="88"/>
      <c r="I228" s="88">
        <v>10</v>
      </c>
      <c r="J228" s="88"/>
      <c r="K228" s="88"/>
      <c r="L228" s="88"/>
      <c r="M228" s="88"/>
      <c r="N228" s="88"/>
      <c r="O228" s="72"/>
      <c r="Q228" s="6"/>
    </row>
    <row r="229" spans="1:17" x14ac:dyDescent="0.3">
      <c r="A229" s="44" t="s">
        <v>66</v>
      </c>
      <c r="C229" s="88">
        <f>IF(C228="Unlimited", C227, MIN(C227, C228))</f>
        <v>10</v>
      </c>
      <c r="D229" s="88"/>
      <c r="E229" s="88"/>
      <c r="F229" s="88"/>
      <c r="G229" s="88"/>
      <c r="H229" s="88"/>
      <c r="I229" s="88">
        <f>IF(I228="Unlimited", I227, MIN(I227, I228))</f>
        <v>10</v>
      </c>
      <c r="J229" s="88"/>
      <c r="K229" s="88"/>
      <c r="L229" s="88"/>
      <c r="M229" s="88"/>
      <c r="N229" s="88"/>
      <c r="O229" s="72"/>
      <c r="P229" s="6"/>
      <c r="Q229" s="6"/>
    </row>
    <row r="230" spans="1:17" x14ac:dyDescent="0.3">
      <c r="A230" s="43" t="s">
        <v>71</v>
      </c>
      <c r="C230" s="91">
        <v>0.5</v>
      </c>
      <c r="D230" s="91"/>
      <c r="E230" s="91"/>
      <c r="F230" s="91"/>
      <c r="G230" s="91"/>
      <c r="H230" s="91"/>
      <c r="I230" s="91">
        <v>0.5</v>
      </c>
      <c r="J230" s="91"/>
      <c r="K230" s="91"/>
      <c r="L230" s="91"/>
      <c r="M230" s="91"/>
      <c r="N230" s="91"/>
      <c r="O230" s="74"/>
      <c r="Q230" s="6"/>
    </row>
    <row r="231" spans="1:17" ht="28.8" x14ac:dyDescent="0.3">
      <c r="A231" s="44" t="s">
        <v>72</v>
      </c>
      <c r="C231" s="88">
        <f>C229</f>
        <v>10</v>
      </c>
      <c r="D231" s="88"/>
      <c r="E231" s="88"/>
      <c r="F231" s="88"/>
      <c r="G231" s="88"/>
      <c r="H231" s="88"/>
      <c r="I231" s="88">
        <f>I229</f>
        <v>10</v>
      </c>
      <c r="J231" s="88"/>
      <c r="K231" s="88"/>
      <c r="L231" s="88"/>
      <c r="M231" s="88"/>
      <c r="N231" s="88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0">
        <v>1</v>
      </c>
      <c r="D239" s="90"/>
      <c r="E239" s="90"/>
      <c r="F239" s="90"/>
      <c r="G239" s="90"/>
      <c r="H239" s="90"/>
      <c r="I239" s="90">
        <v>1</v>
      </c>
      <c r="J239" s="90"/>
      <c r="K239" s="90"/>
      <c r="L239" s="90"/>
      <c r="M239" s="90"/>
      <c r="N239" s="89"/>
      <c r="O239" s="72"/>
    </row>
    <row r="240" spans="1:17" x14ac:dyDescent="0.3">
      <c r="A240" s="43" t="s">
        <v>62</v>
      </c>
      <c r="C240" s="90" t="s">
        <v>146</v>
      </c>
      <c r="D240" s="90"/>
      <c r="E240" s="90"/>
      <c r="F240" s="90"/>
      <c r="G240" s="90"/>
      <c r="H240" s="90"/>
      <c r="I240" s="90" t="s">
        <v>147</v>
      </c>
      <c r="J240" s="90"/>
      <c r="K240" s="90"/>
      <c r="L240" s="90"/>
      <c r="M240" s="90"/>
      <c r="N240" s="89"/>
      <c r="O240" s="73"/>
    </row>
    <row r="241" spans="1:17" x14ac:dyDescent="0.3">
      <c r="A241" s="43" t="s">
        <v>63</v>
      </c>
      <c r="C241" s="90">
        <v>1</v>
      </c>
      <c r="D241" s="90"/>
      <c r="E241" s="90"/>
      <c r="F241" s="90"/>
      <c r="G241" s="90"/>
      <c r="H241" s="90"/>
      <c r="I241" s="90">
        <v>1</v>
      </c>
      <c r="J241" s="90"/>
      <c r="K241" s="90"/>
      <c r="L241" s="90"/>
      <c r="M241" s="90"/>
      <c r="N241" s="90"/>
      <c r="O241" s="72"/>
    </row>
    <row r="242" spans="1:17" x14ac:dyDescent="0.3">
      <c r="A242" s="43" t="s">
        <v>64</v>
      </c>
      <c r="C242" s="88">
        <v>0</v>
      </c>
      <c r="D242" s="88"/>
      <c r="E242" s="88"/>
      <c r="F242" s="88"/>
      <c r="G242" s="88"/>
      <c r="H242" s="88"/>
      <c r="I242" s="88">
        <v>0</v>
      </c>
      <c r="J242" s="88"/>
      <c r="K242" s="88"/>
      <c r="L242" s="88"/>
      <c r="M242" s="88"/>
      <c r="N242" s="88"/>
      <c r="O242" s="72"/>
    </row>
    <row r="243" spans="1:17" x14ac:dyDescent="0.3">
      <c r="A243" s="44" t="s">
        <v>65</v>
      </c>
      <c r="C243" s="88">
        <f>MAX(0, SUM(C$50:H$50)*C246-C242)</f>
        <v>100</v>
      </c>
      <c r="D243" s="88"/>
      <c r="E243" s="88"/>
      <c r="F243" s="88"/>
      <c r="G243" s="88"/>
      <c r="H243" s="88"/>
      <c r="I243" s="88">
        <f>MAX(0, SUM(I$50:N$50)*I246-I242)</f>
        <v>100</v>
      </c>
      <c r="J243" s="88"/>
      <c r="K243" s="88"/>
      <c r="L243" s="88"/>
      <c r="M243" s="88"/>
      <c r="N243" s="88"/>
      <c r="O243" s="72"/>
      <c r="P243" s="6"/>
      <c r="Q243" s="6"/>
    </row>
    <row r="244" spans="1:17" x14ac:dyDescent="0.3">
      <c r="A244" s="43" t="s">
        <v>0</v>
      </c>
      <c r="C244" s="88">
        <v>10</v>
      </c>
      <c r="D244" s="88"/>
      <c r="E244" s="88"/>
      <c r="F244" s="88"/>
      <c r="G244" s="88"/>
      <c r="H244" s="88"/>
      <c r="I244" s="88">
        <v>10</v>
      </c>
      <c r="J244" s="88"/>
      <c r="K244" s="88"/>
      <c r="L244" s="88"/>
      <c r="M244" s="88"/>
      <c r="N244" s="88"/>
      <c r="O244" s="72"/>
      <c r="Q244" s="6"/>
    </row>
    <row r="245" spans="1:17" x14ac:dyDescent="0.3">
      <c r="A245" s="44" t="s">
        <v>66</v>
      </c>
      <c r="C245" s="88">
        <f>IF(C244="Unlimited", C243, MIN(C243, C244))</f>
        <v>10</v>
      </c>
      <c r="D245" s="88"/>
      <c r="E245" s="88"/>
      <c r="F245" s="88"/>
      <c r="G245" s="88"/>
      <c r="H245" s="88"/>
      <c r="I245" s="88">
        <f>IF(I244="Unlimited", I243, MIN(I243, I244))</f>
        <v>10</v>
      </c>
      <c r="J245" s="88"/>
      <c r="K245" s="88"/>
      <c r="L245" s="88"/>
      <c r="M245" s="88"/>
      <c r="N245" s="88"/>
      <c r="O245" s="72"/>
      <c r="P245" s="6"/>
      <c r="Q245" s="6"/>
    </row>
    <row r="246" spans="1:17" x14ac:dyDescent="0.3">
      <c r="A246" s="43" t="s">
        <v>71</v>
      </c>
      <c r="C246" s="91">
        <v>0.5</v>
      </c>
      <c r="D246" s="91"/>
      <c r="E246" s="91"/>
      <c r="F246" s="91"/>
      <c r="G246" s="91"/>
      <c r="H246" s="91"/>
      <c r="I246" s="91">
        <v>0.5</v>
      </c>
      <c r="J246" s="91"/>
      <c r="K246" s="91"/>
      <c r="L246" s="91"/>
      <c r="M246" s="91"/>
      <c r="N246" s="91"/>
      <c r="O246" s="74"/>
      <c r="Q246" s="6"/>
    </row>
    <row r="247" spans="1:17" ht="28.8" x14ac:dyDescent="0.3">
      <c r="A247" s="44" t="s">
        <v>72</v>
      </c>
      <c r="C247" s="88">
        <f>C245</f>
        <v>10</v>
      </c>
      <c r="D247" s="88"/>
      <c r="E247" s="88"/>
      <c r="F247" s="88"/>
      <c r="G247" s="88"/>
      <c r="H247" s="88"/>
      <c r="I247" s="88">
        <f>I245</f>
        <v>10</v>
      </c>
      <c r="J247" s="88"/>
      <c r="K247" s="88"/>
      <c r="L247" s="88"/>
      <c r="M247" s="88"/>
      <c r="N247" s="88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0">
        <v>1</v>
      </c>
      <c r="D305" s="90"/>
      <c r="E305" s="88"/>
      <c r="F305" s="90">
        <v>1</v>
      </c>
      <c r="G305" s="90"/>
      <c r="H305" s="88"/>
      <c r="I305" s="90">
        <v>1</v>
      </c>
      <c r="J305" s="90"/>
      <c r="K305" s="88"/>
      <c r="L305" s="90">
        <v>1</v>
      </c>
      <c r="M305" s="90"/>
      <c r="N305" s="88"/>
      <c r="O305" s="72"/>
    </row>
    <row r="306" spans="1:17" x14ac:dyDescent="0.3">
      <c r="A306" s="43" t="s">
        <v>62</v>
      </c>
      <c r="C306" s="90" t="s">
        <v>139</v>
      </c>
      <c r="D306" s="90"/>
      <c r="E306" s="88"/>
      <c r="F306" s="90" t="s">
        <v>140</v>
      </c>
      <c r="G306" s="90"/>
      <c r="H306" s="88"/>
      <c r="I306" s="90" t="s">
        <v>141</v>
      </c>
      <c r="J306" s="90"/>
      <c r="K306" s="88"/>
      <c r="L306" s="90" t="s">
        <v>142</v>
      </c>
      <c r="M306" s="90"/>
      <c r="N306" s="88"/>
      <c r="O306" s="73"/>
    </row>
    <row r="307" spans="1:17" x14ac:dyDescent="0.3">
      <c r="A307" s="43" t="s">
        <v>63</v>
      </c>
      <c r="C307" s="90">
        <v>1</v>
      </c>
      <c r="D307" s="90"/>
      <c r="E307" s="88"/>
      <c r="F307" s="90">
        <v>1</v>
      </c>
      <c r="G307" s="90"/>
      <c r="H307" s="88"/>
      <c r="I307" s="90">
        <v>1</v>
      </c>
      <c r="J307" s="90"/>
      <c r="K307" s="88"/>
      <c r="L307" s="90">
        <v>1</v>
      </c>
      <c r="M307" s="90"/>
      <c r="N307" s="88"/>
      <c r="O307" s="72"/>
    </row>
    <row r="308" spans="1:17" x14ac:dyDescent="0.3">
      <c r="A308" s="43" t="s">
        <v>64</v>
      </c>
      <c r="C308" s="88">
        <v>0</v>
      </c>
      <c r="D308" s="88"/>
      <c r="E308" s="88"/>
      <c r="F308" s="88">
        <v>0</v>
      </c>
      <c r="G308" s="88"/>
      <c r="H308" s="88"/>
      <c r="I308" s="88">
        <v>0</v>
      </c>
      <c r="J308" s="88"/>
      <c r="K308" s="88"/>
      <c r="L308" s="88">
        <v>0</v>
      </c>
      <c r="M308" s="88"/>
      <c r="N308" s="88"/>
      <c r="O308" s="72"/>
    </row>
    <row r="309" spans="1:17" x14ac:dyDescent="0.3">
      <c r="A309" s="44" t="s">
        <v>65</v>
      </c>
      <c r="C309" s="88">
        <f>MAX(0, SUM(C$50:E$50))</f>
        <v>100</v>
      </c>
      <c r="D309" s="88"/>
      <c r="E309" s="88"/>
      <c r="F309" s="88">
        <f>MAX(0, SUM(F$50:H$50))</f>
        <v>100</v>
      </c>
      <c r="G309" s="88"/>
      <c r="H309" s="88"/>
      <c r="I309" s="88">
        <f>MAX(0, SUM(I$50:K$50))</f>
        <v>100</v>
      </c>
      <c r="J309" s="88"/>
      <c r="K309" s="88"/>
      <c r="L309" s="88">
        <f>MAX(0, SUM(L$50:N$50))</f>
        <v>100</v>
      </c>
      <c r="M309" s="88"/>
      <c r="N309" s="88"/>
      <c r="O309" s="72"/>
      <c r="P309" s="6"/>
      <c r="Q309" s="6"/>
    </row>
    <row r="310" spans="1:17" x14ac:dyDescent="0.3">
      <c r="A310" s="43" t="s">
        <v>0</v>
      </c>
      <c r="C310" s="88">
        <v>0</v>
      </c>
      <c r="D310" s="88"/>
      <c r="E310" s="88"/>
      <c r="F310" s="88">
        <v>0</v>
      </c>
      <c r="G310" s="88"/>
      <c r="H310" s="88"/>
      <c r="I310" s="88">
        <v>0</v>
      </c>
      <c r="J310" s="88"/>
      <c r="K310" s="88"/>
      <c r="L310" s="88">
        <v>0</v>
      </c>
      <c r="M310" s="88"/>
      <c r="N310" s="88"/>
      <c r="O310" s="72"/>
      <c r="Q310" s="6"/>
    </row>
    <row r="311" spans="1:17" x14ac:dyDescent="0.3">
      <c r="A311" s="44" t="s">
        <v>66</v>
      </c>
      <c r="C311" s="88">
        <f>C309</f>
        <v>100</v>
      </c>
      <c r="D311" s="88"/>
      <c r="E311" s="88"/>
      <c r="F311" s="88">
        <f>F309</f>
        <v>100</v>
      </c>
      <c r="G311" s="88"/>
      <c r="H311" s="88"/>
      <c r="I311" s="88">
        <f>I309</f>
        <v>100</v>
      </c>
      <c r="J311" s="88"/>
      <c r="K311" s="88"/>
      <c r="L311" s="88">
        <f>L309</f>
        <v>100</v>
      </c>
      <c r="M311" s="88"/>
      <c r="N311" s="88"/>
      <c r="O311" s="72"/>
      <c r="P311" s="6"/>
      <c r="Q311" s="6"/>
    </row>
    <row r="312" spans="1:17" x14ac:dyDescent="0.3">
      <c r="A312" s="43" t="s">
        <v>71</v>
      </c>
      <c r="C312" s="91">
        <v>0.1</v>
      </c>
      <c r="D312" s="91"/>
      <c r="E312" s="91"/>
      <c r="F312" s="91">
        <v>0.1</v>
      </c>
      <c r="G312" s="91"/>
      <c r="H312" s="91"/>
      <c r="I312" s="91">
        <v>0.1</v>
      </c>
      <c r="J312" s="91"/>
      <c r="K312" s="91"/>
      <c r="L312" s="91">
        <v>0.1</v>
      </c>
      <c r="M312" s="91"/>
      <c r="N312" s="92"/>
      <c r="O312" s="74"/>
      <c r="Q312" s="6"/>
    </row>
    <row r="313" spans="1:17" ht="28.8" x14ac:dyDescent="0.3">
      <c r="A313" s="44" t="s">
        <v>72</v>
      </c>
      <c r="C313" s="88">
        <f>C312*C311</f>
        <v>10</v>
      </c>
      <c r="D313" s="88"/>
      <c r="E313" s="88"/>
      <c r="F313" s="88">
        <f t="shared" ref="F313" si="47">F312*F311</f>
        <v>10</v>
      </c>
      <c r="G313" s="88"/>
      <c r="H313" s="88"/>
      <c r="I313" s="88">
        <f t="shared" ref="I313" si="48">I312*I311</f>
        <v>10</v>
      </c>
      <c r="J313" s="88"/>
      <c r="K313" s="88"/>
      <c r="L313" s="88">
        <f t="shared" ref="L313" si="49">L312*L311</f>
        <v>10</v>
      </c>
      <c r="M313" s="88"/>
      <c r="N313" s="89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0">
        <v>1</v>
      </c>
      <c r="D321" s="90"/>
      <c r="E321" s="90"/>
      <c r="F321" s="90"/>
      <c r="G321" s="90"/>
      <c r="H321" s="90"/>
      <c r="I321" s="90">
        <v>1</v>
      </c>
      <c r="J321" s="90"/>
      <c r="K321" s="90"/>
      <c r="L321" s="90"/>
      <c r="M321" s="90"/>
      <c r="N321" s="89"/>
      <c r="O321" s="72"/>
    </row>
    <row r="322" spans="1:17" x14ac:dyDescent="0.3">
      <c r="A322" s="43" t="s">
        <v>62</v>
      </c>
      <c r="C322" s="90" t="s">
        <v>138</v>
      </c>
      <c r="D322" s="90"/>
      <c r="E322" s="90"/>
      <c r="F322" s="90"/>
      <c r="G322" s="90"/>
      <c r="H322" s="90"/>
      <c r="I322" s="90" t="s">
        <v>143</v>
      </c>
      <c r="J322" s="90"/>
      <c r="K322" s="90"/>
      <c r="L322" s="90"/>
      <c r="M322" s="90"/>
      <c r="N322" s="89"/>
      <c r="O322" s="73"/>
    </row>
    <row r="323" spans="1:17" x14ac:dyDescent="0.3">
      <c r="A323" s="43" t="s">
        <v>63</v>
      </c>
      <c r="C323" s="90">
        <v>1</v>
      </c>
      <c r="D323" s="90"/>
      <c r="E323" s="90"/>
      <c r="F323" s="90"/>
      <c r="G323" s="90"/>
      <c r="H323" s="90"/>
      <c r="I323" s="90">
        <v>1</v>
      </c>
      <c r="J323" s="90"/>
      <c r="K323" s="90"/>
      <c r="L323" s="90"/>
      <c r="M323" s="90"/>
      <c r="N323" s="90"/>
      <c r="O323" s="72"/>
    </row>
    <row r="324" spans="1:17" x14ac:dyDescent="0.3">
      <c r="A324" s="43" t="s">
        <v>64</v>
      </c>
      <c r="C324" s="88">
        <v>0</v>
      </c>
      <c r="D324" s="88"/>
      <c r="E324" s="88"/>
      <c r="F324" s="88"/>
      <c r="G324" s="88"/>
      <c r="H324" s="88"/>
      <c r="I324" s="88">
        <v>0</v>
      </c>
      <c r="J324" s="88"/>
      <c r="K324" s="88"/>
      <c r="L324" s="88"/>
      <c r="M324" s="88"/>
      <c r="N324" s="88"/>
      <c r="O324" s="72"/>
    </row>
    <row r="325" spans="1:17" x14ac:dyDescent="0.3">
      <c r="A325" s="44" t="s">
        <v>65</v>
      </c>
      <c r="C325" s="88">
        <f>MAX(0, SUM(C$50:H$50))</f>
        <v>200</v>
      </c>
      <c r="D325" s="88"/>
      <c r="E325" s="88"/>
      <c r="F325" s="88"/>
      <c r="G325" s="88"/>
      <c r="H325" s="88"/>
      <c r="I325" s="88">
        <f>MAX(0, SUM(I$50:N$50))</f>
        <v>200</v>
      </c>
      <c r="J325" s="88"/>
      <c r="K325" s="88"/>
      <c r="L325" s="88"/>
      <c r="M325" s="88"/>
      <c r="N325" s="88"/>
      <c r="O325" s="72"/>
      <c r="P325" s="6"/>
      <c r="Q325" s="6"/>
    </row>
    <row r="326" spans="1:17" x14ac:dyDescent="0.3">
      <c r="A326" s="43" t="s">
        <v>0</v>
      </c>
      <c r="C326" s="88">
        <v>0</v>
      </c>
      <c r="D326" s="88"/>
      <c r="E326" s="88"/>
      <c r="F326" s="88"/>
      <c r="G326" s="88"/>
      <c r="H326" s="88"/>
      <c r="I326" s="88">
        <v>0</v>
      </c>
      <c r="J326" s="88"/>
      <c r="K326" s="88"/>
      <c r="L326" s="88"/>
      <c r="M326" s="88"/>
      <c r="N326" s="88"/>
      <c r="O326" s="72"/>
      <c r="Q326" s="6"/>
    </row>
    <row r="327" spans="1:17" x14ac:dyDescent="0.3">
      <c r="A327" s="44" t="s">
        <v>66</v>
      </c>
      <c r="C327" s="88">
        <f>IF(C326=0, C325, MIN(C325, C326))</f>
        <v>200</v>
      </c>
      <c r="D327" s="88"/>
      <c r="E327" s="88"/>
      <c r="F327" s="88"/>
      <c r="G327" s="88"/>
      <c r="H327" s="88"/>
      <c r="I327" s="88">
        <f>IF(I326=0, I325, MIN(I325, I326))</f>
        <v>200</v>
      </c>
      <c r="J327" s="88"/>
      <c r="K327" s="88"/>
      <c r="L327" s="88"/>
      <c r="M327" s="88"/>
      <c r="N327" s="88"/>
      <c r="O327" s="72"/>
      <c r="P327" s="6"/>
      <c r="Q327" s="6"/>
    </row>
    <row r="328" spans="1:17" x14ac:dyDescent="0.3">
      <c r="A328" s="43" t="s">
        <v>71</v>
      </c>
      <c r="C328" s="91">
        <v>0.1</v>
      </c>
      <c r="D328" s="91"/>
      <c r="E328" s="91"/>
      <c r="F328" s="91"/>
      <c r="G328" s="91"/>
      <c r="H328" s="91"/>
      <c r="I328" s="91">
        <v>0.1</v>
      </c>
      <c r="J328" s="91"/>
      <c r="K328" s="91"/>
      <c r="L328" s="91"/>
      <c r="M328" s="91"/>
      <c r="N328" s="91"/>
      <c r="O328" s="74"/>
      <c r="Q328" s="6"/>
    </row>
    <row r="329" spans="1:17" ht="28.8" x14ac:dyDescent="0.3">
      <c r="A329" s="44" t="s">
        <v>72</v>
      </c>
      <c r="C329" s="88">
        <f>C327*C328</f>
        <v>20</v>
      </c>
      <c r="D329" s="88"/>
      <c r="E329" s="88"/>
      <c r="F329" s="88"/>
      <c r="G329" s="88"/>
      <c r="H329" s="88"/>
      <c r="I329" s="88">
        <f>I327*I328</f>
        <v>20</v>
      </c>
      <c r="J329" s="88"/>
      <c r="K329" s="88"/>
      <c r="L329" s="88"/>
      <c r="M329" s="88"/>
      <c r="N329" s="88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0">
        <v>1</v>
      </c>
      <c r="D337" s="90"/>
      <c r="E337" s="90"/>
      <c r="F337" s="90"/>
      <c r="G337" s="90"/>
      <c r="H337" s="90"/>
      <c r="I337" s="90">
        <v>1</v>
      </c>
      <c r="J337" s="90"/>
      <c r="K337" s="90"/>
      <c r="L337" s="90"/>
      <c r="M337" s="90"/>
      <c r="N337" s="89"/>
      <c r="O337" s="72"/>
    </row>
    <row r="338" spans="1:17" x14ac:dyDescent="0.3">
      <c r="A338" s="43" t="s">
        <v>62</v>
      </c>
      <c r="C338" s="90" t="s">
        <v>146</v>
      </c>
      <c r="D338" s="90"/>
      <c r="E338" s="90"/>
      <c r="F338" s="90"/>
      <c r="G338" s="90"/>
      <c r="H338" s="90"/>
      <c r="I338" s="90" t="s">
        <v>147</v>
      </c>
      <c r="J338" s="90"/>
      <c r="K338" s="90"/>
      <c r="L338" s="90"/>
      <c r="M338" s="90"/>
      <c r="N338" s="89"/>
      <c r="O338" s="73"/>
    </row>
    <row r="339" spans="1:17" x14ac:dyDescent="0.3">
      <c r="A339" s="43" t="s">
        <v>63</v>
      </c>
      <c r="C339" s="90">
        <v>1</v>
      </c>
      <c r="D339" s="90"/>
      <c r="E339" s="90"/>
      <c r="F339" s="90"/>
      <c r="G339" s="90"/>
      <c r="H339" s="90"/>
      <c r="I339" s="90">
        <v>1</v>
      </c>
      <c r="J339" s="90"/>
      <c r="K339" s="90"/>
      <c r="L339" s="90"/>
      <c r="M339" s="90"/>
      <c r="N339" s="90"/>
      <c r="O339" s="72"/>
    </row>
    <row r="340" spans="1:17" x14ac:dyDescent="0.3">
      <c r="A340" s="43" t="s">
        <v>64</v>
      </c>
      <c r="C340" s="88">
        <v>0</v>
      </c>
      <c r="D340" s="88"/>
      <c r="E340" s="88"/>
      <c r="F340" s="88"/>
      <c r="G340" s="88"/>
      <c r="H340" s="88"/>
      <c r="I340" s="88">
        <v>0</v>
      </c>
      <c r="J340" s="88"/>
      <c r="K340" s="88"/>
      <c r="L340" s="88"/>
      <c r="M340" s="88"/>
      <c r="N340" s="88"/>
      <c r="O340" s="72"/>
    </row>
    <row r="341" spans="1:17" x14ac:dyDescent="0.3">
      <c r="A341" s="44" t="s">
        <v>65</v>
      </c>
      <c r="C341" s="88">
        <f>MAX(0, SUM(C$50:H$50))</f>
        <v>200</v>
      </c>
      <c r="D341" s="88"/>
      <c r="E341" s="88"/>
      <c r="F341" s="88"/>
      <c r="G341" s="88"/>
      <c r="H341" s="88"/>
      <c r="I341" s="88">
        <f>MAX(0, SUM(I$50:N$50))</f>
        <v>200</v>
      </c>
      <c r="J341" s="88"/>
      <c r="K341" s="88"/>
      <c r="L341" s="88"/>
      <c r="M341" s="88"/>
      <c r="N341" s="88"/>
      <c r="O341" s="72"/>
      <c r="P341" s="6"/>
      <c r="Q341" s="6"/>
    </row>
    <row r="342" spans="1:17" x14ac:dyDescent="0.3">
      <c r="A342" s="43" t="s">
        <v>0</v>
      </c>
      <c r="C342" s="88">
        <v>0</v>
      </c>
      <c r="D342" s="88"/>
      <c r="E342" s="88"/>
      <c r="F342" s="88"/>
      <c r="G342" s="88"/>
      <c r="H342" s="88"/>
      <c r="I342" s="88">
        <v>0</v>
      </c>
      <c r="J342" s="88"/>
      <c r="K342" s="88"/>
      <c r="L342" s="88"/>
      <c r="M342" s="88"/>
      <c r="N342" s="88"/>
      <c r="O342" s="72"/>
      <c r="Q342" s="6"/>
    </row>
    <row r="343" spans="1:17" x14ac:dyDescent="0.3">
      <c r="A343" s="44" t="s">
        <v>66</v>
      </c>
      <c r="C343" s="88">
        <f>IF(C342=0, C341, MIN(C341, C342))</f>
        <v>200</v>
      </c>
      <c r="D343" s="88"/>
      <c r="E343" s="88"/>
      <c r="F343" s="88"/>
      <c r="G343" s="88"/>
      <c r="H343" s="88"/>
      <c r="I343" s="88">
        <f>IF(I342=0, I341, MIN(I341, I342))</f>
        <v>200</v>
      </c>
      <c r="J343" s="88"/>
      <c r="K343" s="88"/>
      <c r="L343" s="88"/>
      <c r="M343" s="88"/>
      <c r="N343" s="88"/>
      <c r="O343" s="72"/>
      <c r="P343" s="6"/>
      <c r="Q343" s="6"/>
    </row>
    <row r="344" spans="1:17" x14ac:dyDescent="0.3">
      <c r="A344" s="43" t="s">
        <v>71</v>
      </c>
      <c r="C344" s="91">
        <v>0.1</v>
      </c>
      <c r="D344" s="91"/>
      <c r="E344" s="91"/>
      <c r="F344" s="91"/>
      <c r="G344" s="91"/>
      <c r="H344" s="91"/>
      <c r="I344" s="91">
        <v>0.1</v>
      </c>
      <c r="J344" s="91"/>
      <c r="K344" s="91"/>
      <c r="L344" s="91"/>
      <c r="M344" s="91"/>
      <c r="N344" s="91"/>
      <c r="O344" s="74"/>
      <c r="Q344" s="6"/>
    </row>
    <row r="345" spans="1:17" ht="28.8" x14ac:dyDescent="0.3">
      <c r="A345" s="44" t="s">
        <v>72</v>
      </c>
      <c r="C345" s="88">
        <f>C343*C344</f>
        <v>20</v>
      </c>
      <c r="D345" s="88"/>
      <c r="E345" s="88"/>
      <c r="F345" s="88"/>
      <c r="G345" s="88"/>
      <c r="H345" s="88"/>
      <c r="I345" s="88">
        <f>I343*I344</f>
        <v>20</v>
      </c>
      <c r="J345" s="88"/>
      <c r="K345" s="88"/>
      <c r="L345" s="88"/>
      <c r="M345" s="88"/>
      <c r="N345" s="88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0">
        <v>1</v>
      </c>
      <c r="D371" s="90"/>
      <c r="E371" s="90"/>
      <c r="F371" s="90"/>
      <c r="G371" s="90"/>
      <c r="H371" s="90"/>
      <c r="I371" s="90">
        <v>1</v>
      </c>
      <c r="J371" s="90"/>
      <c r="K371" s="90"/>
      <c r="L371" s="90"/>
      <c r="M371" s="90"/>
      <c r="N371" s="89"/>
      <c r="O371" s="72"/>
    </row>
    <row r="372" spans="1:17" x14ac:dyDescent="0.3">
      <c r="A372" s="43" t="s">
        <v>62</v>
      </c>
      <c r="C372" s="90" t="s">
        <v>146</v>
      </c>
      <c r="D372" s="90"/>
      <c r="E372" s="90"/>
      <c r="F372" s="90"/>
      <c r="G372" s="90"/>
      <c r="H372" s="90"/>
      <c r="I372" s="90" t="s">
        <v>147</v>
      </c>
      <c r="J372" s="90"/>
      <c r="K372" s="90"/>
      <c r="L372" s="90"/>
      <c r="M372" s="90"/>
      <c r="N372" s="89"/>
      <c r="O372" s="73"/>
    </row>
    <row r="373" spans="1:17" x14ac:dyDescent="0.3">
      <c r="A373" s="43" t="s">
        <v>63</v>
      </c>
      <c r="C373" s="90">
        <v>1</v>
      </c>
      <c r="D373" s="90"/>
      <c r="E373" s="90"/>
      <c r="F373" s="90"/>
      <c r="G373" s="90"/>
      <c r="H373" s="90"/>
      <c r="I373" s="90">
        <v>1</v>
      </c>
      <c r="J373" s="90"/>
      <c r="K373" s="90"/>
      <c r="L373" s="90"/>
      <c r="M373" s="90"/>
      <c r="N373" s="90"/>
      <c r="O373" s="72"/>
    </row>
    <row r="374" spans="1:17" x14ac:dyDescent="0.3">
      <c r="A374" s="43" t="s">
        <v>71</v>
      </c>
      <c r="C374" s="91">
        <v>0.5</v>
      </c>
      <c r="D374" s="91"/>
      <c r="E374" s="91"/>
      <c r="F374" s="91"/>
      <c r="G374" s="91"/>
      <c r="H374" s="91"/>
      <c r="I374" s="91">
        <v>0.5</v>
      </c>
      <c r="J374" s="91"/>
      <c r="K374" s="91"/>
      <c r="L374" s="91"/>
      <c r="M374" s="91"/>
      <c r="N374" s="91"/>
      <c r="O374" s="72"/>
    </row>
    <row r="375" spans="1:17" x14ac:dyDescent="0.3">
      <c r="A375" s="44" t="s">
        <v>163</v>
      </c>
      <c r="C375" s="88">
        <f>SUM(C$50:H$50)*C374</f>
        <v>100</v>
      </c>
      <c r="D375" s="88"/>
      <c r="E375" s="88"/>
      <c r="F375" s="88"/>
      <c r="G375" s="88"/>
      <c r="H375" s="88"/>
      <c r="I375" s="88">
        <f>SUM(I$50:N$50)*I374</f>
        <v>100</v>
      </c>
      <c r="J375" s="88"/>
      <c r="K375" s="88"/>
      <c r="L375" s="88"/>
      <c r="M375" s="88"/>
      <c r="N375" s="88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0">
        <f>O$378*C375/$O375</f>
        <v>80</v>
      </c>
      <c r="D378" s="90"/>
      <c r="E378" s="90"/>
      <c r="F378" s="90"/>
      <c r="G378" s="90"/>
      <c r="H378" s="90"/>
      <c r="I378" s="90">
        <f>O$378*I375/$O375</f>
        <v>80</v>
      </c>
      <c r="J378" s="90"/>
      <c r="K378" s="90"/>
      <c r="L378" s="90"/>
      <c r="M378" s="90"/>
      <c r="N378" s="90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0">
        <v>1</v>
      </c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89"/>
      <c r="O383" s="72"/>
    </row>
    <row r="384" spans="1:17" x14ac:dyDescent="0.3">
      <c r="A384" s="43" t="s">
        <v>62</v>
      </c>
      <c r="C384" s="90" t="s">
        <v>146</v>
      </c>
      <c r="D384" s="90"/>
      <c r="E384" s="90"/>
      <c r="F384" s="90"/>
      <c r="G384" s="90"/>
      <c r="H384" s="90"/>
      <c r="I384" s="90" t="s">
        <v>147</v>
      </c>
      <c r="J384" s="90"/>
      <c r="K384" s="90"/>
      <c r="L384" s="90"/>
      <c r="M384" s="90"/>
      <c r="N384" s="89"/>
      <c r="O384" s="73"/>
    </row>
    <row r="385" spans="1:17" x14ac:dyDescent="0.3">
      <c r="A385" s="43" t="s">
        <v>63</v>
      </c>
      <c r="C385" s="90">
        <v>1</v>
      </c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72"/>
    </row>
    <row r="386" spans="1:17" x14ac:dyDescent="0.3">
      <c r="A386" s="43" t="s">
        <v>71</v>
      </c>
      <c r="C386" s="91">
        <v>0.5</v>
      </c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72"/>
    </row>
    <row r="387" spans="1:17" x14ac:dyDescent="0.3">
      <c r="A387" s="44" t="s">
        <v>163</v>
      </c>
      <c r="C387" s="88">
        <f>SUM(C$50:H$50)*C386</f>
        <v>100</v>
      </c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7">
        <v>0.8</v>
      </c>
      <c r="D389" s="90"/>
      <c r="E389" s="90"/>
      <c r="F389" s="90"/>
      <c r="G389" s="90"/>
      <c r="H389" s="90"/>
      <c r="N389" s="13"/>
      <c r="O389" s="83">
        <v>0.8</v>
      </c>
    </row>
    <row r="390" spans="1:17" ht="28.8" x14ac:dyDescent="0.3">
      <c r="A390" s="45" t="s">
        <v>164</v>
      </c>
      <c r="C390" s="90">
        <f>C389*C387</f>
        <v>80</v>
      </c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0">
        <v>1</v>
      </c>
      <c r="D395" s="90"/>
      <c r="E395" s="90"/>
      <c r="F395" s="90"/>
      <c r="G395" s="90"/>
      <c r="H395" s="90"/>
      <c r="I395" s="90">
        <v>1</v>
      </c>
      <c r="J395" s="90"/>
      <c r="K395" s="90"/>
      <c r="L395" s="90"/>
      <c r="M395" s="90"/>
      <c r="N395" s="89"/>
      <c r="O395" s="72"/>
    </row>
    <row r="396" spans="1:17" x14ac:dyDescent="0.3">
      <c r="A396" s="43" t="s">
        <v>62</v>
      </c>
      <c r="C396" s="90" t="s">
        <v>146</v>
      </c>
      <c r="D396" s="90"/>
      <c r="E396" s="90"/>
      <c r="F396" s="90"/>
      <c r="G396" s="90"/>
      <c r="H396" s="90"/>
      <c r="I396" s="90" t="s">
        <v>147</v>
      </c>
      <c r="J396" s="90"/>
      <c r="K396" s="90"/>
      <c r="L396" s="90"/>
      <c r="M396" s="90"/>
      <c r="N396" s="89"/>
      <c r="O396" s="73"/>
    </row>
    <row r="397" spans="1:17" x14ac:dyDescent="0.3">
      <c r="A397" s="43" t="s">
        <v>63</v>
      </c>
      <c r="C397" s="90">
        <v>1</v>
      </c>
      <c r="D397" s="90"/>
      <c r="E397" s="90"/>
      <c r="F397" s="90"/>
      <c r="G397" s="90"/>
      <c r="H397" s="90"/>
      <c r="I397" s="90">
        <v>1</v>
      </c>
      <c r="J397" s="90"/>
      <c r="K397" s="90"/>
      <c r="L397" s="90"/>
      <c r="M397" s="90"/>
      <c r="N397" s="90"/>
      <c r="O397" s="72"/>
    </row>
    <row r="398" spans="1:17" x14ac:dyDescent="0.3">
      <c r="A398" s="43" t="s">
        <v>71</v>
      </c>
      <c r="C398" s="91">
        <v>0.5</v>
      </c>
      <c r="D398" s="91"/>
      <c r="E398" s="91"/>
      <c r="F398" s="91"/>
      <c r="G398" s="91"/>
      <c r="H398" s="91"/>
      <c r="I398" s="91">
        <v>0.5</v>
      </c>
      <c r="J398" s="91"/>
      <c r="K398" s="91"/>
      <c r="L398" s="91"/>
      <c r="M398" s="91"/>
      <c r="N398" s="91"/>
      <c r="O398" s="72"/>
    </row>
    <row r="399" spans="1:17" x14ac:dyDescent="0.3">
      <c r="A399" s="44" t="s">
        <v>163</v>
      </c>
      <c r="C399" s="88">
        <f>SUM(C$50:H$50)*C398</f>
        <v>100</v>
      </c>
      <c r="D399" s="88"/>
      <c r="E399" s="88"/>
      <c r="F399" s="88"/>
      <c r="G399" s="88"/>
      <c r="H399" s="88"/>
      <c r="I399" s="88">
        <f>SUM(I$50:N$50)*I398</f>
        <v>100</v>
      </c>
      <c r="J399" s="88"/>
      <c r="K399" s="88"/>
      <c r="L399" s="88"/>
      <c r="M399" s="88"/>
      <c r="N399" s="88"/>
      <c r="O399" s="72"/>
      <c r="P399" s="6"/>
      <c r="Q399" s="6"/>
    </row>
    <row r="400" spans="1:17" x14ac:dyDescent="0.3">
      <c r="A400" s="43" t="s">
        <v>0</v>
      </c>
      <c r="C400" s="88">
        <v>50</v>
      </c>
      <c r="D400" s="88"/>
      <c r="E400" s="88"/>
      <c r="F400" s="88"/>
      <c r="G400" s="88"/>
      <c r="H400" s="88"/>
      <c r="I400" s="88">
        <v>50</v>
      </c>
      <c r="J400" s="88"/>
      <c r="K400" s="88"/>
      <c r="L400" s="88"/>
      <c r="M400" s="88"/>
      <c r="N400" s="88"/>
      <c r="O400" s="72"/>
      <c r="Q400" s="6"/>
    </row>
    <row r="401" spans="1:17" x14ac:dyDescent="0.3">
      <c r="A401" s="44" t="s">
        <v>175</v>
      </c>
      <c r="C401" s="88">
        <f>IF(C400=0, C399, MIN(C399, C400))</f>
        <v>50</v>
      </c>
      <c r="D401" s="88"/>
      <c r="E401" s="88"/>
      <c r="F401" s="88"/>
      <c r="G401" s="88"/>
      <c r="H401" s="88"/>
      <c r="I401" s="88">
        <f>IF(I400=0, I399, MIN(I399, I400))</f>
        <v>50</v>
      </c>
      <c r="J401" s="88"/>
      <c r="K401" s="88"/>
      <c r="L401" s="88"/>
      <c r="M401" s="88"/>
      <c r="N401" s="88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0">
        <f>O$404*C401/$O401</f>
        <v>36</v>
      </c>
      <c r="D404" s="90"/>
      <c r="E404" s="90"/>
      <c r="F404" s="90"/>
      <c r="G404" s="90"/>
      <c r="H404" s="90"/>
      <c r="I404" s="90">
        <f>O$404*I401/$O401</f>
        <v>36</v>
      </c>
      <c r="J404" s="90"/>
      <c r="K404" s="90"/>
      <c r="L404" s="90"/>
      <c r="M404" s="90"/>
      <c r="N404" s="90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0">
        <v>1</v>
      </c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89"/>
      <c r="O409" s="72"/>
    </row>
    <row r="410" spans="1:17" x14ac:dyDescent="0.3">
      <c r="A410" s="43" t="s">
        <v>62</v>
      </c>
      <c r="C410" s="90" t="s">
        <v>146</v>
      </c>
      <c r="D410" s="90"/>
      <c r="E410" s="90"/>
      <c r="F410" s="90"/>
      <c r="G410" s="90"/>
      <c r="H410" s="90"/>
      <c r="I410" s="90" t="s">
        <v>147</v>
      </c>
      <c r="J410" s="90"/>
      <c r="K410" s="90"/>
      <c r="L410" s="90"/>
      <c r="M410" s="90"/>
      <c r="N410" s="89"/>
      <c r="O410" s="73"/>
    </row>
    <row r="411" spans="1:17" x14ac:dyDescent="0.3">
      <c r="A411" s="43" t="s">
        <v>63</v>
      </c>
      <c r="C411" s="90">
        <v>1</v>
      </c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72"/>
    </row>
    <row r="412" spans="1:17" x14ac:dyDescent="0.3">
      <c r="A412" s="43" t="s">
        <v>71</v>
      </c>
      <c r="C412" s="91">
        <v>0.5</v>
      </c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72"/>
    </row>
    <row r="413" spans="1:17" x14ac:dyDescent="0.3">
      <c r="A413" s="44" t="s">
        <v>163</v>
      </c>
      <c r="C413" s="88">
        <f>SUM(C$50:H$50)*C412</f>
        <v>100</v>
      </c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88">
        <v>50</v>
      </c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72"/>
      <c r="Q414" s="6"/>
    </row>
    <row r="415" spans="1:17" x14ac:dyDescent="0.3">
      <c r="A415" s="44" t="s">
        <v>175</v>
      </c>
      <c r="C415" s="88">
        <f>IF(C414=0, C413, MIN(C413, C414))</f>
        <v>50</v>
      </c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72"/>
      <c r="P415" s="6"/>
      <c r="Q415" s="6"/>
    </row>
    <row r="416" spans="1:17" x14ac:dyDescent="0.3">
      <c r="A416" s="43" t="s">
        <v>67</v>
      </c>
      <c r="C416" s="88">
        <v>40</v>
      </c>
      <c r="D416" s="88"/>
      <c r="E416" s="88"/>
      <c r="F416" s="88"/>
      <c r="G416" s="88"/>
      <c r="H416" s="88"/>
      <c r="N416" s="13"/>
      <c r="O416" s="72"/>
    </row>
    <row r="417" spans="1:17" x14ac:dyDescent="0.3">
      <c r="A417" s="43" t="s">
        <v>161</v>
      </c>
      <c r="C417" s="97">
        <v>0.8</v>
      </c>
      <c r="D417" s="90"/>
      <c r="E417" s="90"/>
      <c r="F417" s="90"/>
      <c r="G417" s="90"/>
      <c r="H417" s="90"/>
      <c r="N417" s="13"/>
      <c r="O417" s="83">
        <v>0.8</v>
      </c>
    </row>
    <row r="418" spans="1:17" ht="28.8" x14ac:dyDescent="0.3">
      <c r="A418" s="45" t="s">
        <v>164</v>
      </c>
      <c r="C418" s="90">
        <f>C417*C416</f>
        <v>32</v>
      </c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0">
        <v>1</v>
      </c>
      <c r="D423" s="90"/>
      <c r="E423" s="88"/>
      <c r="F423" s="90">
        <v>1</v>
      </c>
      <c r="G423" s="90"/>
      <c r="H423" s="88"/>
      <c r="I423" s="90">
        <v>1</v>
      </c>
      <c r="J423" s="90"/>
      <c r="K423" s="88"/>
      <c r="L423" s="90">
        <v>1</v>
      </c>
      <c r="M423" s="90"/>
      <c r="N423" s="88"/>
      <c r="O423" s="72"/>
    </row>
    <row r="424" spans="1:17" x14ac:dyDescent="0.3">
      <c r="A424" s="43" t="s">
        <v>62</v>
      </c>
      <c r="C424" s="90" t="s">
        <v>139</v>
      </c>
      <c r="D424" s="90"/>
      <c r="E424" s="88"/>
      <c r="F424" s="90" t="s">
        <v>140</v>
      </c>
      <c r="G424" s="90"/>
      <c r="H424" s="88"/>
      <c r="I424" s="90" t="s">
        <v>141</v>
      </c>
      <c r="J424" s="90"/>
      <c r="K424" s="88"/>
      <c r="L424" s="90" t="s">
        <v>142</v>
      </c>
      <c r="M424" s="90"/>
      <c r="N424" s="88"/>
      <c r="O424" s="73"/>
    </row>
    <row r="425" spans="1:17" x14ac:dyDescent="0.3">
      <c r="A425" s="43" t="s">
        <v>63</v>
      </c>
      <c r="C425" s="90">
        <v>1</v>
      </c>
      <c r="D425" s="90"/>
      <c r="E425" s="88"/>
      <c r="F425" s="90">
        <v>1</v>
      </c>
      <c r="G425" s="90"/>
      <c r="H425" s="88"/>
      <c r="I425" s="90">
        <v>1</v>
      </c>
      <c r="J425" s="90"/>
      <c r="K425" s="88"/>
      <c r="L425" s="90">
        <v>1</v>
      </c>
      <c r="M425" s="90"/>
      <c r="N425" s="88"/>
      <c r="O425" s="72"/>
    </row>
    <row r="426" spans="1:17" x14ac:dyDescent="0.3">
      <c r="A426" s="43" t="s">
        <v>64</v>
      </c>
      <c r="C426" s="88">
        <v>0</v>
      </c>
      <c r="D426" s="88"/>
      <c r="E426" s="88"/>
      <c r="F426" s="88">
        <v>0</v>
      </c>
      <c r="G426" s="88"/>
      <c r="H426" s="88"/>
      <c r="I426" s="88">
        <v>0</v>
      </c>
      <c r="J426" s="88"/>
      <c r="K426" s="88"/>
      <c r="L426" s="88">
        <v>0</v>
      </c>
      <c r="M426" s="88"/>
      <c r="N426" s="88"/>
      <c r="O426" s="72"/>
    </row>
    <row r="427" spans="1:17" x14ac:dyDescent="0.3">
      <c r="A427" s="44" t="s">
        <v>65</v>
      </c>
      <c r="C427" s="88">
        <f>MAX(0, SUM(C$50:E$50))</f>
        <v>100</v>
      </c>
      <c r="D427" s="88"/>
      <c r="E427" s="88"/>
      <c r="F427" s="88">
        <f>MAX(0, SUM(F$50:H$50))</f>
        <v>100</v>
      </c>
      <c r="G427" s="88"/>
      <c r="H427" s="88"/>
      <c r="I427" s="88">
        <f>MAX(0, SUM(I$50:K$50))</f>
        <v>100</v>
      </c>
      <c r="J427" s="88"/>
      <c r="K427" s="88"/>
      <c r="L427" s="88">
        <f>MAX(0, SUM(L$50:N$50))</f>
        <v>100</v>
      </c>
      <c r="M427" s="88"/>
      <c r="N427" s="88"/>
      <c r="O427" s="72"/>
      <c r="P427" s="6"/>
      <c r="Q427" s="6"/>
    </row>
    <row r="428" spans="1:17" x14ac:dyDescent="0.3">
      <c r="A428" s="43" t="s">
        <v>0</v>
      </c>
      <c r="C428" s="88">
        <v>0</v>
      </c>
      <c r="D428" s="88"/>
      <c r="E428" s="88"/>
      <c r="F428" s="88">
        <v>0</v>
      </c>
      <c r="G428" s="88"/>
      <c r="H428" s="88"/>
      <c r="I428" s="88">
        <v>0</v>
      </c>
      <c r="J428" s="88"/>
      <c r="K428" s="88"/>
      <c r="L428" s="88">
        <v>0</v>
      </c>
      <c r="M428" s="88"/>
      <c r="N428" s="88"/>
      <c r="O428" s="72"/>
      <c r="Q428" s="6"/>
    </row>
    <row r="429" spans="1:17" x14ac:dyDescent="0.3">
      <c r="A429" s="44" t="s">
        <v>66</v>
      </c>
      <c r="C429" s="88">
        <f>C427</f>
        <v>100</v>
      </c>
      <c r="D429" s="88"/>
      <c r="E429" s="88"/>
      <c r="F429" s="88">
        <f>F427</f>
        <v>100</v>
      </c>
      <c r="G429" s="88"/>
      <c r="H429" s="88"/>
      <c r="I429" s="88">
        <f>I427</f>
        <v>100</v>
      </c>
      <c r="J429" s="88"/>
      <c r="K429" s="88"/>
      <c r="L429" s="88">
        <f>L427</f>
        <v>100</v>
      </c>
      <c r="M429" s="88"/>
      <c r="N429" s="88"/>
      <c r="O429" s="72"/>
      <c r="P429" s="6"/>
      <c r="Q429" s="6"/>
    </row>
    <row r="430" spans="1:17" x14ac:dyDescent="0.3">
      <c r="A430" s="43" t="s">
        <v>71</v>
      </c>
      <c r="C430" s="91">
        <v>0.1</v>
      </c>
      <c r="D430" s="91"/>
      <c r="E430" s="91"/>
      <c r="F430" s="91">
        <v>0.1</v>
      </c>
      <c r="G430" s="91"/>
      <c r="H430" s="91"/>
      <c r="I430" s="91">
        <v>0.1</v>
      </c>
      <c r="J430" s="91"/>
      <c r="K430" s="91"/>
      <c r="L430" s="91">
        <v>0.1</v>
      </c>
      <c r="M430" s="91"/>
      <c r="N430" s="92"/>
      <c r="O430" s="74"/>
      <c r="Q430" s="6"/>
    </row>
    <row r="431" spans="1:17" ht="28.8" x14ac:dyDescent="0.3">
      <c r="A431" s="44" t="s">
        <v>72</v>
      </c>
      <c r="C431" s="88">
        <f>C430*C429</f>
        <v>10</v>
      </c>
      <c r="D431" s="88"/>
      <c r="E431" s="88"/>
      <c r="F431" s="88">
        <f t="shared" ref="F431" si="92">F430*F429</f>
        <v>10</v>
      </c>
      <c r="G431" s="88"/>
      <c r="H431" s="88"/>
      <c r="I431" s="88">
        <f t="shared" ref="I431" si="93">I430*I429</f>
        <v>10</v>
      </c>
      <c r="J431" s="88"/>
      <c r="K431" s="88"/>
      <c r="L431" s="88">
        <f t="shared" ref="L431" si="94">L430*L429</f>
        <v>10</v>
      </c>
      <c r="M431" s="88"/>
      <c r="N431" s="89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88">
        <f>C431*$O$434</f>
        <v>8</v>
      </c>
      <c r="D435" s="88"/>
      <c r="E435" s="88"/>
      <c r="F435" s="88">
        <f>F431*$O$434</f>
        <v>8</v>
      </c>
      <c r="G435" s="88"/>
      <c r="H435" s="88"/>
      <c r="I435" s="88">
        <f>I431*$O$434</f>
        <v>8</v>
      </c>
      <c r="J435" s="88"/>
      <c r="K435" s="88"/>
      <c r="L435" s="88">
        <f>L431*$O$434</f>
        <v>8</v>
      </c>
      <c r="M435" s="88"/>
      <c r="N435" s="88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0">
        <v>1</v>
      </c>
      <c r="D440" s="90"/>
      <c r="E440" s="88"/>
      <c r="F440" s="90">
        <v>1</v>
      </c>
      <c r="G440" s="90"/>
      <c r="H440" s="88"/>
      <c r="I440" s="90">
        <v>1</v>
      </c>
      <c r="J440" s="90"/>
      <c r="K440" s="88"/>
      <c r="L440" s="90">
        <v>1</v>
      </c>
      <c r="M440" s="90"/>
      <c r="N440" s="88"/>
      <c r="O440" s="72"/>
    </row>
    <row r="441" spans="1:17" x14ac:dyDescent="0.3">
      <c r="A441" s="43" t="s">
        <v>62</v>
      </c>
      <c r="C441" s="90" t="s">
        <v>139</v>
      </c>
      <c r="D441" s="90"/>
      <c r="E441" s="88"/>
      <c r="F441" s="90" t="s">
        <v>140</v>
      </c>
      <c r="G441" s="90"/>
      <c r="H441" s="88"/>
      <c r="I441" s="90" t="s">
        <v>141</v>
      </c>
      <c r="J441" s="90"/>
      <c r="K441" s="88"/>
      <c r="L441" s="90" t="s">
        <v>142</v>
      </c>
      <c r="M441" s="90"/>
      <c r="N441" s="88"/>
      <c r="O441" s="73"/>
    </row>
    <row r="442" spans="1:17" x14ac:dyDescent="0.3">
      <c r="A442" s="43" t="s">
        <v>63</v>
      </c>
      <c r="C442" s="90">
        <v>1</v>
      </c>
      <c r="D442" s="90"/>
      <c r="E442" s="88"/>
      <c r="F442" s="90">
        <v>1</v>
      </c>
      <c r="G442" s="90"/>
      <c r="H442" s="88"/>
      <c r="I442" s="90">
        <v>1</v>
      </c>
      <c r="J442" s="90"/>
      <c r="K442" s="88"/>
      <c r="L442" s="90">
        <v>1</v>
      </c>
      <c r="M442" s="90"/>
      <c r="N442" s="88"/>
      <c r="O442" s="72"/>
    </row>
    <row r="443" spans="1:17" x14ac:dyDescent="0.3">
      <c r="A443" s="43" t="s">
        <v>64</v>
      </c>
      <c r="C443" s="88">
        <v>0</v>
      </c>
      <c r="D443" s="88"/>
      <c r="E443" s="88"/>
      <c r="F443" s="88">
        <v>0</v>
      </c>
      <c r="G443" s="88"/>
      <c r="H443" s="88"/>
      <c r="I443" s="88">
        <v>0</v>
      </c>
      <c r="J443" s="88"/>
      <c r="K443" s="88"/>
      <c r="L443" s="88">
        <v>0</v>
      </c>
      <c r="M443" s="88"/>
      <c r="N443" s="88"/>
      <c r="O443" s="72"/>
    </row>
    <row r="444" spans="1:17" x14ac:dyDescent="0.3">
      <c r="A444" s="44" t="s">
        <v>65</v>
      </c>
      <c r="C444" s="88">
        <f>MAX(0, SUM(C$50:E$50))</f>
        <v>100</v>
      </c>
      <c r="D444" s="88"/>
      <c r="E444" s="88"/>
      <c r="F444" s="88">
        <f>MAX(0, SUM(F$50:H$50))</f>
        <v>100</v>
      </c>
      <c r="G444" s="88"/>
      <c r="H444" s="88"/>
      <c r="I444" s="88">
        <f>MAX(0, SUM(I$50:K$50))</f>
        <v>100</v>
      </c>
      <c r="J444" s="88"/>
      <c r="K444" s="88"/>
      <c r="L444" s="88">
        <f>MAX(0, SUM(L$50:N$50))</f>
        <v>100</v>
      </c>
      <c r="M444" s="88"/>
      <c r="N444" s="88"/>
      <c r="O444" s="72"/>
      <c r="P444" s="6"/>
      <c r="Q444" s="6"/>
    </row>
    <row r="445" spans="1:17" x14ac:dyDescent="0.3">
      <c r="A445" s="43" t="s">
        <v>0</v>
      </c>
      <c r="C445" s="88">
        <v>0</v>
      </c>
      <c r="D445" s="88"/>
      <c r="E445" s="88"/>
      <c r="F445" s="88">
        <v>0</v>
      </c>
      <c r="G445" s="88"/>
      <c r="H445" s="88"/>
      <c r="I445" s="88">
        <v>0</v>
      </c>
      <c r="J445" s="88"/>
      <c r="K445" s="88"/>
      <c r="L445" s="88">
        <v>0</v>
      </c>
      <c r="M445" s="88"/>
      <c r="N445" s="88"/>
      <c r="O445" s="72"/>
      <c r="Q445" s="6"/>
    </row>
    <row r="446" spans="1:17" x14ac:dyDescent="0.3">
      <c r="A446" s="44" t="s">
        <v>66</v>
      </c>
      <c r="C446" s="88">
        <f>C444</f>
        <v>100</v>
      </c>
      <c r="D446" s="88"/>
      <c r="E446" s="88"/>
      <c r="F446" s="88">
        <f>F444</f>
        <v>100</v>
      </c>
      <c r="G446" s="88"/>
      <c r="H446" s="88"/>
      <c r="I446" s="88">
        <f>I444</f>
        <v>100</v>
      </c>
      <c r="J446" s="88"/>
      <c r="K446" s="88"/>
      <c r="L446" s="88">
        <f>L444</f>
        <v>100</v>
      </c>
      <c r="M446" s="88"/>
      <c r="N446" s="88"/>
      <c r="O446" s="72"/>
      <c r="P446" s="6"/>
      <c r="Q446" s="6"/>
    </row>
    <row r="447" spans="1:17" x14ac:dyDescent="0.3">
      <c r="A447" s="43" t="s">
        <v>71</v>
      </c>
      <c r="C447" s="91">
        <v>0.1</v>
      </c>
      <c r="D447" s="91"/>
      <c r="E447" s="91"/>
      <c r="F447" s="91">
        <v>0.1</v>
      </c>
      <c r="G447" s="91"/>
      <c r="H447" s="91"/>
      <c r="I447" s="91">
        <v>0.1</v>
      </c>
      <c r="J447" s="91"/>
      <c r="K447" s="91"/>
      <c r="L447" s="91">
        <v>0.1</v>
      </c>
      <c r="M447" s="91"/>
      <c r="N447" s="92"/>
      <c r="O447" s="74"/>
      <c r="Q447" s="6"/>
    </row>
    <row r="448" spans="1:17" ht="28.8" x14ac:dyDescent="0.3">
      <c r="A448" s="44" t="s">
        <v>72</v>
      </c>
      <c r="C448" s="88">
        <f>C447*C446</f>
        <v>10</v>
      </c>
      <c r="D448" s="88"/>
      <c r="E448" s="88"/>
      <c r="F448" s="88">
        <f t="shared" ref="F448" si="100">F447*F446</f>
        <v>10</v>
      </c>
      <c r="G448" s="88"/>
      <c r="H448" s="88"/>
      <c r="I448" s="88">
        <f t="shared" ref="I448" si="101">I447*I446</f>
        <v>10</v>
      </c>
      <c r="J448" s="88"/>
      <c r="K448" s="88"/>
      <c r="L448" s="88">
        <f t="shared" ref="L448" si="102">L447*L446</f>
        <v>10</v>
      </c>
      <c r="M448" s="88"/>
      <c r="N448" s="89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88">
        <f>$O452*C448/SUM($C$448:$N$448)</f>
        <v>6</v>
      </c>
      <c r="D452" s="88"/>
      <c r="E452" s="88"/>
      <c r="F452" s="88">
        <f t="shared" ref="F452" si="103">$O452*F448/SUM($C$448:$N$448)</f>
        <v>6</v>
      </c>
      <c r="G452" s="88"/>
      <c r="H452" s="88"/>
      <c r="I452" s="88">
        <f t="shared" ref="I452" si="104">$O452*I448/SUM($C$448:$N$448)</f>
        <v>6</v>
      </c>
      <c r="J452" s="88"/>
      <c r="K452" s="88"/>
      <c r="L452" s="88">
        <f t="shared" ref="L452" si="105">$O452*L448/SUM($C$448:$N$448)</f>
        <v>6</v>
      </c>
      <c r="M452" s="88"/>
      <c r="N452" s="89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0">
        <v>1</v>
      </c>
      <c r="D457" s="90"/>
      <c r="E457" s="90"/>
      <c r="F457" s="90"/>
      <c r="G457" s="90"/>
      <c r="H457" s="90"/>
      <c r="N457" s="40"/>
    </row>
    <row r="458" spans="1:17" x14ac:dyDescent="0.3">
      <c r="A458" s="43" t="s">
        <v>62</v>
      </c>
      <c r="C458" s="90" t="s">
        <v>77</v>
      </c>
      <c r="D458" s="90"/>
      <c r="E458" s="90"/>
      <c r="F458" s="90"/>
      <c r="G458" s="90"/>
      <c r="H458" s="90"/>
      <c r="N458" s="40"/>
      <c r="O458" s="50"/>
    </row>
    <row r="459" spans="1:17" x14ac:dyDescent="0.3">
      <c r="A459" s="43" t="s">
        <v>63</v>
      </c>
      <c r="C459" s="90">
        <v>1</v>
      </c>
      <c r="D459" s="90"/>
      <c r="E459" s="90"/>
      <c r="F459" s="90"/>
      <c r="G459" s="90"/>
      <c r="H459" s="90"/>
      <c r="N459" s="40"/>
    </row>
    <row r="460" spans="1:17" x14ac:dyDescent="0.3">
      <c r="A460" s="43" t="s">
        <v>64</v>
      </c>
      <c r="C460" s="94">
        <v>50</v>
      </c>
      <c r="D460" s="94"/>
      <c r="E460" s="94"/>
      <c r="F460" s="94"/>
      <c r="G460" s="94"/>
      <c r="H460" s="94"/>
      <c r="N460" s="40"/>
    </row>
    <row r="461" spans="1:17" x14ac:dyDescent="0.3">
      <c r="A461" s="44" t="s">
        <v>65</v>
      </c>
      <c r="C461" s="95">
        <f>MAX(SUM($C$50:$H$50)-C460,0)</f>
        <v>150</v>
      </c>
      <c r="D461" s="88"/>
      <c r="E461" s="88"/>
      <c r="F461" s="88"/>
      <c r="G461" s="88"/>
      <c r="H461" s="88"/>
      <c r="N461" s="40"/>
      <c r="O461" s="6"/>
      <c r="P461" s="6"/>
      <c r="Q461" s="6"/>
    </row>
    <row r="462" spans="1:17" x14ac:dyDescent="0.3">
      <c r="A462" s="43" t="s">
        <v>0</v>
      </c>
      <c r="C462" s="88">
        <v>1000</v>
      </c>
      <c r="D462" s="88"/>
      <c r="E462" s="88"/>
      <c r="F462" s="88"/>
      <c r="G462" s="88"/>
      <c r="H462" s="88"/>
      <c r="N462" s="40"/>
      <c r="Q462" s="6"/>
    </row>
    <row r="463" spans="1:17" x14ac:dyDescent="0.3">
      <c r="A463" s="44" t="s">
        <v>66</v>
      </c>
      <c r="C463" s="88">
        <f>IF(C462=0, C461, MIN(C461, C462))</f>
        <v>150</v>
      </c>
      <c r="D463" s="88"/>
      <c r="E463" s="88"/>
      <c r="F463" s="88"/>
      <c r="G463" s="88"/>
      <c r="H463" s="88"/>
      <c r="N463" s="40"/>
      <c r="O463" s="6"/>
      <c r="P463" s="6"/>
      <c r="Q463" s="6"/>
    </row>
    <row r="464" spans="1:17" x14ac:dyDescent="0.3">
      <c r="A464" s="43" t="s">
        <v>161</v>
      </c>
      <c r="C464" s="96">
        <v>1</v>
      </c>
      <c r="D464" s="88"/>
      <c r="E464" s="88"/>
      <c r="F464" s="88"/>
      <c r="G464" s="88"/>
      <c r="H464" s="88"/>
      <c r="N464" s="40"/>
      <c r="O464" s="48"/>
      <c r="Q464" s="6"/>
    </row>
    <row r="465" spans="1:17" ht="28.8" x14ac:dyDescent="0.3">
      <c r="A465" s="44" t="s">
        <v>72</v>
      </c>
      <c r="C465" s="93">
        <f>C463*C464</f>
        <v>150</v>
      </c>
      <c r="D465" s="93"/>
      <c r="E465" s="93"/>
      <c r="F465" s="93"/>
      <c r="G465" s="93"/>
      <c r="H465" s="93"/>
      <c r="N465" s="40"/>
    </row>
    <row r="466" spans="1:17" x14ac:dyDescent="0.3">
      <c r="A466" s="43" t="s">
        <v>3</v>
      </c>
      <c r="C466" s="90"/>
      <c r="D466" s="90"/>
      <c r="E466" s="90"/>
      <c r="F466" s="90"/>
      <c r="G466" s="90"/>
      <c r="H466" s="90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93">
        <f>C465</f>
        <v>150</v>
      </c>
      <c r="D468" s="93"/>
      <c r="E468" s="93"/>
      <c r="F468" s="93"/>
      <c r="G468" s="93"/>
      <c r="H468" s="93"/>
      <c r="I468" s="90">
        <v>0</v>
      </c>
      <c r="J468" s="90"/>
      <c r="K468" s="90"/>
      <c r="L468" s="90"/>
      <c r="M468" s="90"/>
      <c r="N468" s="89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0">
        <v>1</v>
      </c>
      <c r="D473" s="90"/>
      <c r="E473" s="88"/>
      <c r="F473" s="90">
        <v>1</v>
      </c>
      <c r="G473" s="90"/>
      <c r="H473" s="88"/>
      <c r="I473" s="90">
        <v>1</v>
      </c>
      <c r="J473" s="90"/>
      <c r="K473" s="88"/>
      <c r="L473" s="90">
        <v>1</v>
      </c>
      <c r="M473" s="90"/>
      <c r="N473" s="88"/>
      <c r="O473" s="72"/>
    </row>
    <row r="474" spans="1:17" x14ac:dyDescent="0.3">
      <c r="A474" s="43" t="s">
        <v>62</v>
      </c>
      <c r="C474" s="90" t="s">
        <v>139</v>
      </c>
      <c r="D474" s="90"/>
      <c r="E474" s="88"/>
      <c r="F474" s="90" t="s">
        <v>140</v>
      </c>
      <c r="G474" s="90"/>
      <c r="H474" s="88"/>
      <c r="I474" s="90" t="s">
        <v>141</v>
      </c>
      <c r="J474" s="90"/>
      <c r="K474" s="88"/>
      <c r="L474" s="90" t="s">
        <v>142</v>
      </c>
      <c r="M474" s="90"/>
      <c r="N474" s="88"/>
      <c r="O474" s="73"/>
    </row>
    <row r="475" spans="1:17" x14ac:dyDescent="0.3">
      <c r="A475" s="43" t="s">
        <v>63</v>
      </c>
      <c r="C475" s="90">
        <v>1</v>
      </c>
      <c r="D475" s="90"/>
      <c r="E475" s="88"/>
      <c r="F475" s="90">
        <v>1</v>
      </c>
      <c r="G475" s="90"/>
      <c r="H475" s="88"/>
      <c r="I475" s="90">
        <v>1</v>
      </c>
      <c r="J475" s="90"/>
      <c r="K475" s="88"/>
      <c r="L475" s="90">
        <v>1</v>
      </c>
      <c r="M475" s="90"/>
      <c r="N475" s="88"/>
      <c r="O475" s="72"/>
    </row>
    <row r="476" spans="1:17" x14ac:dyDescent="0.3">
      <c r="A476" s="43" t="s">
        <v>64</v>
      </c>
      <c r="C476" s="88">
        <v>5</v>
      </c>
      <c r="D476" s="88"/>
      <c r="E476" s="88"/>
      <c r="F476" s="88">
        <v>5</v>
      </c>
      <c r="G476" s="88"/>
      <c r="H476" s="88"/>
      <c r="I476" s="88">
        <v>5</v>
      </c>
      <c r="J476" s="88"/>
      <c r="K476" s="88"/>
      <c r="L476" s="88">
        <v>5</v>
      </c>
      <c r="M476" s="88"/>
      <c r="N476" s="88"/>
      <c r="O476" s="72"/>
    </row>
    <row r="477" spans="1:17" x14ac:dyDescent="0.3">
      <c r="A477" s="44" t="s">
        <v>65</v>
      </c>
      <c r="C477" s="88">
        <f>MAX(0, SUM(C$50:E$50)-C476)</f>
        <v>95</v>
      </c>
      <c r="D477" s="88"/>
      <c r="E477" s="88"/>
      <c r="F477" s="88">
        <f t="shared" ref="F477" si="114">MAX(0, SUM(F$50:H$50)-F476)</f>
        <v>95</v>
      </c>
      <c r="G477" s="88"/>
      <c r="H477" s="88"/>
      <c r="I477" s="88">
        <f t="shared" ref="I477" si="115">MAX(0, SUM(I$50:K$50)-I476)</f>
        <v>95</v>
      </c>
      <c r="J477" s="88"/>
      <c r="K477" s="88"/>
      <c r="L477" s="88">
        <f t="shared" ref="L477" si="116">MAX(0, SUM(L$50:N$50)-L476)</f>
        <v>95</v>
      </c>
      <c r="M477" s="88"/>
      <c r="N477" s="88"/>
      <c r="O477" s="72"/>
      <c r="P477" s="6"/>
      <c r="Q477" s="6"/>
    </row>
    <row r="478" spans="1:17" x14ac:dyDescent="0.3">
      <c r="A478" s="43" t="s">
        <v>0</v>
      </c>
      <c r="C478" s="88">
        <v>10</v>
      </c>
      <c r="D478" s="88"/>
      <c r="E478" s="88"/>
      <c r="F478" s="88">
        <v>10</v>
      </c>
      <c r="G478" s="88"/>
      <c r="H478" s="88"/>
      <c r="I478" s="88">
        <v>10</v>
      </c>
      <c r="J478" s="88"/>
      <c r="K478" s="88"/>
      <c r="L478" s="88">
        <v>10</v>
      </c>
      <c r="M478" s="88"/>
      <c r="N478" s="88"/>
      <c r="O478" s="72"/>
      <c r="Q478" s="6"/>
    </row>
    <row r="479" spans="1:17" x14ac:dyDescent="0.3">
      <c r="A479" s="44" t="s">
        <v>66</v>
      </c>
      <c r="C479" s="88">
        <f>MIN(C477,C478)</f>
        <v>10</v>
      </c>
      <c r="D479" s="88"/>
      <c r="E479" s="88"/>
      <c r="F479" s="88">
        <f t="shared" ref="F479" si="117">MIN(F477,F478)</f>
        <v>10</v>
      </c>
      <c r="G479" s="88"/>
      <c r="H479" s="88"/>
      <c r="I479" s="88">
        <f t="shared" ref="I479" si="118">MIN(I477,I478)</f>
        <v>10</v>
      </c>
      <c r="J479" s="88"/>
      <c r="K479" s="88"/>
      <c r="L479" s="88">
        <f t="shared" ref="L479" si="119">MIN(L477,L478)</f>
        <v>10</v>
      </c>
      <c r="M479" s="88"/>
      <c r="N479" s="88"/>
      <c r="O479" s="72">
        <f>SUM(C479:N479)</f>
        <v>40</v>
      </c>
      <c r="P479" s="6"/>
      <c r="Q479" s="6"/>
    </row>
    <row r="480" spans="1:17" x14ac:dyDescent="0.3">
      <c r="A480" s="43" t="s">
        <v>3</v>
      </c>
      <c r="N480" s="13"/>
      <c r="O480" s="72"/>
    </row>
    <row r="481" spans="1:17" x14ac:dyDescent="0.3">
      <c r="A481" s="43" t="s">
        <v>67</v>
      </c>
      <c r="N481" s="13"/>
      <c r="O481" s="72">
        <v>30</v>
      </c>
    </row>
    <row r="482" spans="1:17" x14ac:dyDescent="0.3">
      <c r="A482" s="43" t="s">
        <v>161</v>
      </c>
      <c r="N482" s="13"/>
      <c r="O482" s="74">
        <v>0.8</v>
      </c>
    </row>
    <row r="483" spans="1:17" ht="28.8" x14ac:dyDescent="0.3">
      <c r="A483" s="45" t="s">
        <v>74</v>
      </c>
      <c r="C483" s="90">
        <f>$O$483*C479/$O$479</f>
        <v>6</v>
      </c>
      <c r="D483" s="90"/>
      <c r="E483" s="90"/>
      <c r="F483" s="90">
        <f>$O$483*F479/$O$479</f>
        <v>6</v>
      </c>
      <c r="G483" s="90"/>
      <c r="H483" s="90"/>
      <c r="I483" s="90">
        <f>$O$483*I479/$O$479</f>
        <v>6</v>
      </c>
      <c r="J483" s="90"/>
      <c r="K483" s="90"/>
      <c r="L483" s="90">
        <f>$O$483*L479/$O$479</f>
        <v>6</v>
      </c>
      <c r="M483" s="90"/>
      <c r="N483" s="90"/>
      <c r="O483" s="72">
        <f>O482*MIN(O481,O479)</f>
        <v>24</v>
      </c>
      <c r="P483" s="6"/>
      <c r="Q483" s="6"/>
    </row>
    <row r="484" spans="1:17" x14ac:dyDescent="0.3">
      <c r="A484" s="44" t="s">
        <v>75</v>
      </c>
      <c r="C484" s="52">
        <f>$C483*C$50/SUM($C$50:$E$50)</f>
        <v>3</v>
      </c>
      <c r="D484" s="52">
        <f>$C483*D$50/SUM($C$50:$E$50)</f>
        <v>1.5</v>
      </c>
      <c r="E484" s="52">
        <f>$C483*E$50/SUM($C$50:$E$50)</f>
        <v>1.5</v>
      </c>
      <c r="F484" s="52">
        <f>$F483*F$50/SUM($F$50:$H$50)</f>
        <v>3</v>
      </c>
      <c r="G484" s="52">
        <f t="shared" ref="G484:H484" si="120">$F483*G$50/SUM($F$50:$H$50)</f>
        <v>1.5</v>
      </c>
      <c r="H484" s="52">
        <f t="shared" si="120"/>
        <v>1.5</v>
      </c>
      <c r="I484" s="52">
        <f>$I483*I$50/SUM($I$50:$K$50)</f>
        <v>3</v>
      </c>
      <c r="J484" s="52">
        <f t="shared" ref="J484:K484" si="121">$I483*J$50/SUM($I$50:$K$50)</f>
        <v>1.5</v>
      </c>
      <c r="K484" s="52">
        <f t="shared" si="121"/>
        <v>1.5</v>
      </c>
      <c r="L484" s="52">
        <f>$L483*L$50/SUM($L$50:$N$50)</f>
        <v>3</v>
      </c>
      <c r="M484" s="52">
        <f t="shared" ref="M484:N484" si="122">$L483*M$50/SUM($L$50:$N$50)</f>
        <v>1.5</v>
      </c>
      <c r="N484" s="52">
        <f t="shared" si="122"/>
        <v>1.5</v>
      </c>
      <c r="O484" s="75">
        <f>SUM(C484:N484)</f>
        <v>24</v>
      </c>
    </row>
    <row r="485" spans="1:17" x14ac:dyDescent="0.3">
      <c r="A485" s="46" t="s">
        <v>69</v>
      </c>
      <c r="C485" s="67">
        <f>$O$485*C$50/$O$50</f>
        <v>47</v>
      </c>
      <c r="D485" s="67">
        <f>$O$485*D$50/$O$50</f>
        <v>23.5</v>
      </c>
      <c r="E485" s="67">
        <f>$O$485*E$50/$O$50</f>
        <v>23.5</v>
      </c>
      <c r="F485" s="67">
        <f>$O$485*F$50/$O$50</f>
        <v>47</v>
      </c>
      <c r="G485" s="67">
        <f>$O$485*G$50/$O$50</f>
        <v>23.5</v>
      </c>
      <c r="H485" s="67">
        <f>$O$485*H$50/$O$50</f>
        <v>23.5</v>
      </c>
      <c r="I485" s="67">
        <f>$O$485*I$50/$O$50</f>
        <v>47</v>
      </c>
      <c r="J485" s="67">
        <f>$O$485*J$50/$O$50</f>
        <v>23.5</v>
      </c>
      <c r="K485" s="67">
        <f>$O$485*K$50/$O$50</f>
        <v>23.5</v>
      </c>
      <c r="L485" s="67">
        <f>$O$485*L$50/$O$50</f>
        <v>47</v>
      </c>
      <c r="M485" s="67">
        <f>$O$485*M$50/$O$50</f>
        <v>23.5</v>
      </c>
      <c r="N485" s="67">
        <f>$O$485*N$50/$O$50</f>
        <v>23.5</v>
      </c>
      <c r="O485" s="72">
        <f>$O$50-O483</f>
        <v>376</v>
      </c>
    </row>
    <row r="487" spans="1:17" x14ac:dyDescent="0.3">
      <c r="A487" s="65" t="s">
        <v>194</v>
      </c>
      <c r="B487" s="78" t="s">
        <v>198</v>
      </c>
      <c r="D487" s="2"/>
      <c r="H487" s="42"/>
      <c r="K487" s="42"/>
      <c r="N487" s="42"/>
    </row>
    <row r="488" spans="1:17" x14ac:dyDescent="0.3">
      <c r="A488" s="43" t="s">
        <v>61</v>
      </c>
      <c r="C488" s="90">
        <v>1</v>
      </c>
      <c r="D488" s="90"/>
      <c r="E488" s="90"/>
      <c r="F488" s="90"/>
      <c r="G488" s="90"/>
      <c r="H488" s="90"/>
      <c r="I488" s="90">
        <v>1</v>
      </c>
      <c r="J488" s="90"/>
      <c r="K488" s="90"/>
      <c r="L488" s="90"/>
      <c r="M488" s="90"/>
      <c r="N488" s="89"/>
      <c r="O488" s="72"/>
    </row>
    <row r="489" spans="1:17" x14ac:dyDescent="0.3">
      <c r="A489" s="43" t="s">
        <v>62</v>
      </c>
      <c r="C489" s="90" t="s">
        <v>138</v>
      </c>
      <c r="D489" s="90"/>
      <c r="E489" s="90"/>
      <c r="F489" s="90"/>
      <c r="G489" s="90"/>
      <c r="H489" s="90"/>
      <c r="I489" s="90" t="s">
        <v>143</v>
      </c>
      <c r="J489" s="90"/>
      <c r="K489" s="90"/>
      <c r="L489" s="90"/>
      <c r="M489" s="90"/>
      <c r="N489" s="89"/>
      <c r="O489" s="73"/>
    </row>
    <row r="490" spans="1:17" x14ac:dyDescent="0.3">
      <c r="A490" s="43" t="s">
        <v>63</v>
      </c>
      <c r="C490" s="90">
        <v>1</v>
      </c>
      <c r="D490" s="90"/>
      <c r="E490" s="90"/>
      <c r="F490" s="90"/>
      <c r="G490" s="90"/>
      <c r="H490" s="90"/>
      <c r="I490" s="90">
        <v>1</v>
      </c>
      <c r="J490" s="90"/>
      <c r="K490" s="90"/>
      <c r="L490" s="90"/>
      <c r="M490" s="90"/>
      <c r="N490" s="90"/>
      <c r="O490" s="72"/>
    </row>
    <row r="491" spans="1:17" x14ac:dyDescent="0.3">
      <c r="A491" s="43" t="s">
        <v>64</v>
      </c>
      <c r="C491" s="88">
        <v>5</v>
      </c>
      <c r="D491" s="88"/>
      <c r="E491" s="88"/>
      <c r="F491" s="88"/>
      <c r="G491" s="88"/>
      <c r="H491" s="88"/>
      <c r="I491" s="88">
        <v>5</v>
      </c>
      <c r="J491" s="88"/>
      <c r="K491" s="88"/>
      <c r="L491" s="88"/>
      <c r="M491" s="88"/>
      <c r="N491" s="88"/>
      <c r="O491" s="72"/>
    </row>
    <row r="492" spans="1:17" x14ac:dyDescent="0.3">
      <c r="A492" s="44" t="s">
        <v>65</v>
      </c>
      <c r="C492" s="88">
        <f>MAX(0, SUM(C$50:H$50)-C491)</f>
        <v>195</v>
      </c>
      <c r="D492" s="88"/>
      <c r="E492" s="88"/>
      <c r="F492" s="88"/>
      <c r="G492" s="88"/>
      <c r="H492" s="88"/>
      <c r="I492" s="88">
        <f>MAX(0, SUM(I$50:N$50)-I491)</f>
        <v>195</v>
      </c>
      <c r="J492" s="88"/>
      <c r="K492" s="88"/>
      <c r="L492" s="88"/>
      <c r="M492" s="88"/>
      <c r="N492" s="88"/>
      <c r="O492" s="72"/>
      <c r="P492" s="6"/>
      <c r="Q492" s="6"/>
    </row>
    <row r="493" spans="1:17" x14ac:dyDescent="0.3">
      <c r="A493" s="43" t="s">
        <v>0</v>
      </c>
      <c r="C493" s="88">
        <v>20</v>
      </c>
      <c r="D493" s="88"/>
      <c r="E493" s="88"/>
      <c r="F493" s="88"/>
      <c r="G493" s="88"/>
      <c r="H493" s="88"/>
      <c r="I493" s="88">
        <v>20</v>
      </c>
      <c r="J493" s="88"/>
      <c r="K493" s="88"/>
      <c r="L493" s="88"/>
      <c r="M493" s="88"/>
      <c r="N493" s="88"/>
      <c r="O493" s="72"/>
      <c r="Q493" s="6"/>
    </row>
    <row r="494" spans="1:17" x14ac:dyDescent="0.3">
      <c r="A494" s="44" t="s">
        <v>66</v>
      </c>
      <c r="C494" s="88">
        <f>IF(C493=0, C492, MIN(C492, C493))</f>
        <v>20</v>
      </c>
      <c r="D494" s="88"/>
      <c r="E494" s="88"/>
      <c r="F494" s="88"/>
      <c r="G494" s="88"/>
      <c r="H494" s="88"/>
      <c r="I494" s="88">
        <f>IF(I493=0, I492, MIN(I492, I493))</f>
        <v>20</v>
      </c>
      <c r="J494" s="88"/>
      <c r="K494" s="88"/>
      <c r="L494" s="88"/>
      <c r="M494" s="88"/>
      <c r="N494" s="88"/>
      <c r="O494" s="72">
        <f>SUM(C494:N494)</f>
        <v>40</v>
      </c>
      <c r="P494" s="6"/>
      <c r="Q494" s="6"/>
    </row>
    <row r="495" spans="1:17" x14ac:dyDescent="0.3">
      <c r="A495" s="43" t="s">
        <v>3</v>
      </c>
      <c r="N495" s="13"/>
      <c r="O495" s="72"/>
    </row>
    <row r="496" spans="1:17" x14ac:dyDescent="0.3">
      <c r="A496" s="43" t="s">
        <v>67</v>
      </c>
      <c r="N496" s="13"/>
      <c r="O496" s="72">
        <v>30</v>
      </c>
    </row>
    <row r="497" spans="1:17" x14ac:dyDescent="0.3">
      <c r="A497" s="43" t="s">
        <v>161</v>
      </c>
      <c r="N497" s="13"/>
      <c r="O497" s="74">
        <v>0.8</v>
      </c>
    </row>
    <row r="498" spans="1:17" ht="28.8" x14ac:dyDescent="0.3">
      <c r="A498" s="45" t="s">
        <v>74</v>
      </c>
      <c r="C498" s="90">
        <f>$O$498*C494/$O$494</f>
        <v>12</v>
      </c>
      <c r="D498" s="90"/>
      <c r="E498" s="90"/>
      <c r="F498" s="90"/>
      <c r="G498" s="90"/>
      <c r="H498" s="90"/>
      <c r="I498" s="90">
        <f>$O$498*I494/$O$494</f>
        <v>12</v>
      </c>
      <c r="J498" s="90"/>
      <c r="K498" s="90"/>
      <c r="L498" s="90"/>
      <c r="M498" s="90"/>
      <c r="N498" s="90"/>
      <c r="O498" s="72">
        <f>O497*MIN(O496,O494)</f>
        <v>24</v>
      </c>
      <c r="P498" s="6"/>
      <c r="Q498" s="6"/>
    </row>
    <row r="499" spans="1:17" x14ac:dyDescent="0.3">
      <c r="A499" s="44" t="s">
        <v>135</v>
      </c>
      <c r="C499" s="52">
        <f>$C$498*C$50/SUM($C$50:$H$50)</f>
        <v>3</v>
      </c>
      <c r="D499" s="52">
        <f t="shared" ref="D499:N499" si="123">$C$498*D$50/SUM($C$50:$H$50)</f>
        <v>1.5</v>
      </c>
      <c r="E499" s="52">
        <f t="shared" si="123"/>
        <v>1.5</v>
      </c>
      <c r="F499" s="52">
        <f t="shared" si="123"/>
        <v>3</v>
      </c>
      <c r="G499" s="52">
        <f t="shared" si="123"/>
        <v>1.5</v>
      </c>
      <c r="H499" s="52">
        <f t="shared" si="123"/>
        <v>1.5</v>
      </c>
      <c r="I499" s="52">
        <f>$I$498*I$50/SUM($I$50:$N$50)</f>
        <v>3</v>
      </c>
      <c r="J499" s="52">
        <f t="shared" ref="J499:N499" si="124">$I$498*J$50/SUM($I$50:$N$50)</f>
        <v>1.5</v>
      </c>
      <c r="K499" s="52">
        <f t="shared" si="124"/>
        <v>1.5</v>
      </c>
      <c r="L499" s="52">
        <f t="shared" si="124"/>
        <v>3</v>
      </c>
      <c r="M499" s="52">
        <f t="shared" si="124"/>
        <v>1.5</v>
      </c>
      <c r="N499" s="52">
        <f t="shared" si="124"/>
        <v>1.5</v>
      </c>
      <c r="O499" s="75">
        <f>SUM(C499:N499)</f>
        <v>24</v>
      </c>
    </row>
    <row r="500" spans="1:17" x14ac:dyDescent="0.3">
      <c r="A500" s="46" t="s">
        <v>69</v>
      </c>
      <c r="C500" s="67">
        <f>$O$500*C$50/$O$50</f>
        <v>47</v>
      </c>
      <c r="D500" s="67">
        <f t="shared" ref="D500:N500" si="125">$O$500*D$50/$O$50</f>
        <v>23.5</v>
      </c>
      <c r="E500" s="67">
        <f t="shared" si="125"/>
        <v>23.5</v>
      </c>
      <c r="F500" s="67">
        <f t="shared" si="125"/>
        <v>47</v>
      </c>
      <c r="G500" s="67">
        <f t="shared" si="125"/>
        <v>23.5</v>
      </c>
      <c r="H500" s="67">
        <f t="shared" si="125"/>
        <v>23.5</v>
      </c>
      <c r="I500" s="67">
        <f t="shared" si="125"/>
        <v>47</v>
      </c>
      <c r="J500" s="67">
        <f t="shared" si="125"/>
        <v>23.5</v>
      </c>
      <c r="K500" s="67">
        <f t="shared" si="125"/>
        <v>23.5</v>
      </c>
      <c r="L500" s="67">
        <f t="shared" si="125"/>
        <v>47</v>
      </c>
      <c r="M500" s="67">
        <f t="shared" si="125"/>
        <v>23.5</v>
      </c>
      <c r="N500" s="67">
        <f t="shared" si="125"/>
        <v>23.5</v>
      </c>
      <c r="O500" s="72">
        <f>O$50-O498</f>
        <v>376</v>
      </c>
    </row>
    <row r="502" spans="1:17" x14ac:dyDescent="0.3">
      <c r="A502" s="65" t="s">
        <v>195</v>
      </c>
      <c r="B502" s="78" t="s">
        <v>199</v>
      </c>
      <c r="D502" s="2"/>
      <c r="H502" s="42"/>
      <c r="K502" s="42"/>
      <c r="N502" s="42"/>
    </row>
    <row r="503" spans="1:17" x14ac:dyDescent="0.3">
      <c r="A503" s="43" t="s">
        <v>61</v>
      </c>
      <c r="C503" s="90">
        <v>1</v>
      </c>
      <c r="D503" s="90"/>
      <c r="E503" s="90"/>
      <c r="F503" s="90"/>
      <c r="G503" s="90"/>
      <c r="H503" s="90"/>
      <c r="I503" s="90">
        <v>1</v>
      </c>
      <c r="J503" s="90"/>
      <c r="K503" s="90"/>
      <c r="L503" s="90"/>
      <c r="M503" s="90"/>
      <c r="N503" s="89"/>
      <c r="O503" s="72"/>
    </row>
    <row r="504" spans="1:17" x14ac:dyDescent="0.3">
      <c r="A504" s="43" t="s">
        <v>62</v>
      </c>
      <c r="C504" s="90" t="s">
        <v>146</v>
      </c>
      <c r="D504" s="90"/>
      <c r="E504" s="90"/>
      <c r="F504" s="90"/>
      <c r="G504" s="90"/>
      <c r="H504" s="90"/>
      <c r="I504" s="90" t="s">
        <v>147</v>
      </c>
      <c r="J504" s="90"/>
      <c r="K504" s="90"/>
      <c r="L504" s="90"/>
      <c r="M504" s="90"/>
      <c r="N504" s="89"/>
      <c r="O504" s="73"/>
    </row>
    <row r="505" spans="1:17" x14ac:dyDescent="0.3">
      <c r="A505" s="43" t="s">
        <v>63</v>
      </c>
      <c r="C505" s="90">
        <v>1</v>
      </c>
      <c r="D505" s="90"/>
      <c r="E505" s="90"/>
      <c r="F505" s="90"/>
      <c r="G505" s="90"/>
      <c r="H505" s="90"/>
      <c r="I505" s="90">
        <v>1</v>
      </c>
      <c r="J505" s="90"/>
      <c r="K505" s="90"/>
      <c r="L505" s="90"/>
      <c r="M505" s="90"/>
      <c r="N505" s="90"/>
      <c r="O505" s="72"/>
    </row>
    <row r="506" spans="1:17" x14ac:dyDescent="0.3">
      <c r="A506" s="43" t="s">
        <v>64</v>
      </c>
      <c r="C506" s="88">
        <v>5</v>
      </c>
      <c r="D506" s="88"/>
      <c r="E506" s="88"/>
      <c r="F506" s="88"/>
      <c r="G506" s="88"/>
      <c r="H506" s="88"/>
      <c r="I506" s="88">
        <v>5</v>
      </c>
      <c r="J506" s="88"/>
      <c r="K506" s="88"/>
      <c r="L506" s="88"/>
      <c r="M506" s="88"/>
      <c r="N506" s="88"/>
      <c r="O506" s="72"/>
    </row>
    <row r="507" spans="1:17" x14ac:dyDescent="0.3">
      <c r="A507" s="44" t="s">
        <v>65</v>
      </c>
      <c r="C507" s="88">
        <f>MAX(0, SUM(C$50:H$50)-C506)</f>
        <v>195</v>
      </c>
      <c r="D507" s="88"/>
      <c r="E507" s="88"/>
      <c r="F507" s="88"/>
      <c r="G507" s="88"/>
      <c r="H507" s="88"/>
      <c r="I507" s="88">
        <f>MAX(0, SUM(I$50:N$50)-I506)</f>
        <v>195</v>
      </c>
      <c r="J507" s="88"/>
      <c r="K507" s="88"/>
      <c r="L507" s="88"/>
      <c r="M507" s="88"/>
      <c r="N507" s="88"/>
      <c r="O507" s="72"/>
      <c r="P507" s="6"/>
      <c r="Q507" s="6"/>
    </row>
    <row r="508" spans="1:17" x14ac:dyDescent="0.3">
      <c r="A508" s="43" t="s">
        <v>0</v>
      </c>
      <c r="C508" s="88">
        <v>20</v>
      </c>
      <c r="D508" s="88"/>
      <c r="E508" s="88"/>
      <c r="F508" s="88"/>
      <c r="G508" s="88"/>
      <c r="H508" s="88"/>
      <c r="I508" s="88">
        <v>20</v>
      </c>
      <c r="J508" s="88"/>
      <c r="K508" s="88"/>
      <c r="L508" s="88"/>
      <c r="M508" s="88"/>
      <c r="N508" s="88"/>
      <c r="O508" s="72"/>
      <c r="Q508" s="6"/>
    </row>
    <row r="509" spans="1:17" x14ac:dyDescent="0.3">
      <c r="A509" s="44" t="s">
        <v>66</v>
      </c>
      <c r="C509" s="88">
        <f>IF(C508=0, C507, MIN(C507, C508))</f>
        <v>20</v>
      </c>
      <c r="D509" s="88"/>
      <c r="E509" s="88"/>
      <c r="F509" s="88"/>
      <c r="G509" s="88"/>
      <c r="H509" s="88"/>
      <c r="I509" s="88">
        <f>IF(I508=0, I507, MIN(I507, I508))</f>
        <v>20</v>
      </c>
      <c r="J509" s="88"/>
      <c r="K509" s="88"/>
      <c r="L509" s="88"/>
      <c r="M509" s="88"/>
      <c r="N509" s="88"/>
      <c r="O509" s="72">
        <f>SUM(C509:N509)</f>
        <v>40</v>
      </c>
      <c r="P509" s="6"/>
      <c r="Q509" s="6"/>
    </row>
    <row r="510" spans="1:17" x14ac:dyDescent="0.3">
      <c r="A510" s="43" t="s">
        <v>3</v>
      </c>
      <c r="N510" s="13"/>
      <c r="O510" s="72"/>
    </row>
    <row r="511" spans="1:17" x14ac:dyDescent="0.3">
      <c r="A511" s="43" t="s">
        <v>67</v>
      </c>
      <c r="N511" s="13"/>
      <c r="O511" s="72">
        <v>30</v>
      </c>
    </row>
    <row r="512" spans="1:17" x14ac:dyDescent="0.3">
      <c r="A512" s="43" t="s">
        <v>161</v>
      </c>
      <c r="N512" s="13"/>
      <c r="O512" s="74">
        <v>0.8</v>
      </c>
    </row>
    <row r="513" spans="1:17" ht="28.8" x14ac:dyDescent="0.3">
      <c r="A513" s="45" t="s">
        <v>74</v>
      </c>
      <c r="C513" s="90">
        <f>$O$498*C509/$O$494</f>
        <v>12</v>
      </c>
      <c r="D513" s="90"/>
      <c r="E513" s="90"/>
      <c r="F513" s="90"/>
      <c r="G513" s="90"/>
      <c r="H513" s="90"/>
      <c r="I513" s="90">
        <f>$O$498*I509/$O$494</f>
        <v>12</v>
      </c>
      <c r="J513" s="90"/>
      <c r="K513" s="90"/>
      <c r="L513" s="90"/>
      <c r="M513" s="90"/>
      <c r="N513" s="90"/>
      <c r="O513" s="72">
        <f>O512*MIN(O511,O509)</f>
        <v>24</v>
      </c>
      <c r="P513" s="6"/>
      <c r="Q513" s="6"/>
    </row>
    <row r="514" spans="1:17" x14ac:dyDescent="0.3">
      <c r="A514" s="44" t="s">
        <v>135</v>
      </c>
      <c r="C514" s="52">
        <f>$C$498*C$50/SUM($C$50:$H$50)</f>
        <v>3</v>
      </c>
      <c r="D514" s="52">
        <f t="shared" ref="D514:N514" si="126">$C$498*D$50/SUM($C$50:$H$50)</f>
        <v>1.5</v>
      </c>
      <c r="E514" s="52">
        <f t="shared" si="126"/>
        <v>1.5</v>
      </c>
      <c r="F514" s="52">
        <f t="shared" si="126"/>
        <v>3</v>
      </c>
      <c r="G514" s="52">
        <f t="shared" si="126"/>
        <v>1.5</v>
      </c>
      <c r="H514" s="52">
        <f t="shared" si="126"/>
        <v>1.5</v>
      </c>
      <c r="I514" s="52">
        <f>$I$498*I$50/SUM($I$50:$N$50)</f>
        <v>3</v>
      </c>
      <c r="J514" s="52">
        <f t="shared" ref="J514:N514" si="127">$I$498*J$50/SUM($I$50:$N$50)</f>
        <v>1.5</v>
      </c>
      <c r="K514" s="52">
        <f t="shared" si="127"/>
        <v>1.5</v>
      </c>
      <c r="L514" s="52">
        <f t="shared" si="127"/>
        <v>3</v>
      </c>
      <c r="M514" s="52">
        <f t="shared" si="127"/>
        <v>1.5</v>
      </c>
      <c r="N514" s="52">
        <f t="shared" si="127"/>
        <v>1.5</v>
      </c>
      <c r="O514" s="75">
        <f>SUM(C514:N514)</f>
        <v>24</v>
      </c>
    </row>
    <row r="515" spans="1:17" x14ac:dyDescent="0.3">
      <c r="A515" s="46" t="s">
        <v>69</v>
      </c>
      <c r="C515" s="67">
        <f>$O$500*C$50/$O$50</f>
        <v>47</v>
      </c>
      <c r="D515" s="67">
        <f t="shared" ref="D515:N515" si="128">$O$500*D$50/$O$50</f>
        <v>23.5</v>
      </c>
      <c r="E515" s="67">
        <f t="shared" si="128"/>
        <v>23.5</v>
      </c>
      <c r="F515" s="67">
        <f t="shared" si="128"/>
        <v>47</v>
      </c>
      <c r="G515" s="67">
        <f t="shared" si="128"/>
        <v>23.5</v>
      </c>
      <c r="H515" s="67">
        <f t="shared" si="128"/>
        <v>23.5</v>
      </c>
      <c r="I515" s="67">
        <f t="shared" si="128"/>
        <v>47</v>
      </c>
      <c r="J515" s="67">
        <f t="shared" si="128"/>
        <v>23.5</v>
      </c>
      <c r="K515" s="67">
        <f t="shared" si="128"/>
        <v>23.5</v>
      </c>
      <c r="L515" s="67">
        <f t="shared" si="128"/>
        <v>47</v>
      </c>
      <c r="M515" s="67">
        <f t="shared" si="128"/>
        <v>23.5</v>
      </c>
      <c r="N515" s="67">
        <f t="shared" si="128"/>
        <v>23.5</v>
      </c>
      <c r="O515" s="72">
        <f>O$50-O513</f>
        <v>376</v>
      </c>
    </row>
  </sheetData>
  <mergeCells count="507">
    <mergeCell ref="C513:H513"/>
    <mergeCell ref="I513:N513"/>
    <mergeCell ref="C503:H503"/>
    <mergeCell ref="I503:N503"/>
    <mergeCell ref="C504:H504"/>
    <mergeCell ref="I504:N504"/>
    <mergeCell ref="C505:H505"/>
    <mergeCell ref="I505:N505"/>
    <mergeCell ref="C506:H506"/>
    <mergeCell ref="I506:N506"/>
    <mergeCell ref="C507:H507"/>
    <mergeCell ref="I507:N507"/>
    <mergeCell ref="C508:H508"/>
    <mergeCell ref="I508:N508"/>
    <mergeCell ref="C509:H509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83:E483"/>
    <mergeCell ref="F483:H483"/>
    <mergeCell ref="I483:K483"/>
    <mergeCell ref="L483:N483"/>
    <mergeCell ref="C478:E478"/>
    <mergeCell ref="F478:H478"/>
    <mergeCell ref="I478:K478"/>
    <mergeCell ref="L478:N478"/>
    <mergeCell ref="C479:E479"/>
    <mergeCell ref="F479:H479"/>
    <mergeCell ref="I479:K479"/>
    <mergeCell ref="L479:N479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8"/>
  <sheetViews>
    <sheetView tabSelected="1" workbookViewId="0">
      <selection activeCell="C27" sqref="C27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57" t="s">
        <v>193</v>
      </c>
    </row>
    <row r="27" spans="1:13" x14ac:dyDescent="0.3">
      <c r="B27" s="71" t="s">
        <v>194</v>
      </c>
      <c r="C27" s="57" t="s">
        <v>196</v>
      </c>
      <c r="D27" s="57" t="s">
        <v>193</v>
      </c>
    </row>
    <row r="28" spans="1:13" x14ac:dyDescent="0.3">
      <c r="B28" s="71" t="s">
        <v>195</v>
      </c>
      <c r="C28" s="57" t="s">
        <v>197</v>
      </c>
      <c r="D28" s="57" t="s">
        <v>193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2018-08-30T10:38:34Z</dcterms:modified>
</cp:coreProperties>
</file>