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defaultThemeVersion="124226"/>
  <mc:AlternateContent xmlns:mc="http://schemas.openxmlformats.org/markup-compatibility/2006">
    <mc:Choice Requires="x15">
      <x15ac:absPath xmlns:x15ac="http://schemas.microsoft.com/office/spreadsheetml/2010/11/ac" url="Z:\ModEx\Exposure DB\Examples\"/>
    </mc:Choice>
  </mc:AlternateContent>
  <bookViews>
    <workbookView xWindow="0" yWindow="0" windowWidth="28800" windowHeight="12440" activeTab="2"/>
  </bookViews>
  <sheets>
    <sheet name="Example" sheetId="15" r:id="rId1"/>
    <sheet name="OED Import Files" sheetId="13" r:id="rId2"/>
    <sheet name="ModEx DB" sheetId="17" r:id="rId3"/>
    <sheet name="Oasis Implementation" sheetId="16" r:id="rId4"/>
    <sheet name="Glossary" sheetId="9" r:id="rId5"/>
  </sheets>
  <definedNames>
    <definedName name="_xlnm.Print_Titles" localSheetId="4">Glossary!$1:$1</definedName>
  </definedNames>
  <calcPr calcId="171027"/>
</workbook>
</file>

<file path=xl/calcChain.xml><?xml version="1.0" encoding="utf-8"?>
<calcChain xmlns="http://schemas.openxmlformats.org/spreadsheetml/2006/main">
  <c r="E76" i="17" l="1"/>
  <c r="E75" i="17"/>
  <c r="E74" i="17"/>
  <c r="C35" i="17"/>
  <c r="C34" i="17"/>
  <c r="C33" i="17"/>
  <c r="C32" i="17"/>
  <c r="C43" i="17"/>
  <c r="C42" i="17"/>
  <c r="C41" i="17"/>
  <c r="C40" i="17"/>
  <c r="C95" i="15" l="1"/>
  <c r="C79" i="15"/>
  <c r="C57" i="15"/>
  <c r="C36" i="15"/>
  <c r="D17" i="13" l="1"/>
  <c r="D16" i="13"/>
  <c r="O24" i="15" l="1"/>
  <c r="BH11" i="13" s="1"/>
  <c r="N31" i="15" l="1"/>
  <c r="M31" i="15"/>
  <c r="L31" i="15"/>
  <c r="L34" i="15" s="1"/>
  <c r="L35" i="15" s="1"/>
  <c r="K31" i="15"/>
  <c r="J31" i="15"/>
  <c r="I31" i="15"/>
  <c r="H31" i="15"/>
  <c r="G31" i="15"/>
  <c r="F31" i="15"/>
  <c r="M36" i="15" l="1"/>
  <c r="L36" i="15"/>
  <c r="N36" i="15"/>
  <c r="I34" i="15"/>
  <c r="I35" i="15" s="1"/>
  <c r="F34" i="15"/>
  <c r="F35" i="15" s="1"/>
  <c r="I45" i="15" l="1"/>
  <c r="I46" i="15" s="1"/>
  <c r="J36" i="15"/>
  <c r="I36" i="15"/>
  <c r="K36" i="15"/>
  <c r="G36" i="15"/>
  <c r="F36" i="15"/>
  <c r="H36" i="15"/>
  <c r="E31" i="15"/>
  <c r="D31" i="15"/>
  <c r="C31" i="15"/>
  <c r="C34" i="15" l="1"/>
  <c r="C35" i="15" s="1"/>
  <c r="O31" i="15"/>
  <c r="C45" i="15" l="1"/>
  <c r="C46" i="15" s="1"/>
  <c r="D36" i="15"/>
  <c r="O35" i="15"/>
  <c r="E36" i="15"/>
  <c r="D15" i="13"/>
  <c r="D14" i="13"/>
  <c r="C50" i="15" l="1"/>
  <c r="L50" i="15"/>
  <c r="L65" i="15" s="1"/>
  <c r="D50" i="15"/>
  <c r="H50" i="15"/>
  <c r="H65" i="15" s="1"/>
  <c r="M50" i="15"/>
  <c r="M65" i="15" s="1"/>
  <c r="E50" i="15"/>
  <c r="O47" i="15"/>
  <c r="J50" i="15"/>
  <c r="J65" i="15" s="1"/>
  <c r="N50" i="15"/>
  <c r="N65" i="15" s="1"/>
  <c r="F50" i="15"/>
  <c r="F65" i="15" s="1"/>
  <c r="K50" i="15"/>
  <c r="K65" i="15" s="1"/>
  <c r="I50" i="15"/>
  <c r="I65" i="15" s="1"/>
  <c r="G50" i="15"/>
  <c r="G65" i="15" s="1"/>
  <c r="O36" i="15"/>
  <c r="C59" i="15" l="1"/>
  <c r="C61" i="15" s="1"/>
  <c r="C64" i="15" s="1"/>
  <c r="O50" i="15"/>
  <c r="E65" i="15" l="1"/>
  <c r="D65" i="15"/>
  <c r="C65" i="15"/>
  <c r="O65" i="15" l="1"/>
  <c r="O86" i="15" l="1"/>
  <c r="O87" i="15" s="1"/>
  <c r="O89" i="15" s="1"/>
  <c r="O93" i="15" s="1"/>
  <c r="O71" i="15"/>
  <c r="O73" i="15" s="1"/>
  <c r="O75" i="15" s="1"/>
  <c r="O78" i="15" s="1"/>
  <c r="J79" i="15" l="1"/>
  <c r="L79" i="15"/>
  <c r="F79" i="15"/>
  <c r="I79" i="15"/>
  <c r="N79" i="15"/>
  <c r="G79" i="15"/>
  <c r="E79" i="15"/>
  <c r="K79" i="15"/>
  <c r="K95" i="15" s="1"/>
  <c r="M79" i="15"/>
  <c r="D79" i="15"/>
  <c r="H79" i="15"/>
  <c r="H95" i="15" s="1"/>
  <c r="K94" i="15"/>
  <c r="L94" i="15"/>
  <c r="J94" i="15"/>
  <c r="M94" i="15"/>
  <c r="H94" i="15"/>
  <c r="E94" i="15"/>
  <c r="G94" i="15"/>
  <c r="I94" i="15"/>
  <c r="F94" i="15"/>
  <c r="C94" i="15"/>
  <c r="D94" i="15"/>
  <c r="N94" i="15"/>
  <c r="I95" i="15" l="1"/>
  <c r="D95" i="15"/>
  <c r="E95" i="15"/>
  <c r="F95" i="15"/>
  <c r="M95" i="15"/>
  <c r="L95" i="15"/>
  <c r="O94" i="15"/>
  <c r="G95" i="15"/>
  <c r="O79" i="15"/>
  <c r="N95" i="15"/>
  <c r="J95" i="15"/>
  <c r="O95" i="15" l="1"/>
</calcChain>
</file>

<file path=xl/comments1.xml><?xml version="1.0" encoding="utf-8"?>
<comments xmlns="http://schemas.openxmlformats.org/spreadsheetml/2006/main">
  <authors>
    <author>Aiste Kalinauskaite</author>
  </authors>
  <commentList>
    <comment ref="BI13" authorId="0" shapeId="0">
      <text>
        <r>
          <rPr>
            <b/>
            <sz val="9"/>
            <color indexed="81"/>
            <rFont val="Tahoma"/>
            <family val="2"/>
          </rPr>
          <t>Aiste Kalinauskaite:</t>
        </r>
        <r>
          <rPr>
            <sz val="9"/>
            <color indexed="81"/>
            <rFont val="Tahoma"/>
            <family val="2"/>
          </rPr>
          <t xml:space="preserve">
Matches ConditionNumber in SepcialConditions; conditions will be applied in the order, in which they are listed</t>
        </r>
      </text>
    </comment>
    <comment ref="D30" authorId="0" shapeId="0">
      <text>
        <r>
          <rPr>
            <b/>
            <sz val="9"/>
            <color indexed="81"/>
            <rFont val="Tahoma"/>
            <family val="2"/>
          </rPr>
          <t>Aiste Kalinauskaite:</t>
        </r>
        <r>
          <rPr>
            <sz val="9"/>
            <color indexed="81"/>
            <rFont val="Tahoma"/>
            <family val="2"/>
          </rPr>
          <t xml:space="preserve">
If AccountNumber is populated, then PortfolioNumber must be populated too</t>
        </r>
      </text>
    </comment>
    <comment ref="E30" authorId="0" shapeId="0">
      <text>
        <r>
          <rPr>
            <b/>
            <sz val="9"/>
            <color indexed="81"/>
            <rFont val="Tahoma"/>
            <family val="2"/>
          </rPr>
          <t>Aiste Kalinauskaite:</t>
        </r>
        <r>
          <rPr>
            <sz val="9"/>
            <color indexed="81"/>
            <rFont val="Tahoma"/>
            <family val="2"/>
          </rPr>
          <t xml:space="preserve">
If PolicyNumber is populated, then PortfolioNumber and AccountNumber must be populated too</t>
        </r>
      </text>
    </comment>
    <comment ref="F30" authorId="0" shapeId="0">
      <text>
        <r>
          <rPr>
            <b/>
            <sz val="9"/>
            <color indexed="81"/>
            <rFont val="Tahoma"/>
            <family val="2"/>
          </rPr>
          <t>Aiste Kalinauskaite:</t>
        </r>
        <r>
          <rPr>
            <sz val="9"/>
            <color indexed="81"/>
            <rFont val="Tahoma"/>
            <family val="2"/>
          </rPr>
          <t xml:space="preserve">
If LocationGroup is populated, then PortfolioNumber and AccountNumber must be populated too.
It is optional to populate PolicyNumber. It depends on the context. E.g. if there are two policies in account - one for wind, one for quake, but reinsurance treaty is only for wind, then specify wind PolicyNumber too.</t>
        </r>
      </text>
    </comment>
    <comment ref="G30" authorId="0" shapeId="0">
      <text>
        <r>
          <rPr>
            <b/>
            <sz val="9"/>
            <color indexed="81"/>
            <rFont val="Tahoma"/>
            <family val="2"/>
          </rPr>
          <t>Aiste Kalinauskaite:</t>
        </r>
        <r>
          <rPr>
            <sz val="9"/>
            <color indexed="81"/>
            <rFont val="Tahoma"/>
            <family val="2"/>
          </rPr>
          <t xml:space="preserve">
If LocationNumber is populated, then PortfolioNumber and AccountNumber must be populated too.
It is optional to populate PolicyNumber. It depends on the context. E.g. if there are two policies in account - one for wind, one for quake, but reinsurance treaty is only for wind, then specify wind PolicyNumber too.</t>
        </r>
      </text>
    </comment>
    <comment ref="L30" authorId="0" shapeId="0">
      <text>
        <r>
          <rPr>
            <b/>
            <sz val="9"/>
            <color indexed="81"/>
            <rFont val="Tahoma"/>
            <family val="2"/>
          </rPr>
          <t>Aiste Kalinauskaite:</t>
        </r>
        <r>
          <rPr>
            <sz val="9"/>
            <color indexed="81"/>
            <rFont val="Tahoma"/>
            <family val="2"/>
          </rPr>
          <t xml:space="preserve">
user defined field in Location file</t>
        </r>
      </text>
    </comment>
    <comment ref="M30" authorId="0" shapeId="0">
      <text>
        <r>
          <rPr>
            <b/>
            <sz val="9"/>
            <color indexed="81"/>
            <rFont val="Tahoma"/>
            <family val="2"/>
          </rPr>
          <t>Aiste Kalinauskaite:</t>
        </r>
        <r>
          <rPr>
            <sz val="9"/>
            <color indexed="81"/>
            <rFont val="Tahoma"/>
            <family val="2"/>
          </rPr>
          <t xml:space="preserve">
Applicable to Surplus Share treaties only</t>
        </r>
      </text>
    </comment>
    <comment ref="N30" authorId="0" shapeId="0">
      <text>
        <r>
          <rPr>
            <b/>
            <sz val="9"/>
            <color indexed="81"/>
            <rFont val="Tahoma"/>
            <family val="2"/>
          </rPr>
          <t>Aiste Kalinauskaite:</t>
        </r>
        <r>
          <rPr>
            <sz val="9"/>
            <color indexed="81"/>
            <rFont val="Tahoma"/>
            <family val="2"/>
          </rPr>
          <t xml:space="preserve">
Moved from Reinsurance Info to allow maximum flexibility to specify what risk is within the treaty</t>
        </r>
      </text>
    </comment>
  </commentList>
</comments>
</file>

<file path=xl/comments2.xml><?xml version="1.0" encoding="utf-8"?>
<comments xmlns="http://schemas.openxmlformats.org/spreadsheetml/2006/main">
  <authors>
    <author>Aiste Kalinauskaite</author>
  </authors>
  <commentList>
    <comment ref="G13" authorId="0" shapeId="0">
      <text>
        <r>
          <rPr>
            <b/>
            <sz val="9"/>
            <color indexed="81"/>
            <rFont val="Tahoma"/>
            <charset val="1"/>
          </rPr>
          <t>Aiste Kalinauskaite:</t>
        </r>
        <r>
          <rPr>
            <sz val="9"/>
            <color indexed="81"/>
            <rFont val="Tahoma"/>
            <charset val="1"/>
          </rPr>
          <t xml:space="preserve">
Not a Field in DB</t>
        </r>
      </text>
    </comment>
    <comment ref="C32" authorId="0" shapeId="0">
      <text>
        <r>
          <rPr>
            <b/>
            <sz val="9"/>
            <color indexed="81"/>
            <rFont val="Tahoma"/>
            <family val="2"/>
          </rPr>
          <t>Aiste Kalinauskaite:</t>
        </r>
        <r>
          <rPr>
            <sz val="9"/>
            <color indexed="81"/>
            <rFont val="Tahoma"/>
            <family val="2"/>
          </rPr>
          <t xml:space="preserve">
EQ+FF+SL+TS+TC+EC+HL</t>
        </r>
      </text>
    </comment>
  </commentList>
</comments>
</file>

<file path=xl/sharedStrings.xml><?xml version="1.0" encoding="utf-8"?>
<sst xmlns="http://schemas.openxmlformats.org/spreadsheetml/2006/main" count="633" uniqueCount="435">
  <si>
    <t>Limit</t>
  </si>
  <si>
    <t>Deductible</t>
  </si>
  <si>
    <t>Worked example</t>
  </si>
  <si>
    <t>Line of Business</t>
  </si>
  <si>
    <t>Reinstatements</t>
  </si>
  <si>
    <t>Per Occurrence</t>
  </si>
  <si>
    <t>Application of terms</t>
  </si>
  <si>
    <t>Broad category</t>
  </si>
  <si>
    <t>Perils covered</t>
  </si>
  <si>
    <t>Loss basis</t>
  </si>
  <si>
    <t>Policy Inception Date</t>
  </si>
  <si>
    <t>Policy Expiry Date</t>
  </si>
  <si>
    <t>Total Insurable Value</t>
  </si>
  <si>
    <t>High level description</t>
  </si>
  <si>
    <t>Notes</t>
  </si>
  <si>
    <t>Damage Ratio</t>
  </si>
  <si>
    <t>Ground-up loss</t>
  </si>
  <si>
    <t>V</t>
  </si>
  <si>
    <t>L</t>
  </si>
  <si>
    <t>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</si>
  <si>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</si>
  <si>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</si>
  <si>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</si>
  <si>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</si>
  <si>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</si>
  <si>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</si>
  <si>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</si>
  <si>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</si>
  <si>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</si>
  <si>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</si>
  <si>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</si>
  <si>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</si>
  <si>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</si>
  <si>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</si>
  <si>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</si>
  <si>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</si>
  <si>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</si>
  <si>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</si>
  <si>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C</t>
  </si>
  <si>
    <t>Share</t>
  </si>
  <si>
    <t>SH</t>
  </si>
  <si>
    <t>Commercial</t>
  </si>
  <si>
    <t>Calculations (Policy)</t>
  </si>
  <si>
    <t>BI</t>
  </si>
  <si>
    <t>B</t>
  </si>
  <si>
    <t>Blanket deductible</t>
  </si>
  <si>
    <t>Calculations (Site)</t>
  </si>
  <si>
    <t>Allocated Site Loss</t>
  </si>
  <si>
    <t>Inputs (Policy)</t>
  </si>
  <si>
    <t>Policy ID</t>
  </si>
  <si>
    <t>BD</t>
  </si>
  <si>
    <t>Allocated Policy Losses</t>
  </si>
  <si>
    <t>Site</t>
  </si>
  <si>
    <t>ITEM_ID</t>
  </si>
  <si>
    <t>Policy</t>
  </si>
  <si>
    <t>ProfileDescription</t>
  </si>
  <si>
    <t>ProfileID</t>
  </si>
  <si>
    <t>CalcRule</t>
  </si>
  <si>
    <t>item_id</t>
  </si>
  <si>
    <t>coverage_id</t>
  </si>
  <si>
    <t>areaperil_id</t>
  </si>
  <si>
    <t>vulnerability_id</t>
  </si>
  <si>
    <t>group_id</t>
  </si>
  <si>
    <t>tiv</t>
  </si>
  <si>
    <t>from_agg_id</t>
  </si>
  <si>
    <t>level_id</t>
  </si>
  <si>
    <t>to_agg_id</t>
  </si>
  <si>
    <t>layer_id</t>
  </si>
  <si>
    <t>agg_id</t>
  </si>
  <si>
    <t>policytc_id</t>
  </si>
  <si>
    <t>calcrule_id</t>
  </si>
  <si>
    <t>allocrule_id</t>
  </si>
  <si>
    <t>ccy_id</t>
  </si>
  <si>
    <t>deductible</t>
  </si>
  <si>
    <t>limits</t>
  </si>
  <si>
    <t>share_prop_of_lim</t>
  </si>
  <si>
    <t>deductible_prop_of_loss</t>
  </si>
  <si>
    <t>limit_prop_of_loss</t>
  </si>
  <si>
    <t>deductible_prop_of_tiv</t>
  </si>
  <si>
    <t>limit_prop_of_tiv</t>
  </si>
  <si>
    <t>deductible_prop_of_limit</t>
  </si>
  <si>
    <t>PerilCode</t>
  </si>
  <si>
    <t>ConditionNumber</t>
  </si>
  <si>
    <t>ConditionName</t>
  </si>
  <si>
    <t>LocPeril</t>
  </si>
  <si>
    <t>BIWaitingPeriod</t>
  </si>
  <si>
    <t>AreaCode</t>
  </si>
  <si>
    <t>SubArea</t>
  </si>
  <si>
    <t>BuildingTIV</t>
  </si>
  <si>
    <t>OtherTIV</t>
  </si>
  <si>
    <t>ContentsTIV</t>
  </si>
  <si>
    <t>BITIV</t>
  </si>
  <si>
    <t>US</t>
  </si>
  <si>
    <t>CA</t>
  </si>
  <si>
    <t>WW1</t>
  </si>
  <si>
    <t>Policy Details</t>
  </si>
  <si>
    <t>Losses occurring</t>
  </si>
  <si>
    <t>Inputs</t>
  </si>
  <si>
    <t>Terms</t>
  </si>
  <si>
    <t>Calculations</t>
  </si>
  <si>
    <t>GUL = V * DR</t>
  </si>
  <si>
    <t>Wind</t>
  </si>
  <si>
    <t>Site Limit</t>
  </si>
  <si>
    <t>SL</t>
  </si>
  <si>
    <t>Step 1: Sum Coverage Loss</t>
  </si>
  <si>
    <t>S1 = Sum(S1, Site)</t>
  </si>
  <si>
    <t>Step 2: net of site limit</t>
  </si>
  <si>
    <t>S2 = Min(S1, SL)</t>
  </si>
  <si>
    <t>(based on GU loss)</t>
  </si>
  <si>
    <t>Step 3: sum location S2 losses</t>
  </si>
  <si>
    <t>S3 = Sum(S2)</t>
  </si>
  <si>
    <t>PL = Min(L, S3)*SH</t>
  </si>
  <si>
    <t>AL = Sum(PL)</t>
  </si>
  <si>
    <t>Step 4: Policy Loss</t>
  </si>
  <si>
    <t>Allocated Policy losses</t>
  </si>
  <si>
    <t>Oasis Implementation</t>
  </si>
  <si>
    <t>Meta data structure (Profile)</t>
  </si>
  <si>
    <t>ProfileName</t>
  </si>
  <si>
    <t>AllocRule</t>
  </si>
  <si>
    <t>Deductible and Limit</t>
  </si>
  <si>
    <t>A_1</t>
  </si>
  <si>
    <t>Profile A_1</t>
  </si>
  <si>
    <t>Attributes</t>
  </si>
  <si>
    <t>Example</t>
  </si>
  <si>
    <t>PolicyTC_ID</t>
  </si>
  <si>
    <t>CCY_ID</t>
  </si>
  <si>
    <t>Oasis Data tables</t>
  </si>
  <si>
    <t>Exposures</t>
  </si>
  <si>
    <t>Exposure Dictionary (User defined)</t>
  </si>
  <si>
    <t>Item file</t>
  </si>
  <si>
    <t>Coverage file</t>
  </si>
  <si>
    <t>Description</t>
  </si>
  <si>
    <t>Location 1 Structure</t>
  </si>
  <si>
    <t>Location 1 Other Structure</t>
  </si>
  <si>
    <t>Location 1 Contents</t>
  </si>
  <si>
    <t>Location 1 Time Element</t>
  </si>
  <si>
    <t>Financial Module</t>
  </si>
  <si>
    <t>Prog (User defined)</t>
  </si>
  <si>
    <t>PROG_ID</t>
  </si>
  <si>
    <t>ACCOUNT_ID</t>
  </si>
  <si>
    <t>PROG_NAME</t>
  </si>
  <si>
    <t xml:space="preserve">Residential policy with multiple coverages and separate coverage terms. </t>
  </si>
  <si>
    <t>Programme</t>
  </si>
  <si>
    <t>PolicyTC</t>
  </si>
  <si>
    <t>Profile</t>
  </si>
  <si>
    <t>Needs updating as this is taken from another example!!!</t>
  </si>
  <si>
    <t>Order</t>
  </si>
  <si>
    <t>Type</t>
  </si>
  <si>
    <t>Layer</t>
  </si>
  <si>
    <t>Attachment Point</t>
  </si>
  <si>
    <t>Subject Loss net of Att Pt</t>
  </si>
  <si>
    <t>Subj Loss net of Att Pt &amp; Lim</t>
  </si>
  <si>
    <t>Occurrence Cap</t>
  </si>
  <si>
    <t>GR Loss net of 1st Order Reins</t>
  </si>
  <si>
    <t>"treaty_id": 1,</t>
  </si>
  <si>
    <t xml:space="preserve">        "location_id": 1,</t>
  </si>
  <si>
    <t xml:space="preserve">        "attachment": 10,</t>
  </si>
  <si>
    <t xml:space="preserve">        "limit": 100,</t>
  </si>
  <si>
    <t xml:space="preserve">        "share": 0.5</t>
  </si>
  <si>
    <t xml:space="preserve">        "treaty_id": 1,</t>
  </si>
  <si>
    <t xml:space="preserve">        "attachment": 0,</t>
  </si>
  <si>
    <t xml:space="preserve">        "occurrence_limit": 100,</t>
  </si>
  <si>
    <t xml:space="preserve">        "share": 1.0</t>
  </si>
  <si>
    <t xml:space="preserve">        "treaty_id": 2,</t>
  </si>
  <si>
    <t xml:space="preserve">        "attachment": 100,</t>
  </si>
  <si>
    <t>Location Fac on Location 1: 100 xs 10 @50%</t>
  </si>
  <si>
    <t>Location FAC</t>
  </si>
  <si>
    <t>% ceded</t>
  </si>
  <si>
    <t>Subj Loss net of Att Pt, Lim &amp; % ceded</t>
  </si>
  <si>
    <t>Treaty 1 on portfolio: 100 xs 0 @100%</t>
  </si>
  <si>
    <t>NET PRE-CAT LOSS (GR Loss net of All Reins)</t>
  </si>
  <si>
    <t>Portfolio</t>
  </si>
  <si>
    <t>Treaty 2 on portfolio: 100 xs 100 @50%</t>
  </si>
  <si>
    <t>Allocated Treaty 1 loss</t>
  </si>
  <si>
    <t>Allocated Treaty 2 loss</t>
  </si>
  <si>
    <t>ReinsNumber</t>
  </si>
  <si>
    <t>ReinsLayerNumber</t>
  </si>
  <si>
    <t>ReinsName</t>
  </si>
  <si>
    <t>CedantName</t>
  </si>
  <si>
    <t>ProducerName</t>
  </si>
  <si>
    <t>ReinsInceptionDate</t>
  </si>
  <si>
    <t>ReinsExpiryDate</t>
  </si>
  <si>
    <t>ReinsCurrency</t>
  </si>
  <si>
    <t>InuringPriority</t>
  </si>
  <si>
    <t>ReinsType</t>
  </si>
  <si>
    <t>AttachmentBasis</t>
  </si>
  <si>
    <t>ReinstatementCharge</t>
  </si>
  <si>
    <t>ReinsPremium</t>
  </si>
  <si>
    <t>ReinsFXrate</t>
  </si>
  <si>
    <t>USD</t>
  </si>
  <si>
    <t>FAC</t>
  </si>
  <si>
    <t>LO</t>
  </si>
  <si>
    <t>CAT XOL</t>
  </si>
  <si>
    <t>RiskLimit</t>
  </si>
  <si>
    <t>Simple reinsurance with two inuring levels. Location fac (50% of 100 XS 10 on location 1) and 2 Cat excess of loss layers (100% of 100 XS 0 and 50% of 100 XS 100) applying to the portfolio</t>
  </si>
  <si>
    <t>Step 5: Portfolio Loss</t>
  </si>
  <si>
    <t>Ceded Loss / RI recovery (Subj Loss net of Att Pt, Lim, Plcm, Occ Cap)</t>
  </si>
  <si>
    <t>Ceded Loss / RI recovery (Subj Loss net of Att Pt, Lim, % ceded, Occ Cap)</t>
  </si>
  <si>
    <t>OED Acc</t>
  </si>
  <si>
    <t>OED Loc</t>
  </si>
  <si>
    <t>OED ReinsInfo</t>
  </si>
  <si>
    <t>DeemedPercentPlaced</t>
  </si>
  <si>
    <t>UseReinsDates</t>
  </si>
  <si>
    <t>No</t>
  </si>
  <si>
    <t>CAT XL</t>
  </si>
  <si>
    <t>ABC Fac</t>
  </si>
  <si>
    <t>CDF Cat XL 1</t>
  </si>
  <si>
    <t>CDF Cat XL 2</t>
  </si>
  <si>
    <t>LOB</t>
  </si>
  <si>
    <t>CountryCode</t>
  </si>
  <si>
    <t>RiskLevel</t>
  </si>
  <si>
    <t>OED ReinsScope</t>
  </si>
  <si>
    <t>Reinstatement not provided - assumed unlimited reinstatements on fac, 1 free on 1st Cat XL, 3 reinstatements at 100, 50% and 0% on 2nd Cat XL.</t>
  </si>
  <si>
    <t>Simple reinsurance example</t>
  </si>
  <si>
    <t>OED Import Tables (financial fields only - not showing primary / secondary modifiers, geography etc)</t>
  </si>
  <si>
    <t>Note:</t>
  </si>
  <si>
    <t>Assume location fac applies to the back allocation of policy level loss to location level, but this is not necessarily what happens in reality (ie per a fac contract).</t>
  </si>
  <si>
    <t>AccNumber</t>
  </si>
  <si>
    <t>PolNumber</t>
  </si>
  <si>
    <t>PolPeril</t>
  </si>
  <si>
    <t>PolDedCode1Building</t>
  </si>
  <si>
    <t>PolDedType1Building</t>
  </si>
  <si>
    <t>PolDed1Building</t>
  </si>
  <si>
    <t>PolMinDed1Building</t>
  </si>
  <si>
    <t>PolMaxDed1Building</t>
  </si>
  <si>
    <t>PolDedCode2Other</t>
  </si>
  <si>
    <t>PolDedType2Other</t>
  </si>
  <si>
    <t>PolDed2Other</t>
  </si>
  <si>
    <t>PolMinDed2Other</t>
  </si>
  <si>
    <t>PolMaxDed2Other</t>
  </si>
  <si>
    <t>PolDedCode3Contents</t>
  </si>
  <si>
    <t>PolDedType3Contents</t>
  </si>
  <si>
    <t>PolDed3Contents</t>
  </si>
  <si>
    <t>PolMinDed3Contents</t>
  </si>
  <si>
    <t>PolMaxDed3Contents</t>
  </si>
  <si>
    <t>PolDedCode4BI</t>
  </si>
  <si>
    <t>PolDedType4BI</t>
  </si>
  <si>
    <t>PolDed4BI</t>
  </si>
  <si>
    <t>PolMinDed4BI</t>
  </si>
  <si>
    <t>PolMaxDed4BI</t>
  </si>
  <si>
    <t>PolDedCode5PD</t>
  </si>
  <si>
    <t>PolDedType5PD</t>
  </si>
  <si>
    <t>PolDed5PD</t>
  </si>
  <si>
    <t>PolMinDed5PD</t>
  </si>
  <si>
    <t>PolMaxDed5PD</t>
  </si>
  <si>
    <t>PolDedCode6All</t>
  </si>
  <si>
    <t>PolDedType6All</t>
  </si>
  <si>
    <t>PolDed6All</t>
  </si>
  <si>
    <t>PolMinDed6All</t>
  </si>
  <si>
    <t>PolMaxDed6All</t>
  </si>
  <si>
    <t>PolLimitCode1Building</t>
  </si>
  <si>
    <t>PolLimitType1Building</t>
  </si>
  <si>
    <t>PolLimit1Building</t>
  </si>
  <si>
    <t>PolLimitCode2Other</t>
  </si>
  <si>
    <t>PolLimitType2Other</t>
  </si>
  <si>
    <t>PolLimit2Other</t>
  </si>
  <si>
    <t>PolLimitCode3Contents</t>
  </si>
  <si>
    <t>PolLimitType3Contents</t>
  </si>
  <si>
    <t>PolLimit3Contents</t>
  </si>
  <si>
    <t>PolLimitCode4BI</t>
  </si>
  <si>
    <t>PolLimitType4BI</t>
  </si>
  <si>
    <t>PolLimit4BI</t>
  </si>
  <si>
    <t>PolLimitCode5PD</t>
  </si>
  <si>
    <t>PolLimitType5PD</t>
  </si>
  <si>
    <t>PolLimit5PD</t>
  </si>
  <si>
    <t>PolLimitCode6All</t>
  </si>
  <si>
    <t>PolLimitType6All</t>
  </si>
  <si>
    <t>PolLimit6All</t>
  </si>
  <si>
    <t>LayerParticipation</t>
  </si>
  <si>
    <t>LayerLimit</t>
  </si>
  <si>
    <t>LayerAttachment</t>
  </si>
  <si>
    <t>CondDedCode1Building</t>
  </si>
  <si>
    <t>CondDedType1Building</t>
  </si>
  <si>
    <t>CondDed1Building</t>
  </si>
  <si>
    <t>CondMinDed1Building</t>
  </si>
  <si>
    <t>CondMaxDed1Building</t>
  </si>
  <si>
    <t>CondDedCode2Other</t>
  </si>
  <si>
    <t>CondDedType2Other</t>
  </si>
  <si>
    <t>CondDed2Other</t>
  </si>
  <si>
    <t>CondMinDed2Other</t>
  </si>
  <si>
    <t>CondMaxDed2Other</t>
  </si>
  <si>
    <t>CondDedCode3Contents</t>
  </si>
  <si>
    <t>CondDedType3Contents</t>
  </si>
  <si>
    <t>CondDed3Contents</t>
  </si>
  <si>
    <t>CondMinDed3Contents</t>
  </si>
  <si>
    <t>CondMaxDed3Contents</t>
  </si>
  <si>
    <t>CondDedCode4BI</t>
  </si>
  <si>
    <t>CondDedType4BI</t>
  </si>
  <si>
    <t>CondDed4BI</t>
  </si>
  <si>
    <t>CondMinDed4BI</t>
  </si>
  <si>
    <t>CondMaxDed4BI</t>
  </si>
  <si>
    <t>CondDedCode5PD</t>
  </si>
  <si>
    <t>CondDedType5PD</t>
  </si>
  <si>
    <t>CondDed5PD</t>
  </si>
  <si>
    <t>CondMinDed5PD</t>
  </si>
  <si>
    <t>CondMaxDed5PD</t>
  </si>
  <si>
    <t>CondDedCode6All</t>
  </si>
  <si>
    <t>CondDedType6All</t>
  </si>
  <si>
    <t>CondDed6All</t>
  </si>
  <si>
    <t>CondMinDed6All</t>
  </si>
  <si>
    <t>CondMaxDed6All</t>
  </si>
  <si>
    <t>CondLimitCode1Building</t>
  </si>
  <si>
    <t>CondLimitType1Building</t>
  </si>
  <si>
    <t>CondLimit1Building</t>
  </si>
  <si>
    <t>CondLimitCode2Other</t>
  </si>
  <si>
    <t>CondLimitType2Other</t>
  </si>
  <si>
    <t>CondLimit2Other</t>
  </si>
  <si>
    <t>CondLimitCode3Contents</t>
  </si>
  <si>
    <t>CondLimitType3Contents</t>
  </si>
  <si>
    <t>CondLimit3Contents</t>
  </si>
  <si>
    <t>CondLimitCode4BI</t>
  </si>
  <si>
    <t>CondLimitType4BI</t>
  </si>
  <si>
    <t>CondLimit4BI</t>
  </si>
  <si>
    <t>CondLimitCode5PD</t>
  </si>
  <si>
    <t>CondLimitType5PD</t>
  </si>
  <si>
    <t>CondLimit5PD</t>
  </si>
  <si>
    <t>CondLimitCode6All</t>
  </si>
  <si>
    <t>CondLimitType6All</t>
  </si>
  <si>
    <t>CondLimit6All</t>
  </si>
  <si>
    <t>PortNumber</t>
  </si>
  <si>
    <t>LocNumber</t>
  </si>
  <si>
    <t>LocDedCode1Building</t>
  </si>
  <si>
    <t>LocDedType1Building</t>
  </si>
  <si>
    <t>LocDed1Building</t>
  </si>
  <si>
    <t>LocMinDed1Building</t>
  </si>
  <si>
    <t>LocMaxDed1Building</t>
  </si>
  <si>
    <t>LocDedCode2Other</t>
  </si>
  <si>
    <t>LocDedType2Other</t>
  </si>
  <si>
    <t>LocDed2Other</t>
  </si>
  <si>
    <t>LocMinDed2Other</t>
  </si>
  <si>
    <t>LocMaxDed2Other</t>
  </si>
  <si>
    <t>LocDedCode3Contents</t>
  </si>
  <si>
    <t>LocDedType3Contents</t>
  </si>
  <si>
    <t>LocDed3Contents</t>
  </si>
  <si>
    <t>LocMinDed3Contents</t>
  </si>
  <si>
    <t>LocMaxDed3Contents</t>
  </si>
  <si>
    <t>LocDedCode4BI</t>
  </si>
  <si>
    <t>LocDedType4BI</t>
  </si>
  <si>
    <t>LocDed4BI</t>
  </si>
  <si>
    <t>LocMinDed4BI</t>
  </si>
  <si>
    <t>LocMaxDed4BI</t>
  </si>
  <si>
    <t>LocDedCode5PD</t>
  </si>
  <si>
    <t>LocDedType5PD</t>
  </si>
  <si>
    <t>LocDed5PD</t>
  </si>
  <si>
    <t>LocMinDed5PD</t>
  </si>
  <si>
    <t>LocMaxDed5PD</t>
  </si>
  <si>
    <t>LocDedCode6All</t>
  </si>
  <si>
    <t>LocDedType6All</t>
  </si>
  <si>
    <t>LocDed6All</t>
  </si>
  <si>
    <t>LocMinDed6All</t>
  </si>
  <si>
    <t>LocMaxDed6All</t>
  </si>
  <si>
    <t>LocLimitCode1Building</t>
  </si>
  <si>
    <t>LocLimitType1Building</t>
  </si>
  <si>
    <t>LocLimit1Building</t>
  </si>
  <si>
    <t>LocLimitCode2Other</t>
  </si>
  <si>
    <t>LocLimitType2Other</t>
  </si>
  <si>
    <t>LocLimit2Other</t>
  </si>
  <si>
    <t>LocLimitCode3Contents</t>
  </si>
  <si>
    <t>LocLimitType3Contents</t>
  </si>
  <si>
    <t>LocLimit3Contents</t>
  </si>
  <si>
    <t>LocLimitCode4BI</t>
  </si>
  <si>
    <t>LocLimitType4BI</t>
  </si>
  <si>
    <t>LocLimit4BI</t>
  </si>
  <si>
    <t>LocLimitCode5PD</t>
  </si>
  <si>
    <t>LocLimitType5PD</t>
  </si>
  <si>
    <t>LocLimit5PD</t>
  </si>
  <si>
    <t>LocLimitCode6All</t>
  </si>
  <si>
    <t>LocLimitType6All</t>
  </si>
  <si>
    <t>LocLimit6All</t>
  </si>
  <si>
    <t>CondTag</t>
  </si>
  <si>
    <t>LocGroup</t>
  </si>
  <si>
    <t>ReinsTag</t>
  </si>
  <si>
    <t>CededPercent</t>
  </si>
  <si>
    <t>LOC</t>
  </si>
  <si>
    <t>SEL</t>
  </si>
  <si>
    <t>ReinsPeril</t>
  </si>
  <si>
    <t>RiskAttachment</t>
  </si>
  <si>
    <t>OccLimit</t>
  </si>
  <si>
    <t>OccAttachment</t>
  </si>
  <si>
    <t>OccFranchiseDed</t>
  </si>
  <si>
    <t>OccReverseFranchise</t>
  </si>
  <si>
    <t>AggLimit</t>
  </si>
  <si>
    <t>AggAttachment</t>
  </si>
  <si>
    <t>AggPeriod</t>
  </si>
  <si>
    <t>Reinstatement</t>
  </si>
  <si>
    <t>PlacedPercent</t>
  </si>
  <si>
    <t>TreatyShare</t>
  </si>
  <si>
    <t>Policies</t>
  </si>
  <si>
    <t>AccID</t>
  </si>
  <si>
    <t>PolID</t>
  </si>
  <si>
    <t>Note</t>
  </si>
  <si>
    <t>All wind perils - no layer details</t>
  </si>
  <si>
    <t>Policy Financials</t>
  </si>
  <si>
    <t>DedCode</t>
  </si>
  <si>
    <t>DedCov</t>
  </si>
  <si>
    <t>DedType</t>
  </si>
  <si>
    <t>Ded</t>
  </si>
  <si>
    <t>MinDed</t>
  </si>
  <si>
    <t>MaxDed</t>
  </si>
  <si>
    <t>LimitCode</t>
  </si>
  <si>
    <t>LimitCov</t>
  </si>
  <si>
    <t>LimitType</t>
  </si>
  <si>
    <t>Conditions</t>
  </si>
  <si>
    <t>CondID</t>
  </si>
  <si>
    <t>CondNumber</t>
  </si>
  <si>
    <t>CondName</t>
  </si>
  <si>
    <t>Condition Financials</t>
  </si>
  <si>
    <t>LocationToCondition</t>
  </si>
  <si>
    <t>CondFinID</t>
  </si>
  <si>
    <t>LocID</t>
  </si>
  <si>
    <t>Priority</t>
  </si>
  <si>
    <t>Locations</t>
  </si>
  <si>
    <t>PerilsCovered</t>
  </si>
  <si>
    <t>Location Financials</t>
  </si>
  <si>
    <t>ReinsAcc</t>
  </si>
  <si>
    <t>ReinsLoc</t>
  </si>
  <si>
    <t>ReinsPol</t>
  </si>
  <si>
    <t>ReinsReinstatements</t>
  </si>
  <si>
    <t>ReinsuranceInfo</t>
  </si>
  <si>
    <t>ReinsuranceScope</t>
  </si>
  <si>
    <t>ReinsAccID</t>
  </si>
  <si>
    <t>ReinsID</t>
  </si>
  <si>
    <t>ReinsLocID</t>
  </si>
  <si>
    <t>ReinsPolID</t>
  </si>
  <si>
    <t>ReinsReinstatID</t>
  </si>
  <si>
    <t>ReinstatementOrder</t>
  </si>
  <si>
    <t>Currency</t>
  </si>
  <si>
    <t>ReinsScopeID</t>
  </si>
  <si>
    <t>CXL</t>
  </si>
  <si>
    <t>1;0.5;0</t>
  </si>
  <si>
    <t>Portfolios</t>
  </si>
  <si>
    <t>PortID</t>
  </si>
  <si>
    <t>Accounts</t>
  </si>
  <si>
    <t>PortAcc</t>
  </si>
  <si>
    <t>PortAccID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</si>
</sst>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 #,##0.00_-;_-* &quot;-&quot;??_-;_-@_-"/>
    <numFmt numFmtId="164" formatCode="_-* #,##0_-;\-* #,##0_-;_-* &quot;-&quot;??_-;_-@_-"/>
    <numFmt numFmtId="165" formatCode="#,##0_ ;\-#,##0\ "/>
    <numFmt numFmtId="166" formatCode="0_ ;\-0\ "/>
  </numFmts>
  <fonts count="34"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name val="Calibri"/>
      <family val="2"/>
      <scheme val="minor"/>
    </font>
    <font>
      <b/>
      <sz val="11"/>
      <name val="Calibri"/>
      <family val="2"/>
      <scheme val="minor"/>
    </font>
    <font>
      <sz val="11"/>
      <color rgb="FF000000"/>
      <name val="Calibri"/>
      <family val="2"/>
      <charset val="1"/>
    </font>
    <font>
      <b/>
      <sz val="11"/>
      <color rgb="FFFF0000"/>
      <name val="Calibri"/>
      <family val="2"/>
      <scheme val="minor"/>
    </font>
    <font>
      <b/>
      <sz val="11"/>
      <color rgb="FF000000"/>
      <name val="Calibri"/>
      <family val="2"/>
    </font>
    <font>
      <b/>
      <sz val="9"/>
      <color indexed="81"/>
      <name val="Tahoma"/>
      <family val="2"/>
    </font>
    <font>
      <sz val="9"/>
      <color indexed="81"/>
      <name val="Tahoma"/>
      <family val="2"/>
    </font>
    <font>
      <sz val="11"/>
      <name val="Calibri"/>
      <family val="2"/>
    </font>
    <font>
      <sz val="11"/>
      <color rgb="FF0070C0"/>
      <name val="Calibri"/>
      <family val="2"/>
      <scheme val="minor"/>
    </font>
    <font>
      <b/>
      <sz val="11"/>
      <color rgb="FF0070C0"/>
      <name val="Calibri"/>
      <family val="2"/>
      <scheme val="minor"/>
    </font>
    <font>
      <i/>
      <sz val="11"/>
      <color theme="1"/>
      <name val="Calibri"/>
      <family val="2"/>
      <scheme val="minor"/>
    </font>
    <font>
      <sz val="11"/>
      <color theme="4" tint="-0.249977111117893"/>
      <name val="Calibri"/>
      <family val="2"/>
      <scheme val="minor"/>
    </font>
    <font>
      <b/>
      <i/>
      <sz val="11"/>
      <color theme="0" tint="-0.499984740745262"/>
      <name val="Calibri"/>
      <family val="2"/>
      <scheme val="minor"/>
    </font>
    <font>
      <b/>
      <sz val="11"/>
      <color theme="0" tint="-0.499984740745262"/>
      <name val="Calibri"/>
      <family val="2"/>
      <scheme val="minor"/>
    </font>
    <font>
      <sz val="10.5"/>
      <color theme="1"/>
      <name val="Courier New"/>
      <family val="3"/>
    </font>
    <font>
      <sz val="11"/>
      <color theme="3" tint="0.39997558519241921"/>
      <name val="Calibri"/>
      <family val="2"/>
      <scheme val="minor"/>
    </font>
    <font>
      <sz val="11"/>
      <color theme="0" tint="-0.34998626667073579"/>
      <name val="Calibri"/>
      <family val="2"/>
      <scheme val="minor"/>
    </font>
    <font>
      <sz val="11"/>
      <color rgb="FFFF0000"/>
      <name val="Calibri"/>
      <family val="2"/>
      <charset val="1"/>
    </font>
    <font>
      <b/>
      <sz val="11"/>
      <color rgb="FFFF0000"/>
      <name val="Calibri"/>
      <family val="2"/>
    </font>
    <font>
      <sz val="11"/>
      <color rgb="FFFF0000"/>
      <name val="Calibri"/>
      <family val="2"/>
      <scheme val="minor"/>
    </font>
    <font>
      <b/>
      <sz val="11"/>
      <name val="Calibri"/>
      <family val="2"/>
    </font>
    <font>
      <sz val="11"/>
      <color rgb="FFFF0000"/>
      <name val="Calibri"/>
      <family val="2"/>
    </font>
    <font>
      <b/>
      <sz val="12"/>
      <color rgb="FF000000"/>
      <name val="Calibri"/>
      <family val="2"/>
    </font>
    <font>
      <b/>
      <sz val="14"/>
      <color rgb="FF000000"/>
      <name val="Calibri"/>
      <family val="2"/>
    </font>
    <font>
      <b/>
      <sz val="12"/>
      <color theme="1"/>
      <name val="Calibri"/>
      <family val="2"/>
      <scheme val="minor"/>
    </font>
    <font>
      <b/>
      <sz val="9"/>
      <color indexed="81"/>
      <name val="Tahoma"/>
      <charset val="1"/>
    </font>
    <font>
      <sz val="9"/>
      <color indexed="81"/>
      <name val="Tahoma"/>
      <charset val="1"/>
    </font>
    <font>
      <sz val="11"/>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FFFFB3"/>
        <bgColor indexed="64"/>
      </patternFill>
    </fill>
    <fill>
      <patternFill patternType="solid">
        <fgColor rgb="FF00B050"/>
        <bgColor indexed="64"/>
      </patternFill>
    </fill>
  </fills>
  <borders count="16">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right/>
      <top/>
      <bottom style="thin">
        <color theme="3"/>
      </bottom>
      <diagonal/>
    </border>
    <border>
      <left/>
      <right style="thin">
        <color indexed="64"/>
      </right>
      <top/>
      <bottom/>
      <diagonal/>
    </border>
    <border>
      <left/>
      <right style="thin">
        <color indexed="64"/>
      </right>
      <top/>
      <bottom style="thin">
        <color indexed="64"/>
      </bottom>
      <diagonal/>
    </border>
    <border>
      <left/>
      <right/>
      <top style="thin">
        <color theme="0" tint="-0.499984740745262"/>
      </top>
      <bottom/>
      <diagonal/>
    </border>
    <border>
      <left/>
      <right style="thin">
        <color indexed="64"/>
      </right>
      <top style="thin">
        <color indexed="64"/>
      </top>
      <bottom/>
      <diagonal/>
    </border>
    <border>
      <left/>
      <right style="thin">
        <color indexed="64"/>
      </right>
      <top/>
      <bottom style="thin">
        <color theme="3"/>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s>
  <cellStyleXfs count="5">
    <xf numFmtId="0" fontId="0" fillId="0" borderId="0"/>
    <xf numFmtId="9" fontId="1" fillId="0" borderId="0" applyFont="0" applyFill="0" applyBorder="0" applyAlignment="0" applyProtection="0"/>
    <xf numFmtId="0" fontId="8" fillId="0" borderId="0"/>
    <xf numFmtId="43" fontId="8" fillId="0" borderId="0" applyFont="0" applyFill="0" applyBorder="0" applyAlignment="0" applyProtection="0"/>
    <xf numFmtId="43" fontId="1" fillId="0" borderId="0" applyFont="0" applyFill="0" applyBorder="0" applyAlignment="0" applyProtection="0"/>
  </cellStyleXfs>
  <cellXfs count="225">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0" fontId="0" fillId="0" borderId="0" xfId="0" applyAlignment="1">
      <alignment horizontal="right" vertical="top"/>
    </xf>
    <xf numFmtId="0" fontId="3" fillId="0" borderId="0" xfId="0" applyFont="1"/>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3" fillId="0" borderId="0" xfId="0" applyFont="1" applyBorder="1" applyAlignment="1">
      <alignment vertical="top"/>
    </xf>
    <xf numFmtId="0" fontId="0" fillId="0" borderId="0" xfId="0" applyBorder="1" applyAlignment="1">
      <alignment horizontal="right" vertical="top"/>
    </xf>
    <xf numFmtId="0" fontId="0" fillId="0" borderId="0" xfId="0" applyBorder="1"/>
    <xf numFmtId="0" fontId="8" fillId="0" borderId="0" xfId="2"/>
    <xf numFmtId="0" fontId="9" fillId="0" borderId="0" xfId="2" applyFont="1"/>
    <xf numFmtId="0" fontId="8" fillId="0" borderId="0" xfId="2" applyFill="1"/>
    <xf numFmtId="0" fontId="8" fillId="0" borderId="0" xfId="2" applyBorder="1"/>
    <xf numFmtId="0" fontId="13" fillId="0" borderId="0" xfId="2" applyFont="1"/>
    <xf numFmtId="164" fontId="8" fillId="0" borderId="0" xfId="2" applyNumberFormat="1"/>
    <xf numFmtId="0" fontId="8" fillId="0" borderId="1" xfId="2" applyBorder="1"/>
    <xf numFmtId="0" fontId="13" fillId="0" borderId="0" xfId="2" applyFont="1" applyBorder="1"/>
    <xf numFmtId="0" fontId="0" fillId="0" borderId="0" xfId="0" applyFont="1" applyAlignment="1">
      <alignment horizontal="right" vertical="top"/>
    </xf>
    <xf numFmtId="3" fontId="3" fillId="0" borderId="0" xfId="0" applyNumberFormat="1" applyFont="1" applyAlignment="1">
      <alignment vertical="top"/>
    </xf>
    <xf numFmtId="0" fontId="0" fillId="0" borderId="0" xfId="0" applyFont="1" applyBorder="1" applyAlignment="1">
      <alignment horizontal="right" vertical="top"/>
    </xf>
    <xf numFmtId="3" fontId="0" fillId="0" borderId="0" xfId="0" applyNumberFormat="1" applyFont="1" applyBorder="1" applyAlignment="1">
      <alignment horizontal="right" vertical="top"/>
    </xf>
    <xf numFmtId="0" fontId="0" fillId="2" borderId="0" xfId="0" applyFill="1" applyAlignment="1">
      <alignment vertical="top"/>
    </xf>
    <xf numFmtId="0" fontId="3" fillId="0" borderId="0" xfId="0" applyFont="1" applyBorder="1" applyAlignment="1">
      <alignment horizontal="right" vertical="top"/>
    </xf>
    <xf numFmtId="0" fontId="0" fillId="0" borderId="7" xfId="0" applyFont="1" applyBorder="1" applyAlignment="1">
      <alignment horizontal="right" vertical="top"/>
    </xf>
    <xf numFmtId="3" fontId="0" fillId="0" borderId="7" xfId="0" applyNumberFormat="1" applyFont="1" applyBorder="1" applyAlignment="1">
      <alignment horizontal="right" vertical="top"/>
    </xf>
    <xf numFmtId="0" fontId="2" fillId="0" borderId="0" xfId="0" applyFont="1" applyBorder="1" applyAlignment="1">
      <alignment vertical="top"/>
    </xf>
    <xf numFmtId="0" fontId="4" fillId="0" borderId="0" xfId="0" applyFont="1" applyBorder="1" applyAlignment="1">
      <alignment vertical="top"/>
    </xf>
    <xf numFmtId="3" fontId="0" fillId="0" borderId="0" xfId="0" applyNumberFormat="1" applyFont="1" applyBorder="1" applyAlignment="1">
      <alignment vertical="top"/>
    </xf>
    <xf numFmtId="0" fontId="14" fillId="0" borderId="0" xfId="0" applyFont="1" applyBorder="1" applyAlignment="1">
      <alignment vertical="top"/>
    </xf>
    <xf numFmtId="0" fontId="14" fillId="0" borderId="0" xfId="0" applyFont="1" applyBorder="1" applyAlignment="1">
      <alignment horizontal="right" vertical="top"/>
    </xf>
    <xf numFmtId="0" fontId="14" fillId="0" borderId="7" xfId="0" applyFont="1" applyBorder="1" applyAlignment="1">
      <alignment horizontal="right" vertical="top"/>
    </xf>
    <xf numFmtId="0" fontId="15" fillId="0" borderId="6" xfId="0" applyFont="1" applyBorder="1" applyAlignment="1">
      <alignment vertical="top"/>
    </xf>
    <xf numFmtId="0" fontId="14" fillId="0" borderId="6" xfId="0" applyFont="1" applyBorder="1" applyAlignment="1">
      <alignment vertical="top"/>
    </xf>
    <xf numFmtId="0" fontId="14" fillId="0" borderId="0" xfId="0" applyFont="1" applyAlignment="1">
      <alignment horizontal="right" vertical="top"/>
    </xf>
    <xf numFmtId="3" fontId="0" fillId="0" borderId="1" xfId="0" applyNumberFormat="1" applyFont="1" applyBorder="1" applyAlignment="1">
      <alignment horizontal="right" vertical="top"/>
    </xf>
    <xf numFmtId="3" fontId="0" fillId="0" borderId="8" xfId="0" applyNumberFormat="1" applyFont="1" applyBorder="1" applyAlignment="1">
      <alignment horizontal="right" vertical="top"/>
    </xf>
    <xf numFmtId="0" fontId="0" fillId="0" borderId="1" xfId="0" applyBorder="1" applyAlignment="1">
      <alignment vertical="top"/>
    </xf>
    <xf numFmtId="0" fontId="16" fillId="0" borderId="0" xfId="0" applyFont="1" applyAlignment="1">
      <alignment vertical="top"/>
    </xf>
    <xf numFmtId="3" fontId="0" fillId="0" borderId="0" xfId="0" applyNumberFormat="1" applyAlignment="1">
      <alignment horizontal="right" vertical="top"/>
    </xf>
    <xf numFmtId="0" fontId="0" fillId="0" borderId="7" xfId="0" applyBorder="1" applyAlignment="1">
      <alignment horizontal="right" vertical="top"/>
    </xf>
    <xf numFmtId="0" fontId="14" fillId="0" borderId="11" xfId="0" applyFont="1" applyBorder="1" applyAlignment="1">
      <alignment vertical="top"/>
    </xf>
    <xf numFmtId="0" fontId="0" fillId="0" borderId="0" xfId="0" applyFont="1"/>
    <xf numFmtId="0" fontId="0" fillId="0" borderId="12" xfId="0" applyFont="1" applyBorder="1"/>
    <xf numFmtId="0" fontId="0" fillId="0" borderId="12" xfId="0" applyBorder="1"/>
    <xf numFmtId="0" fontId="0" fillId="0" borderId="9" xfId="0" applyBorder="1"/>
    <xf numFmtId="0" fontId="0" fillId="0" borderId="0" xfId="0" applyFill="1" applyBorder="1"/>
    <xf numFmtId="0" fontId="0" fillId="0" borderId="0" xfId="0" applyFont="1" applyFill="1" applyBorder="1"/>
    <xf numFmtId="0" fontId="17" fillId="0" borderId="0" xfId="0" applyFont="1" applyFill="1" applyBorder="1" applyAlignment="1">
      <alignment horizontal="right"/>
    </xf>
    <xf numFmtId="0" fontId="0" fillId="0" borderId="12" xfId="0" applyFill="1" applyBorder="1"/>
    <xf numFmtId="0" fontId="17" fillId="0" borderId="12" xfId="0" applyFont="1" applyFill="1" applyBorder="1" applyAlignment="1">
      <alignment horizontal="right"/>
    </xf>
    <xf numFmtId="3" fontId="17" fillId="0" borderId="12" xfId="0" applyNumberFormat="1" applyFont="1" applyFill="1" applyBorder="1" applyAlignment="1">
      <alignment horizontal="right"/>
    </xf>
    <xf numFmtId="0" fontId="4" fillId="0" borderId="0" xfId="0" applyFont="1"/>
    <xf numFmtId="0" fontId="0" fillId="0" borderId="13" xfId="0" applyFont="1" applyBorder="1"/>
    <xf numFmtId="0" fontId="0" fillId="0" borderId="14" xfId="0" applyFont="1" applyBorder="1"/>
    <xf numFmtId="0" fontId="0" fillId="0" borderId="12" xfId="0" applyFont="1" applyFill="1" applyBorder="1"/>
    <xf numFmtId="0" fontId="0" fillId="0" borderId="13" xfId="0" applyBorder="1"/>
    <xf numFmtId="0" fontId="0" fillId="0" borderId="14" xfId="0" applyBorder="1"/>
    <xf numFmtId="0" fontId="0" fillId="0" borderId="15" xfId="0" applyFont="1" applyBorder="1"/>
    <xf numFmtId="0" fontId="0" fillId="0" borderId="15" xfId="0" applyBorder="1"/>
    <xf numFmtId="0" fontId="0" fillId="2" borderId="0" xfId="0" applyFill="1"/>
    <xf numFmtId="0" fontId="9" fillId="2" borderId="0" xfId="0" applyFont="1" applyFill="1"/>
    <xf numFmtId="0" fontId="3" fillId="0" borderId="0" xfId="0" applyFont="1" applyAlignment="1">
      <alignment horizontal="right" vertical="top"/>
    </xf>
    <xf numFmtId="0" fontId="3" fillId="0" borderId="0" xfId="0" applyFont="1" applyBorder="1" applyAlignment="1">
      <alignment horizontal="center" wrapText="1"/>
    </xf>
    <xf numFmtId="0" fontId="18" fillId="5" borderId="0" xfId="0" applyFont="1" applyFill="1" applyBorder="1" applyAlignment="1">
      <alignment horizontal="center" wrapText="1"/>
    </xf>
    <xf numFmtId="0" fontId="18" fillId="6" borderId="0" xfId="0" applyFont="1" applyFill="1" applyBorder="1" applyAlignment="1">
      <alignment horizontal="center" wrapText="1"/>
    </xf>
    <xf numFmtId="0" fontId="19" fillId="7" borderId="0" xfId="0" applyFont="1" applyFill="1" applyBorder="1" applyAlignment="1">
      <alignment horizontal="center" wrapText="1"/>
    </xf>
    <xf numFmtId="0" fontId="19" fillId="2" borderId="0" xfId="0" applyFont="1" applyFill="1" applyBorder="1" applyAlignment="1">
      <alignment horizontal="center" wrapText="1"/>
    </xf>
    <xf numFmtId="0" fontId="22" fillId="0" borderId="0" xfId="0" applyFont="1" applyAlignment="1">
      <alignment horizontal="right" vertical="top"/>
    </xf>
    <xf numFmtId="0" fontId="22" fillId="0" borderId="7" xfId="0" applyFont="1" applyBorder="1" applyAlignment="1">
      <alignment horizontal="right" vertical="top"/>
    </xf>
    <xf numFmtId="0" fontId="0" fillId="0" borderId="0" xfId="0" applyFill="1" applyAlignment="1">
      <alignment vertical="top"/>
    </xf>
    <xf numFmtId="0" fontId="20" fillId="2" borderId="0" xfId="0" applyFont="1" applyFill="1" applyAlignment="1">
      <alignment vertical="center"/>
    </xf>
    <xf numFmtId="0" fontId="23" fillId="0" borderId="0" xfId="2" applyFont="1" applyFill="1"/>
    <xf numFmtId="0" fontId="8" fillId="0" borderId="0" xfId="2" applyBorder="1" applyAlignment="1">
      <alignment horizontal="center"/>
    </xf>
    <xf numFmtId="0" fontId="8" fillId="0" borderId="0" xfId="1" applyNumberFormat="1" applyFont="1" applyFill="1" applyAlignment="1">
      <alignment horizontal="center"/>
    </xf>
    <xf numFmtId="3" fontId="14" fillId="0" borderId="0" xfId="0" applyNumberFormat="1" applyFont="1" applyBorder="1" applyAlignment="1">
      <alignment horizontal="center" vertical="top"/>
    </xf>
    <xf numFmtId="3" fontId="14" fillId="0" borderId="7" xfId="0" applyNumberFormat="1" applyFont="1" applyBorder="1" applyAlignment="1">
      <alignment horizontal="center" vertical="top"/>
    </xf>
    <xf numFmtId="0" fontId="0" fillId="0" borderId="0" xfId="0" applyAlignment="1">
      <alignment horizontal="center" vertical="top"/>
    </xf>
    <xf numFmtId="0" fontId="0" fillId="0" borderId="0" xfId="0" applyBorder="1" applyAlignment="1">
      <alignment horizontal="center" vertical="top"/>
    </xf>
    <xf numFmtId="14" fontId="0" fillId="0" borderId="0" xfId="0" applyNumberFormat="1" applyFill="1" applyAlignment="1">
      <alignment horizontal="left" vertical="top"/>
    </xf>
    <xf numFmtId="9" fontId="5" fillId="0" borderId="0" xfId="1" applyFont="1" applyBorder="1" applyAlignment="1">
      <alignment horizontal="center" vertical="top"/>
    </xf>
    <xf numFmtId="9" fontId="5" fillId="0" borderId="7" xfId="1"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0" fillId="0" borderId="0" xfId="0" applyNumberFormat="1" applyFont="1" applyBorder="1" applyAlignment="1">
      <alignment horizontal="center" vertical="top"/>
    </xf>
    <xf numFmtId="3" fontId="0" fillId="0" borderId="7" xfId="0" applyNumberFormat="1" applyFont="1" applyBorder="1" applyAlignment="1">
      <alignment horizontal="center" vertical="top"/>
    </xf>
    <xf numFmtId="0" fontId="3" fillId="0" borderId="0" xfId="0" applyFont="1" applyBorder="1" applyAlignment="1">
      <alignment horizontal="center" vertical="top"/>
    </xf>
    <xf numFmtId="0" fontId="3" fillId="0" borderId="7" xfId="0" applyFont="1" applyBorder="1" applyAlignment="1">
      <alignment horizontal="center" vertical="top"/>
    </xf>
    <xf numFmtId="0" fontId="0" fillId="0" borderId="10" xfId="0" applyBorder="1" applyAlignment="1">
      <alignment horizontal="center" vertical="top"/>
    </xf>
    <xf numFmtId="0" fontId="14" fillId="0" borderId="0" xfId="0" applyFont="1" applyAlignment="1">
      <alignment horizontal="center" vertical="top"/>
    </xf>
    <xf numFmtId="0" fontId="14" fillId="0" borderId="7" xfId="0" applyFont="1" applyBorder="1" applyAlignment="1">
      <alignment horizontal="center" vertical="top"/>
    </xf>
    <xf numFmtId="9" fontId="14" fillId="0" borderId="0" xfId="1" applyFont="1" applyAlignment="1">
      <alignment horizontal="center" vertical="top"/>
    </xf>
    <xf numFmtId="3" fontId="0" fillId="0" borderId="0" xfId="0" applyNumberFormat="1" applyBorder="1" applyAlignment="1">
      <alignment horizontal="center" vertical="top"/>
    </xf>
    <xf numFmtId="3" fontId="0" fillId="0" borderId="0" xfId="0" applyNumberFormat="1" applyFont="1" applyFill="1" applyAlignment="1">
      <alignment horizontal="center" vertical="top"/>
    </xf>
    <xf numFmtId="0" fontId="0" fillId="0" borderId="0" xfId="0" applyFill="1" applyAlignment="1">
      <alignment horizontal="center" vertical="top"/>
    </xf>
    <xf numFmtId="9" fontId="0" fillId="0" borderId="0" xfId="1" applyFont="1" applyAlignment="1">
      <alignment horizontal="center" vertical="top"/>
    </xf>
    <xf numFmtId="0" fontId="22" fillId="0" borderId="0" xfId="0" applyFont="1" applyAlignment="1">
      <alignment horizontal="center" vertical="top"/>
    </xf>
    <xf numFmtId="0" fontId="10" fillId="0" borderId="0" xfId="2" applyFont="1" applyAlignment="1">
      <alignment horizontal="center"/>
    </xf>
    <xf numFmtId="0" fontId="3" fillId="0" borderId="0" xfId="2" applyFont="1" applyFill="1" applyAlignment="1">
      <alignment horizontal="center"/>
    </xf>
    <xf numFmtId="0" fontId="3" fillId="0" borderId="0" xfId="2" applyFont="1" applyAlignment="1">
      <alignment horizontal="center"/>
    </xf>
    <xf numFmtId="0" fontId="3" fillId="0" borderId="5" xfId="2" applyFont="1" applyBorder="1" applyAlignment="1">
      <alignment horizontal="center"/>
    </xf>
    <xf numFmtId="0" fontId="3" fillId="0" borderId="0" xfId="2" applyFont="1" applyBorder="1" applyAlignment="1">
      <alignment horizontal="center"/>
    </xf>
    <xf numFmtId="0" fontId="3" fillId="0" borderId="7" xfId="2" applyFont="1" applyBorder="1" applyAlignment="1">
      <alignment horizontal="center"/>
    </xf>
    <xf numFmtId="0" fontId="3" fillId="0" borderId="0" xfId="2" applyFont="1" applyFill="1" applyBorder="1" applyAlignment="1">
      <alignment horizontal="center"/>
    </xf>
    <xf numFmtId="0" fontId="8" fillId="0" borderId="1" xfId="2" applyBorder="1" applyAlignment="1">
      <alignment horizontal="center"/>
    </xf>
    <xf numFmtId="0" fontId="8" fillId="0" borderId="1" xfId="2" applyFill="1" applyBorder="1" applyAlignment="1">
      <alignment horizontal="center"/>
    </xf>
    <xf numFmtId="0" fontId="13" fillId="0" borderId="1" xfId="2" applyFont="1" applyBorder="1" applyAlignment="1">
      <alignment horizontal="center"/>
    </xf>
    <xf numFmtId="0" fontId="8" fillId="0" borderId="4" xfId="2" applyBorder="1" applyAlignment="1">
      <alignment horizontal="center"/>
    </xf>
    <xf numFmtId="0" fontId="8" fillId="0" borderId="8" xfId="2" applyBorder="1" applyAlignment="1">
      <alignment horizontal="center"/>
    </xf>
    <xf numFmtId="3" fontId="8" fillId="0" borderId="1" xfId="2" applyNumberFormat="1" applyFill="1" applyBorder="1" applyAlignment="1">
      <alignment horizontal="center"/>
    </xf>
    <xf numFmtId="0" fontId="8" fillId="3" borderId="1" xfId="2" applyFill="1" applyBorder="1" applyAlignment="1">
      <alignment horizontal="center"/>
    </xf>
    <xf numFmtId="164" fontId="0" fillId="3" borderId="1" xfId="3" applyNumberFormat="1" applyFont="1" applyFill="1" applyBorder="1" applyAlignment="1">
      <alignment horizontal="center"/>
    </xf>
    <xf numFmtId="164" fontId="0" fillId="3" borderId="8" xfId="3" applyNumberFormat="1" applyFont="1" applyFill="1" applyBorder="1" applyAlignment="1">
      <alignment horizontal="center"/>
    </xf>
    <xf numFmtId="0" fontId="6" fillId="0" borderId="1" xfId="2" applyFont="1" applyFill="1" applyBorder="1" applyAlignment="1">
      <alignment horizontal="center"/>
    </xf>
    <xf numFmtId="3" fontId="8" fillId="0" borderId="8" xfId="2" applyNumberFormat="1" applyBorder="1" applyAlignment="1">
      <alignment horizontal="center"/>
    </xf>
    <xf numFmtId="0" fontId="8" fillId="0" borderId="0" xfId="2" applyAlignment="1">
      <alignment horizontal="center"/>
    </xf>
    <xf numFmtId="0" fontId="8" fillId="0" borderId="0" xfId="2" applyFill="1" applyAlignment="1">
      <alignment horizontal="center"/>
    </xf>
    <xf numFmtId="0" fontId="13" fillId="0" borderId="0" xfId="2" applyFont="1" applyAlignment="1">
      <alignment horizontal="center"/>
    </xf>
    <xf numFmtId="0" fontId="8" fillId="0" borderId="5" xfId="2" applyBorder="1" applyAlignment="1">
      <alignment horizontal="center"/>
    </xf>
    <xf numFmtId="0" fontId="8" fillId="0" borderId="7" xfId="2" applyBorder="1" applyAlignment="1">
      <alignment horizontal="center"/>
    </xf>
    <xf numFmtId="3" fontId="8" fillId="0" borderId="0" xfId="2" applyNumberFormat="1" applyFill="1" applyAlignment="1">
      <alignment horizontal="center"/>
    </xf>
    <xf numFmtId="0" fontId="8" fillId="3" borderId="0" xfId="2" applyFill="1" applyBorder="1" applyAlignment="1">
      <alignment horizontal="center"/>
    </xf>
    <xf numFmtId="164" fontId="0" fillId="3" borderId="0" xfId="3" applyNumberFormat="1" applyFont="1" applyFill="1" applyAlignment="1">
      <alignment horizontal="center"/>
    </xf>
    <xf numFmtId="164" fontId="0" fillId="3" borderId="7" xfId="3" applyNumberFormat="1" applyFont="1" applyFill="1" applyBorder="1" applyAlignment="1">
      <alignment horizontal="center"/>
    </xf>
    <xf numFmtId="0" fontId="6" fillId="0" borderId="0" xfId="2" applyFont="1" applyFill="1" applyBorder="1" applyAlignment="1">
      <alignment horizontal="center"/>
    </xf>
    <xf numFmtId="0" fontId="8" fillId="0" borderId="0" xfId="2" applyFill="1" applyBorder="1" applyAlignment="1">
      <alignment horizontal="center"/>
    </xf>
    <xf numFmtId="3" fontId="8" fillId="0" borderId="7" xfId="2" applyNumberFormat="1" applyBorder="1" applyAlignment="1">
      <alignment horizontal="center"/>
    </xf>
    <xf numFmtId="0" fontId="10" fillId="0" borderId="0" xfId="2" applyFont="1" applyFill="1" applyAlignment="1">
      <alignment horizontal="center"/>
    </xf>
    <xf numFmtId="14" fontId="8" fillId="0" borderId="0" xfId="2" applyNumberFormat="1" applyAlignment="1">
      <alignment horizontal="center"/>
    </xf>
    <xf numFmtId="9" fontId="8" fillId="0" borderId="0" xfId="1" applyFont="1" applyAlignment="1">
      <alignment horizontal="center"/>
    </xf>
    <xf numFmtId="0" fontId="26" fillId="0" borderId="0" xfId="2" applyFont="1" applyAlignment="1">
      <alignment horizontal="center"/>
    </xf>
    <xf numFmtId="0" fontId="26" fillId="0" borderId="0" xfId="2" applyFont="1" applyFill="1" applyAlignment="1">
      <alignment horizontal="center"/>
    </xf>
    <xf numFmtId="0" fontId="7" fillId="0" borderId="0" xfId="0" applyFont="1" applyFill="1"/>
    <xf numFmtId="0" fontId="13" fillId="0" borderId="0" xfId="2" applyFont="1" applyFill="1" applyAlignment="1">
      <alignment horizontal="center"/>
    </xf>
    <xf numFmtId="3" fontId="13" fillId="0" borderId="0" xfId="2" applyNumberFormat="1" applyFont="1" applyFill="1" applyAlignment="1">
      <alignment horizontal="center"/>
    </xf>
    <xf numFmtId="9" fontId="13" fillId="0" borderId="0" xfId="1" applyFont="1" applyFill="1" applyAlignment="1">
      <alignment horizontal="center"/>
    </xf>
    <xf numFmtId="9" fontId="13" fillId="0" borderId="0" xfId="2" applyNumberFormat="1" applyFont="1" applyFill="1" applyAlignment="1">
      <alignment horizontal="center"/>
    </xf>
    <xf numFmtId="9" fontId="6" fillId="0" borderId="0" xfId="0" applyNumberFormat="1" applyFont="1" applyFill="1" applyAlignment="1">
      <alignment horizontal="center"/>
    </xf>
    <xf numFmtId="0" fontId="6" fillId="0" borderId="0" xfId="0" applyFont="1" applyFill="1" applyAlignment="1">
      <alignment horizontal="center"/>
    </xf>
    <xf numFmtId="0" fontId="13" fillId="0" borderId="0" xfId="2" applyFont="1" applyBorder="1" applyAlignment="1">
      <alignment horizontal="center"/>
    </xf>
    <xf numFmtId="0" fontId="13" fillId="0" borderId="0" xfId="2" applyFont="1" applyFill="1" applyBorder="1" applyAlignment="1">
      <alignment horizontal="center"/>
    </xf>
    <xf numFmtId="14" fontId="13" fillId="0" borderId="0" xfId="2" applyNumberFormat="1" applyFont="1" applyBorder="1" applyAlignment="1">
      <alignment horizontal="center"/>
    </xf>
    <xf numFmtId="9" fontId="13" fillId="0" borderId="0" xfId="1" applyFont="1" applyBorder="1" applyAlignment="1">
      <alignment horizontal="center"/>
    </xf>
    <xf numFmtId="165" fontId="13" fillId="0" borderId="0" xfId="4" applyNumberFormat="1" applyFont="1" applyFill="1" applyBorder="1" applyAlignment="1">
      <alignment horizontal="center"/>
    </xf>
    <xf numFmtId="3" fontId="13" fillId="0" borderId="0" xfId="4" applyNumberFormat="1" applyFont="1" applyFill="1" applyBorder="1" applyAlignment="1">
      <alignment horizontal="center"/>
    </xf>
    <xf numFmtId="9" fontId="13" fillId="0" borderId="0" xfId="1" applyFont="1" applyFill="1" applyBorder="1" applyAlignment="1">
      <alignment horizontal="center"/>
    </xf>
    <xf numFmtId="3" fontId="13" fillId="0" borderId="0" xfId="2" applyNumberFormat="1" applyFont="1" applyFill="1" applyBorder="1" applyAlignment="1">
      <alignment horizontal="center"/>
    </xf>
    <xf numFmtId="9" fontId="6" fillId="0" borderId="0" xfId="0" applyNumberFormat="1" applyFont="1" applyBorder="1" applyAlignment="1">
      <alignment horizontal="center"/>
    </xf>
    <xf numFmtId="0" fontId="6" fillId="0" borderId="0" xfId="0" applyFont="1" applyBorder="1"/>
    <xf numFmtId="0" fontId="24" fillId="0" borderId="0" xfId="2" applyFont="1" applyAlignment="1">
      <alignment horizontal="center"/>
    </xf>
    <xf numFmtId="0" fontId="27" fillId="0" borderId="0" xfId="2" applyFont="1" applyAlignment="1">
      <alignment horizontal="center"/>
    </xf>
    <xf numFmtId="0" fontId="9" fillId="0" borderId="0" xfId="0" applyFont="1"/>
    <xf numFmtId="0" fontId="0" fillId="0" borderId="0" xfId="0" applyAlignment="1">
      <alignment horizontal="center"/>
    </xf>
    <xf numFmtId="0" fontId="25" fillId="0" borderId="0" xfId="0" applyFont="1" applyFill="1"/>
    <xf numFmtId="0" fontId="0" fillId="0" borderId="0" xfId="0" applyFill="1" applyAlignment="1">
      <alignment horizontal="center"/>
    </xf>
    <xf numFmtId="166" fontId="0" fillId="0" borderId="0" xfId="3" applyNumberFormat="1" applyFont="1" applyAlignment="1">
      <alignment horizontal="center"/>
    </xf>
    <xf numFmtId="166" fontId="0" fillId="0" borderId="1" xfId="3" applyNumberFormat="1" applyFont="1" applyBorder="1" applyAlignment="1">
      <alignment horizontal="center"/>
    </xf>
    <xf numFmtId="0" fontId="28" fillId="0" borderId="0" xfId="2" applyFont="1"/>
    <xf numFmtId="0" fontId="29" fillId="0" borderId="0" xfId="2" applyFont="1"/>
    <xf numFmtId="0" fontId="30" fillId="0" borderId="0" xfId="2" applyFont="1"/>
    <xf numFmtId="0" fontId="30" fillId="0" borderId="0" xfId="0" applyFont="1"/>
    <xf numFmtId="0" fontId="3" fillId="3" borderId="0" xfId="2" applyFont="1" applyFill="1" applyBorder="1" applyAlignment="1">
      <alignment horizontal="center"/>
    </xf>
    <xf numFmtId="0" fontId="3" fillId="3" borderId="7" xfId="2" applyFont="1" applyFill="1" applyBorder="1" applyAlignment="1">
      <alignment horizontal="center"/>
    </xf>
    <xf numFmtId="3" fontId="0" fillId="0" borderId="1" xfId="0" applyNumberFormat="1" applyBorder="1" applyAlignment="1">
      <alignment horizontal="center" vertical="top"/>
    </xf>
    <xf numFmtId="0" fontId="0" fillId="0" borderId="1" xfId="0" applyBorder="1" applyAlignment="1">
      <alignment horizontal="center" vertical="top"/>
    </xf>
    <xf numFmtId="0" fontId="0" fillId="0" borderId="8" xfId="0" applyBorder="1" applyAlignment="1">
      <alignment horizontal="center" vertical="top"/>
    </xf>
    <xf numFmtId="3" fontId="0" fillId="0" borderId="4" xfId="0" applyNumberFormat="1" applyBorder="1" applyAlignment="1">
      <alignment horizontal="center" vertical="top"/>
    </xf>
    <xf numFmtId="3" fontId="14" fillId="0" borderId="0" xfId="0" applyNumberFormat="1" applyFont="1" applyBorder="1" applyAlignment="1">
      <alignment horizontal="center" vertical="top"/>
    </xf>
    <xf numFmtId="3" fontId="14" fillId="0" borderId="7" xfId="0" applyNumberFormat="1" applyFont="1" applyBorder="1" applyAlignment="1">
      <alignment horizontal="center" vertical="top"/>
    </xf>
    <xf numFmtId="3" fontId="14" fillId="0" borderId="5" xfId="0" applyNumberFormat="1" applyFont="1" applyBorder="1" applyAlignment="1">
      <alignment horizontal="center" vertical="top"/>
    </xf>
    <xf numFmtId="0" fontId="0" fillId="0" borderId="3" xfId="0" applyFont="1" applyBorder="1" applyAlignment="1">
      <alignment horizontal="center" vertical="top"/>
    </xf>
    <xf numFmtId="0" fontId="0" fillId="0" borderId="10" xfId="0" applyFont="1" applyBorder="1" applyAlignment="1">
      <alignment horizontal="center" vertical="top"/>
    </xf>
    <xf numFmtId="0" fontId="0" fillId="0" borderId="0" xfId="0" applyAlignment="1">
      <alignment horizontal="center" vertical="top"/>
    </xf>
    <xf numFmtId="0" fontId="0" fillId="0" borderId="7" xfId="0" applyBorder="1" applyAlignment="1">
      <alignment horizontal="center" vertical="top"/>
    </xf>
    <xf numFmtId="0" fontId="21" fillId="0" borderId="0" xfId="0" applyFont="1" applyBorder="1" applyAlignment="1">
      <alignment horizontal="center"/>
    </xf>
    <xf numFmtId="0" fontId="21" fillId="0" borderId="7" xfId="0" applyFont="1" applyBorder="1" applyAlignment="1">
      <alignment horizontal="center"/>
    </xf>
    <xf numFmtId="0" fontId="0" fillId="0" borderId="0" xfId="0" applyBorder="1" applyAlignment="1">
      <alignment horizontal="center" vertical="top"/>
    </xf>
    <xf numFmtId="9" fontId="0" fillId="0" borderId="0" xfId="1" applyFont="1" applyBorder="1" applyAlignment="1">
      <alignment horizontal="center" vertical="top"/>
    </xf>
    <xf numFmtId="9" fontId="0" fillId="0" borderId="7" xfId="1" applyFont="1" applyBorder="1" applyAlignment="1">
      <alignment horizontal="center" vertical="top"/>
    </xf>
    <xf numFmtId="0" fontId="3" fillId="0" borderId="0" xfId="0" applyFont="1" applyAlignment="1">
      <alignment horizontal="center"/>
    </xf>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7" xfId="0" applyFont="1" applyFill="1" applyBorder="1" applyAlignment="1">
      <alignment horizontal="center"/>
    </xf>
    <xf numFmtId="0" fontId="3" fillId="4" borderId="5" xfId="0" applyFont="1" applyFill="1" applyBorder="1" applyAlignment="1">
      <alignment horizontal="center"/>
    </xf>
    <xf numFmtId="0" fontId="3" fillId="4" borderId="0" xfId="0" applyFont="1" applyFill="1" applyBorder="1" applyAlignment="1">
      <alignment horizontal="center"/>
    </xf>
    <xf numFmtId="0" fontId="3" fillId="4" borderId="7" xfId="0" applyFont="1" applyFill="1" applyBorder="1" applyAlignment="1">
      <alignment horizontal="center"/>
    </xf>
    <xf numFmtId="0" fontId="3" fillId="0" borderId="0" xfId="0" applyFont="1" applyFill="1" applyBorder="1" applyAlignment="1">
      <alignment horizontal="center"/>
    </xf>
    <xf numFmtId="0" fontId="3" fillId="0" borderId="0" xfId="0" applyFont="1" applyFill="1" applyAlignment="1">
      <alignment horizontal="center"/>
    </xf>
    <xf numFmtId="3" fontId="8" fillId="0" borderId="0" xfId="2" applyNumberFormat="1" applyBorder="1" applyAlignment="1">
      <alignment horizontal="center"/>
    </xf>
    <xf numFmtId="0" fontId="10" fillId="0" borderId="0" xfId="2" applyFont="1"/>
    <xf numFmtId="0" fontId="3" fillId="0" borderId="0" xfId="2" applyFont="1"/>
    <xf numFmtId="0" fontId="3" fillId="0" borderId="0" xfId="2" applyFont="1" applyFill="1"/>
    <xf numFmtId="0" fontId="8" fillId="3" borderId="0" xfId="2" applyFill="1" applyBorder="1"/>
    <xf numFmtId="164" fontId="0" fillId="3" borderId="0" xfId="3" applyNumberFormat="1" applyFont="1" applyFill="1"/>
    <xf numFmtId="164" fontId="0" fillId="3" borderId="7" xfId="3" applyNumberFormat="1" applyFont="1" applyFill="1" applyBorder="1"/>
    <xf numFmtId="0" fontId="8" fillId="8" borderId="0" xfId="2" applyFill="1"/>
    <xf numFmtId="0" fontId="8" fillId="0" borderId="0" xfId="2" applyFill="1" applyBorder="1"/>
    <xf numFmtId="0" fontId="3" fillId="0" borderId="5" xfId="2" applyFont="1" applyBorder="1"/>
    <xf numFmtId="0" fontId="3" fillId="0" borderId="0" xfId="2" applyFont="1" applyBorder="1"/>
    <xf numFmtId="0" fontId="3" fillId="0" borderId="7" xfId="2" applyFont="1" applyBorder="1"/>
    <xf numFmtId="0" fontId="3" fillId="0" borderId="0" xfId="2" applyFont="1" applyFill="1" applyBorder="1"/>
    <xf numFmtId="0" fontId="10" fillId="0" borderId="0" xfId="2" applyFont="1" applyBorder="1"/>
    <xf numFmtId="0" fontId="8" fillId="0" borderId="0" xfId="2" applyFont="1"/>
    <xf numFmtId="164" fontId="0" fillId="0" borderId="0" xfId="3" applyNumberFormat="1" applyFont="1"/>
    <xf numFmtId="0" fontId="6" fillId="0" borderId="0" xfId="2" applyFont="1"/>
    <xf numFmtId="0" fontId="6" fillId="0" borderId="5" xfId="2" applyFont="1" applyBorder="1"/>
    <xf numFmtId="0" fontId="6" fillId="0" borderId="0" xfId="2" applyFont="1" applyBorder="1"/>
    <xf numFmtId="164" fontId="0" fillId="0" borderId="7" xfId="3" applyNumberFormat="1" applyFont="1" applyBorder="1"/>
    <xf numFmtId="0" fontId="6" fillId="0" borderId="0" xfId="2" applyFont="1" applyFill="1" applyAlignment="1">
      <alignment horizontal="center"/>
    </xf>
    <xf numFmtId="0" fontId="3" fillId="8" borderId="0" xfId="2" applyFont="1" applyFill="1" applyAlignment="1">
      <alignment horizontal="center"/>
    </xf>
    <xf numFmtId="0" fontId="8" fillId="0" borderId="0" xfId="2" applyFont="1" applyAlignment="1">
      <alignment horizontal="center"/>
    </xf>
    <xf numFmtId="0" fontId="6" fillId="0" borderId="0" xfId="2" applyFont="1" applyAlignment="1">
      <alignment horizontal="center"/>
    </xf>
    <xf numFmtId="0" fontId="33" fillId="0" borderId="0" xfId="2" applyFont="1" applyAlignment="1">
      <alignment horizontal="center"/>
    </xf>
    <xf numFmtId="0" fontId="33" fillId="0" borderId="0" xfId="2" applyFont="1"/>
  </cellXfs>
  <cellStyles count="5">
    <cellStyle name="Comma" xfId="4" builtinId="3"/>
    <cellStyle name="Comma 2" xfId="3"/>
    <cellStyle name="Normal" xfId="0" builtinId="0"/>
    <cellStyle name="Normal 2" xfId="2"/>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100"/>
  <sheetViews>
    <sheetView showGridLines="0" zoomScale="84" zoomScaleNormal="84" workbookViewId="0">
      <selection activeCell="B15" sqref="B15"/>
    </sheetView>
  </sheetViews>
  <sheetFormatPr defaultColWidth="9.08984375" defaultRowHeight="14.5" x14ac:dyDescent="0.35"/>
  <cols>
    <col min="1" max="1" width="34.81640625" style="2" customWidth="1"/>
    <col min="2" max="2" width="29.1796875" style="2" customWidth="1"/>
    <col min="3" max="14" width="8.6328125" style="13" customWidth="1"/>
    <col min="15" max="15" width="9.54296875" style="2" bestFit="1" customWidth="1"/>
    <col min="16" max="16" width="6.90625" style="2" bestFit="1" customWidth="1"/>
    <col min="17" max="17" width="9.36328125" style="2" bestFit="1" customWidth="1"/>
    <col min="18" max="18" width="14.90625" style="2" bestFit="1" customWidth="1"/>
    <col min="19" max="19" width="9.36328125" style="2" bestFit="1" customWidth="1"/>
    <col min="20" max="20" width="13.453125" style="2" bestFit="1" customWidth="1"/>
    <col min="21" max="21" width="3.08984375" style="2" customWidth="1"/>
    <col min="22" max="22" width="13.36328125" style="2" bestFit="1" customWidth="1"/>
    <col min="23" max="16384" width="9.08984375" style="2"/>
  </cols>
  <sheetData>
    <row r="1" spans="1:2" x14ac:dyDescent="0.35">
      <c r="A1" s="1" t="s">
        <v>13</v>
      </c>
    </row>
    <row r="2" spans="1:2" x14ac:dyDescent="0.35">
      <c r="A2" s="1"/>
    </row>
    <row r="3" spans="1:2" x14ac:dyDescent="0.35">
      <c r="A3" s="4" t="s">
        <v>194</v>
      </c>
    </row>
    <row r="4" spans="1:2" x14ac:dyDescent="0.35">
      <c r="A4" s="4"/>
    </row>
    <row r="5" spans="1:2" x14ac:dyDescent="0.35">
      <c r="A5" s="1" t="s">
        <v>95</v>
      </c>
    </row>
    <row r="6" spans="1:2" x14ac:dyDescent="0.35">
      <c r="A6" s="1"/>
    </row>
    <row r="7" spans="1:2" x14ac:dyDescent="0.35">
      <c r="A7" s="5" t="s">
        <v>7</v>
      </c>
      <c r="B7" s="81" t="s">
        <v>213</v>
      </c>
    </row>
    <row r="8" spans="1:2" x14ac:dyDescent="0.35">
      <c r="A8" s="5" t="s">
        <v>3</v>
      </c>
      <c r="B8" s="81" t="s">
        <v>41</v>
      </c>
    </row>
    <row r="9" spans="1:2" x14ac:dyDescent="0.35">
      <c r="A9" s="5" t="s">
        <v>10</v>
      </c>
      <c r="B9" s="90">
        <v>43101</v>
      </c>
    </row>
    <row r="10" spans="1:2" x14ac:dyDescent="0.35">
      <c r="A10" s="5" t="s">
        <v>11</v>
      </c>
      <c r="B10" s="90">
        <v>43465</v>
      </c>
    </row>
    <row r="11" spans="1:2" x14ac:dyDescent="0.35">
      <c r="A11" s="5" t="s">
        <v>9</v>
      </c>
      <c r="B11" s="81" t="s">
        <v>96</v>
      </c>
    </row>
    <row r="12" spans="1:2" x14ac:dyDescent="0.35">
      <c r="A12" s="5" t="s">
        <v>6</v>
      </c>
      <c r="B12" s="81" t="s">
        <v>5</v>
      </c>
    </row>
    <row r="13" spans="1:2" x14ac:dyDescent="0.35">
      <c r="A13" s="5" t="s">
        <v>8</v>
      </c>
      <c r="B13" s="2" t="s">
        <v>101</v>
      </c>
    </row>
    <row r="14" spans="1:2" x14ac:dyDescent="0.35">
      <c r="A14" s="5" t="s">
        <v>215</v>
      </c>
      <c r="B14" s="2" t="s">
        <v>216</v>
      </c>
    </row>
    <row r="17" spans="1:24" x14ac:dyDescent="0.35">
      <c r="A17" s="12"/>
    </row>
    <row r="18" spans="1:24" x14ac:dyDescent="0.35">
      <c r="A18" s="1" t="s">
        <v>2</v>
      </c>
      <c r="B18" s="4"/>
      <c r="C18" s="29"/>
      <c r="D18" s="29"/>
      <c r="E18" s="29"/>
      <c r="F18" s="29"/>
      <c r="G18" s="29"/>
      <c r="H18" s="29"/>
      <c r="I18" s="29"/>
      <c r="J18" s="29"/>
      <c r="K18" s="29"/>
      <c r="L18" s="29"/>
      <c r="M18" s="29"/>
      <c r="N18" s="29"/>
      <c r="O18" s="4"/>
      <c r="P18" s="4"/>
      <c r="S18" s="7"/>
      <c r="T18" s="7"/>
      <c r="U18" s="7"/>
      <c r="V18" s="7"/>
      <c r="W18" s="7"/>
      <c r="X18" s="7"/>
    </row>
    <row r="19" spans="1:24" x14ac:dyDescent="0.35">
      <c r="A19" s="1"/>
      <c r="B19" s="4"/>
      <c r="C19" s="29"/>
      <c r="D19" s="29"/>
      <c r="E19" s="29"/>
      <c r="F19" s="29"/>
      <c r="G19" s="29"/>
      <c r="H19" s="29"/>
      <c r="I19" s="29"/>
      <c r="J19" s="29"/>
      <c r="K19" s="29"/>
      <c r="L19" s="29"/>
      <c r="M19" s="29"/>
      <c r="N19" s="29"/>
      <c r="O19" s="4"/>
      <c r="P19" s="4"/>
      <c r="S19" s="7"/>
      <c r="T19" s="7"/>
      <c r="U19" s="7"/>
      <c r="V19" s="7"/>
      <c r="W19" s="7"/>
      <c r="X19" s="7"/>
    </row>
    <row r="20" spans="1:24" x14ac:dyDescent="0.35">
      <c r="A20" s="37"/>
      <c r="B20" s="18" t="s">
        <v>54</v>
      </c>
      <c r="C20" s="93">
        <v>1</v>
      </c>
      <c r="D20" s="93">
        <v>1</v>
      </c>
      <c r="E20" s="93">
        <v>1</v>
      </c>
      <c r="F20" s="93">
        <v>1</v>
      </c>
      <c r="G20" s="93">
        <v>1</v>
      </c>
      <c r="H20" s="94">
        <v>1</v>
      </c>
      <c r="I20" s="93">
        <v>2</v>
      </c>
      <c r="J20" s="93">
        <v>2</v>
      </c>
      <c r="K20" s="93">
        <v>2</v>
      </c>
      <c r="L20" s="93">
        <v>2</v>
      </c>
      <c r="M20" s="93">
        <v>2</v>
      </c>
      <c r="N20" s="94">
        <v>2</v>
      </c>
      <c r="O20" s="12"/>
      <c r="P20" s="12"/>
      <c r="Q20" s="7"/>
      <c r="S20" s="7"/>
      <c r="T20" s="7"/>
      <c r="U20" s="7"/>
      <c r="V20" s="7"/>
      <c r="W20" s="7"/>
      <c r="X20" s="7"/>
    </row>
    <row r="21" spans="1:24" x14ac:dyDescent="0.35">
      <c r="A21" s="38"/>
      <c r="B21" s="18" t="s">
        <v>52</v>
      </c>
      <c r="C21" s="97">
        <v>1</v>
      </c>
      <c r="D21" s="97">
        <v>1</v>
      </c>
      <c r="E21" s="97">
        <v>1</v>
      </c>
      <c r="F21" s="97">
        <v>2</v>
      </c>
      <c r="G21" s="97">
        <v>2</v>
      </c>
      <c r="H21" s="98">
        <v>2</v>
      </c>
      <c r="I21" s="97">
        <v>3</v>
      </c>
      <c r="J21" s="97">
        <v>3</v>
      </c>
      <c r="K21" s="97">
        <v>3</v>
      </c>
      <c r="L21" s="97">
        <v>4</v>
      </c>
      <c r="M21" s="97">
        <v>4</v>
      </c>
      <c r="N21" s="98">
        <v>4</v>
      </c>
      <c r="O21" s="18"/>
      <c r="P21" s="12"/>
      <c r="Q21" s="7"/>
      <c r="S21" s="7"/>
      <c r="T21" s="7"/>
      <c r="U21" s="7"/>
      <c r="V21" s="7"/>
      <c r="W21" s="7"/>
      <c r="X21" s="7"/>
    </row>
    <row r="22" spans="1:24" s="5" customFormat="1" x14ac:dyDescent="0.35">
      <c r="A22" s="18" t="s">
        <v>97</v>
      </c>
      <c r="B22" s="18" t="s">
        <v>27</v>
      </c>
      <c r="C22" s="97" t="s">
        <v>44</v>
      </c>
      <c r="D22" s="97" t="s">
        <v>38</v>
      </c>
      <c r="E22" s="97" t="s">
        <v>43</v>
      </c>
      <c r="F22" s="97" t="s">
        <v>44</v>
      </c>
      <c r="G22" s="97" t="s">
        <v>38</v>
      </c>
      <c r="H22" s="98" t="s">
        <v>43</v>
      </c>
      <c r="I22" s="97" t="s">
        <v>44</v>
      </c>
      <c r="J22" s="97" t="s">
        <v>38</v>
      </c>
      <c r="K22" s="97" t="s">
        <v>43</v>
      </c>
      <c r="L22" s="97" t="s">
        <v>44</v>
      </c>
      <c r="M22" s="97" t="s">
        <v>38</v>
      </c>
      <c r="N22" s="98" t="s">
        <v>43</v>
      </c>
      <c r="O22" s="34" t="s">
        <v>171</v>
      </c>
      <c r="P22" s="12"/>
      <c r="Q22" s="18"/>
      <c r="T22" s="30"/>
    </row>
    <row r="23" spans="1:24" s="5" customFormat="1" x14ac:dyDescent="0.35">
      <c r="A23" s="40" t="s">
        <v>98</v>
      </c>
      <c r="B23" s="40"/>
      <c r="C23" s="41"/>
      <c r="D23" s="41"/>
      <c r="E23" s="41"/>
      <c r="F23" s="41"/>
      <c r="G23" s="41"/>
      <c r="H23" s="42"/>
      <c r="I23" s="41"/>
      <c r="J23" s="41"/>
      <c r="K23" s="41"/>
      <c r="L23" s="41"/>
      <c r="M23" s="41"/>
      <c r="N23" s="42"/>
      <c r="O23" s="12"/>
      <c r="P23" s="12"/>
      <c r="Q23" s="18"/>
    </row>
    <row r="24" spans="1:24" s="5" customFormat="1" x14ac:dyDescent="0.35">
      <c r="A24" s="40" t="s">
        <v>12</v>
      </c>
      <c r="B24" s="40" t="s">
        <v>17</v>
      </c>
      <c r="C24" s="86">
        <v>1000</v>
      </c>
      <c r="D24" s="86">
        <v>500</v>
      </c>
      <c r="E24" s="86">
        <v>500</v>
      </c>
      <c r="F24" s="86">
        <v>1000</v>
      </c>
      <c r="G24" s="86">
        <v>500</v>
      </c>
      <c r="H24" s="87">
        <v>500</v>
      </c>
      <c r="I24" s="86">
        <v>1000</v>
      </c>
      <c r="J24" s="86">
        <v>500</v>
      </c>
      <c r="K24" s="86">
        <v>500</v>
      </c>
      <c r="L24" s="86">
        <v>1000</v>
      </c>
      <c r="M24" s="86">
        <v>500</v>
      </c>
      <c r="N24" s="87">
        <v>500</v>
      </c>
      <c r="O24" s="95">
        <f>SUM(C24:N24)</f>
        <v>8000</v>
      </c>
      <c r="P24" s="12"/>
      <c r="Q24" s="18"/>
    </row>
    <row r="25" spans="1:24" s="5" customFormat="1" x14ac:dyDescent="0.35">
      <c r="A25" s="40" t="s">
        <v>102</v>
      </c>
      <c r="B25" s="40" t="s">
        <v>103</v>
      </c>
      <c r="C25" s="178">
        <v>100</v>
      </c>
      <c r="D25" s="178"/>
      <c r="E25" s="179"/>
      <c r="F25" s="178">
        <v>100</v>
      </c>
      <c r="G25" s="178"/>
      <c r="H25" s="179"/>
      <c r="I25" s="180">
        <v>100</v>
      </c>
      <c r="J25" s="178"/>
      <c r="K25" s="179"/>
      <c r="L25" s="178">
        <v>100</v>
      </c>
      <c r="M25" s="178"/>
      <c r="N25" s="179"/>
      <c r="O25" s="93"/>
      <c r="P25" s="12"/>
      <c r="Q25" s="18"/>
    </row>
    <row r="26" spans="1:24" s="5" customFormat="1" x14ac:dyDescent="0.35">
      <c r="A26" s="12"/>
      <c r="B26" s="12"/>
      <c r="C26" s="31"/>
      <c r="D26" s="31"/>
      <c r="E26" s="31"/>
      <c r="F26" s="31"/>
      <c r="G26" s="31"/>
      <c r="H26" s="35"/>
      <c r="I26" s="31"/>
      <c r="J26" s="31"/>
      <c r="K26" s="31"/>
      <c r="L26" s="31"/>
      <c r="M26" s="31"/>
      <c r="N26" s="35"/>
      <c r="O26" s="93"/>
      <c r="P26" s="12"/>
      <c r="Q26" s="18"/>
    </row>
    <row r="27" spans="1:24" s="5" customFormat="1" x14ac:dyDescent="0.35">
      <c r="A27" s="18" t="s">
        <v>25</v>
      </c>
      <c r="B27" s="12"/>
      <c r="C27" s="31"/>
      <c r="D27" s="31"/>
      <c r="E27" s="31"/>
      <c r="F27" s="31"/>
      <c r="G27" s="31"/>
      <c r="H27" s="35"/>
      <c r="I27" s="31"/>
      <c r="J27" s="31"/>
      <c r="K27" s="31"/>
      <c r="L27" s="31"/>
      <c r="M27" s="31"/>
      <c r="N27" s="35"/>
      <c r="O27" s="93"/>
      <c r="P27" s="12"/>
      <c r="Q27" s="18"/>
    </row>
    <row r="28" spans="1:24" s="5" customFormat="1" x14ac:dyDescent="0.35">
      <c r="A28" s="12" t="s">
        <v>15</v>
      </c>
      <c r="B28" s="12" t="s">
        <v>19</v>
      </c>
      <c r="C28" s="91">
        <v>0.8</v>
      </c>
      <c r="D28" s="91">
        <v>0.8</v>
      </c>
      <c r="E28" s="91">
        <v>0.8</v>
      </c>
      <c r="F28" s="91">
        <v>0.8</v>
      </c>
      <c r="G28" s="91">
        <v>0.8</v>
      </c>
      <c r="H28" s="92">
        <v>0.8</v>
      </c>
      <c r="I28" s="91">
        <v>0.8</v>
      </c>
      <c r="J28" s="91">
        <v>0.8</v>
      </c>
      <c r="K28" s="91">
        <v>0.8</v>
      </c>
      <c r="L28" s="91">
        <v>0.8</v>
      </c>
      <c r="M28" s="91">
        <v>0.8</v>
      </c>
      <c r="N28" s="92">
        <v>0.8</v>
      </c>
      <c r="O28" s="93"/>
      <c r="P28" s="12"/>
      <c r="Q28" s="18"/>
    </row>
    <row r="29" spans="1:24" s="5" customFormat="1" x14ac:dyDescent="0.35">
      <c r="A29" s="12"/>
      <c r="B29" s="12"/>
      <c r="C29" s="93"/>
      <c r="D29" s="93"/>
      <c r="E29" s="93"/>
      <c r="F29" s="93"/>
      <c r="G29" s="93"/>
      <c r="H29" s="94"/>
      <c r="I29" s="93"/>
      <c r="J29" s="93"/>
      <c r="K29" s="93"/>
      <c r="L29" s="93"/>
      <c r="M29" s="93"/>
      <c r="N29" s="94"/>
      <c r="O29" s="93"/>
      <c r="P29" s="12"/>
      <c r="Q29" s="18"/>
    </row>
    <row r="30" spans="1:24" s="5" customFormat="1" x14ac:dyDescent="0.35">
      <c r="A30" s="18" t="s">
        <v>99</v>
      </c>
      <c r="B30" s="12"/>
      <c r="C30" s="93"/>
      <c r="D30" s="93"/>
      <c r="E30" s="93"/>
      <c r="F30" s="93"/>
      <c r="G30" s="93"/>
      <c r="H30" s="94"/>
      <c r="I30" s="93"/>
      <c r="J30" s="93"/>
      <c r="K30" s="93"/>
      <c r="L30" s="93"/>
      <c r="M30" s="93"/>
      <c r="N30" s="94"/>
      <c r="O30" s="93"/>
      <c r="P30" s="18"/>
      <c r="Q30" s="18"/>
    </row>
    <row r="31" spans="1:24" s="5" customFormat="1" x14ac:dyDescent="0.35">
      <c r="A31" s="12" t="s">
        <v>16</v>
      </c>
      <c r="B31" s="12" t="s">
        <v>100</v>
      </c>
      <c r="C31" s="95">
        <f t="shared" ref="C31:N31" si="0">C28*C24</f>
        <v>800</v>
      </c>
      <c r="D31" s="95">
        <f t="shared" si="0"/>
        <v>400</v>
      </c>
      <c r="E31" s="96">
        <f t="shared" si="0"/>
        <v>400</v>
      </c>
      <c r="F31" s="95">
        <f t="shared" si="0"/>
        <v>800</v>
      </c>
      <c r="G31" s="95">
        <f t="shared" si="0"/>
        <v>400</v>
      </c>
      <c r="H31" s="96">
        <f t="shared" si="0"/>
        <v>400</v>
      </c>
      <c r="I31" s="95">
        <f t="shared" si="0"/>
        <v>800</v>
      </c>
      <c r="J31" s="95">
        <f t="shared" si="0"/>
        <v>400</v>
      </c>
      <c r="K31" s="96">
        <f t="shared" si="0"/>
        <v>400</v>
      </c>
      <c r="L31" s="95">
        <f t="shared" si="0"/>
        <v>800</v>
      </c>
      <c r="M31" s="95">
        <f t="shared" si="0"/>
        <v>400</v>
      </c>
      <c r="N31" s="96">
        <f t="shared" si="0"/>
        <v>400</v>
      </c>
      <c r="O31" s="95">
        <f>SUM(C31:N31)</f>
        <v>6400</v>
      </c>
      <c r="P31" s="12"/>
      <c r="Q31" s="18"/>
    </row>
    <row r="32" spans="1:24" s="5" customFormat="1" x14ac:dyDescent="0.35">
      <c r="A32" s="12"/>
      <c r="B32" s="12"/>
      <c r="C32" s="32"/>
      <c r="D32" s="32"/>
      <c r="E32" s="32"/>
      <c r="F32" s="32"/>
      <c r="G32" s="32"/>
      <c r="H32" s="36"/>
      <c r="I32" s="32"/>
      <c r="J32" s="32"/>
      <c r="K32" s="32"/>
      <c r="L32" s="32"/>
      <c r="M32" s="32"/>
      <c r="N32" s="36"/>
      <c r="O32" s="93"/>
      <c r="P32" s="12"/>
      <c r="Q32" s="18"/>
    </row>
    <row r="33" spans="1:17" s="5" customFormat="1" x14ac:dyDescent="0.35">
      <c r="A33" s="6" t="s">
        <v>46</v>
      </c>
      <c r="B33" s="11"/>
      <c r="C33" s="46"/>
      <c r="D33" s="46"/>
      <c r="E33" s="46"/>
      <c r="F33" s="46"/>
      <c r="G33" s="46"/>
      <c r="H33" s="47"/>
      <c r="I33" s="46"/>
      <c r="J33" s="46"/>
      <c r="K33" s="46"/>
      <c r="L33" s="46"/>
      <c r="M33" s="46"/>
      <c r="N33" s="47"/>
      <c r="O33" s="93"/>
      <c r="P33" s="12"/>
      <c r="Q33" s="18"/>
    </row>
    <row r="34" spans="1:17" s="5" customFormat="1" x14ac:dyDescent="0.35">
      <c r="A34" s="12" t="s">
        <v>104</v>
      </c>
      <c r="B34" s="12" t="s">
        <v>105</v>
      </c>
      <c r="C34" s="181">
        <f>SUMIF($C$21:$N$21,C21,$C$31:$N$31)</f>
        <v>1600</v>
      </c>
      <c r="D34" s="181"/>
      <c r="E34" s="182"/>
      <c r="F34" s="181">
        <f>SUMIF($C$21:$N$21,F21,$C$31:$N$31)</f>
        <v>1600</v>
      </c>
      <c r="G34" s="181"/>
      <c r="H34" s="182"/>
      <c r="I34" s="181">
        <f>SUMIF($C$21:$N$21,I21,$C$31:$N$31)</f>
        <v>1600</v>
      </c>
      <c r="J34" s="181"/>
      <c r="K34" s="182"/>
      <c r="L34" s="181">
        <f>SUMIF($C$21:$N$21,L21,$C$31:$N$31)</f>
        <v>1600</v>
      </c>
      <c r="M34" s="181"/>
      <c r="N34" s="182"/>
      <c r="O34" s="93"/>
      <c r="P34" s="39"/>
      <c r="Q34" s="18"/>
    </row>
    <row r="35" spans="1:17" x14ac:dyDescent="0.35">
      <c r="A35" s="48" t="s">
        <v>106</v>
      </c>
      <c r="B35" s="48" t="s">
        <v>107</v>
      </c>
      <c r="C35" s="174">
        <f>MIN(C34, C25)</f>
        <v>100</v>
      </c>
      <c r="D35" s="175"/>
      <c r="E35" s="176"/>
      <c r="F35" s="174">
        <f>MIN(F34, F25)</f>
        <v>100</v>
      </c>
      <c r="G35" s="175"/>
      <c r="H35" s="176"/>
      <c r="I35" s="174">
        <f>MIN(I34, I25)</f>
        <v>100</v>
      </c>
      <c r="J35" s="175"/>
      <c r="K35" s="176"/>
      <c r="L35" s="177">
        <f>MIN(L34, L25)</f>
        <v>100</v>
      </c>
      <c r="M35" s="175"/>
      <c r="N35" s="176"/>
      <c r="O35" s="103">
        <f>SUM(C35:N35)</f>
        <v>400</v>
      </c>
      <c r="P35" s="7"/>
      <c r="Q35" s="7"/>
    </row>
    <row r="36" spans="1:17" x14ac:dyDescent="0.35">
      <c r="A36" s="2" t="s">
        <v>47</v>
      </c>
      <c r="B36" s="49" t="s">
        <v>108</v>
      </c>
      <c r="C36" s="88">
        <f>C35*C$31/SUMIF($C$21:$N$21,C$21,$C$31:$N$31)</f>
        <v>50</v>
      </c>
      <c r="D36" s="88">
        <f>C35*D$31/SUMIF($C$21:$N$21,D$21,$C$31:$N$31)</f>
        <v>25</v>
      </c>
      <c r="E36" s="88">
        <f>C35*E$31/SUMIF($C$21:$N$21,E$21,$C$31:$N$31)</f>
        <v>25</v>
      </c>
      <c r="F36" s="88">
        <f t="shared" ref="F36" si="1">F35*F$31/SUMIF($C$21:$N$21,F$21,$C$31:$N$31)</f>
        <v>50</v>
      </c>
      <c r="G36" s="88">
        <f>F35*G$31/SUMIF($C$21:$N$21,G$21,$C$31:$N$31)</f>
        <v>25</v>
      </c>
      <c r="H36" s="99">
        <f>F35*H$31/SUMIF($C$21:$N$21,H$21,$C$31:$N$31)</f>
        <v>25</v>
      </c>
      <c r="I36" s="88">
        <f t="shared" ref="I36" si="2">I35*I$31/SUMIF($C$21:$N$21,I$21,$C$31:$N$31)</f>
        <v>50</v>
      </c>
      <c r="J36" s="88">
        <f>I35*J$31/SUMIF($C$21:$N$21,J$21,$C$31:$N$31)</f>
        <v>25</v>
      </c>
      <c r="K36" s="88">
        <f t="shared" ref="K36" si="3">I35*K$31/SUMIF($C$21:$N$21,K$21,$C$31:$N$31)</f>
        <v>25</v>
      </c>
      <c r="L36" s="88">
        <f>L35*L$31/SUMIF($C$21:$N$21,L$21,$C$31:$N$31)</f>
        <v>50</v>
      </c>
      <c r="M36" s="88">
        <f t="shared" ref="M36" si="4">L35*M$31/SUMIF($C$21:$N$21,M$21,$C$31:$N$31)</f>
        <v>25</v>
      </c>
      <c r="N36" s="99">
        <f t="shared" ref="N36" si="5">L35*N$31/SUMIF($C$21:$N$21,N$21,$C$31:$N$31)</f>
        <v>25</v>
      </c>
      <c r="O36" s="88">
        <f>SUM(C36:N36)</f>
        <v>400</v>
      </c>
    </row>
    <row r="37" spans="1:17" x14ac:dyDescent="0.35">
      <c r="H37" s="51"/>
      <c r="N37" s="51"/>
      <c r="O37" s="88"/>
    </row>
    <row r="38" spans="1:17" x14ac:dyDescent="0.35">
      <c r="A38" s="43" t="s">
        <v>48</v>
      </c>
      <c r="B38" s="44"/>
      <c r="C38" s="44"/>
      <c r="D38" s="44"/>
      <c r="E38" s="44"/>
      <c r="F38" s="44"/>
      <c r="G38" s="44"/>
      <c r="H38" s="52"/>
      <c r="I38" s="44"/>
      <c r="J38" s="44"/>
      <c r="K38" s="44"/>
      <c r="L38" s="44"/>
      <c r="M38" s="44"/>
      <c r="N38" s="52"/>
      <c r="O38" s="88"/>
    </row>
    <row r="39" spans="1:17" x14ac:dyDescent="0.35">
      <c r="A39" s="40" t="s">
        <v>49</v>
      </c>
      <c r="B39" s="40"/>
      <c r="C39" s="100">
        <v>1</v>
      </c>
      <c r="D39" s="100"/>
      <c r="E39" s="100"/>
      <c r="F39" s="100"/>
      <c r="G39" s="100"/>
      <c r="H39" s="101"/>
      <c r="I39" s="100">
        <v>2</v>
      </c>
      <c r="J39" s="45"/>
      <c r="K39" s="45"/>
      <c r="L39" s="45"/>
      <c r="M39" s="45"/>
      <c r="N39" s="42"/>
      <c r="O39" s="88"/>
    </row>
    <row r="40" spans="1:17" x14ac:dyDescent="0.35">
      <c r="A40" s="40" t="s">
        <v>0</v>
      </c>
      <c r="B40" s="40" t="s">
        <v>18</v>
      </c>
      <c r="C40" s="86">
        <v>10000</v>
      </c>
      <c r="D40" s="100"/>
      <c r="E40" s="100"/>
      <c r="F40" s="100"/>
      <c r="G40" s="100"/>
      <c r="H40" s="101"/>
      <c r="I40" s="86">
        <v>10000</v>
      </c>
      <c r="J40" s="45"/>
      <c r="K40" s="45"/>
      <c r="L40" s="45"/>
      <c r="M40" s="45"/>
      <c r="N40" s="42"/>
      <c r="O40" s="88"/>
    </row>
    <row r="41" spans="1:17" x14ac:dyDescent="0.35">
      <c r="A41" s="40" t="s">
        <v>39</v>
      </c>
      <c r="B41" s="40" t="s">
        <v>40</v>
      </c>
      <c r="C41" s="102">
        <v>1</v>
      </c>
      <c r="D41" s="100"/>
      <c r="E41" s="100"/>
      <c r="F41" s="100"/>
      <c r="G41" s="100"/>
      <c r="H41" s="101"/>
      <c r="I41" s="102">
        <v>1</v>
      </c>
      <c r="J41" s="45"/>
      <c r="K41" s="45"/>
      <c r="L41" s="45"/>
      <c r="M41" s="45"/>
      <c r="N41" s="42"/>
      <c r="O41" s="88"/>
    </row>
    <row r="42" spans="1:17" x14ac:dyDescent="0.35">
      <c r="A42" s="40" t="s">
        <v>45</v>
      </c>
      <c r="B42" s="40" t="s">
        <v>50</v>
      </c>
      <c r="C42" s="100">
        <v>0</v>
      </c>
      <c r="D42" s="100"/>
      <c r="E42" s="100"/>
      <c r="F42" s="100"/>
      <c r="G42" s="100"/>
      <c r="H42" s="101"/>
      <c r="I42" s="100">
        <v>0</v>
      </c>
      <c r="J42" s="45"/>
      <c r="K42" s="45"/>
      <c r="L42" s="45"/>
      <c r="M42" s="45"/>
      <c r="N42" s="42"/>
      <c r="O42" s="88"/>
    </row>
    <row r="43" spans="1:17" x14ac:dyDescent="0.35">
      <c r="H43" s="51"/>
      <c r="N43" s="51"/>
      <c r="O43" s="88"/>
    </row>
    <row r="44" spans="1:17" x14ac:dyDescent="0.35">
      <c r="A44" s="5" t="s">
        <v>42</v>
      </c>
      <c r="H44" s="51"/>
      <c r="N44" s="51"/>
      <c r="O44" s="88"/>
    </row>
    <row r="45" spans="1:17" x14ac:dyDescent="0.35">
      <c r="A45" s="2" t="s">
        <v>109</v>
      </c>
      <c r="B45" s="2" t="s">
        <v>110</v>
      </c>
      <c r="C45" s="13">
        <f>SUMIF($C$20:$N$20,C20,$C$35:$N$35)</f>
        <v>200</v>
      </c>
      <c r="H45" s="51"/>
      <c r="I45" s="13">
        <f>SUMIF($C$20:$N$20,I20,$C$35:$N$35)</f>
        <v>200</v>
      </c>
      <c r="N45" s="51"/>
      <c r="O45" s="88"/>
    </row>
    <row r="46" spans="1:17" x14ac:dyDescent="0.35">
      <c r="A46" s="2" t="s">
        <v>113</v>
      </c>
      <c r="B46" s="7" t="s">
        <v>111</v>
      </c>
      <c r="C46" s="50">
        <f>MIN(C40, C45)*C41</f>
        <v>200</v>
      </c>
      <c r="H46" s="51"/>
      <c r="I46" s="50">
        <f>MIN(I40, I45)*I41</f>
        <v>200</v>
      </c>
      <c r="N46" s="51"/>
      <c r="O46" s="88"/>
    </row>
    <row r="47" spans="1:17" x14ac:dyDescent="0.35">
      <c r="A47" s="2" t="s">
        <v>195</v>
      </c>
      <c r="B47" s="2" t="s">
        <v>112</v>
      </c>
      <c r="H47" s="51"/>
      <c r="N47" s="51"/>
      <c r="O47" s="104">
        <f>SUM(C46:N46)</f>
        <v>400</v>
      </c>
    </row>
    <row r="48" spans="1:17" x14ac:dyDescent="0.35">
      <c r="H48" s="51"/>
      <c r="N48" s="51"/>
      <c r="O48" s="88"/>
    </row>
    <row r="49" spans="1:20" x14ac:dyDescent="0.35">
      <c r="A49" s="5" t="s">
        <v>51</v>
      </c>
      <c r="H49" s="51"/>
      <c r="N49" s="51"/>
      <c r="O49" s="88"/>
    </row>
    <row r="50" spans="1:20" x14ac:dyDescent="0.35">
      <c r="A50" s="2" t="s">
        <v>114</v>
      </c>
      <c r="B50" s="49" t="s">
        <v>108</v>
      </c>
      <c r="C50" s="13">
        <f>$C$46*C$31/SUM($C$31:$H$31)</f>
        <v>50</v>
      </c>
      <c r="D50" s="13">
        <f t="shared" ref="D50:H50" si="6">$C$46*D$31/SUM($C$31:$H$31)</f>
        <v>25</v>
      </c>
      <c r="E50" s="13">
        <f t="shared" si="6"/>
        <v>25</v>
      </c>
      <c r="F50" s="13">
        <f t="shared" si="6"/>
        <v>50</v>
      </c>
      <c r="G50" s="13">
        <f t="shared" si="6"/>
        <v>25</v>
      </c>
      <c r="H50" s="51">
        <f t="shared" si="6"/>
        <v>25</v>
      </c>
      <c r="I50" s="13">
        <f>$C$46*I$31/SUM($I$31:$N$31)</f>
        <v>50</v>
      </c>
      <c r="J50" s="13">
        <f t="shared" ref="J50:N50" si="7">$C$46*J$31/SUM($I$31:$N$31)</f>
        <v>25</v>
      </c>
      <c r="K50" s="13">
        <f t="shared" si="7"/>
        <v>25</v>
      </c>
      <c r="L50" s="13">
        <f t="shared" si="7"/>
        <v>50</v>
      </c>
      <c r="M50" s="13">
        <f t="shared" si="7"/>
        <v>25</v>
      </c>
      <c r="N50" s="51">
        <f t="shared" si="7"/>
        <v>25</v>
      </c>
      <c r="O50" s="88">
        <f>SUM(C50:N50)</f>
        <v>400</v>
      </c>
    </row>
    <row r="51" spans="1:20" x14ac:dyDescent="0.35">
      <c r="B51" s="49"/>
      <c r="H51" s="19"/>
      <c r="N51" s="19"/>
      <c r="O51" s="88"/>
    </row>
    <row r="52" spans="1:20" x14ac:dyDescent="0.35">
      <c r="C52" s="73" t="s">
        <v>165</v>
      </c>
      <c r="O52" s="88"/>
    </row>
    <row r="53" spans="1:20" x14ac:dyDescent="0.35">
      <c r="A53" s="74" t="s">
        <v>146</v>
      </c>
      <c r="C53" s="183">
        <v>1</v>
      </c>
      <c r="D53" s="183"/>
      <c r="E53" s="184"/>
      <c r="H53" s="51"/>
      <c r="N53" s="51"/>
      <c r="O53" s="88"/>
      <c r="R53" s="33"/>
      <c r="S53" s="33"/>
      <c r="T53" s="33"/>
    </row>
    <row r="54" spans="1:20" x14ac:dyDescent="0.35">
      <c r="A54" s="74" t="s">
        <v>147</v>
      </c>
      <c r="C54" s="183" t="s">
        <v>166</v>
      </c>
      <c r="D54" s="183"/>
      <c r="E54" s="184"/>
      <c r="H54" s="51"/>
      <c r="N54" s="51"/>
      <c r="O54" s="88"/>
      <c r="R54" s="82" t="s">
        <v>154</v>
      </c>
      <c r="S54" s="33"/>
      <c r="T54" s="33"/>
    </row>
    <row r="55" spans="1:20" x14ac:dyDescent="0.35">
      <c r="A55" s="74" t="s">
        <v>148</v>
      </c>
      <c r="C55" s="183">
        <v>1</v>
      </c>
      <c r="D55" s="183"/>
      <c r="E55" s="184"/>
      <c r="H55" s="51"/>
      <c r="N55" s="51"/>
      <c r="O55" s="88"/>
      <c r="R55" s="82" t="s">
        <v>155</v>
      </c>
      <c r="S55" s="33"/>
      <c r="T55" s="33"/>
    </row>
    <row r="56" spans="1:20" x14ac:dyDescent="0.35">
      <c r="A56" s="74" t="s">
        <v>149</v>
      </c>
      <c r="C56" s="187">
        <v>10</v>
      </c>
      <c r="D56" s="187"/>
      <c r="E56" s="184"/>
      <c r="H56" s="51"/>
      <c r="N56" s="51"/>
      <c r="O56" s="88"/>
      <c r="R56" s="82" t="s">
        <v>156</v>
      </c>
      <c r="S56" s="33"/>
      <c r="T56" s="33"/>
    </row>
    <row r="57" spans="1:20" x14ac:dyDescent="0.35">
      <c r="A57" s="75" t="s">
        <v>150</v>
      </c>
      <c r="C57" s="187">
        <f>MAX(0, SUM(C50:E50)-C56)</f>
        <v>90</v>
      </c>
      <c r="D57" s="187"/>
      <c r="E57" s="184"/>
      <c r="H57" s="51"/>
      <c r="N57" s="51"/>
      <c r="O57" s="88"/>
      <c r="R57" s="82" t="s">
        <v>157</v>
      </c>
      <c r="S57" s="33"/>
      <c r="T57" s="33"/>
    </row>
    <row r="58" spans="1:20" x14ac:dyDescent="0.35">
      <c r="A58" s="74" t="s">
        <v>0</v>
      </c>
      <c r="C58" s="187">
        <v>100</v>
      </c>
      <c r="D58" s="187"/>
      <c r="E58" s="184"/>
      <c r="H58" s="51"/>
      <c r="N58" s="51"/>
      <c r="O58" s="88"/>
      <c r="R58" s="82" t="s">
        <v>158</v>
      </c>
      <c r="S58" s="33"/>
      <c r="T58" s="33"/>
    </row>
    <row r="59" spans="1:20" x14ac:dyDescent="0.35">
      <c r="A59" s="75" t="s">
        <v>151</v>
      </c>
      <c r="C59" s="187">
        <f>IF(C58="Unlimited", C57, MIN(C57, C58))</f>
        <v>90</v>
      </c>
      <c r="D59" s="187"/>
      <c r="E59" s="184"/>
      <c r="H59" s="51"/>
      <c r="N59" s="51"/>
      <c r="O59" s="88"/>
      <c r="R59" s="33"/>
      <c r="S59" s="33"/>
      <c r="T59" s="33"/>
    </row>
    <row r="60" spans="1:20" x14ac:dyDescent="0.35">
      <c r="A60" s="74" t="s">
        <v>167</v>
      </c>
      <c r="C60" s="188">
        <v>0.5</v>
      </c>
      <c r="D60" s="188"/>
      <c r="E60" s="189"/>
      <c r="H60" s="51"/>
      <c r="N60" s="51"/>
      <c r="O60" s="88"/>
      <c r="R60" s="33"/>
      <c r="S60" s="33"/>
      <c r="T60" s="33"/>
    </row>
    <row r="61" spans="1:20" x14ac:dyDescent="0.35">
      <c r="A61" s="75" t="s">
        <v>168</v>
      </c>
      <c r="C61" s="187">
        <f>C60*C59</f>
        <v>45</v>
      </c>
      <c r="D61" s="187"/>
      <c r="E61" s="184"/>
      <c r="H61" s="51"/>
      <c r="N61" s="51"/>
      <c r="O61" s="88"/>
      <c r="R61" s="33"/>
      <c r="S61" s="33"/>
      <c r="T61" s="33"/>
    </row>
    <row r="62" spans="1:20" x14ac:dyDescent="0.35">
      <c r="A62" s="74" t="s">
        <v>4</v>
      </c>
      <c r="C62" s="185"/>
      <c r="D62" s="185"/>
      <c r="E62" s="186"/>
      <c r="H62" s="51"/>
      <c r="N62" s="51"/>
      <c r="O62" s="88"/>
      <c r="R62" s="33"/>
      <c r="S62" s="33"/>
      <c r="T62" s="33"/>
    </row>
    <row r="63" spans="1:20" x14ac:dyDescent="0.35">
      <c r="A63" s="74" t="s">
        <v>152</v>
      </c>
      <c r="C63" s="185"/>
      <c r="D63" s="185"/>
      <c r="E63" s="186"/>
      <c r="H63" s="51"/>
      <c r="N63" s="51"/>
      <c r="O63" s="88"/>
      <c r="R63" s="33"/>
      <c r="S63" s="33"/>
      <c r="T63" s="33"/>
    </row>
    <row r="64" spans="1:20" ht="29" x14ac:dyDescent="0.35">
      <c r="A64" s="76" t="s">
        <v>196</v>
      </c>
      <c r="C64" s="187">
        <f>MIN(C61,IF(OR(C63="Unlimited",C63=""),10^18,C63))</f>
        <v>45</v>
      </c>
      <c r="D64" s="187"/>
      <c r="E64" s="184"/>
      <c r="H64" s="51"/>
      <c r="N64" s="51"/>
      <c r="O64" s="88"/>
      <c r="R64" s="33"/>
      <c r="S64" s="33"/>
      <c r="T64" s="33"/>
    </row>
    <row r="65" spans="1:20" x14ac:dyDescent="0.35">
      <c r="A65" s="77" t="s">
        <v>153</v>
      </c>
      <c r="C65" s="19">
        <f>((SUM($C$50:$E$50)-$C$64)*C$31/SUM($C$31:$E$31))</f>
        <v>27.5</v>
      </c>
      <c r="D65" s="19">
        <f t="shared" ref="D65:E65" si="8">((SUM($C$50:$E$50)-$C$64)*D$31/SUM($C$31:$E$31))</f>
        <v>13.75</v>
      </c>
      <c r="E65" s="51">
        <f t="shared" si="8"/>
        <v>13.75</v>
      </c>
      <c r="F65" s="13">
        <f>F50</f>
        <v>50</v>
      </c>
      <c r="G65" s="13">
        <f t="shared" ref="G65:N65" si="9">G50</f>
        <v>25</v>
      </c>
      <c r="H65" s="51">
        <f t="shared" si="9"/>
        <v>25</v>
      </c>
      <c r="I65" s="13">
        <f t="shared" si="9"/>
        <v>50</v>
      </c>
      <c r="J65" s="13">
        <f t="shared" si="9"/>
        <v>25</v>
      </c>
      <c r="K65" s="13">
        <f t="shared" si="9"/>
        <v>25</v>
      </c>
      <c r="L65" s="13">
        <f t="shared" si="9"/>
        <v>50</v>
      </c>
      <c r="M65" s="13">
        <f t="shared" si="9"/>
        <v>25</v>
      </c>
      <c r="N65" s="51">
        <f t="shared" si="9"/>
        <v>25</v>
      </c>
      <c r="O65" s="88">
        <f>SUM(C65:N65)</f>
        <v>355</v>
      </c>
      <c r="R65" s="33"/>
      <c r="S65" s="33"/>
      <c r="T65" s="33"/>
    </row>
    <row r="66" spans="1:20" x14ac:dyDescent="0.35">
      <c r="B66" s="5" t="s">
        <v>169</v>
      </c>
      <c r="O66" s="88"/>
      <c r="R66" s="33"/>
      <c r="S66" s="33"/>
      <c r="T66" s="33"/>
    </row>
    <row r="67" spans="1:20" x14ac:dyDescent="0.35">
      <c r="A67" s="74" t="s">
        <v>146</v>
      </c>
      <c r="N67" s="51"/>
      <c r="O67" s="88">
        <v>2</v>
      </c>
      <c r="R67" s="82" t="s">
        <v>159</v>
      </c>
      <c r="S67" s="33"/>
      <c r="T67" s="33"/>
    </row>
    <row r="68" spans="1:20" x14ac:dyDescent="0.35">
      <c r="A68" s="74" t="s">
        <v>147</v>
      </c>
      <c r="N68" s="51"/>
      <c r="O68" s="105" t="s">
        <v>192</v>
      </c>
      <c r="R68" s="82" t="s">
        <v>160</v>
      </c>
      <c r="S68" s="33"/>
      <c r="T68" s="33"/>
    </row>
    <row r="69" spans="1:20" x14ac:dyDescent="0.35">
      <c r="A69" s="74" t="s">
        <v>148</v>
      </c>
      <c r="N69" s="51"/>
      <c r="O69" s="88">
        <v>1</v>
      </c>
      <c r="R69" s="82" t="s">
        <v>161</v>
      </c>
      <c r="S69" s="33"/>
      <c r="T69" s="33"/>
    </row>
    <row r="70" spans="1:20" x14ac:dyDescent="0.35">
      <c r="A70" s="74" t="s">
        <v>149</v>
      </c>
      <c r="N70" s="51"/>
      <c r="O70" s="88">
        <v>0</v>
      </c>
      <c r="R70" s="82" t="s">
        <v>162</v>
      </c>
      <c r="S70" s="33"/>
      <c r="T70" s="33"/>
    </row>
    <row r="71" spans="1:20" x14ac:dyDescent="0.35">
      <c r="A71" s="75" t="s">
        <v>150</v>
      </c>
      <c r="N71" s="51"/>
      <c r="O71" s="89">
        <f>MAX(0, O65-O70)</f>
        <v>355</v>
      </c>
      <c r="P71" s="7"/>
      <c r="Q71" s="7"/>
      <c r="R71" s="82"/>
      <c r="S71" s="33"/>
      <c r="T71" s="33"/>
    </row>
    <row r="72" spans="1:20" x14ac:dyDescent="0.35">
      <c r="A72" s="74" t="s">
        <v>0</v>
      </c>
      <c r="N72" s="51"/>
      <c r="O72" s="88">
        <v>100</v>
      </c>
      <c r="Q72" s="7"/>
      <c r="R72" s="82" t="s">
        <v>163</v>
      </c>
      <c r="S72" s="33"/>
      <c r="T72" s="33"/>
    </row>
    <row r="73" spans="1:20" x14ac:dyDescent="0.35">
      <c r="A73" s="75" t="s">
        <v>151</v>
      </c>
      <c r="N73" s="51"/>
      <c r="O73" s="89">
        <f>IF(O72="Unlimited", O71, MIN(O71, O72))</f>
        <v>100</v>
      </c>
      <c r="P73" s="7"/>
      <c r="Q73" s="7"/>
      <c r="R73" s="82" t="s">
        <v>164</v>
      </c>
      <c r="S73" s="33"/>
      <c r="T73" s="33"/>
    </row>
    <row r="74" spans="1:20" x14ac:dyDescent="0.35">
      <c r="A74" s="74" t="s">
        <v>167</v>
      </c>
      <c r="N74" s="51"/>
      <c r="O74" s="106">
        <v>1</v>
      </c>
      <c r="Q74" s="7"/>
      <c r="R74" s="82" t="s">
        <v>161</v>
      </c>
      <c r="S74" s="33"/>
      <c r="T74" s="33"/>
    </row>
    <row r="75" spans="1:20" x14ac:dyDescent="0.35">
      <c r="A75" s="75" t="s">
        <v>168</v>
      </c>
      <c r="N75" s="51"/>
      <c r="O75" s="88">
        <f>O74*O73</f>
        <v>100</v>
      </c>
      <c r="R75" s="82" t="s">
        <v>158</v>
      </c>
      <c r="S75" s="33"/>
      <c r="T75" s="33"/>
    </row>
    <row r="76" spans="1:20" x14ac:dyDescent="0.35">
      <c r="A76" s="74" t="s">
        <v>4</v>
      </c>
      <c r="N76" s="51"/>
      <c r="O76" s="88"/>
      <c r="R76" s="13"/>
    </row>
    <row r="77" spans="1:20" x14ac:dyDescent="0.35">
      <c r="A77" s="74" t="s">
        <v>152</v>
      </c>
      <c r="N77" s="51"/>
      <c r="O77" s="88"/>
      <c r="R77" s="13"/>
    </row>
    <row r="78" spans="1:20" ht="29" x14ac:dyDescent="0.35">
      <c r="A78" s="76" t="s">
        <v>197</v>
      </c>
      <c r="N78" s="51"/>
      <c r="O78" s="89">
        <f>MIN(O75,IF(OR(O77="Unlimited",O77=""),10^18,O77))</f>
        <v>100</v>
      </c>
      <c r="P78" s="7"/>
      <c r="Q78" s="7"/>
    </row>
    <row r="79" spans="1:20" x14ac:dyDescent="0.35">
      <c r="A79" s="75" t="s">
        <v>173</v>
      </c>
      <c r="C79" s="79">
        <f>$O$78*C$31/$O$31</f>
        <v>12.5</v>
      </c>
      <c r="D79" s="79">
        <f t="shared" ref="D79:N79" si="10">$O$78*D$31/$O$31</f>
        <v>6.25</v>
      </c>
      <c r="E79" s="79">
        <f t="shared" si="10"/>
        <v>6.25</v>
      </c>
      <c r="F79" s="79">
        <f t="shared" si="10"/>
        <v>12.5</v>
      </c>
      <c r="G79" s="79">
        <f t="shared" si="10"/>
        <v>6.25</v>
      </c>
      <c r="H79" s="79">
        <f t="shared" si="10"/>
        <v>6.25</v>
      </c>
      <c r="I79" s="79">
        <f t="shared" si="10"/>
        <v>12.5</v>
      </c>
      <c r="J79" s="79">
        <f t="shared" si="10"/>
        <v>6.25</v>
      </c>
      <c r="K79" s="79">
        <f t="shared" si="10"/>
        <v>6.25</v>
      </c>
      <c r="L79" s="79">
        <f t="shared" si="10"/>
        <v>12.5</v>
      </c>
      <c r="M79" s="79">
        <f t="shared" si="10"/>
        <v>6.25</v>
      </c>
      <c r="N79" s="80">
        <f t="shared" si="10"/>
        <v>6.25</v>
      </c>
      <c r="O79" s="107">
        <f>SUM(C79:N79)</f>
        <v>100</v>
      </c>
    </row>
    <row r="80" spans="1:20" x14ac:dyDescent="0.35">
      <c r="O80" s="88"/>
    </row>
    <row r="81" spans="1:15" x14ac:dyDescent="0.35">
      <c r="B81" s="5" t="s">
        <v>172</v>
      </c>
      <c r="O81" s="88"/>
    </row>
    <row r="82" spans="1:15" x14ac:dyDescent="0.35">
      <c r="A82" s="74" t="s">
        <v>146</v>
      </c>
      <c r="N82" s="51"/>
      <c r="O82" s="88">
        <v>2</v>
      </c>
    </row>
    <row r="83" spans="1:15" x14ac:dyDescent="0.35">
      <c r="A83" s="74" t="s">
        <v>147</v>
      </c>
      <c r="N83" s="51"/>
      <c r="O83" s="105" t="s">
        <v>192</v>
      </c>
    </row>
    <row r="84" spans="1:15" x14ac:dyDescent="0.35">
      <c r="A84" s="74" t="s">
        <v>148</v>
      </c>
      <c r="N84" s="51"/>
      <c r="O84" s="88">
        <v>2</v>
      </c>
    </row>
    <row r="85" spans="1:15" x14ac:dyDescent="0.35">
      <c r="A85" s="74" t="s">
        <v>149</v>
      </c>
      <c r="N85" s="51"/>
      <c r="O85" s="89">
        <v>100</v>
      </c>
    </row>
    <row r="86" spans="1:15" x14ac:dyDescent="0.35">
      <c r="A86" s="75" t="s">
        <v>150</v>
      </c>
      <c r="N86" s="51"/>
      <c r="O86" s="89">
        <f>MAX(0, O65-O85)</f>
        <v>255</v>
      </c>
    </row>
    <row r="87" spans="1:15" x14ac:dyDescent="0.35">
      <c r="A87" s="74" t="s">
        <v>0</v>
      </c>
      <c r="N87" s="51"/>
      <c r="O87" s="89">
        <f>IF(O86="Unlimited", O85, MIN(O85, O86))</f>
        <v>100</v>
      </c>
    </row>
    <row r="88" spans="1:15" x14ac:dyDescent="0.35">
      <c r="A88" s="75" t="s">
        <v>151</v>
      </c>
      <c r="N88" s="51"/>
      <c r="O88" s="106">
        <v>0.5</v>
      </c>
    </row>
    <row r="89" spans="1:15" x14ac:dyDescent="0.35">
      <c r="A89" s="74" t="s">
        <v>167</v>
      </c>
      <c r="N89" s="51"/>
      <c r="O89" s="88">
        <f>O88*O87</f>
        <v>50</v>
      </c>
    </row>
    <row r="90" spans="1:15" x14ac:dyDescent="0.35">
      <c r="A90" s="75" t="s">
        <v>168</v>
      </c>
      <c r="N90" s="51"/>
      <c r="O90" s="88"/>
    </row>
    <row r="91" spans="1:15" x14ac:dyDescent="0.35">
      <c r="A91" s="74" t="s">
        <v>4</v>
      </c>
      <c r="N91" s="51"/>
      <c r="O91" s="88"/>
    </row>
    <row r="92" spans="1:15" x14ac:dyDescent="0.35">
      <c r="A92" s="74" t="s">
        <v>152</v>
      </c>
      <c r="N92" s="51"/>
      <c r="O92" s="88"/>
    </row>
    <row r="93" spans="1:15" ht="29" x14ac:dyDescent="0.35">
      <c r="A93" s="76" t="s">
        <v>197</v>
      </c>
      <c r="N93" s="51"/>
      <c r="O93" s="89">
        <f>MIN(O89,IF(OR(O91="Unlimited",O91=""),10^18,O91))</f>
        <v>50</v>
      </c>
    </row>
    <row r="94" spans="1:15" x14ac:dyDescent="0.35">
      <c r="A94" s="75" t="s">
        <v>174</v>
      </c>
      <c r="C94" s="79">
        <f>$O$93*C$31/$O$31</f>
        <v>6.25</v>
      </c>
      <c r="D94" s="79">
        <f t="shared" ref="D94:N94" si="11">$O$93*D$31/$O$31</f>
        <v>3.125</v>
      </c>
      <c r="E94" s="79">
        <f t="shared" si="11"/>
        <v>3.125</v>
      </c>
      <c r="F94" s="79">
        <f t="shared" si="11"/>
        <v>6.25</v>
      </c>
      <c r="G94" s="79">
        <f t="shared" si="11"/>
        <v>3.125</v>
      </c>
      <c r="H94" s="79">
        <f t="shared" si="11"/>
        <v>3.125</v>
      </c>
      <c r="I94" s="79">
        <f t="shared" si="11"/>
        <v>6.25</v>
      </c>
      <c r="J94" s="79">
        <f t="shared" si="11"/>
        <v>3.125</v>
      </c>
      <c r="K94" s="79">
        <f t="shared" si="11"/>
        <v>3.125</v>
      </c>
      <c r="L94" s="79">
        <f t="shared" si="11"/>
        <v>6.25</v>
      </c>
      <c r="M94" s="79">
        <f t="shared" si="11"/>
        <v>3.125</v>
      </c>
      <c r="N94" s="80">
        <f t="shared" si="11"/>
        <v>3.125</v>
      </c>
      <c r="O94" s="107">
        <f>SUM(C94:N94)</f>
        <v>50</v>
      </c>
    </row>
    <row r="95" spans="1:15" ht="29" x14ac:dyDescent="0.35">
      <c r="A95" s="78" t="s">
        <v>170</v>
      </c>
      <c r="C95" s="13">
        <f>C65-C79-C94</f>
        <v>8.75</v>
      </c>
      <c r="D95" s="13">
        <f t="shared" ref="D95:N95" si="12">D65-D79-D94</f>
        <v>4.375</v>
      </c>
      <c r="E95" s="13">
        <f t="shared" si="12"/>
        <v>4.375</v>
      </c>
      <c r="F95" s="13">
        <f t="shared" si="12"/>
        <v>31.25</v>
      </c>
      <c r="G95" s="13">
        <f t="shared" si="12"/>
        <v>15.625</v>
      </c>
      <c r="H95" s="13">
        <f t="shared" si="12"/>
        <v>15.625</v>
      </c>
      <c r="I95" s="13">
        <f t="shared" si="12"/>
        <v>31.25</v>
      </c>
      <c r="J95" s="13">
        <f t="shared" si="12"/>
        <v>15.625</v>
      </c>
      <c r="K95" s="13">
        <f t="shared" si="12"/>
        <v>15.625</v>
      </c>
      <c r="L95" s="13">
        <f t="shared" si="12"/>
        <v>31.25</v>
      </c>
      <c r="M95" s="13">
        <f t="shared" si="12"/>
        <v>15.625</v>
      </c>
      <c r="N95" s="51">
        <f t="shared" si="12"/>
        <v>15.625</v>
      </c>
      <c r="O95" s="88">
        <f>SUM(C95:N95)</f>
        <v>205</v>
      </c>
    </row>
    <row r="96" spans="1:15" x14ac:dyDescent="0.35">
      <c r="O96" s="88"/>
    </row>
    <row r="97" spans="15:15" x14ac:dyDescent="0.35">
      <c r="O97" s="88"/>
    </row>
    <row r="98" spans="15:15" x14ac:dyDescent="0.35">
      <c r="O98" s="88"/>
    </row>
    <row r="99" spans="15:15" x14ac:dyDescent="0.35">
      <c r="O99" s="88"/>
    </row>
    <row r="100" spans="15:15" x14ac:dyDescent="0.35">
      <c r="O100" s="88"/>
    </row>
  </sheetData>
  <mergeCells count="24">
    <mergeCell ref="C54:E54"/>
    <mergeCell ref="C53:E53"/>
    <mergeCell ref="C63:E63"/>
    <mergeCell ref="C62:E62"/>
    <mergeCell ref="C64:E64"/>
    <mergeCell ref="C61:E61"/>
    <mergeCell ref="C55:E55"/>
    <mergeCell ref="C56:E56"/>
    <mergeCell ref="C58:E58"/>
    <mergeCell ref="C57:E57"/>
    <mergeCell ref="C59:E59"/>
    <mergeCell ref="C60:E60"/>
    <mergeCell ref="C35:E35"/>
    <mergeCell ref="F35:H35"/>
    <mergeCell ref="I35:K35"/>
    <mergeCell ref="L35:N35"/>
    <mergeCell ref="C25:E25"/>
    <mergeCell ref="F25:H25"/>
    <mergeCell ref="I25:K25"/>
    <mergeCell ref="L25:N25"/>
    <mergeCell ref="C34:E34"/>
    <mergeCell ref="F34:H34"/>
    <mergeCell ref="I34:K34"/>
    <mergeCell ref="L34:N34"/>
  </mergeCells>
  <pageMargins left="0.70866141732283472" right="0.70866141732283472" top="0.74803149606299213" bottom="0.74803149606299213" header="0.31496062992125984" footer="0.31496062992125984"/>
  <pageSetup paperSize="9" scale="44"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2:DA60"/>
  <sheetViews>
    <sheetView workbookViewId="0">
      <selection activeCell="W25" sqref="W25"/>
    </sheetView>
  </sheetViews>
  <sheetFormatPr defaultRowHeight="14.5" x14ac:dyDescent="0.35"/>
  <cols>
    <col min="1" max="1" width="11.7265625" style="21" customWidth="1"/>
    <col min="2" max="2" width="12.08984375" style="126" bestFit="1" customWidth="1"/>
    <col min="3" max="3" width="11.26953125" style="21" bestFit="1" customWidth="1"/>
    <col min="4" max="4" width="16.6328125" style="21" bestFit="1" customWidth="1"/>
    <col min="5" max="5" width="19" style="21" bestFit="1" customWidth="1"/>
    <col min="6" max="6" width="18.7265625" style="21" bestFit="1" customWidth="1"/>
    <col min="7" max="7" width="14.6328125" style="21" bestFit="1" customWidth="1"/>
    <col min="8" max="8" width="18" style="21" bestFit="1" customWidth="1"/>
    <col min="9" max="9" width="18.36328125" style="21" bestFit="1" customWidth="1"/>
    <col min="10" max="10" width="17.26953125" style="21" bestFit="1" customWidth="1"/>
    <col min="11" max="11" width="17" style="21" bestFit="1" customWidth="1"/>
    <col min="12" max="12" width="13.90625" style="21" bestFit="1" customWidth="1"/>
    <col min="13" max="13" width="16.1796875" style="21" bestFit="1" customWidth="1"/>
    <col min="14" max="14" width="18.453125" style="21" bestFit="1" customWidth="1"/>
    <col min="15" max="15" width="20" style="21" bestFit="1" customWidth="1"/>
    <col min="16" max="16" width="19.7265625" style="21" bestFit="1" customWidth="1"/>
    <col min="17" max="17" width="15.6328125" style="21" bestFit="1" customWidth="1"/>
    <col min="18" max="18" width="19" style="21" bestFit="1" customWidth="1"/>
    <col min="19" max="19" width="19.36328125" style="21" bestFit="1" customWidth="1"/>
    <col min="20" max="20" width="13.90625" style="21" bestFit="1" customWidth="1"/>
    <col min="21" max="21" width="15.08984375" style="21" bestFit="1" customWidth="1"/>
    <col min="22" max="22" width="13.26953125" style="21" bestFit="1" customWidth="1"/>
    <col min="23" max="23" width="19.1796875" style="21" bestFit="1" customWidth="1"/>
    <col min="24" max="24" width="15.81640625" style="21" bestFit="1" customWidth="1"/>
    <col min="25" max="25" width="14.6328125" style="21" bestFit="1" customWidth="1"/>
    <col min="26" max="26" width="19.90625" style="21" bestFit="1" customWidth="1"/>
    <col min="27" max="27" width="10.7265625" style="21" bestFit="1" customWidth="1"/>
    <col min="28" max="28" width="13.6328125" style="21" bestFit="1" customWidth="1"/>
    <col min="29" max="29" width="14" style="21" bestFit="1" customWidth="1"/>
    <col min="30" max="30" width="14.36328125" style="21" bestFit="1" customWidth="1"/>
    <col min="31" max="31" width="14.08984375" style="21" bestFit="1" customWidth="1"/>
    <col min="32" max="32" width="10" style="21" bestFit="1" customWidth="1"/>
    <col min="33" max="33" width="13.36328125" style="21" bestFit="1" customWidth="1"/>
    <col min="34" max="34" width="13.7265625" style="21" bestFit="1" customWidth="1"/>
    <col min="35" max="35" width="19.7265625" style="21" bestFit="1" customWidth="1"/>
    <col min="36" max="36" width="19.453125" style="21" bestFit="1" customWidth="1"/>
    <col min="37" max="37" width="15.36328125" style="21" bestFit="1" customWidth="1"/>
    <col min="38" max="38" width="18" style="21" bestFit="1" customWidth="1"/>
    <col min="39" max="39" width="17.7265625" style="21" bestFit="1" customWidth="1"/>
    <col min="40" max="40" width="13.6328125" style="21" bestFit="1" customWidth="1"/>
    <col min="41" max="41" width="20.7265625" style="21" bestFit="1" customWidth="1"/>
    <col min="42" max="42" width="20.453125" style="21" bestFit="1" customWidth="1"/>
    <col min="43" max="43" width="16.36328125" style="21" bestFit="1" customWidth="1"/>
    <col min="44" max="44" width="14.6328125" style="21" bestFit="1" customWidth="1"/>
    <col min="45" max="45" width="14.36328125" style="21" bestFit="1" customWidth="1"/>
    <col min="46" max="46" width="10.26953125" style="21" bestFit="1" customWidth="1"/>
    <col min="47" max="47" width="15.36328125" style="21" bestFit="1" customWidth="1"/>
    <col min="48" max="48" width="15.08984375" style="21" bestFit="1" customWidth="1"/>
    <col min="49" max="49" width="11" style="21" bestFit="1" customWidth="1"/>
    <col min="50" max="50" width="15.08984375" style="21" bestFit="1" customWidth="1"/>
    <col min="51" max="51" width="14.81640625" style="21" bestFit="1" customWidth="1"/>
    <col min="52" max="52" width="10.7265625" style="21" bestFit="1" customWidth="1"/>
    <col min="53" max="53" width="16.08984375" style="21" bestFit="1" customWidth="1"/>
    <col min="54" max="54" width="11.81640625" style="21" bestFit="1" customWidth="1"/>
    <col min="55" max="55" width="15.36328125" style="21" bestFit="1" customWidth="1"/>
    <col min="56" max="56" width="15.90625" style="21" bestFit="1" customWidth="1"/>
    <col min="57" max="57" width="14" style="21" bestFit="1" customWidth="1"/>
    <col min="58" max="58" width="20.6328125" style="21" bestFit="1" customWidth="1"/>
    <col min="59" max="59" width="20.36328125" style="21" bestFit="1" customWidth="1"/>
    <col min="60" max="60" width="16.26953125" style="21" bestFit="1" customWidth="1"/>
    <col min="61" max="61" width="19.6328125" style="21" bestFit="1" customWidth="1"/>
    <col min="62" max="62" width="20" style="21" bestFit="1" customWidth="1"/>
    <col min="63" max="63" width="18.90625" style="21" bestFit="1" customWidth="1"/>
    <col min="64" max="64" width="18.6328125" style="21" bestFit="1" customWidth="1"/>
    <col min="65" max="65" width="14.54296875" style="21" bestFit="1" customWidth="1"/>
    <col min="66" max="66" width="17.90625" style="21" bestFit="1" customWidth="1"/>
    <col min="67" max="67" width="18.26953125" style="21" bestFit="1" customWidth="1"/>
    <col min="68" max="68" width="21.7265625" style="21" bestFit="1" customWidth="1"/>
    <col min="69" max="69" width="21.453125" style="21" bestFit="1" customWidth="1"/>
    <col min="70" max="70" width="17.36328125" style="21" bestFit="1" customWidth="1"/>
    <col min="71" max="71" width="20.6328125" style="21" bestFit="1" customWidth="1"/>
    <col min="72" max="72" width="21.08984375" style="21" bestFit="1" customWidth="1"/>
    <col min="73" max="73" width="15.54296875" style="21" bestFit="1" customWidth="1"/>
    <col min="74" max="74" width="15.26953125" style="21" bestFit="1" customWidth="1"/>
    <col min="75" max="75" width="11.1796875" style="21" bestFit="1" customWidth="1"/>
    <col min="76" max="76" width="14.54296875" style="21" bestFit="1" customWidth="1"/>
    <col min="77" max="77" width="14.90625" style="21" bestFit="1" customWidth="1"/>
    <col min="78" max="78" width="16.26953125" style="21" bestFit="1" customWidth="1"/>
    <col min="79" max="79" width="16" style="21" bestFit="1" customWidth="1"/>
    <col min="80" max="80" width="11.90625" style="21" bestFit="1" customWidth="1"/>
    <col min="81" max="81" width="15.26953125" style="21" bestFit="1" customWidth="1"/>
    <col min="82" max="82" width="15.6328125" style="21" bestFit="1" customWidth="1"/>
    <col min="83" max="83" width="16" style="21" bestFit="1" customWidth="1"/>
    <col min="84" max="84" width="15.7265625" style="21" bestFit="1" customWidth="1"/>
    <col min="85" max="85" width="11.6328125" style="21" bestFit="1" customWidth="1"/>
    <col min="86" max="86" width="15" style="21" bestFit="1" customWidth="1"/>
    <col min="87" max="87" width="15.36328125" style="21" bestFit="1" customWidth="1"/>
    <col min="88" max="88" width="21.453125" style="21" bestFit="1" customWidth="1"/>
    <col min="89" max="89" width="21.1796875" style="21" bestFit="1" customWidth="1"/>
    <col min="90" max="90" width="17.08984375" style="21" bestFit="1" customWidth="1"/>
    <col min="91" max="91" width="19.6328125" style="21" bestFit="1" customWidth="1"/>
    <col min="92" max="92" width="19.36328125" style="21" bestFit="1" customWidth="1"/>
    <col min="93" max="93" width="15.26953125" style="21" bestFit="1" customWidth="1"/>
    <col min="94" max="94" width="22.453125" style="21" bestFit="1" customWidth="1"/>
    <col min="95" max="95" width="22.1796875" style="21" bestFit="1" customWidth="1"/>
    <col min="96" max="96" width="18.08984375" style="21" bestFit="1" customWidth="1"/>
    <col min="97" max="97" width="16.26953125" style="21" bestFit="1" customWidth="1"/>
    <col min="98" max="98" width="16" style="21" bestFit="1" customWidth="1"/>
    <col min="99" max="99" width="11.90625" style="21" bestFit="1" customWidth="1"/>
    <col min="100" max="100" width="17.08984375" style="21" bestFit="1" customWidth="1"/>
    <col min="101" max="101" width="16.7265625" style="21" bestFit="1" customWidth="1"/>
    <col min="102" max="102" width="12.6328125" style="21" bestFit="1" customWidth="1"/>
    <col min="103" max="103" width="16.7265625" style="21" bestFit="1" customWidth="1"/>
    <col min="104" max="104" width="16.453125" style="21" bestFit="1" customWidth="1"/>
    <col min="105" max="105" width="12.36328125" style="21" bestFit="1" customWidth="1"/>
    <col min="106" max="106" width="8.81640625" style="21" bestFit="1" customWidth="1"/>
    <col min="107" max="107" width="10.1796875" style="21" bestFit="1" customWidth="1"/>
    <col min="108" max="108" width="9.90625" style="21" bestFit="1" customWidth="1"/>
    <col min="109" max="109" width="5.90625" style="21" bestFit="1" customWidth="1"/>
    <col min="110" max="110" width="10.1796875" style="21" bestFit="1" customWidth="1"/>
    <col min="111" max="111" width="9.90625" style="21" bestFit="1" customWidth="1"/>
    <col min="112" max="112" width="5.90625" style="21" bestFit="1" customWidth="1"/>
    <col min="113" max="113" width="10.1796875" style="21" bestFit="1" customWidth="1"/>
    <col min="114" max="114" width="9.90625" style="21" bestFit="1" customWidth="1"/>
    <col min="115" max="115" width="5.90625" style="21" bestFit="1" customWidth="1"/>
    <col min="116" max="116" width="10.1796875" style="21" bestFit="1" customWidth="1"/>
    <col min="117" max="117" width="9.90625" style="21" bestFit="1" customWidth="1"/>
    <col min="118" max="118" width="5.90625" style="21" bestFit="1" customWidth="1"/>
    <col min="119" max="119" width="10.1796875" style="21" bestFit="1" customWidth="1"/>
    <col min="120" max="120" width="9.90625" style="21" bestFit="1" customWidth="1"/>
    <col min="121" max="121" width="5.90625" style="21" bestFit="1" customWidth="1"/>
    <col min="122" max="122" width="10.1796875" style="21" bestFit="1" customWidth="1"/>
    <col min="123" max="123" width="9.90625" style="21" bestFit="1" customWidth="1"/>
    <col min="124" max="124" width="5.90625" style="21" bestFit="1" customWidth="1"/>
    <col min="125" max="125" width="11.26953125" style="21" bestFit="1" customWidth="1"/>
    <col min="126" max="126" width="16.81640625" style="21" bestFit="1" customWidth="1"/>
    <col min="127" max="127" width="14.36328125" style="21" bestFit="1" customWidth="1"/>
    <col min="128" max="128" width="11.36328125" style="21" bestFit="1" customWidth="1"/>
    <col min="129" max="129" width="17.453125" style="21" bestFit="1" customWidth="1"/>
    <col min="130" max="130" width="16.453125" style="21" bestFit="1" customWidth="1"/>
    <col min="131" max="131" width="16.54296875" style="21" bestFit="1" customWidth="1"/>
    <col min="132" max="132" width="13.453125" style="21" bestFit="1" customWidth="1"/>
    <col min="133" max="133" width="17.6328125" style="21" bestFit="1" customWidth="1"/>
    <col min="134" max="134" width="16.6328125" style="21" bestFit="1" customWidth="1"/>
    <col min="135" max="135" width="16.7265625" style="21" bestFit="1" customWidth="1"/>
    <col min="136" max="136" width="13.6328125" style="21" bestFit="1" customWidth="1"/>
    <col min="137" max="137" width="24.36328125" style="21" bestFit="1" customWidth="1"/>
    <col min="138" max="138" width="23.453125" style="21" bestFit="1" customWidth="1"/>
    <col min="139" max="139" width="22.453125" style="21" bestFit="1" customWidth="1"/>
    <col min="140" max="140" width="20.36328125" style="21" bestFit="1" customWidth="1"/>
    <col min="141" max="141" width="11.6328125" style="21" bestFit="1" customWidth="1"/>
    <col min="142" max="142" width="10.26953125" style="21" bestFit="1" customWidth="1"/>
    <col min="143" max="143" width="15.08984375" style="21" bestFit="1" customWidth="1"/>
    <col min="144" max="148" width="14.90625" style="21" bestFit="1" customWidth="1"/>
    <col min="149" max="149" width="15.90625" style="21" bestFit="1" customWidth="1"/>
    <col min="150" max="150" width="14" style="21" bestFit="1" customWidth="1"/>
    <col min="151" max="151" width="13.90625" style="21" bestFit="1" customWidth="1"/>
    <col min="152" max="152" width="13.6328125" style="21" bestFit="1" customWidth="1"/>
    <col min="153" max="153" width="9.54296875" style="21" bestFit="1" customWidth="1"/>
    <col min="154" max="154" width="12.90625" style="21" bestFit="1" customWidth="1"/>
    <col min="155" max="155" width="13.26953125" style="21" bestFit="1" customWidth="1"/>
    <col min="156" max="156" width="13.90625" style="21" bestFit="1" customWidth="1"/>
    <col min="157" max="157" width="13.6328125" style="21" bestFit="1" customWidth="1"/>
    <col min="158" max="158" width="9.54296875" style="21" bestFit="1" customWidth="1"/>
    <col min="159" max="159" width="12.90625" style="21" bestFit="1" customWidth="1"/>
    <col min="160" max="160" width="13.26953125" style="21" bestFit="1" customWidth="1"/>
    <col min="161" max="161" width="13.90625" style="21" bestFit="1" customWidth="1"/>
    <col min="162" max="162" width="13.6328125" style="21" bestFit="1" customWidth="1"/>
    <col min="163" max="163" width="9.54296875" style="21" bestFit="1" customWidth="1"/>
    <col min="164" max="164" width="12.90625" style="21" bestFit="1" customWidth="1"/>
    <col min="165" max="165" width="13.26953125" style="21" bestFit="1" customWidth="1"/>
    <col min="166" max="166" width="13.90625" style="21" bestFit="1" customWidth="1"/>
    <col min="167" max="167" width="13.6328125" style="21" bestFit="1" customWidth="1"/>
    <col min="168" max="168" width="9.54296875" style="21" bestFit="1" customWidth="1"/>
    <col min="169" max="169" width="12.90625" style="21" bestFit="1" customWidth="1"/>
    <col min="170" max="170" width="13.26953125" style="21" bestFit="1" customWidth="1"/>
    <col min="171" max="171" width="13.90625" style="21" bestFit="1" customWidth="1"/>
    <col min="172" max="172" width="13.6328125" style="21" bestFit="1" customWidth="1"/>
    <col min="173" max="173" width="9.54296875" style="21" bestFit="1" customWidth="1"/>
    <col min="174" max="174" width="12.90625" style="21" bestFit="1" customWidth="1"/>
    <col min="175" max="175" width="13.26953125" style="21" bestFit="1" customWidth="1"/>
    <col min="176" max="176" width="14.6328125" style="21" bestFit="1" customWidth="1"/>
    <col min="177" max="177" width="14.36328125" style="21" bestFit="1" customWidth="1"/>
    <col min="178" max="178" width="10.26953125" style="21" bestFit="1" customWidth="1"/>
    <col min="179" max="179" width="14.6328125" style="21" bestFit="1" customWidth="1"/>
    <col min="180" max="180" width="14.36328125" style="21" bestFit="1" customWidth="1"/>
    <col min="181" max="181" width="10.26953125" style="21" bestFit="1" customWidth="1"/>
    <col min="182" max="182" width="14.6328125" style="21" bestFit="1" customWidth="1"/>
    <col min="183" max="183" width="14.36328125" style="21" bestFit="1" customWidth="1"/>
    <col min="184" max="184" width="10.26953125" style="21" bestFit="1" customWidth="1"/>
    <col min="185" max="185" width="14.6328125" style="21" bestFit="1" customWidth="1"/>
    <col min="186" max="186" width="14.36328125" style="21" bestFit="1" customWidth="1"/>
    <col min="187" max="187" width="10.26953125" style="21" bestFit="1" customWidth="1"/>
    <col min="188" max="188" width="14.6328125" style="21" bestFit="1" customWidth="1"/>
    <col min="189" max="189" width="14.36328125" style="21" bestFit="1" customWidth="1"/>
    <col min="190" max="190" width="10.26953125" style="21" bestFit="1" customWidth="1"/>
    <col min="191" max="191" width="14.6328125" style="21" bestFit="1" customWidth="1"/>
    <col min="192" max="192" width="14.36328125" style="21" bestFit="1" customWidth="1"/>
    <col min="193" max="193" width="10.26953125" style="21" bestFit="1" customWidth="1"/>
    <col min="194" max="194" width="10.1796875" style="21" bestFit="1" customWidth="1"/>
    <col min="195" max="195" width="14.54296875" style="21" bestFit="1" customWidth="1"/>
    <col min="196" max="196" width="14.26953125" style="21" bestFit="1" customWidth="1"/>
    <col min="197" max="197" width="10.1796875" style="21" bestFit="1" customWidth="1"/>
    <col min="198" max="198" width="14.54296875" style="21" bestFit="1" customWidth="1"/>
    <col min="199" max="199" width="14.26953125" style="21" bestFit="1" customWidth="1"/>
    <col min="200" max="200" width="10.1796875" style="21" bestFit="1" customWidth="1"/>
    <col min="201" max="16384" width="8.7265625" style="21"/>
  </cols>
  <sheetData>
    <row r="2" spans="1:105" ht="18.5" x14ac:dyDescent="0.45">
      <c r="A2" s="169" t="s">
        <v>214</v>
      </c>
    </row>
    <row r="4" spans="1:105" ht="15.5" x14ac:dyDescent="0.35">
      <c r="A4" s="170" t="s">
        <v>198</v>
      </c>
      <c r="BF4" s="22"/>
    </row>
    <row r="5" spans="1:105" ht="15.5" x14ac:dyDescent="0.35">
      <c r="A5" s="170"/>
      <c r="BF5" s="22"/>
    </row>
    <row r="6" spans="1:105" x14ac:dyDescent="0.35">
      <c r="A6" s="108" t="s">
        <v>319</v>
      </c>
      <c r="B6" s="198" t="s">
        <v>217</v>
      </c>
      <c r="C6" s="190" t="s">
        <v>218</v>
      </c>
      <c r="D6" s="190" t="s">
        <v>219</v>
      </c>
      <c r="E6" s="191" t="s">
        <v>220</v>
      </c>
      <c r="F6" s="192" t="s">
        <v>221</v>
      </c>
      <c r="G6" s="192" t="s">
        <v>222</v>
      </c>
      <c r="H6" s="192" t="s">
        <v>223</v>
      </c>
      <c r="I6" s="193" t="s">
        <v>224</v>
      </c>
      <c r="J6" s="191" t="s">
        <v>225</v>
      </c>
      <c r="K6" s="192" t="s">
        <v>226</v>
      </c>
      <c r="L6" s="192" t="s">
        <v>227</v>
      </c>
      <c r="M6" s="192" t="s">
        <v>228</v>
      </c>
      <c r="N6" s="193" t="s">
        <v>229</v>
      </c>
      <c r="O6" s="191" t="s">
        <v>230</v>
      </c>
      <c r="P6" s="192" t="s">
        <v>231</v>
      </c>
      <c r="Q6" s="192" t="s">
        <v>232</v>
      </c>
      <c r="R6" s="192" t="s">
        <v>233</v>
      </c>
      <c r="S6" s="193" t="s">
        <v>234</v>
      </c>
      <c r="T6" s="191" t="s">
        <v>235</v>
      </c>
      <c r="U6" s="192" t="s">
        <v>236</v>
      </c>
      <c r="V6" s="192" t="s">
        <v>237</v>
      </c>
      <c r="W6" s="192" t="s">
        <v>238</v>
      </c>
      <c r="X6" s="193" t="s">
        <v>239</v>
      </c>
      <c r="Y6" s="191" t="s">
        <v>240</v>
      </c>
      <c r="Z6" s="192" t="s">
        <v>241</v>
      </c>
      <c r="AA6" s="192" t="s">
        <v>242</v>
      </c>
      <c r="AB6" s="192" t="s">
        <v>243</v>
      </c>
      <c r="AC6" s="193" t="s">
        <v>244</v>
      </c>
      <c r="AD6" s="191" t="s">
        <v>245</v>
      </c>
      <c r="AE6" s="192" t="s">
        <v>246</v>
      </c>
      <c r="AF6" s="192" t="s">
        <v>247</v>
      </c>
      <c r="AG6" s="192" t="s">
        <v>248</v>
      </c>
      <c r="AH6" s="193" t="s">
        <v>249</v>
      </c>
      <c r="AI6" s="194" t="s">
        <v>250</v>
      </c>
      <c r="AJ6" s="195" t="s">
        <v>251</v>
      </c>
      <c r="AK6" s="196" t="s">
        <v>252</v>
      </c>
      <c r="AL6" s="194" t="s">
        <v>253</v>
      </c>
      <c r="AM6" s="195" t="s">
        <v>254</v>
      </c>
      <c r="AN6" s="196" t="s">
        <v>255</v>
      </c>
      <c r="AO6" s="194" t="s">
        <v>256</v>
      </c>
      <c r="AP6" s="195" t="s">
        <v>257</v>
      </c>
      <c r="AQ6" s="196" t="s">
        <v>258</v>
      </c>
      <c r="AR6" s="194" t="s">
        <v>259</v>
      </c>
      <c r="AS6" s="195" t="s">
        <v>260</v>
      </c>
      <c r="AT6" s="196" t="s">
        <v>261</v>
      </c>
      <c r="AU6" s="194" t="s">
        <v>262</v>
      </c>
      <c r="AV6" s="195" t="s">
        <v>263</v>
      </c>
      <c r="AW6" s="196" t="s">
        <v>264</v>
      </c>
      <c r="AX6" s="194" t="s">
        <v>265</v>
      </c>
      <c r="AY6" s="195" t="s">
        <v>266</v>
      </c>
      <c r="AZ6" s="196" t="s">
        <v>267</v>
      </c>
      <c r="BA6" s="192" t="s">
        <v>268</v>
      </c>
      <c r="BB6" s="192" t="s">
        <v>269</v>
      </c>
      <c r="BC6" s="193" t="s">
        <v>270</v>
      </c>
      <c r="BD6" s="197" t="s">
        <v>82</v>
      </c>
      <c r="BE6" s="190" t="s">
        <v>83</v>
      </c>
      <c r="BF6" s="191" t="s">
        <v>271</v>
      </c>
      <c r="BG6" s="192" t="s">
        <v>272</v>
      </c>
      <c r="BH6" s="192" t="s">
        <v>273</v>
      </c>
      <c r="BI6" s="192" t="s">
        <v>274</v>
      </c>
      <c r="BJ6" s="193" t="s">
        <v>275</v>
      </c>
      <c r="BK6" s="191" t="s">
        <v>276</v>
      </c>
      <c r="BL6" s="192" t="s">
        <v>277</v>
      </c>
      <c r="BM6" s="192" t="s">
        <v>278</v>
      </c>
      <c r="BN6" s="192" t="s">
        <v>279</v>
      </c>
      <c r="BO6" s="193" t="s">
        <v>280</v>
      </c>
      <c r="BP6" s="191" t="s">
        <v>281</v>
      </c>
      <c r="BQ6" s="192" t="s">
        <v>282</v>
      </c>
      <c r="BR6" s="192" t="s">
        <v>283</v>
      </c>
      <c r="BS6" s="192" t="s">
        <v>284</v>
      </c>
      <c r="BT6" s="193" t="s">
        <v>285</v>
      </c>
      <c r="BU6" s="191" t="s">
        <v>286</v>
      </c>
      <c r="BV6" s="192" t="s">
        <v>287</v>
      </c>
      <c r="BW6" s="192" t="s">
        <v>288</v>
      </c>
      <c r="BX6" s="192" t="s">
        <v>289</v>
      </c>
      <c r="BY6" s="193" t="s">
        <v>290</v>
      </c>
      <c r="BZ6" s="191" t="s">
        <v>291</v>
      </c>
      <c r="CA6" s="192" t="s">
        <v>292</v>
      </c>
      <c r="CB6" s="192" t="s">
        <v>293</v>
      </c>
      <c r="CC6" s="192" t="s">
        <v>294</v>
      </c>
      <c r="CD6" s="193" t="s">
        <v>295</v>
      </c>
      <c r="CE6" s="191" t="s">
        <v>296</v>
      </c>
      <c r="CF6" s="192" t="s">
        <v>297</v>
      </c>
      <c r="CG6" s="192" t="s">
        <v>298</v>
      </c>
      <c r="CH6" s="192" t="s">
        <v>299</v>
      </c>
      <c r="CI6" s="193" t="s">
        <v>300</v>
      </c>
      <c r="CJ6" s="194" t="s">
        <v>301</v>
      </c>
      <c r="CK6" s="195" t="s">
        <v>302</v>
      </c>
      <c r="CL6" s="196" t="s">
        <v>303</v>
      </c>
      <c r="CM6" s="194" t="s">
        <v>304</v>
      </c>
      <c r="CN6" s="195" t="s">
        <v>305</v>
      </c>
      <c r="CO6" s="196" t="s">
        <v>306</v>
      </c>
      <c r="CP6" s="194" t="s">
        <v>307</v>
      </c>
      <c r="CQ6" s="195" t="s">
        <v>308</v>
      </c>
      <c r="CR6" s="196" t="s">
        <v>309</v>
      </c>
      <c r="CS6" s="194" t="s">
        <v>310</v>
      </c>
      <c r="CT6" s="195" t="s">
        <v>311</v>
      </c>
      <c r="CU6" s="196" t="s">
        <v>312</v>
      </c>
      <c r="CV6" s="194" t="s">
        <v>313</v>
      </c>
      <c r="CW6" s="195" t="s">
        <v>314</v>
      </c>
      <c r="CX6" s="196" t="s">
        <v>315</v>
      </c>
      <c r="CY6" s="194" t="s">
        <v>316</v>
      </c>
      <c r="CZ6" s="195" t="s">
        <v>317</v>
      </c>
      <c r="DA6" s="196" t="s">
        <v>318</v>
      </c>
    </row>
    <row r="7" spans="1:105" s="27" customFormat="1" x14ac:dyDescent="0.35">
      <c r="A7" s="115">
        <v>1</v>
      </c>
      <c r="B7" s="116">
        <v>1</v>
      </c>
      <c r="C7" s="115">
        <v>1</v>
      </c>
      <c r="D7" s="117" t="s">
        <v>94</v>
      </c>
      <c r="E7" s="118">
        <v>0</v>
      </c>
      <c r="F7" s="115">
        <v>0</v>
      </c>
      <c r="G7" s="115">
        <v>0</v>
      </c>
      <c r="H7" s="115">
        <v>0</v>
      </c>
      <c r="I7" s="119">
        <v>0</v>
      </c>
      <c r="J7" s="118">
        <v>0</v>
      </c>
      <c r="K7" s="115">
        <v>0</v>
      </c>
      <c r="L7" s="115">
        <v>0</v>
      </c>
      <c r="M7" s="115">
        <v>0</v>
      </c>
      <c r="N7" s="119">
        <v>0</v>
      </c>
      <c r="O7" s="118">
        <v>0</v>
      </c>
      <c r="P7" s="115">
        <v>0</v>
      </c>
      <c r="Q7" s="115">
        <v>0</v>
      </c>
      <c r="R7" s="115">
        <v>0</v>
      </c>
      <c r="S7" s="119">
        <v>0</v>
      </c>
      <c r="T7" s="118">
        <v>0</v>
      </c>
      <c r="U7" s="115">
        <v>0</v>
      </c>
      <c r="V7" s="115">
        <v>0</v>
      </c>
      <c r="W7" s="115">
        <v>0</v>
      </c>
      <c r="X7" s="119">
        <v>0</v>
      </c>
      <c r="Y7" s="118">
        <v>0</v>
      </c>
      <c r="Z7" s="115">
        <v>0</v>
      </c>
      <c r="AA7" s="115">
        <v>0</v>
      </c>
      <c r="AB7" s="115">
        <v>0</v>
      </c>
      <c r="AC7" s="119">
        <v>0</v>
      </c>
      <c r="AD7" s="118">
        <v>0</v>
      </c>
      <c r="AE7" s="115">
        <v>0</v>
      </c>
      <c r="AF7" s="120">
        <v>0</v>
      </c>
      <c r="AG7" s="120">
        <v>0</v>
      </c>
      <c r="AH7" s="119">
        <v>0</v>
      </c>
      <c r="AI7" s="115">
        <v>0</v>
      </c>
      <c r="AJ7" s="115">
        <v>0</v>
      </c>
      <c r="AK7" s="119">
        <v>0</v>
      </c>
      <c r="AL7" s="115">
        <v>0</v>
      </c>
      <c r="AM7" s="115">
        <v>0</v>
      </c>
      <c r="AN7" s="119">
        <v>0</v>
      </c>
      <c r="AO7" s="115">
        <v>0</v>
      </c>
      <c r="AP7" s="115">
        <v>0</v>
      </c>
      <c r="AQ7" s="119">
        <v>0</v>
      </c>
      <c r="AR7" s="115">
        <v>0</v>
      </c>
      <c r="AS7" s="115">
        <v>0</v>
      </c>
      <c r="AT7" s="119">
        <v>0</v>
      </c>
      <c r="AU7" s="115">
        <v>0</v>
      </c>
      <c r="AV7" s="115">
        <v>0</v>
      </c>
      <c r="AW7" s="119">
        <v>0</v>
      </c>
      <c r="AX7" s="115">
        <v>0</v>
      </c>
      <c r="AY7" s="115">
        <v>0</v>
      </c>
      <c r="AZ7" s="119">
        <v>0</v>
      </c>
      <c r="BA7" s="121">
        <v>1</v>
      </c>
      <c r="BB7" s="122">
        <v>10000</v>
      </c>
      <c r="BC7" s="123">
        <v>0</v>
      </c>
      <c r="BD7" s="115"/>
      <c r="BE7" s="115"/>
      <c r="BF7" s="118">
        <v>0</v>
      </c>
      <c r="BG7" s="124">
        <v>0</v>
      </c>
      <c r="BH7" s="124">
        <v>0</v>
      </c>
      <c r="BI7" s="124">
        <v>0</v>
      </c>
      <c r="BJ7" s="119">
        <v>0</v>
      </c>
      <c r="BK7" s="118">
        <v>0</v>
      </c>
      <c r="BL7" s="124">
        <v>0</v>
      </c>
      <c r="BM7" s="124">
        <v>0</v>
      </c>
      <c r="BN7" s="124">
        <v>0</v>
      </c>
      <c r="BO7" s="119">
        <v>0</v>
      </c>
      <c r="BP7" s="118">
        <v>0</v>
      </c>
      <c r="BQ7" s="124">
        <v>0</v>
      </c>
      <c r="BR7" s="124">
        <v>0</v>
      </c>
      <c r="BS7" s="124">
        <v>0</v>
      </c>
      <c r="BT7" s="119">
        <v>0</v>
      </c>
      <c r="BU7" s="118">
        <v>0</v>
      </c>
      <c r="BV7" s="124">
        <v>0</v>
      </c>
      <c r="BW7" s="124">
        <v>0</v>
      </c>
      <c r="BX7" s="124">
        <v>0</v>
      </c>
      <c r="BY7" s="119">
        <v>0</v>
      </c>
      <c r="BZ7" s="118">
        <v>0</v>
      </c>
      <c r="CA7" s="124">
        <v>0</v>
      </c>
      <c r="CB7" s="124">
        <v>0</v>
      </c>
      <c r="CC7" s="124">
        <v>0</v>
      </c>
      <c r="CD7" s="119">
        <v>0</v>
      </c>
      <c r="CE7" s="118">
        <v>0</v>
      </c>
      <c r="CF7" s="124">
        <v>0</v>
      </c>
      <c r="CG7" s="124">
        <v>0</v>
      </c>
      <c r="CH7" s="124">
        <v>0</v>
      </c>
      <c r="CI7" s="119">
        <v>0</v>
      </c>
      <c r="CJ7" s="118">
        <v>0</v>
      </c>
      <c r="CK7" s="124">
        <v>0</v>
      </c>
      <c r="CL7" s="119">
        <v>0</v>
      </c>
      <c r="CM7" s="118">
        <v>0</v>
      </c>
      <c r="CN7" s="116">
        <v>0</v>
      </c>
      <c r="CO7" s="119">
        <v>0</v>
      </c>
      <c r="CP7" s="118">
        <v>0</v>
      </c>
      <c r="CQ7" s="116">
        <v>0</v>
      </c>
      <c r="CR7" s="119">
        <v>0</v>
      </c>
      <c r="CS7" s="118">
        <v>0</v>
      </c>
      <c r="CT7" s="116">
        <v>0</v>
      </c>
      <c r="CU7" s="119">
        <v>0</v>
      </c>
      <c r="CV7" s="118">
        <v>0</v>
      </c>
      <c r="CW7" s="116">
        <v>0</v>
      </c>
      <c r="CX7" s="119">
        <v>0</v>
      </c>
      <c r="CY7" s="118">
        <v>0</v>
      </c>
      <c r="CZ7" s="116">
        <v>0</v>
      </c>
      <c r="DA7" s="125">
        <v>0</v>
      </c>
    </row>
    <row r="8" spans="1:105" x14ac:dyDescent="0.35">
      <c r="A8" s="126">
        <v>1</v>
      </c>
      <c r="B8" s="127">
        <v>2</v>
      </c>
      <c r="C8" s="126">
        <v>2</v>
      </c>
      <c r="D8" s="128" t="s">
        <v>94</v>
      </c>
      <c r="E8" s="129">
        <v>0</v>
      </c>
      <c r="F8" s="84">
        <v>0</v>
      </c>
      <c r="G8" s="84">
        <v>0</v>
      </c>
      <c r="H8" s="84">
        <v>0</v>
      </c>
      <c r="I8" s="130">
        <v>0</v>
      </c>
      <c r="J8" s="129">
        <v>0</v>
      </c>
      <c r="K8" s="84">
        <v>0</v>
      </c>
      <c r="L8" s="84">
        <v>0</v>
      </c>
      <c r="M8" s="84">
        <v>0</v>
      </c>
      <c r="N8" s="130">
        <v>0</v>
      </c>
      <c r="O8" s="129">
        <v>0</v>
      </c>
      <c r="P8" s="84">
        <v>0</v>
      </c>
      <c r="Q8" s="84">
        <v>0</v>
      </c>
      <c r="R8" s="84">
        <v>0</v>
      </c>
      <c r="S8" s="130">
        <v>0</v>
      </c>
      <c r="T8" s="129">
        <v>0</v>
      </c>
      <c r="U8" s="84">
        <v>0</v>
      </c>
      <c r="V8" s="84">
        <v>0</v>
      </c>
      <c r="W8" s="84">
        <v>0</v>
      </c>
      <c r="X8" s="130">
        <v>0</v>
      </c>
      <c r="Y8" s="129">
        <v>0</v>
      </c>
      <c r="Z8" s="84">
        <v>0</v>
      </c>
      <c r="AA8" s="84">
        <v>0</v>
      </c>
      <c r="AB8" s="84">
        <v>0</v>
      </c>
      <c r="AC8" s="130">
        <v>0</v>
      </c>
      <c r="AD8" s="129">
        <v>0</v>
      </c>
      <c r="AE8" s="84">
        <v>0</v>
      </c>
      <c r="AF8" s="131">
        <v>0</v>
      </c>
      <c r="AG8" s="131">
        <v>0</v>
      </c>
      <c r="AH8" s="130">
        <v>0</v>
      </c>
      <c r="AI8" s="84">
        <v>0</v>
      </c>
      <c r="AJ8" s="84">
        <v>0</v>
      </c>
      <c r="AK8" s="130">
        <v>0</v>
      </c>
      <c r="AL8" s="84">
        <v>0</v>
      </c>
      <c r="AM8" s="84">
        <v>0</v>
      </c>
      <c r="AN8" s="130">
        <v>0</v>
      </c>
      <c r="AO8" s="84">
        <v>0</v>
      </c>
      <c r="AP8" s="84">
        <v>0</v>
      </c>
      <c r="AQ8" s="130">
        <v>0</v>
      </c>
      <c r="AR8" s="84">
        <v>0</v>
      </c>
      <c r="AS8" s="84">
        <v>0</v>
      </c>
      <c r="AT8" s="130">
        <v>0</v>
      </c>
      <c r="AU8" s="84">
        <v>0</v>
      </c>
      <c r="AV8" s="84">
        <v>0</v>
      </c>
      <c r="AW8" s="130">
        <v>0</v>
      </c>
      <c r="AX8" s="84">
        <v>0</v>
      </c>
      <c r="AY8" s="84">
        <v>0</v>
      </c>
      <c r="AZ8" s="130">
        <v>0</v>
      </c>
      <c r="BA8" s="132">
        <v>1</v>
      </c>
      <c r="BB8" s="133">
        <v>10000</v>
      </c>
      <c r="BC8" s="134">
        <v>0</v>
      </c>
      <c r="BD8" s="126"/>
      <c r="BE8" s="126"/>
      <c r="BF8" s="129">
        <v>0</v>
      </c>
      <c r="BG8" s="135">
        <v>0</v>
      </c>
      <c r="BH8" s="135">
        <v>0</v>
      </c>
      <c r="BI8" s="135">
        <v>0</v>
      </c>
      <c r="BJ8" s="130">
        <v>0</v>
      </c>
      <c r="BK8" s="129">
        <v>0</v>
      </c>
      <c r="BL8" s="135">
        <v>0</v>
      </c>
      <c r="BM8" s="135">
        <v>0</v>
      </c>
      <c r="BN8" s="135">
        <v>0</v>
      </c>
      <c r="BO8" s="130">
        <v>0</v>
      </c>
      <c r="BP8" s="129">
        <v>0</v>
      </c>
      <c r="BQ8" s="135">
        <v>0</v>
      </c>
      <c r="BR8" s="135">
        <v>0</v>
      </c>
      <c r="BS8" s="135">
        <v>0</v>
      </c>
      <c r="BT8" s="130">
        <v>0</v>
      </c>
      <c r="BU8" s="129">
        <v>0</v>
      </c>
      <c r="BV8" s="135">
        <v>0</v>
      </c>
      <c r="BW8" s="135">
        <v>0</v>
      </c>
      <c r="BX8" s="135">
        <v>0</v>
      </c>
      <c r="BY8" s="130">
        <v>0</v>
      </c>
      <c r="BZ8" s="129">
        <v>0</v>
      </c>
      <c r="CA8" s="135">
        <v>0</v>
      </c>
      <c r="CB8" s="135">
        <v>0</v>
      </c>
      <c r="CC8" s="135">
        <v>0</v>
      </c>
      <c r="CD8" s="130">
        <v>0</v>
      </c>
      <c r="CE8" s="129">
        <v>0</v>
      </c>
      <c r="CF8" s="135">
        <v>0</v>
      </c>
      <c r="CG8" s="135">
        <v>0</v>
      </c>
      <c r="CH8" s="135">
        <v>0</v>
      </c>
      <c r="CI8" s="130">
        <v>0</v>
      </c>
      <c r="CJ8" s="129">
        <v>0</v>
      </c>
      <c r="CK8" s="135">
        <v>0</v>
      </c>
      <c r="CL8" s="130">
        <v>0</v>
      </c>
      <c r="CM8" s="129">
        <v>0</v>
      </c>
      <c r="CN8" s="136">
        <v>0</v>
      </c>
      <c r="CO8" s="130">
        <v>0</v>
      </c>
      <c r="CP8" s="129">
        <v>0</v>
      </c>
      <c r="CQ8" s="136">
        <v>0</v>
      </c>
      <c r="CR8" s="130">
        <v>0</v>
      </c>
      <c r="CS8" s="129">
        <v>0</v>
      </c>
      <c r="CT8" s="136">
        <v>0</v>
      </c>
      <c r="CU8" s="130">
        <v>0</v>
      </c>
      <c r="CV8" s="129">
        <v>0</v>
      </c>
      <c r="CW8" s="136">
        <v>0</v>
      </c>
      <c r="CX8" s="130">
        <v>0</v>
      </c>
      <c r="CY8" s="129">
        <v>0</v>
      </c>
      <c r="CZ8" s="136">
        <v>0</v>
      </c>
      <c r="DA8" s="137">
        <v>0</v>
      </c>
    </row>
    <row r="9" spans="1:105" s="24" customFormat="1" x14ac:dyDescent="0.35">
      <c r="B9" s="84"/>
      <c r="D9" s="28"/>
    </row>
    <row r="10" spans="1:105" x14ac:dyDescent="0.35">
      <c r="D10" s="25"/>
    </row>
    <row r="11" spans="1:105" ht="15.5" x14ac:dyDescent="0.35">
      <c r="A11" s="170" t="s">
        <v>199</v>
      </c>
      <c r="BH11" s="26" t="b">
        <f>SUM(BE14:BH17)=Example!O24</f>
        <v>1</v>
      </c>
    </row>
    <row r="12" spans="1:105" ht="15.5" x14ac:dyDescent="0.35">
      <c r="A12" s="170"/>
      <c r="BH12" s="26"/>
    </row>
    <row r="13" spans="1:105" x14ac:dyDescent="0.35">
      <c r="B13" s="198" t="s">
        <v>217</v>
      </c>
      <c r="C13" s="190" t="s">
        <v>320</v>
      </c>
      <c r="D13" s="190" t="s">
        <v>84</v>
      </c>
      <c r="E13" s="191" t="s">
        <v>321</v>
      </c>
      <c r="F13" s="192" t="s">
        <v>322</v>
      </c>
      <c r="G13" s="192" t="s">
        <v>323</v>
      </c>
      <c r="H13" s="192" t="s">
        <v>324</v>
      </c>
      <c r="I13" s="193" t="s">
        <v>325</v>
      </c>
      <c r="J13" s="191" t="s">
        <v>326</v>
      </c>
      <c r="K13" s="192" t="s">
        <v>327</v>
      </c>
      <c r="L13" s="192" t="s">
        <v>328</v>
      </c>
      <c r="M13" s="192" t="s">
        <v>329</v>
      </c>
      <c r="N13" s="193" t="s">
        <v>330</v>
      </c>
      <c r="O13" s="191" t="s">
        <v>331</v>
      </c>
      <c r="P13" s="192" t="s">
        <v>332</v>
      </c>
      <c r="Q13" s="192" t="s">
        <v>333</v>
      </c>
      <c r="R13" s="192" t="s">
        <v>334</v>
      </c>
      <c r="S13" s="193" t="s">
        <v>335</v>
      </c>
      <c r="T13" s="191" t="s">
        <v>336</v>
      </c>
      <c r="U13" s="192" t="s">
        <v>337</v>
      </c>
      <c r="V13" s="192" t="s">
        <v>338</v>
      </c>
      <c r="W13" s="192" t="s">
        <v>339</v>
      </c>
      <c r="X13" s="193" t="s">
        <v>340</v>
      </c>
      <c r="Y13" s="191" t="s">
        <v>341</v>
      </c>
      <c r="Z13" s="192" t="s">
        <v>342</v>
      </c>
      <c r="AA13" s="192" t="s">
        <v>343</v>
      </c>
      <c r="AB13" s="192" t="s">
        <v>344</v>
      </c>
      <c r="AC13" s="193" t="s">
        <v>345</v>
      </c>
      <c r="AD13" s="191" t="s">
        <v>346</v>
      </c>
      <c r="AE13" s="192" t="s">
        <v>347</v>
      </c>
      <c r="AF13" s="192" t="s">
        <v>348</v>
      </c>
      <c r="AG13" s="192" t="s">
        <v>349</v>
      </c>
      <c r="AH13" s="193" t="s">
        <v>350</v>
      </c>
      <c r="AI13" s="194" t="s">
        <v>351</v>
      </c>
      <c r="AJ13" s="195" t="s">
        <v>352</v>
      </c>
      <c r="AK13" s="196" t="s">
        <v>353</v>
      </c>
      <c r="AL13" s="194" t="s">
        <v>354</v>
      </c>
      <c r="AM13" s="195" t="s">
        <v>355</v>
      </c>
      <c r="AN13" s="196" t="s">
        <v>356</v>
      </c>
      <c r="AO13" s="194" t="s">
        <v>357</v>
      </c>
      <c r="AP13" s="195" t="s">
        <v>358</v>
      </c>
      <c r="AQ13" s="196" t="s">
        <v>359</v>
      </c>
      <c r="AR13" s="194" t="s">
        <v>360</v>
      </c>
      <c r="AS13" s="195" t="s">
        <v>361</v>
      </c>
      <c r="AT13" s="196" t="s">
        <v>362</v>
      </c>
      <c r="AU13" s="194" t="s">
        <v>363</v>
      </c>
      <c r="AV13" s="195" t="s">
        <v>364</v>
      </c>
      <c r="AW13" s="196" t="s">
        <v>365</v>
      </c>
      <c r="AX13" s="194" t="s">
        <v>366</v>
      </c>
      <c r="AY13" s="195" t="s">
        <v>367</v>
      </c>
      <c r="AZ13" s="196" t="s">
        <v>368</v>
      </c>
      <c r="BA13" s="197" t="s">
        <v>85</v>
      </c>
      <c r="BB13" s="190" t="s">
        <v>209</v>
      </c>
      <c r="BC13" s="190" t="s">
        <v>86</v>
      </c>
      <c r="BD13" s="190" t="s">
        <v>87</v>
      </c>
      <c r="BE13" s="190" t="s">
        <v>88</v>
      </c>
      <c r="BF13" s="190" t="s">
        <v>89</v>
      </c>
      <c r="BG13" s="190" t="s">
        <v>90</v>
      </c>
      <c r="BH13" s="190" t="s">
        <v>91</v>
      </c>
      <c r="BI13" s="190" t="s">
        <v>369</v>
      </c>
    </row>
    <row r="14" spans="1:105" x14ac:dyDescent="0.35">
      <c r="B14" s="126">
        <v>1</v>
      </c>
      <c r="C14" s="126">
        <v>1</v>
      </c>
      <c r="D14" s="128" t="str">
        <f t="shared" ref="D14:D17" si="0">$D$7</f>
        <v>WW1</v>
      </c>
      <c r="E14" s="129">
        <v>0</v>
      </c>
      <c r="F14" s="84">
        <v>0</v>
      </c>
      <c r="G14" s="84">
        <v>0</v>
      </c>
      <c r="H14" s="84">
        <v>0</v>
      </c>
      <c r="I14" s="130">
        <v>0</v>
      </c>
      <c r="J14" s="129">
        <v>0</v>
      </c>
      <c r="K14" s="84">
        <v>0</v>
      </c>
      <c r="L14" s="84">
        <v>0</v>
      </c>
      <c r="M14" s="84">
        <v>0</v>
      </c>
      <c r="N14" s="130">
        <v>0</v>
      </c>
      <c r="O14" s="129">
        <v>0</v>
      </c>
      <c r="P14" s="84">
        <v>0</v>
      </c>
      <c r="Q14" s="84">
        <v>0</v>
      </c>
      <c r="R14" s="84">
        <v>0</v>
      </c>
      <c r="S14" s="130">
        <v>0</v>
      </c>
      <c r="T14" s="129">
        <v>0</v>
      </c>
      <c r="U14" s="84">
        <v>0</v>
      </c>
      <c r="V14" s="84">
        <v>0</v>
      </c>
      <c r="W14" s="84">
        <v>0</v>
      </c>
      <c r="X14" s="130">
        <v>0</v>
      </c>
      <c r="Y14" s="129">
        <v>0</v>
      </c>
      <c r="Z14" s="84">
        <v>0</v>
      </c>
      <c r="AA14" s="84">
        <v>0</v>
      </c>
      <c r="AB14" s="84">
        <v>0</v>
      </c>
      <c r="AC14" s="130">
        <v>0</v>
      </c>
      <c r="AD14" s="129">
        <v>0</v>
      </c>
      <c r="AE14" s="84">
        <v>0</v>
      </c>
      <c r="AF14" s="127">
        <v>0</v>
      </c>
      <c r="AG14" s="84">
        <v>0</v>
      </c>
      <c r="AH14" s="130">
        <v>0</v>
      </c>
      <c r="AI14" s="129">
        <v>0</v>
      </c>
      <c r="AJ14" s="136">
        <v>0</v>
      </c>
      <c r="AK14" s="137">
        <v>0</v>
      </c>
      <c r="AL14" s="129">
        <v>0</v>
      </c>
      <c r="AM14" s="136">
        <v>0</v>
      </c>
      <c r="AN14" s="130">
        <v>0</v>
      </c>
      <c r="AO14" s="129">
        <v>0</v>
      </c>
      <c r="AP14" s="136">
        <v>0</v>
      </c>
      <c r="AQ14" s="137">
        <v>0</v>
      </c>
      <c r="AR14" s="129">
        <v>0</v>
      </c>
      <c r="AS14" s="136">
        <v>0</v>
      </c>
      <c r="AT14" s="130">
        <v>0</v>
      </c>
      <c r="AU14" s="129">
        <v>0</v>
      </c>
      <c r="AV14" s="136">
        <v>0</v>
      </c>
      <c r="AW14" s="130">
        <v>0</v>
      </c>
      <c r="AX14" s="129">
        <v>0</v>
      </c>
      <c r="AY14" s="136">
        <v>0</v>
      </c>
      <c r="AZ14" s="130">
        <v>100</v>
      </c>
      <c r="BA14" s="136">
        <v>0</v>
      </c>
      <c r="BB14" s="126" t="s">
        <v>92</v>
      </c>
      <c r="BC14" s="126" t="s">
        <v>93</v>
      </c>
      <c r="BD14" s="126"/>
      <c r="BE14" s="166">
        <v>1000</v>
      </c>
      <c r="BF14" s="166">
        <v>0</v>
      </c>
      <c r="BG14" s="166">
        <v>500</v>
      </c>
      <c r="BH14" s="166">
        <v>500</v>
      </c>
      <c r="BI14" s="126"/>
    </row>
    <row r="15" spans="1:105" s="27" customFormat="1" x14ac:dyDescent="0.35">
      <c r="A15" s="21"/>
      <c r="B15" s="115">
        <v>1</v>
      </c>
      <c r="C15" s="115">
        <v>2</v>
      </c>
      <c r="D15" s="117" t="str">
        <f t="shared" si="0"/>
        <v>WW1</v>
      </c>
      <c r="E15" s="118">
        <v>0</v>
      </c>
      <c r="F15" s="115">
        <v>0</v>
      </c>
      <c r="G15" s="115">
        <v>0</v>
      </c>
      <c r="H15" s="115">
        <v>0</v>
      </c>
      <c r="I15" s="119">
        <v>0</v>
      </c>
      <c r="J15" s="118">
        <v>0</v>
      </c>
      <c r="K15" s="115">
        <v>0</v>
      </c>
      <c r="L15" s="115">
        <v>0</v>
      </c>
      <c r="M15" s="115">
        <v>0</v>
      </c>
      <c r="N15" s="119">
        <v>0</v>
      </c>
      <c r="O15" s="118">
        <v>0</v>
      </c>
      <c r="P15" s="115">
        <v>0</v>
      </c>
      <c r="Q15" s="115">
        <v>0</v>
      </c>
      <c r="R15" s="115">
        <v>0</v>
      </c>
      <c r="S15" s="119">
        <v>0</v>
      </c>
      <c r="T15" s="118">
        <v>0</v>
      </c>
      <c r="U15" s="115">
        <v>0</v>
      </c>
      <c r="V15" s="115">
        <v>0</v>
      </c>
      <c r="W15" s="115">
        <v>0</v>
      </c>
      <c r="X15" s="119">
        <v>0</v>
      </c>
      <c r="Y15" s="118">
        <v>0</v>
      </c>
      <c r="Z15" s="115">
        <v>0</v>
      </c>
      <c r="AA15" s="115">
        <v>0</v>
      </c>
      <c r="AB15" s="115">
        <v>0</v>
      </c>
      <c r="AC15" s="119">
        <v>0</v>
      </c>
      <c r="AD15" s="118">
        <v>0</v>
      </c>
      <c r="AE15" s="115">
        <v>0</v>
      </c>
      <c r="AF15" s="116">
        <v>0</v>
      </c>
      <c r="AG15" s="115">
        <v>0</v>
      </c>
      <c r="AH15" s="119">
        <v>0</v>
      </c>
      <c r="AI15" s="118">
        <v>0</v>
      </c>
      <c r="AJ15" s="116">
        <v>0</v>
      </c>
      <c r="AK15" s="125">
        <v>0</v>
      </c>
      <c r="AL15" s="118">
        <v>0</v>
      </c>
      <c r="AM15" s="116">
        <v>0</v>
      </c>
      <c r="AN15" s="119">
        <v>0</v>
      </c>
      <c r="AO15" s="118">
        <v>0</v>
      </c>
      <c r="AP15" s="116">
        <v>0</v>
      </c>
      <c r="AQ15" s="125">
        <v>0</v>
      </c>
      <c r="AR15" s="118">
        <v>0</v>
      </c>
      <c r="AS15" s="116">
        <v>0</v>
      </c>
      <c r="AT15" s="119">
        <v>0</v>
      </c>
      <c r="AU15" s="118">
        <v>0</v>
      </c>
      <c r="AV15" s="116">
        <v>0</v>
      </c>
      <c r="AW15" s="119">
        <v>0</v>
      </c>
      <c r="AX15" s="118">
        <v>0</v>
      </c>
      <c r="AY15" s="116">
        <v>0</v>
      </c>
      <c r="AZ15" s="119">
        <v>100</v>
      </c>
      <c r="BA15" s="116">
        <v>0</v>
      </c>
      <c r="BB15" s="115" t="s">
        <v>92</v>
      </c>
      <c r="BC15" s="115" t="s">
        <v>93</v>
      </c>
      <c r="BD15" s="115"/>
      <c r="BE15" s="167">
        <v>1000</v>
      </c>
      <c r="BF15" s="167">
        <v>0</v>
      </c>
      <c r="BG15" s="167">
        <v>500</v>
      </c>
      <c r="BH15" s="167">
        <v>500</v>
      </c>
      <c r="BI15" s="115"/>
    </row>
    <row r="16" spans="1:105" x14ac:dyDescent="0.35">
      <c r="B16" s="126">
        <v>2</v>
      </c>
      <c r="C16" s="126">
        <v>3</v>
      </c>
      <c r="D16" s="128" t="str">
        <f t="shared" si="0"/>
        <v>WW1</v>
      </c>
      <c r="E16" s="129">
        <v>0</v>
      </c>
      <c r="F16" s="84">
        <v>0</v>
      </c>
      <c r="G16" s="84">
        <v>0</v>
      </c>
      <c r="H16" s="84">
        <v>0</v>
      </c>
      <c r="I16" s="130">
        <v>0</v>
      </c>
      <c r="J16" s="129">
        <v>0</v>
      </c>
      <c r="K16" s="84">
        <v>0</v>
      </c>
      <c r="L16" s="84">
        <v>0</v>
      </c>
      <c r="M16" s="84">
        <v>0</v>
      </c>
      <c r="N16" s="130">
        <v>0</v>
      </c>
      <c r="O16" s="129">
        <v>0</v>
      </c>
      <c r="P16" s="84">
        <v>0</v>
      </c>
      <c r="Q16" s="84">
        <v>0</v>
      </c>
      <c r="R16" s="84">
        <v>0</v>
      </c>
      <c r="S16" s="130">
        <v>0</v>
      </c>
      <c r="T16" s="129">
        <v>0</v>
      </c>
      <c r="U16" s="84">
        <v>0</v>
      </c>
      <c r="V16" s="84">
        <v>0</v>
      </c>
      <c r="W16" s="84">
        <v>0</v>
      </c>
      <c r="X16" s="130">
        <v>0</v>
      </c>
      <c r="Y16" s="129">
        <v>0</v>
      </c>
      <c r="Z16" s="84">
        <v>0</v>
      </c>
      <c r="AA16" s="84">
        <v>0</v>
      </c>
      <c r="AB16" s="84">
        <v>0</v>
      </c>
      <c r="AC16" s="130">
        <v>0</v>
      </c>
      <c r="AD16" s="129">
        <v>0</v>
      </c>
      <c r="AE16" s="84">
        <v>0</v>
      </c>
      <c r="AF16" s="127">
        <v>0</v>
      </c>
      <c r="AG16" s="84">
        <v>0</v>
      </c>
      <c r="AH16" s="130">
        <v>0</v>
      </c>
      <c r="AI16" s="129">
        <v>0</v>
      </c>
      <c r="AJ16" s="136">
        <v>0</v>
      </c>
      <c r="AK16" s="137">
        <v>0</v>
      </c>
      <c r="AL16" s="129">
        <v>0</v>
      </c>
      <c r="AM16" s="136">
        <v>0</v>
      </c>
      <c r="AN16" s="130">
        <v>0</v>
      </c>
      <c r="AO16" s="129">
        <v>0</v>
      </c>
      <c r="AP16" s="136">
        <v>0</v>
      </c>
      <c r="AQ16" s="137">
        <v>0</v>
      </c>
      <c r="AR16" s="129">
        <v>0</v>
      </c>
      <c r="AS16" s="136">
        <v>0</v>
      </c>
      <c r="AT16" s="130">
        <v>0</v>
      </c>
      <c r="AU16" s="129">
        <v>0</v>
      </c>
      <c r="AV16" s="136">
        <v>0</v>
      </c>
      <c r="AW16" s="130">
        <v>0</v>
      </c>
      <c r="AX16" s="129">
        <v>0</v>
      </c>
      <c r="AY16" s="136">
        <v>0</v>
      </c>
      <c r="AZ16" s="130">
        <v>100</v>
      </c>
      <c r="BA16" s="136">
        <v>0</v>
      </c>
      <c r="BB16" s="126" t="s">
        <v>92</v>
      </c>
      <c r="BC16" s="126" t="s">
        <v>93</v>
      </c>
      <c r="BD16" s="126"/>
      <c r="BE16" s="166">
        <v>1000</v>
      </c>
      <c r="BF16" s="166">
        <v>0</v>
      </c>
      <c r="BG16" s="166">
        <v>500</v>
      </c>
      <c r="BH16" s="166">
        <v>500</v>
      </c>
      <c r="BI16" s="126"/>
    </row>
    <row r="17" spans="1:61" x14ac:dyDescent="0.35">
      <c r="B17" s="126">
        <v>2</v>
      </c>
      <c r="C17" s="126">
        <v>4</v>
      </c>
      <c r="D17" s="128" t="str">
        <f t="shared" si="0"/>
        <v>WW1</v>
      </c>
      <c r="E17" s="129">
        <v>0</v>
      </c>
      <c r="F17" s="84">
        <v>0</v>
      </c>
      <c r="G17" s="84">
        <v>0</v>
      </c>
      <c r="H17" s="84">
        <v>0</v>
      </c>
      <c r="I17" s="130">
        <v>0</v>
      </c>
      <c r="J17" s="129">
        <v>0</v>
      </c>
      <c r="K17" s="84">
        <v>0</v>
      </c>
      <c r="L17" s="84">
        <v>0</v>
      </c>
      <c r="M17" s="84">
        <v>0</v>
      </c>
      <c r="N17" s="130">
        <v>0</v>
      </c>
      <c r="O17" s="129">
        <v>0</v>
      </c>
      <c r="P17" s="84">
        <v>0</v>
      </c>
      <c r="Q17" s="84">
        <v>0</v>
      </c>
      <c r="R17" s="84">
        <v>0</v>
      </c>
      <c r="S17" s="130">
        <v>0</v>
      </c>
      <c r="T17" s="129">
        <v>0</v>
      </c>
      <c r="U17" s="84">
        <v>0</v>
      </c>
      <c r="V17" s="84">
        <v>0</v>
      </c>
      <c r="W17" s="84">
        <v>0</v>
      </c>
      <c r="X17" s="130">
        <v>0</v>
      </c>
      <c r="Y17" s="129">
        <v>0</v>
      </c>
      <c r="Z17" s="84">
        <v>0</v>
      </c>
      <c r="AA17" s="84">
        <v>0</v>
      </c>
      <c r="AB17" s="84">
        <v>0</v>
      </c>
      <c r="AC17" s="130">
        <v>0</v>
      </c>
      <c r="AD17" s="129">
        <v>0</v>
      </c>
      <c r="AE17" s="84">
        <v>0</v>
      </c>
      <c r="AF17" s="127">
        <v>0</v>
      </c>
      <c r="AG17" s="84">
        <v>0</v>
      </c>
      <c r="AH17" s="130">
        <v>0</v>
      </c>
      <c r="AI17" s="129">
        <v>0</v>
      </c>
      <c r="AJ17" s="136">
        <v>0</v>
      </c>
      <c r="AK17" s="137">
        <v>0</v>
      </c>
      <c r="AL17" s="129">
        <v>0</v>
      </c>
      <c r="AM17" s="136">
        <v>0</v>
      </c>
      <c r="AN17" s="130">
        <v>0</v>
      </c>
      <c r="AO17" s="129">
        <v>0</v>
      </c>
      <c r="AP17" s="136">
        <v>0</v>
      </c>
      <c r="AQ17" s="137">
        <v>0</v>
      </c>
      <c r="AR17" s="129">
        <v>0</v>
      </c>
      <c r="AS17" s="136">
        <v>0</v>
      </c>
      <c r="AT17" s="130">
        <v>0</v>
      </c>
      <c r="AU17" s="129">
        <v>0</v>
      </c>
      <c r="AV17" s="136">
        <v>0</v>
      </c>
      <c r="AW17" s="130">
        <v>0</v>
      </c>
      <c r="AX17" s="129">
        <v>0</v>
      </c>
      <c r="AY17" s="136">
        <v>0</v>
      </c>
      <c r="AZ17" s="130">
        <v>100</v>
      </c>
      <c r="BA17" s="136">
        <v>0</v>
      </c>
      <c r="BB17" s="126" t="s">
        <v>92</v>
      </c>
      <c r="BC17" s="126" t="s">
        <v>93</v>
      </c>
      <c r="BD17" s="126"/>
      <c r="BE17" s="166">
        <v>1000</v>
      </c>
      <c r="BF17" s="166">
        <v>0</v>
      </c>
      <c r="BG17" s="166">
        <v>500</v>
      </c>
      <c r="BH17" s="166">
        <v>500</v>
      </c>
      <c r="BI17" s="126"/>
    </row>
    <row r="18" spans="1:61" x14ac:dyDescent="0.35">
      <c r="C18" s="126"/>
      <c r="D18" s="128"/>
      <c r="E18" s="84"/>
      <c r="F18" s="84"/>
      <c r="G18" s="84"/>
      <c r="H18" s="84"/>
      <c r="I18" s="84"/>
      <c r="J18" s="84"/>
      <c r="K18" s="84"/>
      <c r="L18" s="84"/>
      <c r="M18" s="84"/>
      <c r="N18" s="84"/>
      <c r="O18" s="84"/>
      <c r="P18" s="84"/>
      <c r="Q18" s="84"/>
      <c r="R18" s="84"/>
      <c r="S18" s="84"/>
      <c r="T18" s="84"/>
      <c r="U18" s="84"/>
      <c r="V18" s="84"/>
      <c r="W18" s="84"/>
      <c r="X18" s="84"/>
      <c r="Y18" s="84"/>
      <c r="Z18" s="84"/>
      <c r="AA18" s="84"/>
      <c r="AB18" s="84"/>
      <c r="AC18" s="84"/>
      <c r="AD18" s="84"/>
      <c r="AE18" s="84"/>
      <c r="AF18" s="127"/>
      <c r="AG18" s="84"/>
      <c r="AH18" s="84"/>
      <c r="AI18" s="84"/>
      <c r="AJ18" s="136"/>
      <c r="AK18" s="199"/>
      <c r="AL18" s="84"/>
      <c r="AM18" s="136"/>
      <c r="AN18" s="84"/>
      <c r="AO18" s="84"/>
      <c r="AP18" s="136"/>
      <c r="AQ18" s="199"/>
      <c r="AR18" s="84"/>
      <c r="AS18" s="136"/>
      <c r="AT18" s="84"/>
      <c r="AU18" s="84"/>
      <c r="AV18" s="136"/>
      <c r="AW18" s="84"/>
      <c r="AX18" s="84"/>
      <c r="AY18" s="136"/>
      <c r="AZ18" s="84"/>
      <c r="BA18" s="136"/>
      <c r="BB18" s="126"/>
      <c r="BC18" s="126"/>
      <c r="BD18" s="126"/>
      <c r="BE18" s="166"/>
      <c r="BF18" s="166"/>
      <c r="BG18" s="166"/>
      <c r="BH18" s="166"/>
      <c r="BI18" s="126"/>
    </row>
    <row r="20" spans="1:61" ht="15.5" x14ac:dyDescent="0.35">
      <c r="A20" s="168" t="s">
        <v>200</v>
      </c>
      <c r="R20" s="23"/>
      <c r="S20" s="23"/>
      <c r="T20" s="23"/>
    </row>
    <row r="21" spans="1:61" x14ac:dyDescent="0.35">
      <c r="T21" s="23"/>
      <c r="U21" s="23"/>
      <c r="V21" s="23"/>
      <c r="X21" s="83" t="s">
        <v>212</v>
      </c>
      <c r="AE21"/>
      <c r="AF21"/>
      <c r="AG21"/>
      <c r="AH21"/>
      <c r="AI21"/>
      <c r="AJ21"/>
      <c r="AK21"/>
      <c r="AL21"/>
      <c r="AM21"/>
      <c r="AN21"/>
    </row>
    <row r="22" spans="1:61" x14ac:dyDescent="0.35">
      <c r="B22" s="141" t="s">
        <v>175</v>
      </c>
      <c r="C22" s="141" t="s">
        <v>177</v>
      </c>
      <c r="D22" s="141" t="s">
        <v>176</v>
      </c>
      <c r="E22" s="141" t="s">
        <v>375</v>
      </c>
      <c r="F22" s="141" t="s">
        <v>180</v>
      </c>
      <c r="G22" s="141" t="s">
        <v>181</v>
      </c>
      <c r="H22" s="141" t="s">
        <v>372</v>
      </c>
      <c r="I22" s="141" t="s">
        <v>193</v>
      </c>
      <c r="J22" s="141" t="s">
        <v>376</v>
      </c>
      <c r="K22" s="141" t="s">
        <v>377</v>
      </c>
      <c r="L22" s="142" t="s">
        <v>378</v>
      </c>
      <c r="M22" s="142" t="s">
        <v>379</v>
      </c>
      <c r="N22" s="142" t="s">
        <v>380</v>
      </c>
      <c r="O22" s="142" t="s">
        <v>381</v>
      </c>
      <c r="P22" s="142" t="s">
        <v>382</v>
      </c>
      <c r="Q22" s="142" t="s">
        <v>383</v>
      </c>
      <c r="R22" s="141" t="s">
        <v>182</v>
      </c>
      <c r="S22" s="141" t="s">
        <v>183</v>
      </c>
      <c r="T22" s="141" t="s">
        <v>184</v>
      </c>
      <c r="U22" s="141" t="s">
        <v>185</v>
      </c>
      <c r="V22" s="141" t="s">
        <v>384</v>
      </c>
      <c r="W22" s="141" t="s">
        <v>186</v>
      </c>
      <c r="X22" s="141" t="s">
        <v>187</v>
      </c>
      <c r="Y22" s="141" t="s">
        <v>385</v>
      </c>
      <c r="Z22" s="142" t="s">
        <v>201</v>
      </c>
      <c r="AA22" s="142" t="s">
        <v>188</v>
      </c>
      <c r="AB22" s="142" t="s">
        <v>386</v>
      </c>
      <c r="AC22" s="143" t="s">
        <v>202</v>
      </c>
      <c r="AE22"/>
      <c r="AF22"/>
      <c r="AG22"/>
      <c r="AH22"/>
      <c r="AI22"/>
      <c r="AJ22"/>
      <c r="AK22"/>
      <c r="AL22"/>
      <c r="AM22"/>
      <c r="AN22"/>
    </row>
    <row r="23" spans="1:61" x14ac:dyDescent="0.35">
      <c r="B23" s="126">
        <v>1</v>
      </c>
      <c r="C23" s="126" t="s">
        <v>205</v>
      </c>
      <c r="D23" s="126">
        <v>1</v>
      </c>
      <c r="E23" s="126" t="s">
        <v>94</v>
      </c>
      <c r="F23" s="139">
        <v>43101</v>
      </c>
      <c r="G23" s="139">
        <v>43465</v>
      </c>
      <c r="H23" s="223">
        <v>0.5</v>
      </c>
      <c r="I23" s="127">
        <v>100</v>
      </c>
      <c r="J23" s="127">
        <v>10</v>
      </c>
      <c r="K23" s="126">
        <v>0</v>
      </c>
      <c r="L23" s="126">
        <v>0</v>
      </c>
      <c r="M23" s="126">
        <v>0</v>
      </c>
      <c r="N23" s="126">
        <v>0</v>
      </c>
      <c r="O23" s="126">
        <v>0</v>
      </c>
      <c r="P23" s="126">
        <v>0</v>
      </c>
      <c r="Q23" s="126">
        <v>365</v>
      </c>
      <c r="R23" s="126" t="s">
        <v>189</v>
      </c>
      <c r="S23" s="126">
        <v>1</v>
      </c>
      <c r="T23" s="126" t="s">
        <v>190</v>
      </c>
      <c r="U23" s="127" t="s">
        <v>191</v>
      </c>
      <c r="V23" s="127">
        <v>99</v>
      </c>
      <c r="W23" s="85">
        <v>0</v>
      </c>
      <c r="X23" s="126">
        <v>6</v>
      </c>
      <c r="Y23" s="126">
        <v>1</v>
      </c>
      <c r="Z23" s="85">
        <v>0</v>
      </c>
      <c r="AA23" s="126">
        <v>1</v>
      </c>
      <c r="AB23" s="223">
        <v>1</v>
      </c>
      <c r="AC23" s="126" t="s">
        <v>203</v>
      </c>
      <c r="AE23"/>
      <c r="AF23"/>
      <c r="AG23"/>
      <c r="AH23"/>
      <c r="AI23"/>
      <c r="AJ23"/>
      <c r="AK23"/>
      <c r="AL23"/>
      <c r="AM23"/>
      <c r="AN23"/>
    </row>
    <row r="24" spans="1:61" x14ac:dyDescent="0.35">
      <c r="B24" s="126">
        <v>2</v>
      </c>
      <c r="C24" s="126" t="s">
        <v>206</v>
      </c>
      <c r="D24" s="126">
        <v>1</v>
      </c>
      <c r="E24" s="126" t="s">
        <v>94</v>
      </c>
      <c r="F24" s="139">
        <v>43101</v>
      </c>
      <c r="G24" s="139">
        <v>43465</v>
      </c>
      <c r="H24" s="223">
        <v>1</v>
      </c>
      <c r="I24" s="127">
        <v>0</v>
      </c>
      <c r="J24" s="127">
        <v>0</v>
      </c>
      <c r="K24" s="126">
        <v>100</v>
      </c>
      <c r="L24" s="126">
        <v>0</v>
      </c>
      <c r="M24" s="126">
        <v>0</v>
      </c>
      <c r="N24" s="126">
        <v>0</v>
      </c>
      <c r="O24" s="126">
        <v>0</v>
      </c>
      <c r="P24" s="126">
        <v>0</v>
      </c>
      <c r="Q24" s="126">
        <v>365</v>
      </c>
      <c r="R24" s="126" t="s">
        <v>189</v>
      </c>
      <c r="S24" s="126">
        <v>2</v>
      </c>
      <c r="T24" s="127" t="s">
        <v>428</v>
      </c>
      <c r="U24" s="127" t="s">
        <v>191</v>
      </c>
      <c r="V24" s="127">
        <v>1</v>
      </c>
      <c r="W24" s="85">
        <v>0</v>
      </c>
      <c r="X24" s="126">
        <v>40</v>
      </c>
      <c r="Y24" s="126">
        <v>1</v>
      </c>
      <c r="Z24" s="85">
        <v>0</v>
      </c>
      <c r="AA24" s="126">
        <v>1</v>
      </c>
      <c r="AB24" s="223">
        <v>0.05</v>
      </c>
      <c r="AC24" s="126" t="s">
        <v>203</v>
      </c>
      <c r="AE24"/>
      <c r="AF24"/>
      <c r="AG24"/>
      <c r="AH24"/>
      <c r="AI24"/>
      <c r="AJ24"/>
      <c r="AK24"/>
      <c r="AL24"/>
      <c r="AM24"/>
      <c r="AN24"/>
    </row>
    <row r="25" spans="1:61" x14ac:dyDescent="0.35">
      <c r="B25" s="126">
        <v>3</v>
      </c>
      <c r="C25" s="126" t="s">
        <v>207</v>
      </c>
      <c r="D25" s="126">
        <v>2</v>
      </c>
      <c r="E25" s="126" t="s">
        <v>94</v>
      </c>
      <c r="F25" s="139">
        <v>43101</v>
      </c>
      <c r="G25" s="139">
        <v>43465</v>
      </c>
      <c r="H25" s="223">
        <v>0.5</v>
      </c>
      <c r="I25" s="127">
        <v>0</v>
      </c>
      <c r="J25" s="127">
        <v>0</v>
      </c>
      <c r="K25" s="126">
        <v>100</v>
      </c>
      <c r="L25" s="126">
        <v>100</v>
      </c>
      <c r="M25" s="126">
        <v>0</v>
      </c>
      <c r="N25" s="126">
        <v>0</v>
      </c>
      <c r="O25" s="126">
        <v>0</v>
      </c>
      <c r="P25" s="126">
        <v>0</v>
      </c>
      <c r="Q25" s="126">
        <v>365</v>
      </c>
      <c r="R25" s="126" t="s">
        <v>189</v>
      </c>
      <c r="S25" s="126">
        <v>2</v>
      </c>
      <c r="T25" s="127" t="s">
        <v>428</v>
      </c>
      <c r="U25" s="127" t="s">
        <v>191</v>
      </c>
      <c r="V25" s="127">
        <v>3</v>
      </c>
      <c r="W25" s="85" t="s">
        <v>429</v>
      </c>
      <c r="X25" s="126">
        <v>35</v>
      </c>
      <c r="Y25" s="126">
        <v>1</v>
      </c>
      <c r="Z25" s="85">
        <v>0</v>
      </c>
      <c r="AA25" s="126">
        <v>1</v>
      </c>
      <c r="AB25" s="223">
        <v>0.04</v>
      </c>
      <c r="AC25" s="126" t="s">
        <v>203</v>
      </c>
      <c r="AE25"/>
      <c r="AF25"/>
      <c r="AG25"/>
      <c r="AH25"/>
      <c r="AI25"/>
      <c r="AJ25"/>
      <c r="AK25"/>
      <c r="AL25"/>
      <c r="AM25"/>
      <c r="AN25"/>
    </row>
    <row r="26" spans="1:61" x14ac:dyDescent="0.35">
      <c r="B26" s="141"/>
      <c r="C26" s="141"/>
      <c r="D26" s="141"/>
      <c r="Y26" s="141"/>
      <c r="Z26" s="142"/>
      <c r="AA26" s="142"/>
      <c r="AB26" s="142"/>
      <c r="AC26" s="143"/>
      <c r="AD26"/>
      <c r="AE26"/>
      <c r="AF26"/>
      <c r="AG26"/>
      <c r="AH26"/>
      <c r="AI26"/>
      <c r="AJ26"/>
      <c r="AK26"/>
      <c r="AL26"/>
      <c r="AM26"/>
      <c r="AN26"/>
    </row>
    <row r="28" spans="1:61" ht="15.5" x14ac:dyDescent="0.35">
      <c r="A28" s="171" t="s">
        <v>211</v>
      </c>
    </row>
    <row r="29" spans="1:61" x14ac:dyDescent="0.35">
      <c r="B29" s="163"/>
      <c r="C29"/>
      <c r="D29"/>
      <c r="E29"/>
      <c r="F29"/>
      <c r="G29"/>
      <c r="H29"/>
      <c r="I29"/>
      <c r="J29"/>
      <c r="K29" s="162"/>
      <c r="L29"/>
      <c r="M29"/>
      <c r="P29" s="141"/>
      <c r="Q29" s="141"/>
      <c r="R29" s="141"/>
      <c r="S29" s="141"/>
      <c r="T29" s="141"/>
      <c r="U29" s="141"/>
      <c r="V29" s="141"/>
      <c r="W29" s="141"/>
      <c r="X29"/>
      <c r="Y29"/>
      <c r="Z29"/>
      <c r="AA29" s="142"/>
      <c r="AB29" s="143"/>
    </row>
    <row r="30" spans="1:61" x14ac:dyDescent="0.35">
      <c r="B30" s="108" t="s">
        <v>175</v>
      </c>
      <c r="C30" s="108" t="s">
        <v>319</v>
      </c>
      <c r="D30" s="108" t="s">
        <v>217</v>
      </c>
      <c r="E30" s="108" t="s">
        <v>218</v>
      </c>
      <c r="F30" s="138" t="s">
        <v>370</v>
      </c>
      <c r="G30" s="108" t="s">
        <v>320</v>
      </c>
      <c r="H30" s="138" t="s">
        <v>178</v>
      </c>
      <c r="I30" s="138" t="s">
        <v>179</v>
      </c>
      <c r="J30" s="138" t="s">
        <v>208</v>
      </c>
      <c r="K30" s="138" t="s">
        <v>209</v>
      </c>
      <c r="L30" s="142" t="s">
        <v>371</v>
      </c>
      <c r="M30" s="108" t="s">
        <v>372</v>
      </c>
      <c r="N30" s="138" t="s">
        <v>210</v>
      </c>
      <c r="O30" s="128"/>
      <c r="P30" s="144"/>
      <c r="Q30" s="144"/>
      <c r="R30" s="144"/>
      <c r="S30" s="144"/>
      <c r="T30" s="144"/>
      <c r="U30" s="146"/>
      <c r="V30" s="145"/>
      <c r="W30" s="144"/>
      <c r="X30"/>
      <c r="Y30"/>
      <c r="Z30"/>
      <c r="AA30" s="148"/>
      <c r="AB30" s="149"/>
    </row>
    <row r="31" spans="1:61" x14ac:dyDescent="0.35">
      <c r="B31" s="126">
        <v>1</v>
      </c>
      <c r="C31" s="126">
        <v>1</v>
      </c>
      <c r="D31" s="126">
        <v>1</v>
      </c>
      <c r="E31" s="126"/>
      <c r="F31" s="127"/>
      <c r="G31" s="126">
        <v>1</v>
      </c>
      <c r="H31" s="163"/>
      <c r="I31" s="163"/>
      <c r="J31" s="163"/>
      <c r="K31"/>
      <c r="L31" s="164"/>
      <c r="M31" s="140"/>
      <c r="N31" s="163" t="s">
        <v>373</v>
      </c>
      <c r="O31" s="128"/>
      <c r="P31" s="144"/>
      <c r="Q31" s="144"/>
      <c r="R31" s="144"/>
      <c r="S31" s="144"/>
      <c r="T31" s="144"/>
      <c r="U31" s="146"/>
      <c r="V31" s="145"/>
      <c r="W31" s="144"/>
      <c r="X31"/>
      <c r="Y31"/>
      <c r="Z31"/>
      <c r="AA31" s="148"/>
      <c r="AB31" s="149"/>
    </row>
    <row r="32" spans="1:61" x14ac:dyDescent="0.35">
      <c r="B32" s="126">
        <v>2</v>
      </c>
      <c r="C32" s="126">
        <v>1</v>
      </c>
      <c r="D32" s="126"/>
      <c r="E32" s="126"/>
      <c r="F32"/>
      <c r="G32" s="126"/>
      <c r="H32" s="163"/>
      <c r="I32" s="163"/>
      <c r="J32" s="163"/>
      <c r="K32"/>
      <c r="L32" s="164"/>
      <c r="M32" s="140"/>
      <c r="N32" s="165" t="s">
        <v>374</v>
      </c>
      <c r="O32" s="128"/>
      <c r="P32" s="144"/>
      <c r="Q32" s="144"/>
      <c r="R32" s="144"/>
      <c r="S32" s="144"/>
      <c r="T32" s="144"/>
      <c r="U32" s="146"/>
      <c r="V32" s="145"/>
      <c r="W32" s="144"/>
      <c r="X32"/>
      <c r="Y32"/>
      <c r="Z32"/>
      <c r="AA32" s="148"/>
      <c r="AB32" s="149"/>
    </row>
    <row r="33" spans="1:28" x14ac:dyDescent="0.35">
      <c r="B33" s="126">
        <v>3</v>
      </c>
      <c r="C33" s="126">
        <v>1</v>
      </c>
      <c r="D33" s="126"/>
      <c r="E33" s="126"/>
      <c r="F33"/>
      <c r="G33" s="126"/>
      <c r="H33" s="163"/>
      <c r="I33" s="163"/>
      <c r="J33" s="163"/>
      <c r="K33"/>
      <c r="L33" s="164"/>
      <c r="M33" s="140"/>
      <c r="N33" s="165" t="s">
        <v>374</v>
      </c>
      <c r="O33" s="128"/>
      <c r="P33" s="144"/>
      <c r="Q33" s="144"/>
      <c r="R33" s="144"/>
      <c r="S33" s="144"/>
      <c r="T33" s="144"/>
      <c r="U33" s="146"/>
      <c r="V33" s="145"/>
      <c r="W33" s="144"/>
      <c r="X33"/>
      <c r="Y33"/>
      <c r="Z33"/>
      <c r="AA33" s="148"/>
      <c r="AB33" s="149"/>
    </row>
    <row r="34" spans="1:28" x14ac:dyDescent="0.35">
      <c r="A34" s="150"/>
      <c r="B34" s="151"/>
      <c r="C34" s="150"/>
      <c r="D34" s="128"/>
      <c r="E34" s="152"/>
      <c r="F34" s="152"/>
      <c r="G34" s="153"/>
      <c r="H34" s="154"/>
      <c r="I34" s="154"/>
      <c r="J34" s="155"/>
      <c r="K34" s="155"/>
      <c r="L34" s="150"/>
      <c r="M34" s="150"/>
      <c r="N34" s="150"/>
      <c r="O34" s="150"/>
      <c r="P34" s="151"/>
      <c r="Q34" s="151"/>
      <c r="R34" s="151"/>
      <c r="S34" s="151"/>
      <c r="T34" s="151"/>
      <c r="U34" s="156"/>
      <c r="V34" s="157"/>
      <c r="W34" s="151"/>
      <c r="X34" s="156"/>
      <c r="Y34" s="147"/>
      <c r="Z34" s="151"/>
      <c r="AA34" s="148"/>
      <c r="AB34" s="149"/>
    </row>
    <row r="35" spans="1:28" x14ac:dyDescent="0.35">
      <c r="A35" s="151"/>
      <c r="B35" s="151"/>
      <c r="E35" s="152"/>
      <c r="F35" s="152"/>
      <c r="G35" s="158"/>
      <c r="H35" s="154"/>
      <c r="I35" s="154"/>
      <c r="J35" s="155"/>
      <c r="K35" s="155"/>
      <c r="L35" s="151"/>
      <c r="M35" s="151"/>
      <c r="N35" s="151"/>
      <c r="O35" s="151"/>
      <c r="P35" s="151"/>
      <c r="Q35" s="151"/>
      <c r="R35" s="151"/>
      <c r="S35" s="151"/>
      <c r="T35" s="151"/>
      <c r="U35" s="156"/>
      <c r="V35" s="157"/>
      <c r="W35" s="159"/>
      <c r="X35" s="158"/>
      <c r="Y35" s="147"/>
      <c r="Z35" s="151"/>
      <c r="AA35" s="148"/>
      <c r="AB35" s="149"/>
    </row>
    <row r="39" spans="1:28" x14ac:dyDescent="0.35">
      <c r="D39" s="160"/>
      <c r="E39" s="160"/>
      <c r="F39" s="160"/>
      <c r="G39" s="160"/>
      <c r="H39" s="160"/>
    </row>
    <row r="40" spans="1:28" x14ac:dyDescent="0.35">
      <c r="D40" s="161"/>
      <c r="E40" s="161"/>
      <c r="F40" s="161"/>
      <c r="G40" s="161"/>
      <c r="H40" s="161"/>
    </row>
    <row r="41" spans="1:28" x14ac:dyDescent="0.35">
      <c r="D41" s="161"/>
      <c r="E41" s="161"/>
      <c r="F41" s="161"/>
      <c r="G41" s="161"/>
      <c r="H41" s="161"/>
    </row>
    <row r="42" spans="1:28" x14ac:dyDescent="0.35">
      <c r="D42" s="161"/>
      <c r="E42" s="161"/>
      <c r="F42" s="161"/>
      <c r="G42" s="161"/>
      <c r="H42" s="161"/>
    </row>
    <row r="49" spans="1:13" x14ac:dyDescent="0.35">
      <c r="A49" s="126"/>
      <c r="C49" s="126"/>
      <c r="D49" s="126"/>
      <c r="E49"/>
      <c r="F49" s="126"/>
      <c r="G49" s="163"/>
      <c r="H49" s="163"/>
      <c r="I49" s="163"/>
      <c r="J49"/>
      <c r="K49" s="164"/>
      <c r="L49" s="140"/>
      <c r="M49" s="163"/>
    </row>
    <row r="50" spans="1:13" x14ac:dyDescent="0.35">
      <c r="A50" s="127"/>
      <c r="B50" s="163"/>
      <c r="C50" s="163"/>
      <c r="D50" s="163"/>
      <c r="E50"/>
      <c r="F50" s="163"/>
      <c r="G50" s="163"/>
      <c r="H50" s="163"/>
      <c r="I50" s="163"/>
      <c r="J50"/>
      <c r="K50" s="164"/>
      <c r="L50" s="140"/>
      <c r="M50" s="163"/>
    </row>
    <row r="51" spans="1:13" x14ac:dyDescent="0.35">
      <c r="A51" s="127"/>
      <c r="B51" s="163"/>
      <c r="C51" s="163"/>
      <c r="D51" s="163"/>
      <c r="E51"/>
      <c r="F51" s="163"/>
      <c r="G51" s="163"/>
      <c r="H51" s="163"/>
      <c r="I51" s="163"/>
      <c r="J51"/>
      <c r="K51" s="164"/>
      <c r="L51" s="140"/>
      <c r="M51" s="163"/>
    </row>
    <row r="52" spans="1:13" x14ac:dyDescent="0.35">
      <c r="A52" s="127"/>
      <c r="B52" s="163"/>
      <c r="C52" s="163"/>
      <c r="D52" s="163"/>
      <c r="E52"/>
      <c r="F52" s="163"/>
      <c r="G52" s="163"/>
      <c r="H52" s="163"/>
      <c r="I52" s="163"/>
      <c r="J52"/>
      <c r="K52" s="164"/>
      <c r="L52" s="140"/>
      <c r="M52" s="163"/>
    </row>
    <row r="53" spans="1:13" x14ac:dyDescent="0.35">
      <c r="A53" s="127"/>
      <c r="B53" s="163"/>
      <c r="C53" s="163"/>
      <c r="D53" s="163"/>
      <c r="E53"/>
      <c r="F53" s="163"/>
      <c r="G53" s="163"/>
      <c r="H53" s="163"/>
      <c r="I53" s="163"/>
      <c r="J53"/>
      <c r="K53" s="164"/>
      <c r="L53" s="140"/>
      <c r="M53" s="165"/>
    </row>
    <row r="54" spans="1:13" x14ac:dyDescent="0.35">
      <c r="A54" s="127"/>
      <c r="B54" s="163"/>
      <c r="C54" s="163"/>
      <c r="D54" s="163"/>
      <c r="E54"/>
      <c r="F54" s="163"/>
      <c r="G54" s="163"/>
      <c r="H54" s="163"/>
      <c r="I54" s="163"/>
      <c r="J54"/>
      <c r="K54" s="164"/>
      <c r="L54" s="140"/>
      <c r="M54" s="165"/>
    </row>
    <row r="55" spans="1:13" x14ac:dyDescent="0.35">
      <c r="A55" s="127"/>
      <c r="B55" s="163"/>
      <c r="C55" s="163"/>
      <c r="D55" s="163"/>
      <c r="E55"/>
      <c r="F55" s="163"/>
      <c r="G55" s="163"/>
      <c r="H55" s="163"/>
      <c r="I55" s="163"/>
      <c r="J55"/>
      <c r="K55" s="164"/>
      <c r="L55" s="140"/>
      <c r="M55" s="165"/>
    </row>
    <row r="56" spans="1:13" x14ac:dyDescent="0.35">
      <c r="A56" s="127"/>
      <c r="B56" s="163"/>
      <c r="C56" s="163"/>
      <c r="D56" s="163"/>
      <c r="E56"/>
      <c r="F56" s="163"/>
      <c r="G56" s="163"/>
      <c r="H56" s="163"/>
      <c r="I56" s="163"/>
      <c r="J56"/>
      <c r="K56" s="164"/>
      <c r="L56" s="140"/>
      <c r="M56" s="165"/>
    </row>
    <row r="57" spans="1:13" x14ac:dyDescent="0.35">
      <c r="A57" s="127"/>
      <c r="B57" s="163"/>
      <c r="C57" s="163"/>
      <c r="D57" s="163"/>
      <c r="E57"/>
      <c r="F57" s="163"/>
      <c r="G57" s="163"/>
      <c r="H57" s="163"/>
      <c r="I57" s="163"/>
      <c r="J57"/>
      <c r="K57" s="164"/>
      <c r="L57" s="140"/>
      <c r="M57" s="165"/>
    </row>
    <row r="58" spans="1:13" x14ac:dyDescent="0.35">
      <c r="A58" s="127"/>
      <c r="B58" s="163"/>
      <c r="C58" s="163"/>
      <c r="D58" s="163"/>
      <c r="E58"/>
      <c r="F58" s="163"/>
      <c r="G58" s="163"/>
      <c r="H58" s="163"/>
      <c r="I58" s="163"/>
      <c r="J58"/>
      <c r="K58" s="164"/>
      <c r="L58" s="140"/>
      <c r="M58" s="165"/>
    </row>
    <row r="59" spans="1:13" x14ac:dyDescent="0.35">
      <c r="A59" s="127"/>
      <c r="B59" s="163"/>
      <c r="C59" s="163"/>
      <c r="D59" s="163"/>
      <c r="E59"/>
      <c r="F59" s="163"/>
      <c r="G59" s="163"/>
      <c r="H59" s="163"/>
      <c r="I59" s="163"/>
      <c r="J59"/>
      <c r="K59" s="164"/>
      <c r="L59" s="140"/>
      <c r="M59" s="165"/>
    </row>
    <row r="60" spans="1:13" x14ac:dyDescent="0.35">
      <c r="A60" s="127"/>
      <c r="B60" s="163"/>
      <c r="C60" s="163"/>
      <c r="D60" s="163"/>
      <c r="E60"/>
      <c r="F60" s="163"/>
      <c r="G60" s="163"/>
      <c r="H60" s="163"/>
      <c r="I60" s="163"/>
      <c r="J60"/>
      <c r="K60" s="164"/>
      <c r="L60" s="140"/>
      <c r="M60" s="165"/>
    </row>
  </sheetData>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sheetPr>
  <dimension ref="A1:AF89"/>
  <sheetViews>
    <sheetView tabSelected="1" workbookViewId="0">
      <selection activeCell="B1" sqref="B1"/>
    </sheetView>
  </sheetViews>
  <sheetFormatPr defaultRowHeight="14.5" x14ac:dyDescent="0.35"/>
  <cols>
    <col min="1" max="1" width="17.7265625" style="21" bestFit="1" customWidth="1"/>
    <col min="2" max="2" width="12.08984375" style="21" bestFit="1" customWidth="1"/>
    <col min="3" max="3" width="19.1796875" style="21" bestFit="1" customWidth="1"/>
    <col min="4" max="4" width="18.26953125" style="21" bestFit="1" customWidth="1"/>
    <col min="5" max="5" width="12.54296875" style="21" bestFit="1" customWidth="1"/>
    <col min="6" max="6" width="17.36328125" style="21" bestFit="1" customWidth="1"/>
    <col min="7" max="7" width="14.7265625" style="21" customWidth="1"/>
    <col min="8" max="8" width="12.54296875" style="21" bestFit="1" customWidth="1"/>
    <col min="9" max="9" width="11.7265625" style="21" bestFit="1" customWidth="1"/>
    <col min="10" max="10" width="14.453125" style="21" bestFit="1" customWidth="1"/>
    <col min="11" max="11" width="9.1796875" style="21" bestFit="1" customWidth="1"/>
    <col min="12" max="12" width="13.90625" style="21" bestFit="1" customWidth="1"/>
    <col min="13" max="13" width="15.1796875" style="21" bestFit="1" customWidth="1"/>
    <col min="14" max="14" width="18.453125" style="21" bestFit="1" customWidth="1"/>
    <col min="15" max="15" width="8.36328125" style="21" bestFit="1" customWidth="1"/>
    <col min="16" max="16" width="18.36328125" style="21" bestFit="1" customWidth="1"/>
    <col min="17" max="17" width="9.26953125" style="21" bestFit="1" customWidth="1"/>
    <col min="18" max="18" width="8.26953125" style="21" bestFit="1" customWidth="1"/>
    <col min="19" max="19" width="13" style="21" bestFit="1" customWidth="1"/>
    <col min="20" max="20" width="9.26953125" style="21" bestFit="1" customWidth="1"/>
    <col min="21" max="21" width="15.08984375" style="21" bestFit="1" customWidth="1"/>
    <col min="22" max="22" width="13.26953125" style="21" bestFit="1" customWidth="1"/>
    <col min="23" max="23" width="19.1796875" style="21" bestFit="1" customWidth="1"/>
    <col min="24" max="24" width="13" style="21" bestFit="1" customWidth="1"/>
    <col min="25" max="25" width="12.7265625" style="21" bestFit="1" customWidth="1"/>
    <col min="26" max="26" width="19.90625" style="21" bestFit="1" customWidth="1"/>
    <col min="27" max="27" width="10.7265625" style="21" bestFit="1" customWidth="1"/>
    <col min="28" max="28" width="10.90625" style="21" bestFit="1" customWidth="1"/>
    <col min="29" max="29" width="13.26953125" style="21" bestFit="1" customWidth="1"/>
    <col min="30" max="30" width="13.7265625" style="21" bestFit="1" customWidth="1"/>
    <col min="31" max="16384" width="8.7265625" style="21"/>
  </cols>
  <sheetData>
    <row r="1" spans="1:16" x14ac:dyDescent="0.35">
      <c r="A1" s="200" t="s">
        <v>430</v>
      </c>
    </row>
    <row r="2" spans="1:16" x14ac:dyDescent="0.35">
      <c r="A2" s="200" t="s">
        <v>431</v>
      </c>
      <c r="B2" s="200" t="s">
        <v>319</v>
      </c>
      <c r="C2" s="200"/>
    </row>
    <row r="3" spans="1:16" x14ac:dyDescent="0.35">
      <c r="A3" s="126">
        <v>1</v>
      </c>
      <c r="B3" s="126">
        <v>1</v>
      </c>
    </row>
    <row r="6" spans="1:16" x14ac:dyDescent="0.35">
      <c r="A6" s="200" t="s">
        <v>432</v>
      </c>
      <c r="H6" s="200" t="s">
        <v>433</v>
      </c>
    </row>
    <row r="7" spans="1:16" x14ac:dyDescent="0.35">
      <c r="A7" s="200" t="s">
        <v>388</v>
      </c>
      <c r="B7" s="200" t="s">
        <v>217</v>
      </c>
      <c r="H7" s="200" t="s">
        <v>434</v>
      </c>
      <c r="I7" s="200" t="s">
        <v>431</v>
      </c>
      <c r="J7" s="200" t="s">
        <v>388</v>
      </c>
    </row>
    <row r="8" spans="1:16" x14ac:dyDescent="0.35">
      <c r="A8" s="223">
        <v>1</v>
      </c>
      <c r="B8" s="223">
        <v>1</v>
      </c>
      <c r="C8" s="126"/>
      <c r="H8" s="223">
        <v>1</v>
      </c>
      <c r="I8" s="223">
        <v>1</v>
      </c>
      <c r="J8" s="223">
        <v>1</v>
      </c>
    </row>
    <row r="9" spans="1:16" x14ac:dyDescent="0.35">
      <c r="A9" s="223">
        <v>2</v>
      </c>
      <c r="B9" s="126">
        <v>2</v>
      </c>
      <c r="C9" s="126"/>
      <c r="H9" s="126">
        <v>2</v>
      </c>
      <c r="I9" s="126">
        <v>1</v>
      </c>
      <c r="J9" s="126">
        <v>2</v>
      </c>
    </row>
    <row r="12" spans="1:16" x14ac:dyDescent="0.35">
      <c r="A12" s="201" t="s">
        <v>387</v>
      </c>
      <c r="B12" s="201"/>
      <c r="C12" s="201"/>
      <c r="D12" s="201"/>
      <c r="E12" s="201"/>
      <c r="F12" s="201"/>
      <c r="G12" s="201"/>
      <c r="H12" s="201"/>
      <c r="I12" s="201"/>
      <c r="J12" s="201"/>
      <c r="K12" s="201"/>
      <c r="L12" s="201"/>
      <c r="M12" s="201"/>
      <c r="N12" s="201"/>
      <c r="O12" s="201"/>
      <c r="P12" s="201"/>
    </row>
    <row r="13" spans="1:16" s="126" customFormat="1" x14ac:dyDescent="0.35">
      <c r="A13" s="109" t="s">
        <v>388</v>
      </c>
      <c r="B13" s="110" t="s">
        <v>389</v>
      </c>
      <c r="C13" s="110" t="s">
        <v>81</v>
      </c>
      <c r="D13" s="172" t="s">
        <v>268</v>
      </c>
      <c r="E13" s="172" t="s">
        <v>269</v>
      </c>
      <c r="F13" s="173" t="s">
        <v>270</v>
      </c>
      <c r="G13" s="220" t="s">
        <v>390</v>
      </c>
    </row>
    <row r="14" spans="1:16" x14ac:dyDescent="0.35">
      <c r="A14" s="127">
        <v>1</v>
      </c>
      <c r="B14" s="21">
        <v>1</v>
      </c>
      <c r="C14" s="21">
        <v>448</v>
      </c>
      <c r="D14" s="203">
        <v>1</v>
      </c>
      <c r="E14" s="204">
        <v>10000</v>
      </c>
      <c r="F14" s="205">
        <v>0</v>
      </c>
      <c r="G14" s="206" t="s">
        <v>391</v>
      </c>
    </row>
    <row r="15" spans="1:16" x14ac:dyDescent="0.35">
      <c r="A15" s="127">
        <v>2</v>
      </c>
      <c r="B15" s="21">
        <v>2</v>
      </c>
      <c r="C15" s="21">
        <v>448</v>
      </c>
      <c r="D15" s="203">
        <v>1</v>
      </c>
      <c r="E15" s="204">
        <v>10000</v>
      </c>
      <c r="F15" s="205">
        <v>0</v>
      </c>
      <c r="G15" s="206" t="s">
        <v>391</v>
      </c>
    </row>
    <row r="16" spans="1:16" x14ac:dyDescent="0.35">
      <c r="A16" s="23"/>
      <c r="J16" s="24"/>
      <c r="K16" s="24"/>
      <c r="L16" s="24"/>
      <c r="M16" s="207"/>
    </row>
    <row r="17" spans="1:21" x14ac:dyDescent="0.35">
      <c r="A17" s="23"/>
      <c r="J17" s="24"/>
      <c r="K17" s="24"/>
      <c r="L17" s="24"/>
      <c r="M17" s="207"/>
    </row>
    <row r="18" spans="1:21" hidden="1" x14ac:dyDescent="0.35">
      <c r="A18" s="201" t="s">
        <v>392</v>
      </c>
      <c r="B18" s="201"/>
      <c r="C18" s="201"/>
      <c r="D18" s="201"/>
      <c r="E18" s="201"/>
      <c r="F18" s="201"/>
      <c r="G18" s="201"/>
      <c r="H18" s="201"/>
      <c r="I18" s="201"/>
      <c r="J18" s="201"/>
      <c r="K18" s="201"/>
      <c r="L18" s="201"/>
      <c r="M18" s="201"/>
      <c r="N18" s="201"/>
      <c r="O18" s="201"/>
      <c r="P18" s="201"/>
    </row>
    <row r="19" spans="1:21" hidden="1" x14ac:dyDescent="0.35">
      <c r="A19" s="202" t="s">
        <v>388</v>
      </c>
      <c r="B19" s="201" t="s">
        <v>389</v>
      </c>
      <c r="C19" s="201" t="s">
        <v>81</v>
      </c>
      <c r="D19" s="201" t="s">
        <v>393</v>
      </c>
      <c r="E19" s="201" t="s">
        <v>394</v>
      </c>
      <c r="F19" s="200" t="s">
        <v>395</v>
      </c>
      <c r="G19" s="201" t="s">
        <v>396</v>
      </c>
      <c r="H19" s="201" t="s">
        <v>397</v>
      </c>
      <c r="I19" s="201" t="s">
        <v>398</v>
      </c>
      <c r="J19" s="208" t="s">
        <v>399</v>
      </c>
      <c r="K19" s="209" t="s">
        <v>400</v>
      </c>
      <c r="L19" s="209" t="s">
        <v>401</v>
      </c>
      <c r="M19" s="210" t="s">
        <v>0</v>
      </c>
      <c r="N19" s="201"/>
      <c r="O19" s="201"/>
      <c r="P19" s="201"/>
    </row>
    <row r="20" spans="1:21" hidden="1" x14ac:dyDescent="0.35">
      <c r="A20" s="23"/>
      <c r="J20" s="24"/>
      <c r="K20" s="24"/>
      <c r="L20" s="24"/>
      <c r="M20" s="24"/>
      <c r="N20" s="201"/>
      <c r="O20" s="201"/>
      <c r="P20" s="201"/>
    </row>
    <row r="21" spans="1:21" hidden="1" x14ac:dyDescent="0.35">
      <c r="N21" s="201"/>
      <c r="O21" s="201"/>
      <c r="P21" s="201"/>
    </row>
    <row r="22" spans="1:21" hidden="1" x14ac:dyDescent="0.35">
      <c r="A22" s="201" t="s">
        <v>402</v>
      </c>
      <c r="Q22" s="201"/>
      <c r="R22" s="201"/>
      <c r="S22" s="201"/>
    </row>
    <row r="23" spans="1:21" hidden="1" x14ac:dyDescent="0.35">
      <c r="A23" s="202" t="s">
        <v>403</v>
      </c>
      <c r="B23" s="211" t="s">
        <v>388</v>
      </c>
      <c r="C23" s="211" t="s">
        <v>404</v>
      </c>
      <c r="D23" s="201" t="s">
        <v>405</v>
      </c>
      <c r="F23" s="212"/>
      <c r="G23" s="209"/>
      <c r="H23" s="209"/>
      <c r="I23" s="209"/>
      <c r="J23" s="209"/>
      <c r="K23" s="209"/>
      <c r="L23" s="209"/>
      <c r="M23" s="209"/>
      <c r="N23" s="24"/>
      <c r="Q23" s="201"/>
      <c r="R23" s="201"/>
      <c r="S23" s="201"/>
      <c r="T23" s="201"/>
      <c r="U23" s="201"/>
    </row>
    <row r="24" spans="1:21" hidden="1" x14ac:dyDescent="0.35"/>
    <row r="25" spans="1:21" hidden="1" x14ac:dyDescent="0.35"/>
    <row r="26" spans="1:21" hidden="1" x14ac:dyDescent="0.35">
      <c r="A26" s="201" t="s">
        <v>406</v>
      </c>
      <c r="P26" s="201" t="s">
        <v>407</v>
      </c>
      <c r="Q26" s="201"/>
      <c r="R26" s="201"/>
    </row>
    <row r="27" spans="1:21" hidden="1" x14ac:dyDescent="0.35">
      <c r="A27" s="202" t="s">
        <v>408</v>
      </c>
      <c r="B27" s="211" t="s">
        <v>403</v>
      </c>
      <c r="C27" s="201" t="s">
        <v>81</v>
      </c>
      <c r="D27" s="201" t="s">
        <v>393</v>
      </c>
      <c r="E27" s="201" t="s">
        <v>394</v>
      </c>
      <c r="F27" s="200" t="s">
        <v>395</v>
      </c>
      <c r="G27" s="201" t="s">
        <v>396</v>
      </c>
      <c r="H27" s="201" t="s">
        <v>397</v>
      </c>
      <c r="I27" s="201" t="s">
        <v>398</v>
      </c>
      <c r="J27" s="208" t="s">
        <v>399</v>
      </c>
      <c r="K27" s="209" t="s">
        <v>400</v>
      </c>
      <c r="L27" s="209" t="s">
        <v>401</v>
      </c>
      <c r="M27" s="210" t="s">
        <v>0</v>
      </c>
      <c r="N27" s="201"/>
      <c r="O27" s="211"/>
      <c r="P27" s="201" t="s">
        <v>389</v>
      </c>
      <c r="Q27" s="201" t="s">
        <v>409</v>
      </c>
      <c r="R27" s="201" t="s">
        <v>403</v>
      </c>
      <c r="S27" s="201" t="s">
        <v>410</v>
      </c>
    </row>
    <row r="28" spans="1:21" hidden="1" x14ac:dyDescent="0.35"/>
    <row r="29" spans="1:21" hidden="1" x14ac:dyDescent="0.35"/>
    <row r="30" spans="1:21" x14ac:dyDescent="0.35">
      <c r="A30" s="201" t="s">
        <v>411</v>
      </c>
      <c r="Q30" s="213"/>
      <c r="R30" s="213"/>
      <c r="S30" s="213"/>
      <c r="U30" s="213"/>
    </row>
    <row r="31" spans="1:21" x14ac:dyDescent="0.35">
      <c r="A31" s="109" t="s">
        <v>388</v>
      </c>
      <c r="B31" s="110" t="s">
        <v>409</v>
      </c>
      <c r="C31" s="110" t="s">
        <v>412</v>
      </c>
      <c r="D31" s="110" t="s">
        <v>209</v>
      </c>
      <c r="E31" s="110" t="s">
        <v>86</v>
      </c>
      <c r="F31" s="110" t="s">
        <v>87</v>
      </c>
      <c r="G31" s="110" t="s">
        <v>88</v>
      </c>
      <c r="H31" s="110" t="s">
        <v>89</v>
      </c>
      <c r="I31" s="110" t="s">
        <v>90</v>
      </c>
      <c r="J31" s="110" t="s">
        <v>91</v>
      </c>
      <c r="L31" s="201"/>
      <c r="M31" s="201"/>
      <c r="N31" s="201"/>
      <c r="O31" s="201"/>
      <c r="Q31" s="23"/>
      <c r="R31" s="23"/>
      <c r="S31" s="23"/>
      <c r="T31" s="23"/>
      <c r="U31" s="23"/>
    </row>
    <row r="32" spans="1:21" x14ac:dyDescent="0.35">
      <c r="A32" s="126">
        <v>1</v>
      </c>
      <c r="B32" s="21">
        <v>1</v>
      </c>
      <c r="C32" s="21">
        <f>SUM(C14:C14)</f>
        <v>448</v>
      </c>
      <c r="D32" s="21" t="s">
        <v>92</v>
      </c>
      <c r="E32" s="21" t="s">
        <v>93</v>
      </c>
      <c r="G32" s="214">
        <v>1000</v>
      </c>
      <c r="H32" s="214">
        <v>0</v>
      </c>
      <c r="I32" s="214">
        <v>500</v>
      </c>
      <c r="J32" s="214">
        <v>500</v>
      </c>
      <c r="Q32" s="215"/>
      <c r="R32" s="215"/>
      <c r="S32" s="215"/>
      <c r="T32" s="215"/>
      <c r="U32" s="215"/>
    </row>
    <row r="33" spans="1:21" x14ac:dyDescent="0.35">
      <c r="A33" s="126">
        <v>1</v>
      </c>
      <c r="B33" s="21">
        <v>2</v>
      </c>
      <c r="C33" s="21">
        <f>$C$14</f>
        <v>448</v>
      </c>
      <c r="D33" s="21" t="s">
        <v>92</v>
      </c>
      <c r="E33" s="21" t="s">
        <v>93</v>
      </c>
      <c r="G33" s="214">
        <v>1000</v>
      </c>
      <c r="H33" s="214">
        <v>0</v>
      </c>
      <c r="I33" s="214">
        <v>500</v>
      </c>
      <c r="J33" s="214">
        <v>500</v>
      </c>
      <c r="Q33" s="215"/>
      <c r="R33" s="215"/>
      <c r="S33" s="215"/>
      <c r="T33" s="215"/>
      <c r="U33" s="215"/>
    </row>
    <row r="34" spans="1:21" x14ac:dyDescent="0.35">
      <c r="A34" s="126">
        <v>2</v>
      </c>
      <c r="B34" s="21">
        <v>3</v>
      </c>
      <c r="C34" s="21">
        <f>$C$15</f>
        <v>448</v>
      </c>
      <c r="D34" s="21" t="s">
        <v>92</v>
      </c>
      <c r="E34" s="21" t="s">
        <v>93</v>
      </c>
      <c r="G34" s="214">
        <v>1000</v>
      </c>
      <c r="H34" s="214">
        <v>0</v>
      </c>
      <c r="I34" s="214">
        <v>500</v>
      </c>
      <c r="J34" s="214">
        <v>500</v>
      </c>
      <c r="Q34" s="215"/>
      <c r="R34" s="215"/>
      <c r="S34" s="215"/>
      <c r="T34" s="215"/>
      <c r="U34" s="215"/>
    </row>
    <row r="35" spans="1:21" x14ac:dyDescent="0.35">
      <c r="A35" s="126">
        <v>2</v>
      </c>
      <c r="B35" s="21">
        <v>4</v>
      </c>
      <c r="C35" s="21">
        <f>$C$15</f>
        <v>448</v>
      </c>
      <c r="D35" s="21" t="s">
        <v>92</v>
      </c>
      <c r="E35" s="21" t="s">
        <v>93</v>
      </c>
      <c r="G35" s="214">
        <v>1000</v>
      </c>
      <c r="H35" s="214">
        <v>0</v>
      </c>
      <c r="I35" s="214">
        <v>500</v>
      </c>
      <c r="J35" s="214">
        <v>500</v>
      </c>
      <c r="Q35" s="215"/>
      <c r="R35" s="215"/>
      <c r="S35" s="215"/>
      <c r="T35" s="215"/>
      <c r="U35" s="215"/>
    </row>
    <row r="36" spans="1:21" x14ac:dyDescent="0.35">
      <c r="I36" s="214"/>
      <c r="K36" s="214"/>
      <c r="Q36" s="23"/>
      <c r="R36" s="23"/>
      <c r="S36" s="23"/>
      <c r="T36" s="23"/>
      <c r="U36" s="23"/>
    </row>
    <row r="37" spans="1:21" x14ac:dyDescent="0.35">
      <c r="I37" s="214"/>
      <c r="K37" s="214"/>
      <c r="Q37" s="215"/>
      <c r="R37" s="215"/>
      <c r="S37" s="215"/>
      <c r="T37" s="215"/>
      <c r="U37" s="215"/>
    </row>
    <row r="38" spans="1:21" s="201" customFormat="1" x14ac:dyDescent="0.35">
      <c r="A38" s="201" t="s">
        <v>413</v>
      </c>
      <c r="B38" s="21"/>
      <c r="C38" s="21"/>
      <c r="D38" s="21"/>
      <c r="E38" s="21"/>
      <c r="F38" s="21"/>
      <c r="G38" s="21"/>
      <c r="H38" s="21"/>
      <c r="I38" s="21"/>
      <c r="J38" s="21"/>
      <c r="K38" s="21"/>
      <c r="L38" s="21"/>
      <c r="M38" s="21"/>
      <c r="N38" s="21"/>
      <c r="O38" s="21"/>
      <c r="Q38" s="215"/>
      <c r="R38" s="215"/>
      <c r="S38" s="215"/>
      <c r="T38" s="215"/>
      <c r="U38" s="215"/>
    </row>
    <row r="39" spans="1:21" s="126" customFormat="1" x14ac:dyDescent="0.35">
      <c r="A39" s="109" t="s">
        <v>388</v>
      </c>
      <c r="B39" s="114" t="s">
        <v>409</v>
      </c>
      <c r="C39" s="110" t="s">
        <v>81</v>
      </c>
      <c r="D39" s="110" t="s">
        <v>393</v>
      </c>
      <c r="E39" s="110" t="s">
        <v>394</v>
      </c>
      <c r="F39" s="110" t="s">
        <v>395</v>
      </c>
      <c r="G39" s="110" t="s">
        <v>396</v>
      </c>
      <c r="H39" s="110" t="s">
        <v>397</v>
      </c>
      <c r="I39" s="110" t="s">
        <v>398</v>
      </c>
      <c r="J39" s="112" t="s">
        <v>85</v>
      </c>
      <c r="K39" s="111" t="s">
        <v>399</v>
      </c>
      <c r="L39" s="112" t="s">
        <v>401</v>
      </c>
      <c r="M39" s="112" t="s">
        <v>400</v>
      </c>
      <c r="N39" s="113" t="s">
        <v>0</v>
      </c>
      <c r="O39" s="114"/>
      <c r="Q39" s="219"/>
      <c r="R39" s="219"/>
      <c r="S39" s="219"/>
      <c r="T39" s="219"/>
      <c r="U39" s="219"/>
    </row>
    <row r="40" spans="1:21" s="25" customFormat="1" x14ac:dyDescent="0.35">
      <c r="A40" s="222">
        <v>1</v>
      </c>
      <c r="B40" s="215">
        <v>1</v>
      </c>
      <c r="C40" s="215">
        <f>$C$14</f>
        <v>448</v>
      </c>
      <c r="D40" s="215">
        <v>0</v>
      </c>
      <c r="E40" s="215">
        <v>0</v>
      </c>
      <c r="F40" s="215">
        <v>0</v>
      </c>
      <c r="G40" s="215">
        <v>0</v>
      </c>
      <c r="H40" s="215">
        <v>0</v>
      </c>
      <c r="I40" s="215">
        <v>0</v>
      </c>
      <c r="J40" s="215">
        <v>0</v>
      </c>
      <c r="K40" s="216">
        <v>0</v>
      </c>
      <c r="L40" s="217">
        <v>0</v>
      </c>
      <c r="M40" s="217">
        <v>6</v>
      </c>
      <c r="N40" s="218">
        <v>100</v>
      </c>
      <c r="O40" s="215"/>
      <c r="Q40" s="215"/>
      <c r="R40" s="215"/>
      <c r="S40" s="215"/>
      <c r="T40" s="215"/>
      <c r="U40" s="215"/>
    </row>
    <row r="41" spans="1:21" x14ac:dyDescent="0.35">
      <c r="A41" s="222">
        <v>1</v>
      </c>
      <c r="B41" s="215">
        <v>2</v>
      </c>
      <c r="C41" s="215">
        <f t="shared" ref="C41:C43" si="0">$C$14</f>
        <v>448</v>
      </c>
      <c r="D41" s="215">
        <v>0</v>
      </c>
      <c r="E41" s="215">
        <v>0</v>
      </c>
      <c r="F41" s="215">
        <v>0</v>
      </c>
      <c r="G41" s="215">
        <v>0</v>
      </c>
      <c r="H41" s="215">
        <v>0</v>
      </c>
      <c r="I41" s="215">
        <v>0</v>
      </c>
      <c r="J41" s="215">
        <v>0</v>
      </c>
      <c r="K41" s="216">
        <v>0</v>
      </c>
      <c r="L41" s="217">
        <v>0</v>
      </c>
      <c r="M41" s="217">
        <v>6</v>
      </c>
      <c r="N41" s="218">
        <v>100</v>
      </c>
    </row>
    <row r="42" spans="1:21" x14ac:dyDescent="0.35">
      <c r="A42" s="222">
        <v>2</v>
      </c>
      <c r="B42" s="215">
        <v>3</v>
      </c>
      <c r="C42" s="215">
        <f t="shared" si="0"/>
        <v>448</v>
      </c>
      <c r="D42" s="215">
        <v>0</v>
      </c>
      <c r="E42" s="215">
        <v>0</v>
      </c>
      <c r="F42" s="215">
        <v>0</v>
      </c>
      <c r="G42" s="215">
        <v>0</v>
      </c>
      <c r="H42" s="215">
        <v>0</v>
      </c>
      <c r="I42" s="215">
        <v>0</v>
      </c>
      <c r="J42" s="215">
        <v>0</v>
      </c>
      <c r="K42" s="216">
        <v>0</v>
      </c>
      <c r="L42" s="217">
        <v>0</v>
      </c>
      <c r="M42" s="217">
        <v>6</v>
      </c>
      <c r="N42" s="218">
        <v>100</v>
      </c>
      <c r="Q42" s="215"/>
      <c r="R42" s="215"/>
      <c r="S42" s="215"/>
      <c r="T42" s="215"/>
      <c r="U42" s="215"/>
    </row>
    <row r="43" spans="1:21" x14ac:dyDescent="0.35">
      <c r="A43" s="222">
        <v>2</v>
      </c>
      <c r="B43" s="215">
        <v>4</v>
      </c>
      <c r="C43" s="215">
        <f t="shared" si="0"/>
        <v>448</v>
      </c>
      <c r="D43" s="215">
        <v>0</v>
      </c>
      <c r="E43" s="215">
        <v>0</v>
      </c>
      <c r="F43" s="215">
        <v>0</v>
      </c>
      <c r="G43" s="215">
        <v>0</v>
      </c>
      <c r="H43" s="215">
        <v>0</v>
      </c>
      <c r="I43" s="215">
        <v>0</v>
      </c>
      <c r="J43" s="215">
        <v>0</v>
      </c>
      <c r="K43" s="216">
        <v>0</v>
      </c>
      <c r="L43" s="217">
        <v>0</v>
      </c>
      <c r="M43" s="217">
        <v>6</v>
      </c>
      <c r="N43" s="218">
        <v>100</v>
      </c>
      <c r="Q43" s="215"/>
      <c r="R43" s="215"/>
      <c r="S43" s="215"/>
      <c r="T43" s="215"/>
      <c r="U43" s="215"/>
    </row>
    <row r="44" spans="1:21" x14ac:dyDescent="0.35">
      <c r="Q44" s="215"/>
      <c r="R44" s="215"/>
      <c r="S44" s="215"/>
      <c r="T44" s="215"/>
      <c r="U44" s="215"/>
    </row>
    <row r="45" spans="1:21" x14ac:dyDescent="0.35">
      <c r="Q45" s="215"/>
      <c r="R45" s="215"/>
      <c r="S45" s="215"/>
      <c r="T45" s="215"/>
      <c r="U45" s="215"/>
    </row>
    <row r="46" spans="1:21" x14ac:dyDescent="0.35">
      <c r="A46" s="200" t="s">
        <v>414</v>
      </c>
      <c r="B46" s="200"/>
      <c r="C46" s="200"/>
      <c r="D46" s="200"/>
    </row>
    <row r="47" spans="1:21" s="126" customFormat="1" x14ac:dyDescent="0.35">
      <c r="A47" s="108" t="s">
        <v>420</v>
      </c>
      <c r="B47" s="108" t="s">
        <v>421</v>
      </c>
      <c r="C47" s="108" t="s">
        <v>388</v>
      </c>
      <c r="D47" s="108" t="s">
        <v>372</v>
      </c>
      <c r="S47" s="221"/>
      <c r="U47" s="221"/>
    </row>
    <row r="48" spans="1:21" s="223" customFormat="1" x14ac:dyDescent="0.35">
      <c r="A48" s="223">
        <v>1</v>
      </c>
      <c r="B48" s="223">
        <v>2</v>
      </c>
      <c r="C48" s="223">
        <v>1</v>
      </c>
    </row>
    <row r="49" spans="1:26" s="223" customFormat="1" x14ac:dyDescent="0.35">
      <c r="A49" s="223">
        <v>2</v>
      </c>
      <c r="B49" s="223">
        <v>2</v>
      </c>
      <c r="C49" s="223">
        <v>2</v>
      </c>
    </row>
    <row r="50" spans="1:26" s="223" customFormat="1" x14ac:dyDescent="0.35">
      <c r="A50" s="223">
        <v>3</v>
      </c>
      <c r="B50" s="223">
        <v>3</v>
      </c>
      <c r="C50" s="223">
        <v>1</v>
      </c>
    </row>
    <row r="51" spans="1:26" s="223" customFormat="1" x14ac:dyDescent="0.35">
      <c r="A51" s="223">
        <v>4</v>
      </c>
      <c r="B51" s="223">
        <v>3</v>
      </c>
      <c r="C51" s="223">
        <v>2</v>
      </c>
    </row>
    <row r="52" spans="1:26" x14ac:dyDescent="0.35">
      <c r="A52" s="223"/>
      <c r="Z52" s="211"/>
    </row>
    <row r="53" spans="1:26" x14ac:dyDescent="0.35">
      <c r="A53" s="126"/>
    </row>
    <row r="54" spans="1:26" hidden="1" x14ac:dyDescent="0.35">
      <c r="A54" s="200" t="s">
        <v>416</v>
      </c>
      <c r="B54" s="200"/>
      <c r="C54" s="200"/>
      <c r="D54" s="200"/>
    </row>
    <row r="55" spans="1:26" s="126" customFormat="1" hidden="1" x14ac:dyDescent="0.35">
      <c r="A55" s="108" t="s">
        <v>423</v>
      </c>
      <c r="B55" s="108" t="s">
        <v>421</v>
      </c>
      <c r="C55" s="108" t="s">
        <v>389</v>
      </c>
      <c r="D55" s="108" t="s">
        <v>372</v>
      </c>
    </row>
    <row r="56" spans="1:26" hidden="1" x14ac:dyDescent="0.35">
      <c r="A56" s="126"/>
    </row>
    <row r="57" spans="1:26" hidden="1" x14ac:dyDescent="0.35">
      <c r="A57" s="126"/>
    </row>
    <row r="58" spans="1:26" x14ac:dyDescent="0.35">
      <c r="A58" s="200" t="s">
        <v>415</v>
      </c>
      <c r="B58" s="200"/>
      <c r="C58" s="200"/>
      <c r="D58" s="200"/>
      <c r="E58" s="200"/>
      <c r="F58" s="200"/>
    </row>
    <row r="59" spans="1:26" s="126" customFormat="1" x14ac:dyDescent="0.35">
      <c r="A59" s="108" t="s">
        <v>422</v>
      </c>
      <c r="B59" s="108" t="s">
        <v>421</v>
      </c>
      <c r="C59" s="108" t="s">
        <v>370</v>
      </c>
      <c r="D59" s="108" t="s">
        <v>409</v>
      </c>
      <c r="E59" s="108" t="s">
        <v>372</v>
      </c>
      <c r="F59" s="108" t="s">
        <v>210</v>
      </c>
    </row>
    <row r="60" spans="1:26" s="223" customFormat="1" x14ac:dyDescent="0.35">
      <c r="A60" s="223">
        <v>1</v>
      </c>
      <c r="B60" s="223">
        <v>1</v>
      </c>
      <c r="D60" s="223">
        <v>1</v>
      </c>
      <c r="F60" s="223">
        <v>1</v>
      </c>
    </row>
    <row r="61" spans="1:26" x14ac:dyDescent="0.35">
      <c r="A61" s="126"/>
    </row>
    <row r="62" spans="1:26" x14ac:dyDescent="0.35">
      <c r="A62" s="126"/>
    </row>
    <row r="63" spans="1:26" x14ac:dyDescent="0.35">
      <c r="A63" s="200" t="s">
        <v>417</v>
      </c>
      <c r="B63" s="200"/>
      <c r="C63" s="200"/>
      <c r="D63" s="200"/>
    </row>
    <row r="64" spans="1:26" s="126" customFormat="1" x14ac:dyDescent="0.35">
      <c r="A64" s="108" t="s">
        <v>424</v>
      </c>
      <c r="B64" s="108" t="s">
        <v>421</v>
      </c>
      <c r="C64" s="108" t="s">
        <v>186</v>
      </c>
      <c r="D64" s="108" t="s">
        <v>425</v>
      </c>
    </row>
    <row r="65" spans="1:32" s="126" customFormat="1" x14ac:dyDescent="0.35">
      <c r="A65" s="223">
        <v>1</v>
      </c>
      <c r="B65" s="223">
        <v>1</v>
      </c>
      <c r="C65" s="223">
        <v>0</v>
      </c>
      <c r="D65" s="223">
        <v>99</v>
      </c>
    </row>
    <row r="66" spans="1:32" s="126" customFormat="1" x14ac:dyDescent="0.35">
      <c r="A66" s="223">
        <v>2</v>
      </c>
      <c r="B66" s="223">
        <v>2</v>
      </c>
      <c r="C66" s="223">
        <v>0</v>
      </c>
      <c r="D66" s="223">
        <v>1</v>
      </c>
    </row>
    <row r="67" spans="1:32" s="126" customFormat="1" x14ac:dyDescent="0.35">
      <c r="A67" s="223">
        <v>3</v>
      </c>
      <c r="B67" s="223">
        <v>3</v>
      </c>
      <c r="C67" s="223">
        <v>1</v>
      </c>
      <c r="D67" s="223">
        <v>1</v>
      </c>
    </row>
    <row r="68" spans="1:32" s="126" customFormat="1" x14ac:dyDescent="0.35">
      <c r="A68" s="223">
        <v>4</v>
      </c>
      <c r="B68" s="223">
        <v>3</v>
      </c>
      <c r="C68" s="223">
        <v>0.5</v>
      </c>
      <c r="D68" s="223">
        <v>2</v>
      </c>
    </row>
    <row r="69" spans="1:32" s="126" customFormat="1" x14ac:dyDescent="0.35">
      <c r="A69" s="223">
        <v>5</v>
      </c>
      <c r="B69" s="223">
        <v>3</v>
      </c>
      <c r="C69" s="223">
        <v>0</v>
      </c>
      <c r="D69" s="223">
        <v>3</v>
      </c>
    </row>
    <row r="70" spans="1:32" x14ac:dyDescent="0.35">
      <c r="A70" s="126"/>
      <c r="B70" s="224"/>
      <c r="C70" s="224"/>
      <c r="D70" s="224"/>
    </row>
    <row r="71" spans="1:32" x14ac:dyDescent="0.35">
      <c r="A71" s="126"/>
    </row>
    <row r="72" spans="1:32" x14ac:dyDescent="0.35">
      <c r="A72" s="200" t="s">
        <v>418</v>
      </c>
      <c r="B72" s="200"/>
      <c r="C72" s="200"/>
      <c r="D72" s="200"/>
      <c r="E72" s="200"/>
      <c r="F72" s="200"/>
      <c r="G72" s="200"/>
      <c r="H72" s="200"/>
      <c r="I72" s="200"/>
      <c r="J72" s="200"/>
      <c r="K72" s="200"/>
      <c r="L72" s="200"/>
      <c r="M72" s="200"/>
      <c r="N72" s="200"/>
      <c r="O72" s="200"/>
      <c r="P72" s="200"/>
      <c r="Q72" s="200"/>
      <c r="R72" s="200"/>
      <c r="S72" s="200"/>
      <c r="T72" s="200"/>
      <c r="U72" s="200"/>
      <c r="V72" s="200"/>
      <c r="W72" s="200"/>
      <c r="X72" s="200"/>
      <c r="Y72" s="200"/>
      <c r="Z72" s="200"/>
      <c r="AA72" s="200"/>
      <c r="AB72" s="200"/>
      <c r="AC72" s="200"/>
      <c r="AD72" s="200"/>
    </row>
    <row r="73" spans="1:32" s="126" customFormat="1" x14ac:dyDescent="0.35">
      <c r="A73" s="108" t="s">
        <v>421</v>
      </c>
      <c r="B73" s="108" t="s">
        <v>175</v>
      </c>
      <c r="C73" s="108" t="s">
        <v>177</v>
      </c>
      <c r="D73" s="108" t="s">
        <v>176</v>
      </c>
      <c r="E73" s="108" t="s">
        <v>81</v>
      </c>
      <c r="F73" s="108" t="s">
        <v>180</v>
      </c>
      <c r="G73" s="108" t="s">
        <v>181</v>
      </c>
      <c r="H73" s="108" t="s">
        <v>372</v>
      </c>
      <c r="I73" s="108" t="s">
        <v>193</v>
      </c>
      <c r="J73" s="108" t="s">
        <v>376</v>
      </c>
      <c r="K73" s="108" t="s">
        <v>377</v>
      </c>
      <c r="L73" s="108" t="s">
        <v>378</v>
      </c>
      <c r="M73" s="108" t="s">
        <v>379</v>
      </c>
      <c r="N73" s="108" t="s">
        <v>380</v>
      </c>
      <c r="O73" s="108" t="s">
        <v>381</v>
      </c>
      <c r="P73" s="108" t="s">
        <v>382</v>
      </c>
      <c r="Q73" s="108" t="s">
        <v>383</v>
      </c>
      <c r="R73" s="108" t="s">
        <v>426</v>
      </c>
      <c r="S73" s="108" t="s">
        <v>183</v>
      </c>
      <c r="T73" s="108" t="s">
        <v>184</v>
      </c>
      <c r="U73" s="108" t="s">
        <v>185</v>
      </c>
      <c r="V73" s="108" t="s">
        <v>384</v>
      </c>
      <c r="W73" s="108" t="s">
        <v>186</v>
      </c>
      <c r="X73" s="108" t="s">
        <v>187</v>
      </c>
      <c r="Y73" s="108" t="s">
        <v>385</v>
      </c>
      <c r="Z73" s="108" t="s">
        <v>201</v>
      </c>
      <c r="AA73" s="108" t="s">
        <v>188</v>
      </c>
      <c r="AB73" s="108" t="s">
        <v>386</v>
      </c>
      <c r="AC73" s="108" t="s">
        <v>202</v>
      </c>
      <c r="AD73" s="108"/>
    </row>
    <row r="74" spans="1:32" s="126" customFormat="1" x14ac:dyDescent="0.35">
      <c r="A74" s="223">
        <v>1</v>
      </c>
      <c r="B74" s="126">
        <v>1</v>
      </c>
      <c r="C74" s="126" t="s">
        <v>205</v>
      </c>
      <c r="D74" s="126">
        <v>1</v>
      </c>
      <c r="E74" s="223">
        <f>$C$14</f>
        <v>448</v>
      </c>
      <c r="F74" s="139">
        <v>43101</v>
      </c>
      <c r="G74" s="139">
        <v>43465</v>
      </c>
      <c r="H74" s="223">
        <v>0.5</v>
      </c>
      <c r="I74" s="127">
        <v>100</v>
      </c>
      <c r="J74" s="127">
        <v>10</v>
      </c>
      <c r="K74" s="126">
        <v>0</v>
      </c>
      <c r="L74" s="126">
        <v>0</v>
      </c>
      <c r="M74" s="126">
        <v>0</v>
      </c>
      <c r="N74" s="126">
        <v>0</v>
      </c>
      <c r="O74" s="126">
        <v>0</v>
      </c>
      <c r="P74" s="126">
        <v>0</v>
      </c>
      <c r="Q74" s="126">
        <v>365</v>
      </c>
      <c r="R74" s="126" t="s">
        <v>189</v>
      </c>
      <c r="S74" s="126">
        <v>1</v>
      </c>
      <c r="T74" s="126" t="s">
        <v>190</v>
      </c>
      <c r="U74" s="127" t="s">
        <v>191</v>
      </c>
      <c r="V74" s="127">
        <v>99</v>
      </c>
      <c r="W74" s="85">
        <v>0</v>
      </c>
      <c r="X74" s="126">
        <v>6</v>
      </c>
      <c r="Y74" s="223">
        <v>1</v>
      </c>
      <c r="Z74" s="223">
        <v>0</v>
      </c>
      <c r="AA74" s="223">
        <v>1</v>
      </c>
      <c r="AB74" s="223">
        <v>1</v>
      </c>
      <c r="AC74" s="223">
        <v>0</v>
      </c>
      <c r="AD74" s="108"/>
    </row>
    <row r="75" spans="1:32" s="126" customFormat="1" x14ac:dyDescent="0.35">
      <c r="A75" s="223">
        <v>2</v>
      </c>
      <c r="B75" s="126">
        <v>2</v>
      </c>
      <c r="C75" s="126" t="s">
        <v>206</v>
      </c>
      <c r="D75" s="126">
        <v>1</v>
      </c>
      <c r="E75" s="223">
        <f>$C$14</f>
        <v>448</v>
      </c>
      <c r="F75" s="139">
        <v>43101</v>
      </c>
      <c r="G75" s="139">
        <v>43465</v>
      </c>
      <c r="H75" s="223">
        <v>1</v>
      </c>
      <c r="I75" s="127">
        <v>0</v>
      </c>
      <c r="J75" s="127">
        <v>0</v>
      </c>
      <c r="K75" s="126">
        <v>100</v>
      </c>
      <c r="L75" s="126">
        <v>0</v>
      </c>
      <c r="M75" s="126">
        <v>0</v>
      </c>
      <c r="N75" s="126">
        <v>0</v>
      </c>
      <c r="O75" s="126">
        <v>0</v>
      </c>
      <c r="P75" s="126">
        <v>0</v>
      </c>
      <c r="Q75" s="126">
        <v>365</v>
      </c>
      <c r="R75" s="126" t="s">
        <v>189</v>
      </c>
      <c r="S75" s="126">
        <v>2</v>
      </c>
      <c r="T75" s="127" t="s">
        <v>204</v>
      </c>
      <c r="U75" s="127" t="s">
        <v>191</v>
      </c>
      <c r="V75" s="127">
        <v>1</v>
      </c>
      <c r="W75" s="85">
        <v>0</v>
      </c>
      <c r="X75" s="126">
        <v>40</v>
      </c>
      <c r="Y75" s="223">
        <v>1</v>
      </c>
      <c r="Z75" s="223">
        <v>0</v>
      </c>
      <c r="AA75" s="223">
        <v>1</v>
      </c>
      <c r="AB75" s="223">
        <v>0.05</v>
      </c>
      <c r="AC75" s="223">
        <v>0</v>
      </c>
      <c r="AD75" s="108"/>
    </row>
    <row r="76" spans="1:32" s="126" customFormat="1" x14ac:dyDescent="0.35">
      <c r="A76" s="223">
        <v>3</v>
      </c>
      <c r="B76" s="126">
        <v>3</v>
      </c>
      <c r="C76" s="126" t="s">
        <v>207</v>
      </c>
      <c r="D76" s="126">
        <v>2</v>
      </c>
      <c r="E76" s="223">
        <f>$C$14</f>
        <v>448</v>
      </c>
      <c r="F76" s="139">
        <v>43101</v>
      </c>
      <c r="G76" s="139">
        <v>43465</v>
      </c>
      <c r="H76" s="223">
        <v>0.5</v>
      </c>
      <c r="I76" s="127">
        <v>0</v>
      </c>
      <c r="J76" s="127">
        <v>0</v>
      </c>
      <c r="K76" s="126">
        <v>100</v>
      </c>
      <c r="L76" s="126">
        <v>100</v>
      </c>
      <c r="M76" s="126">
        <v>0</v>
      </c>
      <c r="N76" s="126">
        <v>0</v>
      </c>
      <c r="O76" s="126">
        <v>0</v>
      </c>
      <c r="P76" s="126">
        <v>0</v>
      </c>
      <c r="Q76" s="126">
        <v>365</v>
      </c>
      <c r="R76" s="126" t="s">
        <v>189</v>
      </c>
      <c r="S76" s="126">
        <v>2</v>
      </c>
      <c r="T76" s="127" t="s">
        <v>204</v>
      </c>
      <c r="U76" s="127" t="s">
        <v>191</v>
      </c>
      <c r="V76" s="127">
        <v>3</v>
      </c>
      <c r="W76" s="85" t="s">
        <v>429</v>
      </c>
      <c r="X76" s="126">
        <v>35</v>
      </c>
      <c r="Y76" s="223">
        <v>1</v>
      </c>
      <c r="Z76" s="223">
        <v>0</v>
      </c>
      <c r="AA76" s="223">
        <v>1</v>
      </c>
      <c r="AB76" s="223">
        <v>0.04</v>
      </c>
      <c r="AC76" s="223">
        <v>0</v>
      </c>
      <c r="AD76" s="108"/>
    </row>
    <row r="77" spans="1:32" x14ac:dyDescent="0.35">
      <c r="A77" s="126"/>
    </row>
    <row r="78" spans="1:32" x14ac:dyDescent="0.35">
      <c r="A78" s="126"/>
    </row>
    <row r="79" spans="1:32" x14ac:dyDescent="0.35">
      <c r="A79" s="200" t="s">
        <v>419</v>
      </c>
      <c r="B79" s="200"/>
      <c r="C79" s="200"/>
      <c r="D79" s="200"/>
      <c r="E79" s="200"/>
      <c r="F79" s="200"/>
      <c r="G79" s="200"/>
      <c r="H79" s="200"/>
      <c r="I79" s="200"/>
      <c r="J79" s="200"/>
      <c r="K79" s="200"/>
      <c r="L79" s="200"/>
      <c r="M79" s="200"/>
      <c r="N79" s="200"/>
      <c r="O79" s="200"/>
    </row>
    <row r="80" spans="1:32" s="126" customFormat="1" ht="14" customHeight="1" x14ac:dyDescent="0.35">
      <c r="A80" s="108" t="s">
        <v>427</v>
      </c>
      <c r="B80" s="108" t="s">
        <v>421</v>
      </c>
      <c r="C80" s="108" t="s">
        <v>175</v>
      </c>
      <c r="D80" s="108" t="s">
        <v>319</v>
      </c>
      <c r="E80" s="108" t="s">
        <v>217</v>
      </c>
      <c r="F80" s="108" t="s">
        <v>218</v>
      </c>
      <c r="G80" s="108" t="s">
        <v>370</v>
      </c>
      <c r="H80" s="108" t="s">
        <v>320</v>
      </c>
      <c r="I80" s="108" t="s">
        <v>178</v>
      </c>
      <c r="J80" s="108" t="s">
        <v>179</v>
      </c>
      <c r="K80" s="108" t="s">
        <v>208</v>
      </c>
      <c r="L80" s="108" t="s">
        <v>209</v>
      </c>
      <c r="M80" s="108" t="s">
        <v>371</v>
      </c>
      <c r="N80" s="108" t="s">
        <v>372</v>
      </c>
      <c r="O80" s="108" t="s">
        <v>210</v>
      </c>
      <c r="Q80" s="21"/>
      <c r="R80" s="21"/>
      <c r="S80" s="21"/>
      <c r="T80" s="21"/>
      <c r="U80" s="21"/>
      <c r="V80" s="21"/>
      <c r="W80" s="21"/>
      <c r="X80" s="21"/>
      <c r="Y80" s="21"/>
      <c r="Z80" s="21"/>
      <c r="AA80" s="21"/>
      <c r="AB80" s="21"/>
      <c r="AC80" s="21"/>
      <c r="AD80" s="21"/>
      <c r="AE80" s="21"/>
      <c r="AF80" s="21"/>
    </row>
    <row r="81" spans="1:15" x14ac:dyDescent="0.35">
      <c r="A81" s="126">
        <v>1</v>
      </c>
      <c r="B81" s="126">
        <v>1</v>
      </c>
      <c r="C81" s="126">
        <v>1</v>
      </c>
      <c r="D81" s="126">
        <v>1</v>
      </c>
      <c r="E81" s="126">
        <v>1</v>
      </c>
      <c r="F81" s="126"/>
      <c r="G81" s="127"/>
      <c r="H81" s="126">
        <v>1</v>
      </c>
      <c r="I81" s="163"/>
      <c r="J81" s="163"/>
      <c r="K81" s="163"/>
      <c r="L81"/>
      <c r="M81" s="164"/>
      <c r="N81" s="140"/>
      <c r="O81" s="163" t="s">
        <v>373</v>
      </c>
    </row>
    <row r="82" spans="1:15" x14ac:dyDescent="0.35">
      <c r="A82" s="126">
        <v>2</v>
      </c>
      <c r="B82" s="126">
        <v>2</v>
      </c>
      <c r="C82" s="126">
        <v>2</v>
      </c>
      <c r="D82" s="126">
        <v>1</v>
      </c>
      <c r="E82" s="126"/>
      <c r="F82" s="126"/>
      <c r="G82"/>
      <c r="H82" s="126"/>
      <c r="I82" s="163"/>
      <c r="J82" s="163"/>
      <c r="K82" s="163"/>
      <c r="L82"/>
      <c r="M82" s="164"/>
      <c r="N82" s="140"/>
      <c r="O82" s="165" t="s">
        <v>374</v>
      </c>
    </row>
    <row r="83" spans="1:15" x14ac:dyDescent="0.35">
      <c r="A83" s="126">
        <v>3</v>
      </c>
      <c r="B83" s="126">
        <v>3</v>
      </c>
      <c r="C83" s="126">
        <v>3</v>
      </c>
      <c r="D83" s="126">
        <v>1</v>
      </c>
      <c r="E83" s="126"/>
      <c r="F83" s="126"/>
      <c r="G83"/>
      <c r="H83" s="126"/>
      <c r="I83" s="163"/>
      <c r="J83" s="163"/>
      <c r="K83" s="163"/>
      <c r="L83"/>
      <c r="M83" s="164"/>
      <c r="N83" s="140"/>
      <c r="O83" s="165" t="s">
        <v>374</v>
      </c>
    </row>
    <row r="86" spans="1:15" x14ac:dyDescent="0.35">
      <c r="A86" s="108"/>
      <c r="B86" s="108"/>
      <c r="C86" s="108"/>
      <c r="D86" s="141"/>
      <c r="E86" s="141"/>
      <c r="F86" s="141"/>
      <c r="G86" s="141"/>
      <c r="H86" s="141"/>
      <c r="I86" s="141"/>
      <c r="J86" s="141"/>
      <c r="K86" s="142"/>
      <c r="L86" s="142"/>
      <c r="M86" s="142"/>
      <c r="N86" s="142"/>
      <c r="O86" s="142"/>
    </row>
    <row r="87" spans="1:15" x14ac:dyDescent="0.35">
      <c r="D87" s="126"/>
      <c r="E87" s="139"/>
      <c r="F87" s="139"/>
      <c r="G87" s="140"/>
      <c r="H87" s="127"/>
      <c r="I87" s="127"/>
    </row>
    <row r="88" spans="1:15" x14ac:dyDescent="0.35">
      <c r="D88" s="126"/>
      <c r="E88" s="139"/>
      <c r="F88" s="139"/>
      <c r="G88" s="140"/>
      <c r="H88" s="127"/>
      <c r="I88" s="127"/>
    </row>
    <row r="89" spans="1:15" x14ac:dyDescent="0.35">
      <c r="D89" s="126"/>
      <c r="E89" s="139"/>
      <c r="F89" s="139"/>
      <c r="G89" s="140"/>
      <c r="H89" s="127"/>
      <c r="I89" s="127"/>
    </row>
  </sheetData>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L48"/>
  <sheetViews>
    <sheetView showGridLines="0" zoomScale="85" zoomScaleNormal="85" workbookViewId="0">
      <selection activeCell="E34" sqref="E34"/>
    </sheetView>
  </sheetViews>
  <sheetFormatPr defaultRowHeight="14.5" x14ac:dyDescent="0.35"/>
  <cols>
    <col min="1" max="1" width="26.90625" bestFit="1" customWidth="1"/>
    <col min="2" max="2" width="30.54296875" bestFit="1" customWidth="1"/>
    <col min="3" max="3" width="14.90625" customWidth="1"/>
    <col min="4" max="4" width="15.54296875" bestFit="1" customWidth="1"/>
    <col min="5" max="5" width="18.08984375" bestFit="1" customWidth="1"/>
    <col min="6" max="6" width="13.54296875" bestFit="1" customWidth="1"/>
    <col min="7" max="7" width="18" bestFit="1" customWidth="1"/>
    <col min="8" max="8" width="8.08984375" bestFit="1" customWidth="1"/>
    <col min="9" max="9" width="20.453125" bestFit="1" customWidth="1"/>
    <col min="10" max="10" width="20.81640625" bestFit="1" customWidth="1"/>
    <col min="11" max="11" width="20.54296875" bestFit="1" customWidth="1"/>
    <col min="12" max="12" width="25.08984375" bestFit="1" customWidth="1"/>
    <col min="13" max="13" width="19.08984375" bestFit="1" customWidth="1"/>
    <col min="14" max="14" width="27.453125" bestFit="1" customWidth="1"/>
    <col min="15" max="15" width="14.453125" customWidth="1"/>
    <col min="16" max="16" width="12.36328125" customWidth="1"/>
    <col min="17" max="17" width="11" customWidth="1"/>
  </cols>
  <sheetData>
    <row r="1" spans="1:10" x14ac:dyDescent="0.35">
      <c r="A1" s="14" t="s">
        <v>115</v>
      </c>
    </row>
    <row r="2" spans="1:10" x14ac:dyDescent="0.35">
      <c r="G2" s="72" t="s">
        <v>145</v>
      </c>
      <c r="H2" s="71"/>
      <c r="I2" s="71"/>
      <c r="J2" s="71"/>
    </row>
    <row r="3" spans="1:10" x14ac:dyDescent="0.35">
      <c r="A3" s="53" t="s">
        <v>116</v>
      </c>
    </row>
    <row r="4" spans="1:10" x14ac:dyDescent="0.35">
      <c r="A4" s="54" t="s">
        <v>55</v>
      </c>
      <c r="B4" s="54" t="s">
        <v>117</v>
      </c>
      <c r="C4" s="54" t="s">
        <v>56</v>
      </c>
      <c r="D4" s="54" t="s">
        <v>57</v>
      </c>
      <c r="E4" s="54" t="s">
        <v>118</v>
      </c>
    </row>
    <row r="5" spans="1:10" x14ac:dyDescent="0.35">
      <c r="A5" s="55" t="s">
        <v>119</v>
      </c>
      <c r="B5" s="55" t="s">
        <v>120</v>
      </c>
      <c r="C5" s="55">
        <v>1</v>
      </c>
      <c r="D5" s="55">
        <v>1</v>
      </c>
      <c r="E5" s="55">
        <v>1</v>
      </c>
    </row>
    <row r="6" spans="1:10" x14ac:dyDescent="0.35">
      <c r="A6" s="56"/>
      <c r="B6" s="56"/>
    </row>
    <row r="7" spans="1:10" x14ac:dyDescent="0.35">
      <c r="A7" s="57" t="s">
        <v>121</v>
      </c>
      <c r="B7" s="20"/>
    </row>
    <row r="8" spans="1:10" x14ac:dyDescent="0.35">
      <c r="A8" s="58" t="s">
        <v>122</v>
      </c>
      <c r="B8" s="59" t="s">
        <v>123</v>
      </c>
    </row>
    <row r="9" spans="1:10" x14ac:dyDescent="0.35">
      <c r="A9" s="60" t="s">
        <v>124</v>
      </c>
      <c r="B9" s="61">
        <v>1</v>
      </c>
    </row>
    <row r="10" spans="1:10" x14ac:dyDescent="0.35">
      <c r="A10" s="60" t="s">
        <v>125</v>
      </c>
      <c r="B10" s="61">
        <v>1</v>
      </c>
    </row>
    <row r="11" spans="1:10" x14ac:dyDescent="0.35">
      <c r="A11" s="60" t="s">
        <v>1</v>
      </c>
      <c r="B11" s="62">
        <v>50000</v>
      </c>
    </row>
    <row r="12" spans="1:10" x14ac:dyDescent="0.35">
      <c r="A12" s="60" t="s">
        <v>0</v>
      </c>
      <c r="B12" s="62">
        <v>900000</v>
      </c>
    </row>
    <row r="14" spans="1:10" x14ac:dyDescent="0.35">
      <c r="A14" s="14"/>
    </row>
    <row r="15" spans="1:10" x14ac:dyDescent="0.35">
      <c r="A15" s="14" t="s">
        <v>126</v>
      </c>
    </row>
    <row r="16" spans="1:10" x14ac:dyDescent="0.35">
      <c r="A16" s="63" t="s">
        <v>127</v>
      </c>
    </row>
    <row r="17" spans="1:12" x14ac:dyDescent="0.35">
      <c r="A17" s="53" t="s">
        <v>128</v>
      </c>
      <c r="B17" s="53"/>
      <c r="C17" s="53"/>
      <c r="D17" s="53"/>
      <c r="E17" s="53" t="s">
        <v>129</v>
      </c>
      <c r="K17" t="s">
        <v>130</v>
      </c>
    </row>
    <row r="18" spans="1:12" x14ac:dyDescent="0.35">
      <c r="A18" s="64" t="s">
        <v>53</v>
      </c>
      <c r="B18" s="64" t="s">
        <v>131</v>
      </c>
      <c r="C18" s="65"/>
      <c r="D18" s="53"/>
      <c r="E18" s="54" t="s">
        <v>58</v>
      </c>
      <c r="F18" s="66" t="s">
        <v>59</v>
      </c>
      <c r="G18" s="66" t="s">
        <v>60</v>
      </c>
      <c r="H18" s="66" t="s">
        <v>61</v>
      </c>
      <c r="I18" s="66" t="s">
        <v>62</v>
      </c>
      <c r="K18" s="66" t="s">
        <v>59</v>
      </c>
      <c r="L18" s="66" t="s">
        <v>63</v>
      </c>
    </row>
    <row r="19" spans="1:12" x14ac:dyDescent="0.35">
      <c r="A19" s="67">
        <v>1</v>
      </c>
      <c r="B19" s="67" t="s">
        <v>132</v>
      </c>
      <c r="C19" s="68"/>
      <c r="E19" s="55">
        <v>1</v>
      </c>
      <c r="F19" s="55">
        <v>1</v>
      </c>
      <c r="G19" s="55">
        <v>1</v>
      </c>
      <c r="H19" s="55">
        <v>1</v>
      </c>
      <c r="I19" s="55">
        <v>1</v>
      </c>
      <c r="K19" s="55">
        <v>1</v>
      </c>
      <c r="L19" s="55">
        <v>1000000</v>
      </c>
    </row>
    <row r="20" spans="1:12" x14ac:dyDescent="0.35">
      <c r="A20" s="67">
        <v>2</v>
      </c>
      <c r="B20" s="67" t="s">
        <v>133</v>
      </c>
      <c r="C20" s="68"/>
      <c r="E20" s="55">
        <v>2</v>
      </c>
      <c r="F20" s="55">
        <v>1</v>
      </c>
      <c r="G20" s="55">
        <v>1</v>
      </c>
      <c r="H20" s="55">
        <v>2</v>
      </c>
      <c r="I20" s="55">
        <v>1</v>
      </c>
      <c r="K20" s="55">
        <v>2</v>
      </c>
      <c r="L20" s="55">
        <v>100000</v>
      </c>
    </row>
    <row r="21" spans="1:12" x14ac:dyDescent="0.35">
      <c r="A21" s="67">
        <v>3</v>
      </c>
      <c r="B21" s="67" t="s">
        <v>134</v>
      </c>
      <c r="C21" s="68"/>
      <c r="E21" s="55">
        <v>3</v>
      </c>
      <c r="F21" s="55">
        <v>1</v>
      </c>
      <c r="G21" s="55">
        <v>1</v>
      </c>
      <c r="H21" s="55">
        <v>3</v>
      </c>
      <c r="I21" s="55">
        <v>1</v>
      </c>
      <c r="K21" s="55">
        <v>3</v>
      </c>
      <c r="L21" s="55">
        <v>50000</v>
      </c>
    </row>
    <row r="22" spans="1:12" x14ac:dyDescent="0.35">
      <c r="A22" s="67">
        <v>4</v>
      </c>
      <c r="B22" s="67" t="s">
        <v>135</v>
      </c>
      <c r="C22" s="68"/>
      <c r="E22" s="55">
        <v>4</v>
      </c>
      <c r="F22" s="55">
        <v>1</v>
      </c>
      <c r="G22" s="55">
        <v>1</v>
      </c>
      <c r="H22" s="55">
        <v>4</v>
      </c>
      <c r="I22" s="55">
        <v>1</v>
      </c>
      <c r="K22" s="55">
        <v>4</v>
      </c>
      <c r="L22" s="55">
        <v>20000</v>
      </c>
    </row>
    <row r="24" spans="1:12" x14ac:dyDescent="0.35">
      <c r="A24" s="63" t="s">
        <v>136</v>
      </c>
    </row>
    <row r="25" spans="1:12" x14ac:dyDescent="0.35">
      <c r="A25" s="53" t="s">
        <v>137</v>
      </c>
    </row>
    <row r="26" spans="1:12" x14ac:dyDescent="0.35">
      <c r="A26" s="54" t="s">
        <v>138</v>
      </c>
      <c r="B26" s="54" t="s">
        <v>139</v>
      </c>
      <c r="C26" s="64" t="s">
        <v>140</v>
      </c>
      <c r="D26" s="69"/>
      <c r="E26" s="70"/>
      <c r="F26" s="70"/>
      <c r="G26" s="68"/>
    </row>
    <row r="27" spans="1:12" x14ac:dyDescent="0.35">
      <c r="A27" s="55">
        <v>1</v>
      </c>
      <c r="B27" s="55">
        <v>1</v>
      </c>
      <c r="C27" s="67" t="s">
        <v>141</v>
      </c>
      <c r="D27" s="70"/>
      <c r="E27" s="70"/>
      <c r="F27" s="70"/>
      <c r="G27" s="68"/>
    </row>
    <row r="29" spans="1:12" x14ac:dyDescent="0.35">
      <c r="A29" s="53" t="s">
        <v>142</v>
      </c>
    </row>
    <row r="30" spans="1:12" x14ac:dyDescent="0.35">
      <c r="A30" s="54" t="s">
        <v>64</v>
      </c>
      <c r="B30" s="54" t="s">
        <v>65</v>
      </c>
      <c r="C30" s="54" t="s">
        <v>66</v>
      </c>
    </row>
    <row r="31" spans="1:12" x14ac:dyDescent="0.35">
      <c r="A31" s="55">
        <v>1</v>
      </c>
      <c r="B31" s="55">
        <v>1</v>
      </c>
      <c r="C31" s="55">
        <v>1</v>
      </c>
    </row>
    <row r="32" spans="1:12" x14ac:dyDescent="0.35">
      <c r="A32" s="55">
        <v>2</v>
      </c>
      <c r="B32" s="55">
        <v>1</v>
      </c>
      <c r="C32" s="55">
        <v>2</v>
      </c>
    </row>
    <row r="33" spans="1:12" x14ac:dyDescent="0.35">
      <c r="A33" s="55">
        <v>3</v>
      </c>
      <c r="B33" s="55">
        <v>1</v>
      </c>
      <c r="C33" s="55">
        <v>3</v>
      </c>
    </row>
    <row r="34" spans="1:12" x14ac:dyDescent="0.35">
      <c r="A34" s="55">
        <v>4</v>
      </c>
      <c r="B34" s="55">
        <v>1</v>
      </c>
      <c r="C34" s="55">
        <v>4</v>
      </c>
    </row>
    <row r="36" spans="1:12" x14ac:dyDescent="0.35">
      <c r="A36" s="53" t="s">
        <v>143</v>
      </c>
    </row>
    <row r="37" spans="1:12" x14ac:dyDescent="0.35">
      <c r="A37" s="54" t="s">
        <v>67</v>
      </c>
      <c r="B37" s="54" t="s">
        <v>65</v>
      </c>
      <c r="C37" s="54" t="s">
        <v>68</v>
      </c>
      <c r="D37" s="54" t="s">
        <v>69</v>
      </c>
    </row>
    <row r="38" spans="1:12" x14ac:dyDescent="0.35">
      <c r="A38" s="55">
        <v>1</v>
      </c>
      <c r="B38" s="55">
        <v>1</v>
      </c>
      <c r="C38" s="55">
        <v>1</v>
      </c>
      <c r="D38" s="55">
        <v>1</v>
      </c>
    </row>
    <row r="39" spans="1:12" x14ac:dyDescent="0.35">
      <c r="A39" s="55">
        <v>1</v>
      </c>
      <c r="B39" s="55">
        <v>1</v>
      </c>
      <c r="C39" s="55">
        <v>2</v>
      </c>
      <c r="D39" s="55">
        <v>2</v>
      </c>
    </row>
    <row r="40" spans="1:12" x14ac:dyDescent="0.35">
      <c r="A40" s="55">
        <v>1</v>
      </c>
      <c r="B40" s="55">
        <v>1</v>
      </c>
      <c r="C40" s="55">
        <v>3</v>
      </c>
      <c r="D40" s="55">
        <v>3</v>
      </c>
    </row>
    <row r="41" spans="1:12" x14ac:dyDescent="0.35">
      <c r="A41" s="55">
        <v>1</v>
      </c>
      <c r="B41" s="55">
        <v>1</v>
      </c>
      <c r="C41" s="55">
        <v>4</v>
      </c>
      <c r="D41" s="55">
        <v>4</v>
      </c>
    </row>
    <row r="43" spans="1:12" x14ac:dyDescent="0.35">
      <c r="A43" s="53" t="s">
        <v>144</v>
      </c>
    </row>
    <row r="44" spans="1:12" x14ac:dyDescent="0.35">
      <c r="A44" s="54" t="s">
        <v>69</v>
      </c>
      <c r="B44" s="54" t="s">
        <v>70</v>
      </c>
      <c r="C44" s="54" t="s">
        <v>71</v>
      </c>
      <c r="D44" s="54" t="s">
        <v>72</v>
      </c>
      <c r="E44" s="54" t="s">
        <v>73</v>
      </c>
      <c r="F44" s="54" t="s">
        <v>74</v>
      </c>
      <c r="G44" s="55" t="s">
        <v>75</v>
      </c>
      <c r="H44" s="55" t="s">
        <v>76</v>
      </c>
      <c r="I44" s="55" t="s">
        <v>77</v>
      </c>
      <c r="J44" s="55" t="s">
        <v>78</v>
      </c>
      <c r="K44" s="55" t="s">
        <v>79</v>
      </c>
      <c r="L44" s="55" t="s">
        <v>80</v>
      </c>
    </row>
    <row r="45" spans="1:12" x14ac:dyDescent="0.35">
      <c r="A45" s="55">
        <v>1</v>
      </c>
      <c r="B45" s="55">
        <v>1</v>
      </c>
      <c r="C45" s="55">
        <v>0</v>
      </c>
      <c r="D45" s="55">
        <v>2</v>
      </c>
      <c r="E45" s="55">
        <v>50000</v>
      </c>
      <c r="F45" s="55">
        <v>900000</v>
      </c>
      <c r="G45" s="55">
        <v>0</v>
      </c>
      <c r="H45" s="55">
        <v>0</v>
      </c>
      <c r="I45" s="55">
        <v>0</v>
      </c>
      <c r="J45" s="55">
        <v>0</v>
      </c>
      <c r="K45" s="55">
        <v>0</v>
      </c>
      <c r="L45" s="55">
        <v>0</v>
      </c>
    </row>
    <row r="46" spans="1:12" x14ac:dyDescent="0.35">
      <c r="A46" s="55">
        <v>2</v>
      </c>
      <c r="B46" s="55">
        <v>1</v>
      </c>
      <c r="C46" s="55">
        <v>0</v>
      </c>
      <c r="D46" s="55">
        <v>2</v>
      </c>
      <c r="E46" s="55">
        <v>5000</v>
      </c>
      <c r="F46" s="55">
        <v>90000</v>
      </c>
      <c r="G46" s="55">
        <v>0</v>
      </c>
      <c r="H46" s="55">
        <v>0</v>
      </c>
      <c r="I46" s="55">
        <v>0</v>
      </c>
      <c r="J46" s="55">
        <v>0</v>
      </c>
      <c r="K46" s="55">
        <v>0</v>
      </c>
      <c r="L46" s="55">
        <v>0</v>
      </c>
    </row>
    <row r="47" spans="1:12" x14ac:dyDescent="0.35">
      <c r="A47" s="55">
        <v>3</v>
      </c>
      <c r="B47" s="55">
        <v>1</v>
      </c>
      <c r="C47" s="55">
        <v>0</v>
      </c>
      <c r="D47" s="55">
        <v>2</v>
      </c>
      <c r="E47" s="55">
        <v>2500</v>
      </c>
      <c r="F47" s="55">
        <v>45000</v>
      </c>
      <c r="G47" s="55">
        <v>0</v>
      </c>
      <c r="H47" s="55">
        <v>0</v>
      </c>
      <c r="I47" s="55">
        <v>0</v>
      </c>
      <c r="J47" s="55">
        <v>0</v>
      </c>
      <c r="K47" s="55">
        <v>0</v>
      </c>
      <c r="L47" s="55">
        <v>0</v>
      </c>
    </row>
    <row r="48" spans="1:12" x14ac:dyDescent="0.35">
      <c r="A48" s="55">
        <v>4</v>
      </c>
      <c r="B48" s="55">
        <v>1</v>
      </c>
      <c r="C48" s="55">
        <v>0</v>
      </c>
      <c r="D48" s="55">
        <v>2</v>
      </c>
      <c r="E48" s="55">
        <v>0</v>
      </c>
      <c r="F48" s="55">
        <v>18000</v>
      </c>
      <c r="G48" s="55">
        <v>0</v>
      </c>
      <c r="H48" s="55">
        <v>0</v>
      </c>
      <c r="I48" s="55">
        <v>0</v>
      </c>
      <c r="J48" s="55">
        <v>0</v>
      </c>
      <c r="K48" s="55">
        <v>0</v>
      </c>
      <c r="L48" s="55">
        <v>0</v>
      </c>
    </row>
  </sheetData>
  <printOptions horizontalCentered="1"/>
  <pageMargins left="0.70866141732283472" right="0.70866141732283472" top="0.74803149606299213" bottom="0.74803149606299213" header="0.31496062992125984" footer="0.31496062992125984"/>
  <pageSetup paperSize="9" scale="53"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4" zoomScaleNormal="84" workbookViewId="0">
      <selection activeCell="B32" sqref="B32"/>
    </sheetView>
  </sheetViews>
  <sheetFormatPr defaultColWidth="9.1796875" defaultRowHeight="14.5" x14ac:dyDescent="0.35"/>
  <cols>
    <col min="1" max="1" width="41.453125" style="3" customWidth="1"/>
    <col min="2" max="2" width="51.453125" style="3" customWidth="1"/>
    <col min="3" max="3" width="56.1796875" style="3" customWidth="1"/>
    <col min="4" max="16384" width="9.1796875" style="3"/>
  </cols>
  <sheetData>
    <row r="1" spans="1:3" x14ac:dyDescent="0.35">
      <c r="A1" s="8" t="s">
        <v>26</v>
      </c>
      <c r="B1" s="8" t="s">
        <v>37</v>
      </c>
      <c r="C1" s="8" t="s">
        <v>14</v>
      </c>
    </row>
    <row r="2" spans="1:3" ht="29" x14ac:dyDescent="0.35">
      <c r="A2" s="9" t="s">
        <v>12</v>
      </c>
      <c r="B2" s="10" t="s">
        <v>22</v>
      </c>
      <c r="C2" s="10" t="s">
        <v>23</v>
      </c>
    </row>
    <row r="3" spans="1:3" ht="58" x14ac:dyDescent="0.35">
      <c r="A3" s="9" t="s">
        <v>34</v>
      </c>
      <c r="B3" s="10" t="s">
        <v>35</v>
      </c>
      <c r="C3" s="10" t="s">
        <v>24</v>
      </c>
    </row>
    <row r="4" spans="1:3" ht="29" x14ac:dyDescent="0.35">
      <c r="A4" s="9" t="s">
        <v>0</v>
      </c>
      <c r="B4" s="10" t="s">
        <v>33</v>
      </c>
      <c r="C4" s="10" t="s">
        <v>36</v>
      </c>
    </row>
    <row r="5" spans="1:3" ht="58" x14ac:dyDescent="0.35">
      <c r="A5" s="9" t="s">
        <v>28</v>
      </c>
      <c r="B5" s="10" t="s">
        <v>31</v>
      </c>
      <c r="C5" s="10"/>
    </row>
    <row r="6" spans="1:3" x14ac:dyDescent="0.35">
      <c r="A6" s="9" t="s">
        <v>1</v>
      </c>
      <c r="B6" s="10" t="s">
        <v>32</v>
      </c>
      <c r="C6" s="10"/>
    </row>
    <row r="7" spans="1:3" ht="58" x14ac:dyDescent="0.35">
      <c r="A7" s="9" t="s">
        <v>29</v>
      </c>
      <c r="B7" s="10" t="s">
        <v>30</v>
      </c>
      <c r="C7" s="10"/>
    </row>
    <row r="8" spans="1:3" x14ac:dyDescent="0.35">
      <c r="A8" s="9" t="s">
        <v>20</v>
      </c>
      <c r="B8" s="10" t="s">
        <v>21</v>
      </c>
      <c r="C8" s="10"/>
    </row>
    <row r="9" spans="1:3" x14ac:dyDescent="0.35">
      <c r="A9" s="15"/>
      <c r="B9" s="16"/>
      <c r="C9" s="16"/>
    </row>
    <row r="10" spans="1:3" x14ac:dyDescent="0.35">
      <c r="A10" s="15"/>
      <c r="B10" s="16"/>
      <c r="C10" s="16"/>
    </row>
    <row r="11" spans="1:3" x14ac:dyDescent="0.35">
      <c r="A11" s="14"/>
      <c r="B11" s="17"/>
    </row>
    <row r="12" spans="1:3" x14ac:dyDescent="0.35">
      <c r="A12" s="14"/>
      <c r="B12" s="17"/>
    </row>
    <row r="13" spans="1:3" x14ac:dyDescent="0.35">
      <c r="A13" s="14"/>
      <c r="B13" s="17"/>
    </row>
    <row r="14" spans="1:3" x14ac:dyDescent="0.35">
      <c r="A14" s="14"/>
      <c r="B14" s="17"/>
    </row>
    <row r="15" spans="1:3" x14ac:dyDescent="0.35">
      <c r="A15" s="14"/>
      <c r="B15"/>
    </row>
    <row r="16" spans="1:3" x14ac:dyDescent="0.35">
      <c r="A16" s="14"/>
      <c r="B16"/>
    </row>
    <row r="17" spans="1:2" x14ac:dyDescent="0.35">
      <c r="A17" s="14"/>
      <c r="B17"/>
    </row>
    <row r="18" spans="1:2" x14ac:dyDescent="0.35">
      <c r="A18" s="14"/>
      <c r="B18"/>
    </row>
    <row r="19" spans="1:2" x14ac:dyDescent="0.35">
      <c r="A19" s="14"/>
      <c r="B19"/>
    </row>
    <row r="20" spans="1:2" x14ac:dyDescent="0.35">
      <c r="A20" s="14"/>
      <c r="B20"/>
    </row>
    <row r="21" spans="1:2" x14ac:dyDescent="0.35">
      <c r="A21" s="14"/>
      <c r="B21"/>
    </row>
    <row r="22" spans="1:2" x14ac:dyDescent="0.35">
      <c r="A22" s="14"/>
      <c r="B22"/>
    </row>
    <row r="23" spans="1:2" x14ac:dyDescent="0.35">
      <c r="A23" s="14"/>
      <c r="B23"/>
    </row>
    <row r="24" spans="1:2" x14ac:dyDescent="0.35">
      <c r="A24" s="14"/>
      <c r="B24"/>
    </row>
    <row r="25" spans="1:2" x14ac:dyDescent="0.35">
      <c r="A25" s="14"/>
      <c r="B25"/>
    </row>
    <row r="26" spans="1:2" x14ac:dyDescent="0.35">
      <c r="A26" s="14"/>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Example</vt:lpstr>
      <vt:lpstr>OED Import Files</vt:lpstr>
      <vt:lpstr>ModEx DB</vt:lpstr>
      <vt:lpstr>Oasis Implementation</vt:lpstr>
      <vt:lpstr>Glossary</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Aiste Kalinauskaite</cp:lastModifiedBy>
  <cp:lastPrinted>2013-02-27T22:10:58Z</cp:lastPrinted>
  <dcterms:created xsi:type="dcterms:W3CDTF">2012-12-12T13:18:42Z</dcterms:created>
  <dcterms:modified xsi:type="dcterms:W3CDTF">2018-06-25T10:31:55Z</dcterms:modified>
</cp:coreProperties>
</file>