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oh\Joh\07 Dev\FM\"/>
    </mc:Choice>
  </mc:AlternateContent>
  <xr:revisionPtr revIDLastSave="0" documentId="10_ncr:8100000_{7FDCE1F5-EA91-41DA-97C5-A3281848A352}" xr6:coauthVersionLast="33" xr6:coauthVersionMax="33" xr10:uidLastSave="{00000000-0000-0000-0000-000000000000}"/>
  <bookViews>
    <workbookView xWindow="0" yWindow="0" windowWidth="30720" windowHeight="9072" xr2:uid="{00000000-000D-0000-FFFF-FFFF00000000}"/>
  </bookViews>
  <sheets>
    <sheet name="Information" sheetId="18" r:id="rId1"/>
    <sheet name="Calculations" sheetId="15" r:id="rId2"/>
    <sheet name="OED examples list" sheetId="17" r:id="rId3"/>
  </sheets>
  <calcPr calcId="162913"/>
</workbook>
</file>

<file path=xl/calcChain.xml><?xml version="1.0" encoding="utf-8"?>
<calcChain xmlns="http://schemas.openxmlformats.org/spreadsheetml/2006/main">
  <c r="O147" i="15" l="1"/>
  <c r="O149" i="15"/>
  <c r="O151" i="15" s="1"/>
  <c r="O154" i="15" s="1"/>
  <c r="N140" i="15"/>
  <c r="M140" i="15"/>
  <c r="L140" i="15"/>
  <c r="K140" i="15"/>
  <c r="J140" i="15"/>
  <c r="I140" i="15"/>
  <c r="H140" i="15"/>
  <c r="G140" i="15"/>
  <c r="F140" i="15"/>
  <c r="E140" i="15"/>
  <c r="D140" i="15"/>
  <c r="C140" i="15"/>
  <c r="O140" i="15"/>
  <c r="N139" i="15"/>
  <c r="M139" i="15"/>
  <c r="L139" i="15"/>
  <c r="K139" i="15"/>
  <c r="J139" i="15"/>
  <c r="I139" i="15"/>
  <c r="H139" i="15"/>
  <c r="G139" i="15"/>
  <c r="F139" i="15"/>
  <c r="E139" i="15"/>
  <c r="D139" i="15"/>
  <c r="C139" i="15"/>
  <c r="O131" i="15"/>
  <c r="O24" i="15" l="1"/>
  <c r="N31" i="15" l="1"/>
  <c r="M31" i="15"/>
  <c r="L31" i="15"/>
  <c r="K31" i="15"/>
  <c r="J31" i="15"/>
  <c r="I31" i="15"/>
  <c r="H31" i="15"/>
  <c r="G31" i="15"/>
  <c r="F31" i="15"/>
  <c r="L34" i="15" l="1"/>
  <c r="L35" i="15" s="1"/>
  <c r="M36" i="15" s="1"/>
  <c r="I34" i="15"/>
  <c r="I35" i="15" s="1"/>
  <c r="F34" i="15"/>
  <c r="F35" i="15" s="1"/>
  <c r="N36" i="15" l="1"/>
  <c r="L36" i="15"/>
  <c r="I45" i="15"/>
  <c r="I46" i="15" s="1"/>
  <c r="J36" i="15"/>
  <c r="I36" i="15"/>
  <c r="K36" i="15"/>
  <c r="G36" i="15"/>
  <c r="F36" i="15"/>
  <c r="H36" i="15"/>
  <c r="E31" i="15"/>
  <c r="D31" i="15"/>
  <c r="C31" i="15"/>
  <c r="C34" i="15" l="1"/>
  <c r="C35" i="15" s="1"/>
  <c r="O31" i="15"/>
  <c r="C36" i="15" l="1"/>
  <c r="C45" i="15"/>
  <c r="C46" i="15" s="1"/>
  <c r="D36" i="15"/>
  <c r="O35" i="15"/>
  <c r="E36" i="15"/>
  <c r="J50" i="15" l="1"/>
  <c r="I50" i="15"/>
  <c r="F50" i="15"/>
  <c r="E50" i="15"/>
  <c r="D50" i="15"/>
  <c r="C50" i="15"/>
  <c r="H50" i="15"/>
  <c r="H65" i="15" s="1"/>
  <c r="M50" i="15"/>
  <c r="G50" i="15"/>
  <c r="G65" i="15" s="1"/>
  <c r="N50" i="15"/>
  <c r="L50" i="15"/>
  <c r="K50" i="15"/>
  <c r="O47" i="15"/>
  <c r="O36" i="15"/>
  <c r="M65" i="15" l="1"/>
  <c r="M80" i="15"/>
  <c r="M95" i="15"/>
  <c r="M110" i="15"/>
  <c r="J65" i="15"/>
  <c r="J80" i="15"/>
  <c r="J110" i="15"/>
  <c r="J95" i="15"/>
  <c r="C110" i="15"/>
  <c r="C72" i="15"/>
  <c r="C74" i="15" s="1"/>
  <c r="C76" i="15" s="1"/>
  <c r="C79" i="15" s="1"/>
  <c r="C80" i="15" s="1"/>
  <c r="D95" i="15"/>
  <c r="C102" i="15"/>
  <c r="C104" i="15" s="1"/>
  <c r="C106" i="15" s="1"/>
  <c r="C109" i="15" s="1"/>
  <c r="D110" i="15" s="1"/>
  <c r="C87" i="15"/>
  <c r="C89" i="15" s="1"/>
  <c r="C91" i="15" s="1"/>
  <c r="C94" i="15" s="1"/>
  <c r="C95" i="15" s="1"/>
  <c r="H80" i="15"/>
  <c r="E65" i="15"/>
  <c r="C57" i="15"/>
  <c r="C59" i="15" s="1"/>
  <c r="C61" i="15" s="1"/>
  <c r="C64" i="15" s="1"/>
  <c r="D65" i="15" s="1"/>
  <c r="E110" i="15"/>
  <c r="C65" i="15"/>
  <c r="L65" i="15"/>
  <c r="L80" i="15"/>
  <c r="L95" i="15"/>
  <c r="L110" i="15"/>
  <c r="K65" i="15"/>
  <c r="K80" i="15"/>
  <c r="K95" i="15"/>
  <c r="K110" i="15"/>
  <c r="F65" i="15"/>
  <c r="F102" i="15"/>
  <c r="F104" i="15" s="1"/>
  <c r="F106" i="15" s="1"/>
  <c r="F109" i="15" s="1"/>
  <c r="N80" i="15"/>
  <c r="N95" i="15"/>
  <c r="N110" i="15"/>
  <c r="N65" i="15"/>
  <c r="I110" i="15"/>
  <c r="I65" i="15"/>
  <c r="I80" i="15"/>
  <c r="I95" i="15"/>
  <c r="O50" i="15"/>
  <c r="F110" i="15" l="1"/>
  <c r="I116" i="15"/>
  <c r="I118" i="15" s="1"/>
  <c r="I120" i="15" s="1"/>
  <c r="I123" i="15" s="1"/>
  <c r="M124" i="15" s="1"/>
  <c r="L124" i="15"/>
  <c r="N124" i="15"/>
  <c r="G110" i="15"/>
  <c r="G95" i="15"/>
  <c r="F80" i="15"/>
  <c r="F95" i="15"/>
  <c r="E80" i="15"/>
  <c r="O80" i="15" s="1"/>
  <c r="H95" i="15"/>
  <c r="G80" i="15"/>
  <c r="O110" i="15"/>
  <c r="E95" i="15"/>
  <c r="O95" i="15" s="1"/>
  <c r="D80" i="15"/>
  <c r="H110" i="15"/>
  <c r="O65" i="15"/>
  <c r="O133" i="15" s="1"/>
  <c r="O135" i="15" s="1"/>
  <c r="O138" i="15" s="1"/>
  <c r="G124" i="15" l="1"/>
  <c r="I124" i="15"/>
  <c r="C116" i="15"/>
  <c r="C118" i="15" s="1"/>
  <c r="C120" i="15" s="1"/>
  <c r="C123" i="15" s="1"/>
  <c r="J124" i="15"/>
  <c r="K124" i="15"/>
  <c r="F124" i="15"/>
  <c r="O156" i="15"/>
  <c r="E124" i="15" l="1"/>
  <c r="D124" i="15"/>
  <c r="C124" i="15"/>
  <c r="H124" i="15"/>
  <c r="K156" i="15"/>
  <c r="C156" i="15"/>
  <c r="J156" i="15"/>
  <c r="G156" i="15"/>
  <c r="F156" i="15"/>
  <c r="M156" i="15"/>
  <c r="L156" i="15"/>
  <c r="I156" i="15"/>
  <c r="H156" i="15"/>
  <c r="N156" i="15"/>
  <c r="E156" i="15"/>
  <c r="D156" i="15"/>
  <c r="E155" i="15"/>
  <c r="K155" i="15"/>
  <c r="H155" i="15"/>
  <c r="D155" i="15"/>
  <c r="C155" i="15"/>
  <c r="F155" i="15"/>
  <c r="L155" i="15"/>
  <c r="G155" i="15"/>
  <c r="M155" i="15"/>
  <c r="I155" i="15"/>
  <c r="J155" i="15"/>
  <c r="N155" i="15"/>
  <c r="O139" i="15"/>
  <c r="O124" i="15" l="1"/>
  <c r="O155" i="15"/>
</calcChain>
</file>

<file path=xl/sharedStrings.xml><?xml version="1.0" encoding="utf-8"?>
<sst xmlns="http://schemas.openxmlformats.org/spreadsheetml/2006/main" count="251" uniqueCount="135">
  <si>
    <t>Limit</t>
  </si>
  <si>
    <t>Worked example</t>
  </si>
  <si>
    <t>Line of Business</t>
  </si>
  <si>
    <t>Reinstatements</t>
  </si>
  <si>
    <t>Endorsement handling</t>
  </si>
  <si>
    <t>Per Occurrence</t>
  </si>
  <si>
    <t>Application of terms</t>
  </si>
  <si>
    <t>Broad category</t>
  </si>
  <si>
    <t>Perils covered</t>
  </si>
  <si>
    <t>Applies retroactively to the inception date</t>
  </si>
  <si>
    <t>Loss basis</t>
  </si>
  <si>
    <t>Policy Inception Date</t>
  </si>
  <si>
    <t>Policy Expiry Date</t>
  </si>
  <si>
    <t>Total Insurable Value</t>
  </si>
  <si>
    <t>High level description</t>
  </si>
  <si>
    <t>Damage Ratio</t>
  </si>
  <si>
    <t>Ground-up loss</t>
  </si>
  <si>
    <t>V</t>
  </si>
  <si>
    <t>L</t>
  </si>
  <si>
    <t>DR</t>
  </si>
  <si>
    <t>Variable Inputs</t>
  </si>
  <si>
    <t>Symbol / formula</t>
  </si>
  <si>
    <t>C</t>
  </si>
  <si>
    <t>Share</t>
  </si>
  <si>
    <t>SH</t>
  </si>
  <si>
    <t>Commercial</t>
  </si>
  <si>
    <t>Calculations (Policy)</t>
  </si>
  <si>
    <t>BI</t>
  </si>
  <si>
    <t>B</t>
  </si>
  <si>
    <t>Blanket deductible</t>
  </si>
  <si>
    <t>Calculations (Site)</t>
  </si>
  <si>
    <t>Allocated Site Loss</t>
  </si>
  <si>
    <t>Inputs (Policy)</t>
  </si>
  <si>
    <t>Policy ID</t>
  </si>
  <si>
    <t>BD</t>
  </si>
  <si>
    <t>Allocated Policy Losses</t>
  </si>
  <si>
    <t>Site</t>
  </si>
  <si>
    <t>Policy</t>
  </si>
  <si>
    <t>Policy Details</t>
  </si>
  <si>
    <t>Unlimited</t>
  </si>
  <si>
    <t>Losses occurring</t>
  </si>
  <si>
    <t>Inputs</t>
  </si>
  <si>
    <t>Terms</t>
  </si>
  <si>
    <t>Calculations</t>
  </si>
  <si>
    <t>GUL = V * DR</t>
  </si>
  <si>
    <t>Reinsurance</t>
  </si>
  <si>
    <t>Wind</t>
  </si>
  <si>
    <t>Site Limit</t>
  </si>
  <si>
    <t>SL</t>
  </si>
  <si>
    <t>Step 1: Sum Coverage Loss</t>
  </si>
  <si>
    <t>S1 = Sum(S1, Site)</t>
  </si>
  <si>
    <t>Step 2: net of site limit</t>
  </si>
  <si>
    <t>S2 = Min(S1, SL)</t>
  </si>
  <si>
    <t>(based on GU loss)</t>
  </si>
  <si>
    <t>Step 3: sum location S2 losses</t>
  </si>
  <si>
    <t>S3 = Sum(S2)</t>
  </si>
  <si>
    <t>PL = Min(L, S3)*SH</t>
  </si>
  <si>
    <t>Step 5: Account Loss</t>
  </si>
  <si>
    <t>AL = Sum(PL)</t>
  </si>
  <si>
    <t>Step 4: Policy Loss</t>
  </si>
  <si>
    <t>Allocated Policy losses</t>
  </si>
  <si>
    <t>Order</t>
  </si>
  <si>
    <t>Type</t>
  </si>
  <si>
    <t>Layer</t>
  </si>
  <si>
    <t>Attachment Point</t>
  </si>
  <si>
    <t>Subject Loss net of Att Pt</t>
  </si>
  <si>
    <t>Subj Loss net of Att Pt &amp; Lim</t>
  </si>
  <si>
    <t>Occurrence Cap</t>
  </si>
  <si>
    <t>Ceded Loss (Subj Loss net of Att Pt, Lim, Plcm, Occ Cap)</t>
  </si>
  <si>
    <t>GR Loss net of 1st Order Reins</t>
  </si>
  <si>
    <t>Location FAC</t>
  </si>
  <si>
    <t>% ceded</t>
  </si>
  <si>
    <t>Subj Loss net of Att Pt, Lim &amp; % ceded</t>
  </si>
  <si>
    <t>NET PRE-CAT LOSS (GR Loss net of All Reins)</t>
  </si>
  <si>
    <t>Portfolio</t>
  </si>
  <si>
    <t>Ceded Loss (Subj Loss net of Att Pt, Lim, % ceded, Occ Cap)</t>
  </si>
  <si>
    <t>Allocated Treaty 1 loss</t>
  </si>
  <si>
    <t>Allocated Treaty 2 loss</t>
  </si>
  <si>
    <t>CAT XOL</t>
  </si>
  <si>
    <t>(based on IL loss)</t>
  </si>
  <si>
    <t>Location Fac on Location 1: 10 xs 0 @100%</t>
  </si>
  <si>
    <t>simple_loc_FAC</t>
  </si>
  <si>
    <t>simple_acc_FAC</t>
  </si>
  <si>
    <t>Account Fac on Account 1: 10 xs 0 @100%</t>
  </si>
  <si>
    <t>Account FAC</t>
  </si>
  <si>
    <t>simple_pol_FAC</t>
  </si>
  <si>
    <t>Policy FAC</t>
  </si>
  <si>
    <t>multiple_FAC</t>
  </si>
  <si>
    <t>Policy Fac on Policy 1: 10 xs 0 @100%</t>
  </si>
  <si>
    <t>Location Fac on Location 2: 10 xs 0 @100%</t>
  </si>
  <si>
    <t>Account Fac on Account 2: 10 xs 0 @100%</t>
  </si>
  <si>
    <t>Treaty 1 on portfolio: 1000 xs 50 @100%</t>
  </si>
  <si>
    <t>simple_CAT_XL</t>
  </si>
  <si>
    <t>multiple_CAT_XL</t>
  </si>
  <si>
    <t>Treaty 1 on portfolio: 200 xs 100 @50%</t>
  </si>
  <si>
    <t>Four location, two policy/account example with various types of reinsurance applied.</t>
  </si>
  <si>
    <t>Purpose</t>
  </si>
  <si>
    <t>Data Source</t>
  </si>
  <si>
    <t>Worksheets</t>
  </si>
  <si>
    <t>OED examples list</t>
  </si>
  <si>
    <t>Made up examples</t>
  </si>
  <si>
    <t>Provides the calculations of net loss for each of the examples</t>
  </si>
  <si>
    <t>To provide comparison calculations of net loss for the list of examples in the ReinsuranceTestingTool</t>
  </si>
  <si>
    <t xml:space="preserve"> Single location level fac.</t>
  </si>
  <si>
    <t xml:space="preserve"> Single policy level fac.</t>
  </si>
  <si>
    <t xml:space="preserve"> Single account level fac.</t>
  </si>
  <si>
    <t xml:space="preserve"> Multiple facs at sameinuring level.</t>
  </si>
  <si>
    <t>simple_QS</t>
  </si>
  <si>
    <t xml:space="preserve"> Single quota share with no risk limits.</t>
  </si>
  <si>
    <t>loc_SS</t>
  </si>
  <si>
    <t xml:space="preserve"> Single surplus share at location level.</t>
  </si>
  <si>
    <t>pol_SS</t>
  </si>
  <si>
    <t>acc_SS</t>
  </si>
  <si>
    <t>multiple_SS</t>
  </si>
  <si>
    <t xml:space="preserve"> Single surplus share at same inuring level.</t>
  </si>
  <si>
    <t>loc_limit_QS</t>
  </si>
  <si>
    <t xml:space="preserve"> Single quota share with location level risk limits.</t>
  </si>
  <si>
    <t>pol_limit_QS</t>
  </si>
  <si>
    <t xml:space="preserve"> Single quota share with policy level risk limits.</t>
  </si>
  <si>
    <t>acc_limit_QS</t>
  </si>
  <si>
    <t xml:space="preserve"> Single quota share with account level risk limits.</t>
  </si>
  <si>
    <t>multiple_QS_1</t>
  </si>
  <si>
    <t xml:space="preserve"> Two quota shares at same inuring level.</t>
  </si>
  <si>
    <t>multiple_QS_2</t>
  </si>
  <si>
    <t xml:space="preserve"> Two quota shares at different inuring levels.</t>
  </si>
  <si>
    <t xml:space="preserve"> Single cat XL.</t>
  </si>
  <si>
    <t xml:space="preserve"> Two cat XLs at different inuring levels.</t>
  </si>
  <si>
    <t>Example</t>
  </si>
  <si>
    <t>Description</t>
  </si>
  <si>
    <t>Status</t>
  </si>
  <si>
    <t>To do</t>
  </si>
  <si>
    <t>In progress</t>
  </si>
  <si>
    <t>Completed</t>
  </si>
  <si>
    <t>The list of OED examples and status of testing</t>
  </si>
  <si>
    <t>https://github.com/OasisLMF/ReinsuranceTestTool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</si>
</sst>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3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right" vertical="top"/>
    </xf>
    <xf numFmtId="0" fontId="3" fillId="0" borderId="0" xfId="0" applyFont="1"/>
    <xf numFmtId="0" fontId="3" fillId="0" borderId="0" xfId="0" applyFont="1" applyBorder="1" applyAlignment="1">
      <alignment vertical="top"/>
    </xf>
    <xf numFmtId="3" fontId="0" fillId="0" borderId="0" xfId="0" applyNumberFormat="1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right" vertical="top"/>
    </xf>
    <xf numFmtId="9" fontId="5" fillId="0" borderId="0" xfId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0" fillId="0" borderId="6" xfId="0" applyFont="1" applyBorder="1" applyAlignment="1">
      <alignment horizontal="right" vertical="top"/>
    </xf>
    <xf numFmtId="3" fontId="0" fillId="0" borderId="6" xfId="0" applyNumberFormat="1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0" fontId="3" fillId="0" borderId="6" xfId="0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3" fontId="7" fillId="0" borderId="0" xfId="0" applyNumberFormat="1" applyFont="1" applyBorder="1" applyAlignment="1">
      <alignment horizontal="right" vertical="top"/>
    </xf>
    <xf numFmtId="3" fontId="7" fillId="0" borderId="6" xfId="0" applyNumberFormat="1" applyFont="1" applyBorder="1" applyAlignment="1">
      <alignment horizontal="right" vertical="top"/>
    </xf>
    <xf numFmtId="0" fontId="8" fillId="0" borderId="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0" xfId="0" applyFont="1" applyAlignment="1">
      <alignment horizontal="right" vertical="top"/>
    </xf>
    <xf numFmtId="9" fontId="7" fillId="0" borderId="0" xfId="1" applyFont="1" applyAlignment="1">
      <alignment horizontal="right" vertical="top"/>
    </xf>
    <xf numFmtId="3" fontId="0" fillId="0" borderId="1" xfId="0" applyNumberFormat="1" applyFont="1" applyBorder="1" applyAlignment="1">
      <alignment horizontal="right" vertical="top"/>
    </xf>
    <xf numFmtId="3" fontId="0" fillId="0" borderId="7" xfId="0" applyNumberFormat="1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9" fillId="0" borderId="0" xfId="0" applyFont="1" applyAlignment="1">
      <alignment vertical="top"/>
    </xf>
    <xf numFmtId="3" fontId="0" fillId="0" borderId="0" xfId="0" applyNumberFormat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7" fillId="0" borderId="9" xfId="0" applyFont="1" applyBorder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 wrapText="1"/>
    </xf>
    <xf numFmtId="0" fontId="11" fillId="5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3" fontId="0" fillId="0" borderId="0" xfId="0" applyNumberFormat="1" applyFont="1" applyFill="1" applyAlignment="1">
      <alignment vertical="top"/>
    </xf>
    <xf numFmtId="9" fontId="0" fillId="0" borderId="0" xfId="1" applyFont="1" applyAlignment="1">
      <alignment vertical="top"/>
    </xf>
    <xf numFmtId="0" fontId="13" fillId="0" borderId="0" xfId="0" applyFont="1" applyAlignment="1">
      <alignment vertical="top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left" vertical="top"/>
    </xf>
    <xf numFmtId="165" fontId="13" fillId="0" borderId="0" xfId="0" applyNumberFormat="1" applyFont="1" applyAlignment="1">
      <alignment horizontal="right" vertical="top"/>
    </xf>
    <xf numFmtId="165" fontId="13" fillId="0" borderId="6" xfId="0" applyNumberFormat="1" applyFont="1" applyBorder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2" applyFill="1" applyAlignment="1">
      <alignment horizontal="center"/>
    </xf>
    <xf numFmtId="9" fontId="6" fillId="0" borderId="0" xfId="1" applyFont="1" applyAlignment="1">
      <alignment horizontal="center"/>
    </xf>
    <xf numFmtId="0" fontId="14" fillId="0" borderId="0" xfId="0" applyFont="1" applyFill="1"/>
    <xf numFmtId="0" fontId="0" fillId="0" borderId="0" xfId="0" applyFill="1" applyAlignment="1">
      <alignment horizontal="center"/>
    </xf>
    <xf numFmtId="0" fontId="17" fillId="0" borderId="0" xfId="2" applyFont="1" applyAlignment="1">
      <alignment horizontal="center"/>
    </xf>
    <xf numFmtId="0" fontId="18" fillId="0" borderId="0" xfId="2" applyFont="1" applyAlignment="1">
      <alignment horizontal="center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3" fontId="0" fillId="0" borderId="3" xfId="0" applyNumberFormat="1" applyBorder="1" applyAlignment="1">
      <alignment horizontal="center" vertical="top"/>
    </xf>
    <xf numFmtId="3" fontId="7" fillId="0" borderId="0" xfId="0" applyNumberFormat="1" applyFont="1" applyBorder="1" applyAlignment="1">
      <alignment horizontal="center" vertical="top"/>
    </xf>
    <xf numFmtId="3" fontId="7" fillId="0" borderId="6" xfId="0" applyNumberFormat="1" applyFont="1" applyBorder="1" applyAlignment="1">
      <alignment horizontal="center" vertical="top"/>
    </xf>
    <xf numFmtId="3" fontId="7" fillId="0" borderId="4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9" fontId="0" fillId="0" borderId="0" xfId="1" applyFont="1" applyBorder="1" applyAlignment="1">
      <alignment horizontal="center" vertical="top"/>
    </xf>
    <xf numFmtId="9" fontId="0" fillId="0" borderId="6" xfId="1" applyFont="1" applyBorder="1" applyAlignment="1">
      <alignment horizontal="center" vertical="top"/>
    </xf>
    <xf numFmtId="0" fontId="15" fillId="0" borderId="0" xfId="0" applyFont="1" applyAlignment="1">
      <alignment vertical="top"/>
    </xf>
    <xf numFmtId="0" fontId="11" fillId="6" borderId="0" xfId="0" applyFont="1" applyFill="1" applyBorder="1" applyAlignment="1">
      <alignment horizontal="center" wrapText="1"/>
    </xf>
    <xf numFmtId="2" fontId="0" fillId="0" borderId="0" xfId="0" applyNumberFormat="1" applyAlignment="1">
      <alignment horizontal="right" vertical="top"/>
    </xf>
    <xf numFmtId="0" fontId="16" fillId="0" borderId="0" xfId="2" applyFont="1"/>
    <xf numFmtId="0" fontId="6" fillId="0" borderId="0" xfId="2" applyAlignment="1">
      <alignment horizontal="left"/>
    </xf>
    <xf numFmtId="0" fontId="0" fillId="0" borderId="0" xfId="0" applyAlignment="1">
      <alignment horizontal="left"/>
    </xf>
    <xf numFmtId="0" fontId="18" fillId="0" borderId="0" xfId="2" applyFont="1" applyAlignment="1">
      <alignment horizontal="left"/>
    </xf>
    <xf numFmtId="0" fontId="19" fillId="0" borderId="0" xfId="5"/>
  </cellXfs>
  <cellStyles count="6">
    <cellStyle name="Comma 2" xfId="3" xr:uid="{00000000-0005-0000-0000-000000000000}"/>
    <cellStyle name="Comma 3" xfId="4" xr:uid="{104B5BFF-0A73-4F6D-BFBD-B347C2EA7C30}"/>
    <cellStyle name="Hyperlink" xfId="5" builtinId="8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asisLMF/ReinsuranceTestToo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DBD8-A90B-45FA-A7A4-7C96573FA7B3}">
  <dimension ref="A1:D11"/>
  <sheetViews>
    <sheetView showGridLines="0" tabSelected="1" workbookViewId="0">
      <selection activeCell="C19" sqref="C19"/>
    </sheetView>
  </sheetViews>
  <sheetFormatPr defaultRowHeight="14.4" x14ac:dyDescent="0.3"/>
  <sheetData>
    <row r="1" spans="1:4" x14ac:dyDescent="0.3">
      <c r="A1" s="10" t="s">
        <v>96</v>
      </c>
    </row>
    <row r="2" spans="1:4" x14ac:dyDescent="0.3">
      <c r="A2" t="s">
        <v>102</v>
      </c>
    </row>
    <row r="3" spans="1:4" x14ac:dyDescent="0.3">
      <c r="A3" s="89" t="s">
        <v>134</v>
      </c>
    </row>
    <row r="4" spans="1:4" x14ac:dyDescent="0.3">
      <c r="A4" s="10" t="s">
        <v>97</v>
      </c>
    </row>
    <row r="5" spans="1:4" x14ac:dyDescent="0.3">
      <c r="A5" t="s">
        <v>100</v>
      </c>
    </row>
    <row r="7" spans="1:4" x14ac:dyDescent="0.3">
      <c r="A7" s="10" t="s">
        <v>98</v>
      </c>
    </row>
    <row r="9" spans="1:4" x14ac:dyDescent="0.3">
      <c r="B9" t="s">
        <v>43</v>
      </c>
      <c r="D9" t="s">
        <v>101</v>
      </c>
    </row>
    <row r="11" spans="1:4" x14ac:dyDescent="0.3">
      <c r="B11" t="s">
        <v>99</v>
      </c>
      <c r="D11" t="s">
        <v>133</v>
      </c>
    </row>
  </sheetData>
  <hyperlinks>
    <hyperlink ref="A3" r:id="rId1" xr:uid="{FC98DDD0-0D2E-4ADC-91CD-1B9B165295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56"/>
  <sheetViews>
    <sheetView showGridLines="0" topLeftCell="A67" zoomScale="84" zoomScaleNormal="84" workbookViewId="0">
      <selection activeCell="A140" sqref="A140"/>
    </sheetView>
  </sheetViews>
  <sheetFormatPr defaultColWidth="9.109375" defaultRowHeight="14.4" x14ac:dyDescent="0.3"/>
  <cols>
    <col min="1" max="1" width="27.33203125" style="2" customWidth="1"/>
    <col min="2" max="2" width="29.21875" style="2" customWidth="1"/>
    <col min="3" max="14" width="8.6640625" style="9" customWidth="1"/>
    <col min="15" max="15" width="9.5546875" style="2" bestFit="1" customWidth="1"/>
    <col min="16" max="16" width="6.88671875" style="2" bestFit="1" customWidth="1"/>
    <col min="17" max="17" width="9.33203125" style="2" bestFit="1" customWidth="1"/>
    <col min="18" max="18" width="3.109375" style="2" customWidth="1"/>
    <col min="19" max="19" width="13.33203125" style="2" bestFit="1" customWidth="1"/>
    <col min="20" max="16384" width="9.109375" style="2"/>
  </cols>
  <sheetData>
    <row r="1" spans="1:2" x14ac:dyDescent="0.3">
      <c r="A1" s="1" t="s">
        <v>14</v>
      </c>
    </row>
    <row r="2" spans="1:2" x14ac:dyDescent="0.3">
      <c r="A2" s="1"/>
    </row>
    <row r="3" spans="1:2" x14ac:dyDescent="0.3">
      <c r="A3" s="3" t="s">
        <v>95</v>
      </c>
    </row>
    <row r="4" spans="1:2" x14ac:dyDescent="0.3">
      <c r="A4" s="3"/>
    </row>
    <row r="5" spans="1:2" x14ac:dyDescent="0.3">
      <c r="A5" s="1" t="s">
        <v>38</v>
      </c>
    </row>
    <row r="6" spans="1:2" x14ac:dyDescent="0.3">
      <c r="A6" s="1"/>
    </row>
    <row r="7" spans="1:2" x14ac:dyDescent="0.3">
      <c r="A7" s="4" t="s">
        <v>7</v>
      </c>
      <c r="B7" s="51" t="s">
        <v>45</v>
      </c>
    </row>
    <row r="8" spans="1:2" x14ac:dyDescent="0.3">
      <c r="A8" s="4" t="s">
        <v>2</v>
      </c>
      <c r="B8" s="51" t="s">
        <v>25</v>
      </c>
    </row>
    <row r="9" spans="1:2" x14ac:dyDescent="0.3">
      <c r="A9" s="4" t="s">
        <v>11</v>
      </c>
      <c r="B9" s="52">
        <v>43101</v>
      </c>
    </row>
    <row r="10" spans="1:2" x14ac:dyDescent="0.3">
      <c r="A10" s="4" t="s">
        <v>12</v>
      </c>
      <c r="B10" s="52">
        <v>43465</v>
      </c>
    </row>
    <row r="11" spans="1:2" x14ac:dyDescent="0.3">
      <c r="A11" s="4" t="s">
        <v>3</v>
      </c>
      <c r="B11" s="51" t="s">
        <v>39</v>
      </c>
    </row>
    <row r="12" spans="1:2" x14ac:dyDescent="0.3">
      <c r="A12" s="4" t="s">
        <v>10</v>
      </c>
      <c r="B12" s="51" t="s">
        <v>40</v>
      </c>
    </row>
    <row r="13" spans="1:2" x14ac:dyDescent="0.3">
      <c r="A13" s="4" t="s">
        <v>6</v>
      </c>
      <c r="B13" s="51" t="s">
        <v>5</v>
      </c>
    </row>
    <row r="14" spans="1:2" x14ac:dyDescent="0.3">
      <c r="A14" s="4" t="s">
        <v>4</v>
      </c>
      <c r="B14" s="2" t="s">
        <v>9</v>
      </c>
    </row>
    <row r="15" spans="1:2" x14ac:dyDescent="0.3">
      <c r="A15" s="4" t="s">
        <v>8</v>
      </c>
      <c r="B15" s="2" t="s">
        <v>46</v>
      </c>
    </row>
    <row r="17" spans="1:21" x14ac:dyDescent="0.3">
      <c r="A17" s="8"/>
    </row>
    <row r="18" spans="1:21" x14ac:dyDescent="0.3">
      <c r="A18" s="1" t="s">
        <v>1</v>
      </c>
      <c r="B18" s="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3"/>
      <c r="P18" s="3"/>
      <c r="R18" s="6"/>
      <c r="S18" s="6"/>
      <c r="T18" s="6"/>
      <c r="U18" s="6"/>
    </row>
    <row r="19" spans="1:21" x14ac:dyDescent="0.3">
      <c r="A19" s="1"/>
      <c r="B19" s="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3"/>
      <c r="P19" s="3"/>
      <c r="R19" s="6"/>
      <c r="S19" s="6"/>
      <c r="T19" s="6"/>
      <c r="U19" s="6"/>
    </row>
    <row r="20" spans="1:21" x14ac:dyDescent="0.3">
      <c r="A20" s="21"/>
      <c r="B20" s="11" t="s">
        <v>37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9">
        <v>1</v>
      </c>
      <c r="I20" s="15">
        <v>2</v>
      </c>
      <c r="J20" s="15">
        <v>2</v>
      </c>
      <c r="K20" s="15">
        <v>2</v>
      </c>
      <c r="L20" s="15">
        <v>2</v>
      </c>
      <c r="M20" s="15">
        <v>2</v>
      </c>
      <c r="N20" s="19">
        <v>2</v>
      </c>
      <c r="O20" s="8"/>
      <c r="P20" s="8"/>
      <c r="Q20" s="6"/>
      <c r="R20" s="6"/>
      <c r="S20" s="6"/>
      <c r="T20" s="6"/>
      <c r="U20" s="6"/>
    </row>
    <row r="21" spans="1:21" x14ac:dyDescent="0.3">
      <c r="A21" s="22"/>
      <c r="B21" s="11" t="s">
        <v>36</v>
      </c>
      <c r="C21" s="18">
        <v>1</v>
      </c>
      <c r="D21" s="18">
        <v>1</v>
      </c>
      <c r="E21" s="18">
        <v>1</v>
      </c>
      <c r="F21" s="18">
        <v>2</v>
      </c>
      <c r="G21" s="18">
        <v>2</v>
      </c>
      <c r="H21" s="24">
        <v>2</v>
      </c>
      <c r="I21" s="18">
        <v>3</v>
      </c>
      <c r="J21" s="18">
        <v>3</v>
      </c>
      <c r="K21" s="18">
        <v>3</v>
      </c>
      <c r="L21" s="18">
        <v>4</v>
      </c>
      <c r="M21" s="18">
        <v>4</v>
      </c>
      <c r="N21" s="24">
        <v>4</v>
      </c>
      <c r="O21" s="11"/>
      <c r="P21" s="8"/>
      <c r="Q21" s="6"/>
      <c r="R21" s="6"/>
      <c r="S21" s="6"/>
      <c r="T21" s="6"/>
      <c r="U21" s="6"/>
    </row>
    <row r="22" spans="1:21" s="4" customFormat="1" x14ac:dyDescent="0.3">
      <c r="A22" s="11" t="s">
        <v>41</v>
      </c>
      <c r="B22" s="11" t="s">
        <v>21</v>
      </c>
      <c r="C22" s="18" t="s">
        <v>28</v>
      </c>
      <c r="D22" s="18" t="s">
        <v>22</v>
      </c>
      <c r="E22" s="18" t="s">
        <v>27</v>
      </c>
      <c r="F22" s="18" t="s">
        <v>28</v>
      </c>
      <c r="G22" s="18" t="s">
        <v>22</v>
      </c>
      <c r="H22" s="24" t="s">
        <v>27</v>
      </c>
      <c r="I22" s="18" t="s">
        <v>28</v>
      </c>
      <c r="J22" s="18" t="s">
        <v>22</v>
      </c>
      <c r="K22" s="18" t="s">
        <v>27</v>
      </c>
      <c r="L22" s="18" t="s">
        <v>28</v>
      </c>
      <c r="M22" s="18" t="s">
        <v>22</v>
      </c>
      <c r="N22" s="24" t="s">
        <v>27</v>
      </c>
      <c r="O22" s="11" t="s">
        <v>74</v>
      </c>
      <c r="P22" s="8"/>
      <c r="Q22" s="11"/>
    </row>
    <row r="23" spans="1:21" s="4" customFormat="1" x14ac:dyDescent="0.3">
      <c r="A23" s="25" t="s">
        <v>42</v>
      </c>
      <c r="B23" s="25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7"/>
      <c r="O23" s="8"/>
      <c r="P23" s="8"/>
      <c r="Q23" s="11"/>
    </row>
    <row r="24" spans="1:21" s="4" customFormat="1" x14ac:dyDescent="0.3">
      <c r="A24" s="25" t="s">
        <v>13</v>
      </c>
      <c r="B24" s="25" t="s">
        <v>17</v>
      </c>
      <c r="C24" s="28">
        <v>1000</v>
      </c>
      <c r="D24" s="28">
        <v>500</v>
      </c>
      <c r="E24" s="28">
        <v>500</v>
      </c>
      <c r="F24" s="28">
        <v>1000</v>
      </c>
      <c r="G24" s="28">
        <v>500</v>
      </c>
      <c r="H24" s="29">
        <v>500</v>
      </c>
      <c r="I24" s="28">
        <v>1000</v>
      </c>
      <c r="J24" s="28">
        <v>500</v>
      </c>
      <c r="K24" s="28">
        <v>500</v>
      </c>
      <c r="L24" s="28">
        <v>1000</v>
      </c>
      <c r="M24" s="28">
        <v>500</v>
      </c>
      <c r="N24" s="29">
        <v>500</v>
      </c>
      <c r="O24" s="23">
        <f>SUM(C24:N24)</f>
        <v>8000</v>
      </c>
      <c r="P24" s="8"/>
      <c r="Q24" s="11"/>
    </row>
    <row r="25" spans="1:21" s="4" customFormat="1" x14ac:dyDescent="0.3">
      <c r="A25" s="25" t="s">
        <v>47</v>
      </c>
      <c r="B25" s="25" t="s">
        <v>48</v>
      </c>
      <c r="C25" s="70">
        <v>100</v>
      </c>
      <c r="D25" s="70"/>
      <c r="E25" s="71"/>
      <c r="F25" s="70">
        <v>100</v>
      </c>
      <c r="G25" s="70"/>
      <c r="H25" s="71"/>
      <c r="I25" s="72">
        <v>100</v>
      </c>
      <c r="J25" s="70"/>
      <c r="K25" s="71"/>
      <c r="L25" s="70">
        <v>100</v>
      </c>
      <c r="M25" s="70"/>
      <c r="N25" s="71"/>
      <c r="O25" s="8"/>
      <c r="P25" s="8"/>
      <c r="Q25" s="11"/>
    </row>
    <row r="26" spans="1:21" s="4" customFormat="1" x14ac:dyDescent="0.3">
      <c r="A26" s="8"/>
      <c r="B26" s="8"/>
      <c r="C26" s="15"/>
      <c r="D26" s="15"/>
      <c r="E26" s="15"/>
      <c r="F26" s="15"/>
      <c r="G26" s="15"/>
      <c r="H26" s="19"/>
      <c r="I26" s="15"/>
      <c r="J26" s="15"/>
      <c r="K26" s="15"/>
      <c r="L26" s="15"/>
      <c r="M26" s="15"/>
      <c r="N26" s="19"/>
      <c r="O26" s="8"/>
      <c r="P26" s="8"/>
      <c r="Q26" s="11"/>
    </row>
    <row r="27" spans="1:21" s="4" customFormat="1" x14ac:dyDescent="0.3">
      <c r="A27" s="11" t="s">
        <v>20</v>
      </c>
      <c r="B27" s="8"/>
      <c r="C27" s="15"/>
      <c r="D27" s="15"/>
      <c r="E27" s="15"/>
      <c r="F27" s="15"/>
      <c r="G27" s="15"/>
      <c r="H27" s="19"/>
      <c r="I27" s="15"/>
      <c r="J27" s="15"/>
      <c r="K27" s="15"/>
      <c r="L27" s="15"/>
      <c r="M27" s="15"/>
      <c r="N27" s="19"/>
      <c r="O27" s="8"/>
      <c r="P27" s="8"/>
      <c r="Q27" s="11"/>
    </row>
    <row r="28" spans="1:21" s="4" customFormat="1" x14ac:dyDescent="0.3">
      <c r="A28" s="8" t="s">
        <v>15</v>
      </c>
      <c r="B28" s="8" t="s">
        <v>19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8"/>
      <c r="P28" s="8"/>
      <c r="Q28" s="11"/>
    </row>
    <row r="29" spans="1:21" s="4" customFormat="1" x14ac:dyDescent="0.3">
      <c r="A29" s="8"/>
      <c r="B29" s="8"/>
      <c r="C29" s="15"/>
      <c r="D29" s="15"/>
      <c r="E29" s="15"/>
      <c r="F29" s="15"/>
      <c r="G29" s="15"/>
      <c r="H29" s="19"/>
      <c r="I29" s="15"/>
      <c r="J29" s="15"/>
      <c r="K29" s="15"/>
      <c r="L29" s="15"/>
      <c r="M29" s="15"/>
      <c r="N29" s="19"/>
      <c r="O29" s="8"/>
      <c r="P29" s="8"/>
      <c r="Q29" s="11"/>
    </row>
    <row r="30" spans="1:21" s="4" customFormat="1" x14ac:dyDescent="0.3">
      <c r="A30" s="11" t="s">
        <v>43</v>
      </c>
      <c r="B30" s="8"/>
      <c r="C30" s="15"/>
      <c r="D30" s="15"/>
      <c r="E30" s="15"/>
      <c r="F30" s="15"/>
      <c r="G30" s="15"/>
      <c r="H30" s="19"/>
      <c r="I30" s="15"/>
      <c r="J30" s="15"/>
      <c r="K30" s="15"/>
      <c r="L30" s="15"/>
      <c r="M30" s="15"/>
      <c r="N30" s="19"/>
      <c r="O30" s="8"/>
      <c r="P30" s="11"/>
      <c r="Q30" s="11"/>
    </row>
    <row r="31" spans="1:21" s="4" customFormat="1" x14ac:dyDescent="0.3">
      <c r="A31" s="8" t="s">
        <v>16</v>
      </c>
      <c r="B31" s="8" t="s">
        <v>44</v>
      </c>
      <c r="C31" s="16">
        <f t="shared" ref="C31:N31" si="0">C28*C24</f>
        <v>1000</v>
      </c>
      <c r="D31" s="16">
        <f t="shared" si="0"/>
        <v>500</v>
      </c>
      <c r="E31" s="16">
        <f t="shared" si="0"/>
        <v>500</v>
      </c>
      <c r="F31" s="16">
        <f t="shared" si="0"/>
        <v>1000</v>
      </c>
      <c r="G31" s="16">
        <f t="shared" si="0"/>
        <v>500</v>
      </c>
      <c r="H31" s="20">
        <f t="shared" si="0"/>
        <v>500</v>
      </c>
      <c r="I31" s="16">
        <f t="shared" si="0"/>
        <v>1000</v>
      </c>
      <c r="J31" s="16">
        <f t="shared" si="0"/>
        <v>500</v>
      </c>
      <c r="K31" s="16">
        <f t="shared" si="0"/>
        <v>500</v>
      </c>
      <c r="L31" s="16">
        <f t="shared" si="0"/>
        <v>1000</v>
      </c>
      <c r="M31" s="16">
        <f t="shared" si="0"/>
        <v>500</v>
      </c>
      <c r="N31" s="20">
        <f t="shared" si="0"/>
        <v>500</v>
      </c>
      <c r="O31" s="23">
        <f>SUM(C31:N31)</f>
        <v>8000</v>
      </c>
      <c r="P31" s="8"/>
      <c r="Q31" s="11"/>
    </row>
    <row r="32" spans="1:21" s="4" customFormat="1" x14ac:dyDescent="0.3">
      <c r="A32" s="8"/>
      <c r="B32" s="8"/>
      <c r="C32" s="16"/>
      <c r="D32" s="16"/>
      <c r="E32" s="16"/>
      <c r="F32" s="16"/>
      <c r="G32" s="16"/>
      <c r="H32" s="20"/>
      <c r="I32" s="16"/>
      <c r="J32" s="16"/>
      <c r="K32" s="16"/>
      <c r="L32" s="16"/>
      <c r="M32" s="16"/>
      <c r="N32" s="20"/>
      <c r="O32" s="8"/>
      <c r="P32" s="8"/>
      <c r="Q32" s="11"/>
    </row>
    <row r="33" spans="1:17" s="4" customFormat="1" x14ac:dyDescent="0.3">
      <c r="A33" s="5" t="s">
        <v>30</v>
      </c>
      <c r="B33" s="7"/>
      <c r="C33" s="34"/>
      <c r="D33" s="34"/>
      <c r="E33" s="34"/>
      <c r="F33" s="34"/>
      <c r="G33" s="34"/>
      <c r="H33" s="35"/>
      <c r="I33" s="34"/>
      <c r="J33" s="34"/>
      <c r="K33" s="34"/>
      <c r="L33" s="34"/>
      <c r="M33" s="34"/>
      <c r="N33" s="35"/>
      <c r="O33" s="8"/>
      <c r="P33" s="8"/>
      <c r="Q33" s="11"/>
    </row>
    <row r="34" spans="1:17" s="4" customFormat="1" x14ac:dyDescent="0.3">
      <c r="A34" s="8" t="s">
        <v>49</v>
      </c>
      <c r="B34" s="8" t="s">
        <v>50</v>
      </c>
      <c r="C34" s="73">
        <f>SUMIF($C$21:$N$21,C21,$C$31:$N$31)</f>
        <v>2000</v>
      </c>
      <c r="D34" s="73"/>
      <c r="E34" s="74"/>
      <c r="F34" s="73">
        <f>SUMIF($C$21:$N$21,F21,$C$31:$N$31)</f>
        <v>2000</v>
      </c>
      <c r="G34" s="73"/>
      <c r="H34" s="74"/>
      <c r="I34" s="73">
        <f>SUMIF($C$21:$N$21,I21,$C$31:$N$31)</f>
        <v>2000</v>
      </c>
      <c r="J34" s="73"/>
      <c r="K34" s="74"/>
      <c r="L34" s="73">
        <f>SUMIF($C$21:$N$21,L21,$C$31:$N$31)</f>
        <v>2000</v>
      </c>
      <c r="M34" s="73"/>
      <c r="N34" s="74"/>
      <c r="O34" s="8"/>
      <c r="P34" s="23"/>
      <c r="Q34" s="11"/>
    </row>
    <row r="35" spans="1:17" x14ac:dyDescent="0.3">
      <c r="A35" s="36" t="s">
        <v>51</v>
      </c>
      <c r="B35" s="36" t="s">
        <v>52</v>
      </c>
      <c r="C35" s="66">
        <f>MIN(C34, C25)</f>
        <v>100</v>
      </c>
      <c r="D35" s="67"/>
      <c r="E35" s="68"/>
      <c r="F35" s="66">
        <f>MIN(F34, F25)</f>
        <v>100</v>
      </c>
      <c r="G35" s="67"/>
      <c r="H35" s="68"/>
      <c r="I35" s="66">
        <f>MIN(I34, I25)</f>
        <v>100</v>
      </c>
      <c r="J35" s="67"/>
      <c r="K35" s="68"/>
      <c r="L35" s="69">
        <f>MIN(L34, L25)</f>
        <v>100</v>
      </c>
      <c r="M35" s="67"/>
      <c r="N35" s="68"/>
      <c r="O35" s="12">
        <f>SUM(C35:N35)</f>
        <v>400</v>
      </c>
      <c r="P35" s="6"/>
      <c r="Q35" s="6"/>
    </row>
    <row r="36" spans="1:17" x14ac:dyDescent="0.3">
      <c r="A36" s="2" t="s">
        <v>31</v>
      </c>
      <c r="B36" s="37" t="s">
        <v>53</v>
      </c>
      <c r="C36" s="9">
        <f>C35*C$31/SUMIF($C$21:$N$21,C$21,$C$31:$N$31)</f>
        <v>50</v>
      </c>
      <c r="D36" s="9">
        <f>C35*D$31/SUMIF($C$21:$N$21,D$21,$C$31:$N$31)</f>
        <v>25</v>
      </c>
      <c r="E36" s="9">
        <f>C35*E$31/SUMIF($C$21:$N$21,E$21,$C$31:$N$31)</f>
        <v>25</v>
      </c>
      <c r="F36" s="9">
        <f t="shared" ref="F36" si="1">F35*F$31/SUMIF($C$21:$N$21,F$21,$C$31:$N$31)</f>
        <v>50</v>
      </c>
      <c r="G36" s="9">
        <f>F35*G$31/SUMIF($C$21:$N$21,G$21,$C$31:$N$31)</f>
        <v>25</v>
      </c>
      <c r="H36" s="39">
        <f>F35*H$31/SUMIF($C$21:$N$21,H$21,$C$31:$N$31)</f>
        <v>25</v>
      </c>
      <c r="I36" s="9">
        <f t="shared" ref="I36" si="2">I35*I$31/SUMIF($C$21:$N$21,I$21,$C$31:$N$31)</f>
        <v>50</v>
      </c>
      <c r="J36" s="9">
        <f>I35*J$31/SUMIF($C$21:$N$21,J$21,$C$31:$N$31)</f>
        <v>25</v>
      </c>
      <c r="K36" s="9">
        <f t="shared" ref="K36" si="3">I35*K$31/SUMIF($C$21:$N$21,K$21,$C$31:$N$31)</f>
        <v>25</v>
      </c>
      <c r="L36" s="9">
        <f>L35*L$31/SUMIF($C$21:$N$21,L$21,$C$31:$N$31)</f>
        <v>50</v>
      </c>
      <c r="M36" s="9">
        <f t="shared" ref="M36" si="4">L35*M$31/SUMIF($C$21:$N$21,M$21,$C$31:$N$31)</f>
        <v>25</v>
      </c>
      <c r="N36" s="39">
        <f t="shared" ref="N36" si="5">L35*N$31/SUMIF($C$21:$N$21,N$21,$C$31:$N$31)</f>
        <v>25</v>
      </c>
      <c r="O36" s="2">
        <f>SUM(C36:N36)</f>
        <v>400</v>
      </c>
    </row>
    <row r="37" spans="1:17" x14ac:dyDescent="0.3">
      <c r="H37" s="40"/>
      <c r="N37" s="40"/>
    </row>
    <row r="38" spans="1:17" x14ac:dyDescent="0.3">
      <c r="A38" s="30" t="s">
        <v>32</v>
      </c>
      <c r="B38" s="31"/>
      <c r="C38" s="31"/>
      <c r="D38" s="31"/>
      <c r="E38" s="31"/>
      <c r="F38" s="31"/>
      <c r="G38" s="31"/>
      <c r="H38" s="41"/>
      <c r="I38" s="31"/>
      <c r="J38" s="31"/>
      <c r="K38" s="31"/>
      <c r="L38" s="31"/>
      <c r="M38" s="31"/>
      <c r="N38" s="41"/>
    </row>
    <row r="39" spans="1:17" x14ac:dyDescent="0.3">
      <c r="A39" s="25" t="s">
        <v>33</v>
      </c>
      <c r="B39" s="25"/>
      <c r="C39" s="32">
        <v>1</v>
      </c>
      <c r="D39" s="32"/>
      <c r="E39" s="32"/>
      <c r="F39" s="32"/>
      <c r="G39" s="32"/>
      <c r="H39" s="27"/>
      <c r="I39" s="32">
        <v>2</v>
      </c>
      <c r="J39" s="32"/>
      <c r="K39" s="32"/>
      <c r="L39" s="32"/>
      <c r="M39" s="32"/>
      <c r="N39" s="27"/>
    </row>
    <row r="40" spans="1:17" x14ac:dyDescent="0.3">
      <c r="A40" s="25" t="s">
        <v>0</v>
      </c>
      <c r="B40" s="25" t="s">
        <v>18</v>
      </c>
      <c r="C40" s="28">
        <v>10000</v>
      </c>
      <c r="D40" s="32"/>
      <c r="E40" s="32"/>
      <c r="F40" s="32"/>
      <c r="G40" s="32"/>
      <c r="H40" s="27"/>
      <c r="I40" s="28">
        <v>10000</v>
      </c>
      <c r="J40" s="32"/>
      <c r="K40" s="32"/>
      <c r="L40" s="32"/>
      <c r="M40" s="32"/>
      <c r="N40" s="27"/>
    </row>
    <row r="41" spans="1:17" x14ac:dyDescent="0.3">
      <c r="A41" s="25" t="s">
        <v>23</v>
      </c>
      <c r="B41" s="25" t="s">
        <v>24</v>
      </c>
      <c r="C41" s="33">
        <v>1</v>
      </c>
      <c r="D41" s="32"/>
      <c r="E41" s="32"/>
      <c r="F41" s="32"/>
      <c r="G41" s="32"/>
      <c r="H41" s="27"/>
      <c r="I41" s="33">
        <v>1</v>
      </c>
      <c r="J41" s="32"/>
      <c r="K41" s="32"/>
      <c r="L41" s="32"/>
      <c r="M41" s="32"/>
      <c r="N41" s="27"/>
    </row>
    <row r="42" spans="1:17" x14ac:dyDescent="0.3">
      <c r="A42" s="25" t="s">
        <v>29</v>
      </c>
      <c r="B42" s="25" t="s">
        <v>34</v>
      </c>
      <c r="C42" s="32">
        <v>0</v>
      </c>
      <c r="D42" s="32"/>
      <c r="E42" s="32"/>
      <c r="F42" s="32"/>
      <c r="G42" s="32"/>
      <c r="H42" s="27"/>
      <c r="I42" s="32">
        <v>0</v>
      </c>
      <c r="J42" s="32"/>
      <c r="K42" s="32"/>
      <c r="L42" s="32"/>
      <c r="M42" s="32"/>
      <c r="N42" s="27"/>
    </row>
    <row r="43" spans="1:17" x14ac:dyDescent="0.3">
      <c r="H43" s="40"/>
      <c r="N43" s="40"/>
    </row>
    <row r="44" spans="1:17" x14ac:dyDescent="0.3">
      <c r="A44" s="4" t="s">
        <v>26</v>
      </c>
      <c r="H44" s="40"/>
      <c r="N44" s="40"/>
    </row>
    <row r="45" spans="1:17" x14ac:dyDescent="0.3">
      <c r="A45" s="2" t="s">
        <v>54</v>
      </c>
      <c r="B45" s="2" t="s">
        <v>55</v>
      </c>
      <c r="C45" s="9">
        <f>SUMIF($C$20:$N$20,C20,$C$35:$N$35)</f>
        <v>200</v>
      </c>
      <c r="H45" s="40"/>
      <c r="I45" s="9">
        <f>SUMIF($C$20:$N$20,I20,$C$35:$N$35)</f>
        <v>200</v>
      </c>
      <c r="N45" s="40"/>
    </row>
    <row r="46" spans="1:17" x14ac:dyDescent="0.3">
      <c r="A46" s="2" t="s">
        <v>59</v>
      </c>
      <c r="B46" s="6" t="s">
        <v>56</v>
      </c>
      <c r="C46" s="38">
        <f>MIN(C40, C45)*C41</f>
        <v>200</v>
      </c>
      <c r="H46" s="40"/>
      <c r="I46" s="38">
        <f>MIN(I40, I45)*I41</f>
        <v>200</v>
      </c>
      <c r="N46" s="40"/>
    </row>
    <row r="47" spans="1:17" x14ac:dyDescent="0.3">
      <c r="A47" s="2" t="s">
        <v>57</v>
      </c>
      <c r="B47" s="2" t="s">
        <v>58</v>
      </c>
      <c r="H47" s="40"/>
      <c r="N47" s="40"/>
      <c r="O47" s="48">
        <f>SUM(C46:N46)</f>
        <v>400</v>
      </c>
    </row>
    <row r="48" spans="1:17" x14ac:dyDescent="0.3">
      <c r="H48" s="40"/>
      <c r="N48" s="40"/>
    </row>
    <row r="49" spans="1:15" x14ac:dyDescent="0.3">
      <c r="A49" s="4" t="s">
        <v>35</v>
      </c>
      <c r="H49" s="40"/>
      <c r="N49" s="40"/>
    </row>
    <row r="50" spans="1:15" x14ac:dyDescent="0.3">
      <c r="A50" s="2" t="s">
        <v>60</v>
      </c>
      <c r="B50" s="37" t="s">
        <v>79</v>
      </c>
      <c r="C50" s="9">
        <f>$C$46*C$36/SUM($C$36:$H$36)</f>
        <v>50</v>
      </c>
      <c r="D50" s="9">
        <f t="shared" ref="D50:H50" si="6">$C$46*D$36/SUM($C$36:$H$36)</f>
        <v>25</v>
      </c>
      <c r="E50" s="9">
        <f t="shared" si="6"/>
        <v>25</v>
      </c>
      <c r="F50" s="9">
        <f t="shared" si="6"/>
        <v>50</v>
      </c>
      <c r="G50" s="9">
        <f t="shared" si="6"/>
        <v>25</v>
      </c>
      <c r="H50" s="40">
        <f t="shared" si="6"/>
        <v>25</v>
      </c>
      <c r="I50" s="9">
        <f>$C$46*I$36/SUM($I$36:$N$36)</f>
        <v>50</v>
      </c>
      <c r="J50" s="9">
        <f t="shared" ref="J50:N50" si="7">$C$46*J$36/SUM($I$36:$N$36)</f>
        <v>25</v>
      </c>
      <c r="K50" s="9">
        <f t="shared" si="7"/>
        <v>25</v>
      </c>
      <c r="L50" s="9">
        <f t="shared" si="7"/>
        <v>50</v>
      </c>
      <c r="M50" s="9">
        <f t="shared" si="7"/>
        <v>25</v>
      </c>
      <c r="N50" s="40">
        <f t="shared" si="7"/>
        <v>25</v>
      </c>
      <c r="O50" s="2">
        <f>SUM(C50:N50)</f>
        <v>400</v>
      </c>
    </row>
    <row r="51" spans="1:15" x14ac:dyDescent="0.3">
      <c r="B51" s="37"/>
      <c r="H51" s="13"/>
      <c r="N51" s="13"/>
    </row>
    <row r="52" spans="1:15" x14ac:dyDescent="0.3">
      <c r="A52" s="82" t="s">
        <v>81</v>
      </c>
      <c r="C52" s="42" t="s">
        <v>80</v>
      </c>
    </row>
    <row r="53" spans="1:15" x14ac:dyDescent="0.3">
      <c r="A53" s="43" t="s">
        <v>61</v>
      </c>
      <c r="C53" s="75">
        <v>1</v>
      </c>
      <c r="D53" s="75"/>
      <c r="E53" s="76"/>
      <c r="H53" s="40"/>
      <c r="N53" s="40"/>
    </row>
    <row r="54" spans="1:15" x14ac:dyDescent="0.3">
      <c r="A54" s="43" t="s">
        <v>62</v>
      </c>
      <c r="C54" s="75" t="s">
        <v>70</v>
      </c>
      <c r="D54" s="75"/>
      <c r="E54" s="76"/>
      <c r="H54" s="40"/>
      <c r="N54" s="40"/>
    </row>
    <row r="55" spans="1:15" x14ac:dyDescent="0.3">
      <c r="A55" s="43" t="s">
        <v>63</v>
      </c>
      <c r="C55" s="75">
        <v>1</v>
      </c>
      <c r="D55" s="75"/>
      <c r="E55" s="76"/>
      <c r="H55" s="40"/>
      <c r="N55" s="40"/>
    </row>
    <row r="56" spans="1:15" x14ac:dyDescent="0.3">
      <c r="A56" s="43" t="s">
        <v>64</v>
      </c>
      <c r="C56" s="79">
        <v>0</v>
      </c>
      <c r="D56" s="79"/>
      <c r="E56" s="76"/>
      <c r="H56" s="40"/>
      <c r="N56" s="40"/>
    </row>
    <row r="57" spans="1:15" x14ac:dyDescent="0.3">
      <c r="A57" s="44" t="s">
        <v>65</v>
      </c>
      <c r="C57" s="79">
        <f>MAX(0, SUM(C$50:E$50)-C56)</f>
        <v>100</v>
      </c>
      <c r="D57" s="79"/>
      <c r="E57" s="76"/>
      <c r="H57" s="40"/>
      <c r="N57" s="40"/>
    </row>
    <row r="58" spans="1:15" x14ac:dyDescent="0.3">
      <c r="A58" s="43" t="s">
        <v>0</v>
      </c>
      <c r="C58" s="79">
        <v>10</v>
      </c>
      <c r="D58" s="79"/>
      <c r="E58" s="76"/>
      <c r="H58" s="40"/>
      <c r="N58" s="40"/>
    </row>
    <row r="59" spans="1:15" x14ac:dyDescent="0.3">
      <c r="A59" s="44" t="s">
        <v>66</v>
      </c>
      <c r="C59" s="79">
        <f>IF(C58="Unlimited", C57, MIN(C57, C58))</f>
        <v>10</v>
      </c>
      <c r="D59" s="79"/>
      <c r="E59" s="76"/>
      <c r="H59" s="40"/>
      <c r="N59" s="40"/>
    </row>
    <row r="60" spans="1:15" x14ac:dyDescent="0.3">
      <c r="A60" s="43" t="s">
        <v>71</v>
      </c>
      <c r="C60" s="80">
        <v>1</v>
      </c>
      <c r="D60" s="80"/>
      <c r="E60" s="81"/>
      <c r="H60" s="40"/>
      <c r="N60" s="40"/>
    </row>
    <row r="61" spans="1:15" ht="28.8" x14ac:dyDescent="0.3">
      <c r="A61" s="44" t="s">
        <v>72</v>
      </c>
      <c r="C61" s="79">
        <f>C60*C59</f>
        <v>10</v>
      </c>
      <c r="D61" s="79"/>
      <c r="E61" s="76"/>
      <c r="H61" s="40"/>
      <c r="N61" s="40"/>
    </row>
    <row r="62" spans="1:15" x14ac:dyDescent="0.3">
      <c r="A62" s="43" t="s">
        <v>3</v>
      </c>
      <c r="C62" s="77"/>
      <c r="D62" s="77"/>
      <c r="E62" s="78"/>
      <c r="H62" s="40"/>
      <c r="N62" s="40"/>
    </row>
    <row r="63" spans="1:15" x14ac:dyDescent="0.3">
      <c r="A63" s="43" t="s">
        <v>67</v>
      </c>
      <c r="C63" s="77"/>
      <c r="D63" s="77"/>
      <c r="E63" s="78"/>
      <c r="H63" s="40"/>
      <c r="N63" s="40"/>
    </row>
    <row r="64" spans="1:15" ht="28.8" x14ac:dyDescent="0.3">
      <c r="A64" s="45" t="s">
        <v>68</v>
      </c>
      <c r="C64" s="79">
        <f>MIN(C61,IF(OR(C63="Unlimited",C63=""),10^18,C63))</f>
        <v>10</v>
      </c>
      <c r="D64" s="79"/>
      <c r="E64" s="76"/>
      <c r="H64" s="40"/>
      <c r="N64" s="40"/>
    </row>
    <row r="65" spans="1:15" x14ac:dyDescent="0.3">
      <c r="A65" s="46" t="s">
        <v>69</v>
      </c>
      <c r="C65" s="13">
        <f>((SUM($C$50:$E$50)-$C$64)*C$50/SUM($C$50:$E$50))</f>
        <v>45</v>
      </c>
      <c r="D65" s="13">
        <f>((SUM($C$50:$E$50)-$C$64)*D$50/SUM($C$50:$E$50))</f>
        <v>22.5</v>
      </c>
      <c r="E65" s="40">
        <f>((SUM($C$50:$E$50)-$C$64)*E$50/SUM($C$50:$E$50))</f>
        <v>22.5</v>
      </c>
      <c r="F65" s="9">
        <f>F50</f>
        <v>50</v>
      </c>
      <c r="G65" s="9">
        <f t="shared" ref="G65:H65" si="8">G50</f>
        <v>25</v>
      </c>
      <c r="H65" s="40">
        <f t="shared" si="8"/>
        <v>25</v>
      </c>
      <c r="I65" s="9">
        <f>I$50</f>
        <v>50</v>
      </c>
      <c r="J65" s="9">
        <f t="shared" ref="J65:N65" si="9">J$50</f>
        <v>25</v>
      </c>
      <c r="K65" s="9">
        <f t="shared" si="9"/>
        <v>25</v>
      </c>
      <c r="L65" s="9">
        <f t="shared" si="9"/>
        <v>50</v>
      </c>
      <c r="M65" s="9">
        <f t="shared" si="9"/>
        <v>25</v>
      </c>
      <c r="N65" s="9">
        <f t="shared" si="9"/>
        <v>25</v>
      </c>
      <c r="O65" s="2">
        <f>SUM(C65:N65)</f>
        <v>390</v>
      </c>
    </row>
    <row r="66" spans="1:15" x14ac:dyDescent="0.3">
      <c r="A66" s="83"/>
      <c r="C66" s="13"/>
      <c r="D66" s="13"/>
      <c r="E66" s="13"/>
      <c r="H66" s="13"/>
      <c r="N66" s="13"/>
    </row>
    <row r="67" spans="1:15" x14ac:dyDescent="0.3">
      <c r="A67" s="82" t="s">
        <v>82</v>
      </c>
      <c r="C67" s="42" t="s">
        <v>83</v>
      </c>
    </row>
    <row r="68" spans="1:15" x14ac:dyDescent="0.3">
      <c r="A68" s="43" t="s">
        <v>61</v>
      </c>
      <c r="C68" s="75">
        <v>1</v>
      </c>
      <c r="D68" s="75"/>
      <c r="E68" s="79"/>
      <c r="F68" s="13"/>
      <c r="H68" s="40"/>
      <c r="N68" s="40"/>
    </row>
    <row r="69" spans="1:15" x14ac:dyDescent="0.3">
      <c r="A69" s="43" t="s">
        <v>62</v>
      </c>
      <c r="C69" s="75" t="s">
        <v>84</v>
      </c>
      <c r="D69" s="75"/>
      <c r="E69" s="79"/>
      <c r="F69" s="13"/>
      <c r="H69" s="40"/>
      <c r="N69" s="40"/>
    </row>
    <row r="70" spans="1:15" x14ac:dyDescent="0.3">
      <c r="A70" s="43" t="s">
        <v>63</v>
      </c>
      <c r="C70" s="75">
        <v>1</v>
      </c>
      <c r="D70" s="75"/>
      <c r="E70" s="79"/>
      <c r="F70" s="13"/>
      <c r="H70" s="40"/>
      <c r="N70" s="40"/>
    </row>
    <row r="71" spans="1:15" x14ac:dyDescent="0.3">
      <c r="A71" s="43" t="s">
        <v>64</v>
      </c>
      <c r="C71" s="79">
        <v>0</v>
      </c>
      <c r="D71" s="79"/>
      <c r="E71" s="79"/>
      <c r="F71" s="13"/>
      <c r="H71" s="40"/>
      <c r="N71" s="40"/>
    </row>
    <row r="72" spans="1:15" x14ac:dyDescent="0.3">
      <c r="A72" s="44" t="s">
        <v>65</v>
      </c>
      <c r="C72" s="79">
        <f>MAX(0, SUM(C$50:H$50)-C71)</f>
        <v>200</v>
      </c>
      <c r="D72" s="79"/>
      <c r="E72" s="79"/>
      <c r="F72" s="13"/>
      <c r="H72" s="40"/>
      <c r="N72" s="40"/>
    </row>
    <row r="73" spans="1:15" x14ac:dyDescent="0.3">
      <c r="A73" s="43" t="s">
        <v>0</v>
      </c>
      <c r="C73" s="79">
        <v>10</v>
      </c>
      <c r="D73" s="79"/>
      <c r="E73" s="79"/>
      <c r="F73" s="13"/>
      <c r="H73" s="40"/>
      <c r="N73" s="40"/>
    </row>
    <row r="74" spans="1:15" x14ac:dyDescent="0.3">
      <c r="A74" s="44" t="s">
        <v>66</v>
      </c>
      <c r="C74" s="79">
        <f>IF(C73="Unlimited", C72, MIN(C72, C73))</f>
        <v>10</v>
      </c>
      <c r="D74" s="79"/>
      <c r="E74" s="79"/>
      <c r="F74" s="13"/>
      <c r="H74" s="40"/>
      <c r="N74" s="40"/>
    </row>
    <row r="75" spans="1:15" x14ac:dyDescent="0.3">
      <c r="A75" s="43" t="s">
        <v>71</v>
      </c>
      <c r="C75" s="80">
        <v>1</v>
      </c>
      <c r="D75" s="80"/>
      <c r="E75" s="80"/>
      <c r="F75" s="13"/>
      <c r="H75" s="40"/>
      <c r="N75" s="40"/>
    </row>
    <row r="76" spans="1:15" ht="28.8" x14ac:dyDescent="0.3">
      <c r="A76" s="44" t="s">
        <v>72</v>
      </c>
      <c r="C76" s="79">
        <f>C75*C74</f>
        <v>10</v>
      </c>
      <c r="D76" s="79"/>
      <c r="E76" s="79"/>
      <c r="F76" s="13"/>
      <c r="H76" s="40"/>
      <c r="N76" s="40"/>
    </row>
    <row r="77" spans="1:15" x14ac:dyDescent="0.3">
      <c r="A77" s="43" t="s">
        <v>3</v>
      </c>
      <c r="C77" s="77"/>
      <c r="D77" s="77"/>
      <c r="E77" s="77"/>
      <c r="F77" s="13"/>
      <c r="H77" s="40"/>
      <c r="N77" s="40"/>
    </row>
    <row r="78" spans="1:15" x14ac:dyDescent="0.3">
      <c r="A78" s="43" t="s">
        <v>67</v>
      </c>
      <c r="C78" s="77"/>
      <c r="D78" s="77"/>
      <c r="E78" s="77"/>
      <c r="F78" s="13"/>
      <c r="H78" s="40"/>
      <c r="N78" s="40"/>
    </row>
    <row r="79" spans="1:15" ht="28.8" x14ac:dyDescent="0.3">
      <c r="A79" s="45" t="s">
        <v>68</v>
      </c>
      <c r="C79" s="79">
        <f>MIN(C76,IF(OR(C78="Unlimited",C78=""),10^18,C78))</f>
        <v>10</v>
      </c>
      <c r="D79" s="79"/>
      <c r="E79" s="79"/>
      <c r="F79" s="13"/>
      <c r="H79" s="40"/>
      <c r="N79" s="40"/>
    </row>
    <row r="80" spans="1:15" x14ac:dyDescent="0.3">
      <c r="A80" s="46" t="s">
        <v>69</v>
      </c>
      <c r="C80" s="13">
        <f>((SUM($C$50:$H$50)-$C79)*C$50/SUM($C$50:$H$50))</f>
        <v>47.5</v>
      </c>
      <c r="D80" s="13">
        <f t="shared" ref="D80:H80" si="10">((SUM($C$50:$H$50)-$C79)*D$50/SUM($C$50:$H$50))</f>
        <v>23.75</v>
      </c>
      <c r="E80" s="13">
        <f t="shared" si="10"/>
        <v>23.75</v>
      </c>
      <c r="F80" s="13">
        <f t="shared" si="10"/>
        <v>47.5</v>
      </c>
      <c r="G80" s="13">
        <f t="shared" si="10"/>
        <v>23.75</v>
      </c>
      <c r="H80" s="13">
        <f t="shared" si="10"/>
        <v>23.75</v>
      </c>
      <c r="I80" s="9">
        <f>I$50</f>
        <v>50</v>
      </c>
      <c r="J80" s="9">
        <f t="shared" ref="J80:N80" si="11">J$50</f>
        <v>25</v>
      </c>
      <c r="K80" s="9">
        <f t="shared" si="11"/>
        <v>25</v>
      </c>
      <c r="L80" s="9">
        <f t="shared" si="11"/>
        <v>50</v>
      </c>
      <c r="M80" s="9">
        <f t="shared" si="11"/>
        <v>25</v>
      </c>
      <c r="N80" s="9">
        <f t="shared" si="11"/>
        <v>25</v>
      </c>
      <c r="O80" s="2">
        <f>SUM(C80:N80)</f>
        <v>390</v>
      </c>
    </row>
    <row r="81" spans="1:15" x14ac:dyDescent="0.3">
      <c r="A81" s="83"/>
      <c r="C81" s="13"/>
      <c r="D81" s="13"/>
      <c r="E81" s="13"/>
      <c r="F81" s="13"/>
      <c r="H81" s="13"/>
      <c r="N81" s="13"/>
    </row>
    <row r="82" spans="1:15" x14ac:dyDescent="0.3">
      <c r="A82" s="82" t="s">
        <v>85</v>
      </c>
      <c r="C82" s="42" t="s">
        <v>88</v>
      </c>
    </row>
    <row r="83" spans="1:15" x14ac:dyDescent="0.3">
      <c r="A83" s="43" t="s">
        <v>61</v>
      </c>
      <c r="C83" s="75">
        <v>1</v>
      </c>
      <c r="D83" s="75"/>
      <c r="E83" s="79"/>
      <c r="F83" s="13"/>
      <c r="H83" s="40"/>
      <c r="N83" s="40"/>
    </row>
    <row r="84" spans="1:15" x14ac:dyDescent="0.3">
      <c r="A84" s="43" t="s">
        <v>62</v>
      </c>
      <c r="C84" s="75" t="s">
        <v>86</v>
      </c>
      <c r="D84" s="75"/>
      <c r="E84" s="79"/>
      <c r="F84" s="13"/>
      <c r="H84" s="40"/>
      <c r="N84" s="40"/>
    </row>
    <row r="85" spans="1:15" x14ac:dyDescent="0.3">
      <c r="A85" s="43" t="s">
        <v>63</v>
      </c>
      <c r="C85" s="75">
        <v>1</v>
      </c>
      <c r="D85" s="75"/>
      <c r="E85" s="79"/>
      <c r="F85" s="13"/>
      <c r="H85" s="40"/>
      <c r="N85" s="40"/>
    </row>
    <row r="86" spans="1:15" x14ac:dyDescent="0.3">
      <c r="A86" s="43" t="s">
        <v>64</v>
      </c>
      <c r="C86" s="79">
        <v>0</v>
      </c>
      <c r="D86" s="79"/>
      <c r="E86" s="79"/>
      <c r="F86" s="13"/>
      <c r="H86" s="40"/>
      <c r="N86" s="40"/>
    </row>
    <row r="87" spans="1:15" x14ac:dyDescent="0.3">
      <c r="A87" s="44" t="s">
        <v>65</v>
      </c>
      <c r="C87" s="79">
        <f>MAX(0, SUM(C$50:H$50)-C86)</f>
        <v>200</v>
      </c>
      <c r="D87" s="79"/>
      <c r="E87" s="79"/>
      <c r="F87" s="13"/>
      <c r="H87" s="40"/>
      <c r="N87" s="40"/>
    </row>
    <row r="88" spans="1:15" x14ac:dyDescent="0.3">
      <c r="A88" s="43" t="s">
        <v>0</v>
      </c>
      <c r="C88" s="79">
        <v>10</v>
      </c>
      <c r="D88" s="79"/>
      <c r="E88" s="79"/>
      <c r="F88" s="13"/>
      <c r="H88" s="40"/>
      <c r="N88" s="40"/>
    </row>
    <row r="89" spans="1:15" x14ac:dyDescent="0.3">
      <c r="A89" s="44" t="s">
        <v>66</v>
      </c>
      <c r="C89" s="79">
        <f>IF(C88="Unlimited", C87, MIN(C87, C88))</f>
        <v>10</v>
      </c>
      <c r="D89" s="79"/>
      <c r="E89" s="79"/>
      <c r="F89" s="13"/>
      <c r="H89" s="40"/>
      <c r="N89" s="40"/>
    </row>
    <row r="90" spans="1:15" x14ac:dyDescent="0.3">
      <c r="A90" s="43" t="s">
        <v>71</v>
      </c>
      <c r="C90" s="80">
        <v>1</v>
      </c>
      <c r="D90" s="80"/>
      <c r="E90" s="80"/>
      <c r="F90" s="13"/>
      <c r="H90" s="40"/>
      <c r="N90" s="40"/>
    </row>
    <row r="91" spans="1:15" ht="28.8" x14ac:dyDescent="0.3">
      <c r="A91" s="44" t="s">
        <v>72</v>
      </c>
      <c r="C91" s="79">
        <f>C90*C89</f>
        <v>10</v>
      </c>
      <c r="D91" s="79"/>
      <c r="E91" s="79"/>
      <c r="F91" s="13"/>
      <c r="H91" s="40"/>
      <c r="N91" s="40"/>
    </row>
    <row r="92" spans="1:15" x14ac:dyDescent="0.3">
      <c r="A92" s="43" t="s">
        <v>3</v>
      </c>
      <c r="C92" s="77"/>
      <c r="D92" s="77"/>
      <c r="E92" s="77"/>
      <c r="F92" s="13"/>
      <c r="H92" s="40"/>
      <c r="N92" s="40"/>
    </row>
    <row r="93" spans="1:15" x14ac:dyDescent="0.3">
      <c r="A93" s="43" t="s">
        <v>67</v>
      </c>
      <c r="C93" s="77"/>
      <c r="D93" s="77"/>
      <c r="E93" s="77"/>
      <c r="F93" s="13"/>
      <c r="H93" s="40"/>
      <c r="N93" s="40"/>
    </row>
    <row r="94" spans="1:15" ht="28.8" x14ac:dyDescent="0.3">
      <c r="A94" s="45" t="s">
        <v>68</v>
      </c>
      <c r="C94" s="79">
        <f>MIN(C91,IF(OR(C93="Unlimited",C93=""),10^18,C93))</f>
        <v>10</v>
      </c>
      <c r="D94" s="79"/>
      <c r="E94" s="79"/>
      <c r="F94" s="13"/>
      <c r="H94" s="40"/>
      <c r="N94" s="40"/>
    </row>
    <row r="95" spans="1:15" x14ac:dyDescent="0.3">
      <c r="A95" s="46" t="s">
        <v>69</v>
      </c>
      <c r="C95" s="13">
        <f>((SUM($C$50:$H$50)-$C94)*C$50/SUM($C$50:$H$50))</f>
        <v>47.5</v>
      </c>
      <c r="D95" s="13">
        <f t="shared" ref="D95:H95" si="12">((SUM($C$50:$H$50)-$C94)*D$50/SUM($C$50:$H$50))</f>
        <v>23.75</v>
      </c>
      <c r="E95" s="13">
        <f t="shared" si="12"/>
        <v>23.75</v>
      </c>
      <c r="F95" s="13">
        <f t="shared" si="12"/>
        <v>47.5</v>
      </c>
      <c r="G95" s="13">
        <f t="shared" si="12"/>
        <v>23.75</v>
      </c>
      <c r="H95" s="13">
        <f t="shared" si="12"/>
        <v>23.75</v>
      </c>
      <c r="I95" s="9">
        <f>I$50</f>
        <v>50</v>
      </c>
      <c r="J95" s="9">
        <f t="shared" ref="J95:N95" si="13">J$50</f>
        <v>25</v>
      </c>
      <c r="K95" s="9">
        <f t="shared" si="13"/>
        <v>25</v>
      </c>
      <c r="L95" s="9">
        <f t="shared" si="13"/>
        <v>50</v>
      </c>
      <c r="M95" s="9">
        <f t="shared" si="13"/>
        <v>25</v>
      </c>
      <c r="N95" s="9">
        <f t="shared" si="13"/>
        <v>25</v>
      </c>
      <c r="O95" s="2">
        <f>SUM(C95:N95)</f>
        <v>390</v>
      </c>
    </row>
    <row r="96" spans="1:15" x14ac:dyDescent="0.3">
      <c r="A96" s="83"/>
      <c r="C96" s="13"/>
      <c r="D96" s="13"/>
      <c r="E96" s="13"/>
      <c r="H96" s="13"/>
      <c r="N96" s="13"/>
    </row>
    <row r="97" spans="1:15" x14ac:dyDescent="0.3">
      <c r="A97" s="82" t="s">
        <v>87</v>
      </c>
      <c r="C97" s="42" t="s">
        <v>80</v>
      </c>
      <c r="F97" s="42"/>
      <c r="H97" s="42" t="s">
        <v>89</v>
      </c>
    </row>
    <row r="98" spans="1:15" x14ac:dyDescent="0.3">
      <c r="A98" s="43" t="s">
        <v>61</v>
      </c>
      <c r="C98" s="75">
        <v>1</v>
      </c>
      <c r="D98" s="75"/>
      <c r="E98" s="79"/>
      <c r="F98" s="75">
        <v>1</v>
      </c>
      <c r="G98" s="75"/>
      <c r="H98" s="79"/>
      <c r="N98" s="40"/>
    </row>
    <row r="99" spans="1:15" x14ac:dyDescent="0.3">
      <c r="A99" s="43" t="s">
        <v>62</v>
      </c>
      <c r="C99" s="75" t="s">
        <v>70</v>
      </c>
      <c r="D99" s="75"/>
      <c r="E99" s="79"/>
      <c r="F99" s="75" t="s">
        <v>70</v>
      </c>
      <c r="G99" s="75"/>
      <c r="H99" s="79"/>
      <c r="N99" s="40"/>
    </row>
    <row r="100" spans="1:15" x14ac:dyDescent="0.3">
      <c r="A100" s="43" t="s">
        <v>63</v>
      </c>
      <c r="C100" s="75">
        <v>1</v>
      </c>
      <c r="D100" s="75"/>
      <c r="E100" s="79"/>
      <c r="F100" s="75">
        <v>1</v>
      </c>
      <c r="G100" s="75"/>
      <c r="H100" s="79"/>
      <c r="N100" s="40"/>
    </row>
    <row r="101" spans="1:15" x14ac:dyDescent="0.3">
      <c r="A101" s="43" t="s">
        <v>64</v>
      </c>
      <c r="C101" s="79">
        <v>0</v>
      </c>
      <c r="D101" s="79"/>
      <c r="E101" s="79"/>
      <c r="F101" s="79">
        <v>0</v>
      </c>
      <c r="G101" s="79"/>
      <c r="H101" s="79"/>
      <c r="N101" s="40"/>
    </row>
    <row r="102" spans="1:15" x14ac:dyDescent="0.3">
      <c r="A102" s="44" t="s">
        <v>65</v>
      </c>
      <c r="C102" s="79">
        <f>MAX(0, SUM(C$50:E$50)-C101)</f>
        <v>100</v>
      </c>
      <c r="D102" s="79"/>
      <c r="E102" s="79"/>
      <c r="F102" s="79">
        <f>MAX(0, SUM(F$50:H$50)-F101)</f>
        <v>100</v>
      </c>
      <c r="G102" s="79"/>
      <c r="H102" s="79"/>
      <c r="N102" s="40"/>
    </row>
    <row r="103" spans="1:15" x14ac:dyDescent="0.3">
      <c r="A103" s="43" t="s">
        <v>0</v>
      </c>
      <c r="C103" s="79">
        <v>10</v>
      </c>
      <c r="D103" s="79"/>
      <c r="E103" s="79"/>
      <c r="F103" s="79">
        <v>10</v>
      </c>
      <c r="G103" s="79"/>
      <c r="H103" s="79"/>
      <c r="N103" s="40"/>
    </row>
    <row r="104" spans="1:15" x14ac:dyDescent="0.3">
      <c r="A104" s="44" t="s">
        <v>66</v>
      </c>
      <c r="C104" s="79">
        <f>IF(C103="Unlimited", C102, MIN(C102, C103))</f>
        <v>10</v>
      </c>
      <c r="D104" s="79"/>
      <c r="E104" s="79"/>
      <c r="F104" s="79">
        <f>IF(F103="Unlimited", F102, MIN(F102, F103))</f>
        <v>10</v>
      </c>
      <c r="G104" s="79"/>
      <c r="H104" s="79"/>
      <c r="N104" s="40"/>
    </row>
    <row r="105" spans="1:15" x14ac:dyDescent="0.3">
      <c r="A105" s="43" t="s">
        <v>71</v>
      </c>
      <c r="C105" s="80">
        <v>1</v>
      </c>
      <c r="D105" s="80"/>
      <c r="E105" s="80"/>
      <c r="F105" s="80">
        <v>1</v>
      </c>
      <c r="G105" s="80"/>
      <c r="H105" s="80"/>
      <c r="N105" s="40"/>
    </row>
    <row r="106" spans="1:15" ht="28.8" x14ac:dyDescent="0.3">
      <c r="A106" s="44" t="s">
        <v>72</v>
      </c>
      <c r="C106" s="79">
        <f>C105*C104</f>
        <v>10</v>
      </c>
      <c r="D106" s="79"/>
      <c r="E106" s="79"/>
      <c r="F106" s="79">
        <f>F105*F104</f>
        <v>10</v>
      </c>
      <c r="G106" s="79"/>
      <c r="H106" s="79"/>
      <c r="N106" s="40"/>
    </row>
    <row r="107" spans="1:15" x14ac:dyDescent="0.3">
      <c r="A107" s="43" t="s">
        <v>3</v>
      </c>
      <c r="C107" s="77"/>
      <c r="D107" s="77"/>
      <c r="E107" s="77"/>
      <c r="F107" s="77"/>
      <c r="G107" s="77"/>
      <c r="H107" s="77"/>
      <c r="N107" s="40"/>
    </row>
    <row r="108" spans="1:15" x14ac:dyDescent="0.3">
      <c r="A108" s="43" t="s">
        <v>67</v>
      </c>
      <c r="C108" s="77"/>
      <c r="D108" s="77"/>
      <c r="E108" s="77"/>
      <c r="F108" s="77"/>
      <c r="G108" s="77"/>
      <c r="H108" s="77"/>
      <c r="N108" s="40"/>
    </row>
    <row r="109" spans="1:15" ht="28.8" x14ac:dyDescent="0.3">
      <c r="A109" s="45" t="s">
        <v>68</v>
      </c>
      <c r="C109" s="79">
        <f>MIN(C106,IF(OR(C108="Unlimited",C108=""),10^18,C108))</f>
        <v>10</v>
      </c>
      <c r="D109" s="79"/>
      <c r="E109" s="79"/>
      <c r="F109" s="79">
        <f>MIN(F106,IF(OR(F108="Unlimited",F108=""),10^18,F108))</f>
        <v>10</v>
      </c>
      <c r="G109" s="79"/>
      <c r="H109" s="79"/>
      <c r="N109" s="40"/>
    </row>
    <row r="110" spans="1:15" x14ac:dyDescent="0.3">
      <c r="A110" s="46" t="s">
        <v>69</v>
      </c>
      <c r="C110" s="13">
        <f>((SUM($C$50:$E$50)-$C$109)*C$50/SUM($C$50:$E$50))</f>
        <v>45</v>
      </c>
      <c r="D110" s="13">
        <f t="shared" ref="D110:E110" si="14">((SUM($C$50:$E$50)-$C$109)*D$50/SUM($C$50:$E$50))</f>
        <v>22.5</v>
      </c>
      <c r="E110" s="13">
        <f t="shared" si="14"/>
        <v>22.5</v>
      </c>
      <c r="F110" s="13">
        <f>((SUM($F$50:$H$50)-$F106)*F$50/SUM($F$50:$H$50))</f>
        <v>45</v>
      </c>
      <c r="G110" s="13">
        <f t="shared" ref="G110:H110" si="15">((SUM($F$50:$H$50)-$F106)*G$50/SUM($F$50:$H$50))</f>
        <v>22.5</v>
      </c>
      <c r="H110" s="13">
        <f t="shared" si="15"/>
        <v>22.5</v>
      </c>
      <c r="I110" s="9">
        <f>I$50</f>
        <v>50</v>
      </c>
      <c r="J110" s="9">
        <f t="shared" ref="J110:N110" si="16">J$50</f>
        <v>25</v>
      </c>
      <c r="K110" s="9">
        <f t="shared" si="16"/>
        <v>25</v>
      </c>
      <c r="L110" s="9">
        <f t="shared" si="16"/>
        <v>50</v>
      </c>
      <c r="M110" s="9">
        <f t="shared" si="16"/>
        <v>25</v>
      </c>
      <c r="N110" s="9">
        <f t="shared" si="16"/>
        <v>25</v>
      </c>
      <c r="O110" s="2">
        <f>SUM(C110:N110)</f>
        <v>380</v>
      </c>
    </row>
    <row r="111" spans="1:15" x14ac:dyDescent="0.3">
      <c r="A111" s="83"/>
      <c r="C111" s="13"/>
      <c r="D111" s="42" t="s">
        <v>88</v>
      </c>
      <c r="E111" s="13"/>
      <c r="H111" s="13"/>
      <c r="K111" s="2"/>
      <c r="L111" s="42" t="s">
        <v>90</v>
      </c>
      <c r="N111" s="13"/>
    </row>
    <row r="112" spans="1:15" x14ac:dyDescent="0.3">
      <c r="A112" s="43" t="s">
        <v>61</v>
      </c>
      <c r="C112" s="75">
        <v>1</v>
      </c>
      <c r="D112" s="75"/>
      <c r="E112" s="79"/>
      <c r="F112" s="75"/>
      <c r="G112" s="75"/>
      <c r="H112" s="79"/>
      <c r="I112" s="75">
        <v>1</v>
      </c>
      <c r="J112" s="75"/>
      <c r="K112" s="79"/>
      <c r="N112" s="40"/>
    </row>
    <row r="113" spans="1:15" x14ac:dyDescent="0.3">
      <c r="A113" s="43" t="s">
        <v>62</v>
      </c>
      <c r="C113" s="75" t="s">
        <v>86</v>
      </c>
      <c r="D113" s="75"/>
      <c r="E113" s="79"/>
      <c r="F113" s="75"/>
      <c r="G113" s="75"/>
      <c r="H113" s="79"/>
      <c r="I113" s="75" t="s">
        <v>84</v>
      </c>
      <c r="J113" s="75"/>
      <c r="K113" s="79"/>
      <c r="N113" s="40"/>
    </row>
    <row r="114" spans="1:15" x14ac:dyDescent="0.3">
      <c r="A114" s="43" t="s">
        <v>63</v>
      </c>
      <c r="C114" s="75">
        <v>1</v>
      </c>
      <c r="D114" s="75"/>
      <c r="E114" s="79"/>
      <c r="F114" s="75"/>
      <c r="G114" s="75"/>
      <c r="H114" s="79"/>
      <c r="I114" s="75">
        <v>1</v>
      </c>
      <c r="J114" s="75"/>
      <c r="K114" s="79"/>
      <c r="N114" s="40"/>
    </row>
    <row r="115" spans="1:15" x14ac:dyDescent="0.3">
      <c r="A115" s="43" t="s">
        <v>64</v>
      </c>
      <c r="C115" s="79">
        <v>0</v>
      </c>
      <c r="D115" s="79"/>
      <c r="E115" s="79"/>
      <c r="F115" s="79"/>
      <c r="G115" s="79"/>
      <c r="H115" s="79"/>
      <c r="I115" s="79">
        <v>0</v>
      </c>
      <c r="J115" s="79"/>
      <c r="K115" s="79"/>
      <c r="N115" s="40"/>
    </row>
    <row r="116" spans="1:15" x14ac:dyDescent="0.3">
      <c r="A116" s="44" t="s">
        <v>65</v>
      </c>
      <c r="C116" s="79">
        <f>MAX(0, SUM(C$110:H$110)-C115)</f>
        <v>180</v>
      </c>
      <c r="D116" s="79"/>
      <c r="E116" s="79"/>
      <c r="F116" s="79"/>
      <c r="G116" s="79"/>
      <c r="H116" s="79"/>
      <c r="I116" s="79">
        <f>MAX(0, SUM(I$110:N$110)-I115)</f>
        <v>200</v>
      </c>
      <c r="J116" s="79"/>
      <c r="K116" s="79"/>
      <c r="N116" s="40"/>
    </row>
    <row r="117" spans="1:15" x14ac:dyDescent="0.3">
      <c r="A117" s="43" t="s">
        <v>0</v>
      </c>
      <c r="C117" s="79">
        <v>10</v>
      </c>
      <c r="D117" s="79"/>
      <c r="E117" s="79"/>
      <c r="F117" s="79"/>
      <c r="G117" s="79"/>
      <c r="H117" s="79"/>
      <c r="I117" s="79">
        <v>10</v>
      </c>
      <c r="J117" s="79"/>
      <c r="K117" s="79"/>
      <c r="N117" s="40"/>
    </row>
    <row r="118" spans="1:15" x14ac:dyDescent="0.3">
      <c r="A118" s="44" t="s">
        <v>66</v>
      </c>
      <c r="C118" s="79">
        <f>IF(C117="Unlimited", C116, MIN(C116, C117))</f>
        <v>10</v>
      </c>
      <c r="D118" s="79"/>
      <c r="E118" s="79"/>
      <c r="F118" s="79"/>
      <c r="G118" s="79"/>
      <c r="H118" s="79"/>
      <c r="I118" s="79">
        <f>IF(I117="Unlimited", I116, MIN(I116, I117))</f>
        <v>10</v>
      </c>
      <c r="J118" s="79"/>
      <c r="K118" s="79"/>
      <c r="N118" s="40"/>
    </row>
    <row r="119" spans="1:15" x14ac:dyDescent="0.3">
      <c r="A119" s="43" t="s">
        <v>71</v>
      </c>
      <c r="C119" s="80">
        <v>1</v>
      </c>
      <c r="D119" s="80"/>
      <c r="E119" s="80"/>
      <c r="F119" s="80"/>
      <c r="G119" s="80"/>
      <c r="H119" s="80"/>
      <c r="I119" s="80">
        <v>1</v>
      </c>
      <c r="J119" s="80"/>
      <c r="K119" s="80"/>
      <c r="N119" s="40"/>
    </row>
    <row r="120" spans="1:15" ht="28.8" x14ac:dyDescent="0.3">
      <c r="A120" s="44" t="s">
        <v>72</v>
      </c>
      <c r="C120" s="79">
        <f>C119*C118</f>
        <v>10</v>
      </c>
      <c r="D120" s="79"/>
      <c r="E120" s="79"/>
      <c r="F120" s="79"/>
      <c r="G120" s="79"/>
      <c r="H120" s="79"/>
      <c r="I120" s="79">
        <f>I119*I118</f>
        <v>10</v>
      </c>
      <c r="J120" s="79"/>
      <c r="K120" s="79"/>
      <c r="N120" s="40"/>
    </row>
    <row r="121" spans="1:15" x14ac:dyDescent="0.3">
      <c r="A121" s="43" t="s">
        <v>3</v>
      </c>
      <c r="C121" s="77"/>
      <c r="D121" s="77"/>
      <c r="E121" s="77"/>
      <c r="F121" s="77"/>
      <c r="G121" s="77"/>
      <c r="H121" s="77"/>
      <c r="I121" s="77"/>
      <c r="J121" s="77"/>
      <c r="K121" s="77"/>
      <c r="N121" s="40"/>
    </row>
    <row r="122" spans="1:15" x14ac:dyDescent="0.3">
      <c r="A122" s="43" t="s">
        <v>67</v>
      </c>
      <c r="C122" s="77"/>
      <c r="D122" s="77"/>
      <c r="E122" s="77"/>
      <c r="F122" s="77"/>
      <c r="G122" s="77"/>
      <c r="H122" s="77"/>
      <c r="I122" s="77"/>
      <c r="J122" s="77"/>
      <c r="K122" s="77"/>
      <c r="N122" s="40"/>
    </row>
    <row r="123" spans="1:15" ht="28.8" x14ac:dyDescent="0.3">
      <c r="A123" s="45" t="s">
        <v>68</v>
      </c>
      <c r="C123" s="79">
        <f>MIN(C120,IF(OR(C122="Unlimited",C122=""),10^18,C122))</f>
        <v>10</v>
      </c>
      <c r="D123" s="79"/>
      <c r="E123" s="79"/>
      <c r="F123" s="79"/>
      <c r="G123" s="79"/>
      <c r="H123" s="79"/>
      <c r="I123" s="79">
        <f>MIN(I120,IF(OR(I122="Unlimited",I122=""),10^18,I122))</f>
        <v>10</v>
      </c>
      <c r="J123" s="79"/>
      <c r="K123" s="79"/>
      <c r="N123" s="40"/>
    </row>
    <row r="124" spans="1:15" x14ac:dyDescent="0.3">
      <c r="A124" s="46" t="s">
        <v>69</v>
      </c>
      <c r="C124" s="13">
        <f>((SUM($C$110:$H$110)-$C123)*C$110/SUM($C$110:$H$110))</f>
        <v>42.5</v>
      </c>
      <c r="D124" s="13">
        <f t="shared" ref="D124:H124" si="17">((SUM($C$110:$H$110)-$C123)*D$110/SUM($C$110:$H$110))</f>
        <v>21.25</v>
      </c>
      <c r="E124" s="13">
        <f t="shared" si="17"/>
        <v>21.25</v>
      </c>
      <c r="F124" s="13">
        <f t="shared" si="17"/>
        <v>42.5</v>
      </c>
      <c r="G124" s="13">
        <f t="shared" si="17"/>
        <v>21.25</v>
      </c>
      <c r="H124" s="13">
        <f t="shared" si="17"/>
        <v>21.25</v>
      </c>
      <c r="I124" s="13">
        <f>((SUM($I$110:$N$110)-$I123)*I$110/SUM($I$110:$N$110))</f>
        <v>47.5</v>
      </c>
      <c r="J124" s="13">
        <f t="shared" ref="J124:N124" si="18">((SUM($I$110:$N$110)-$I123)*J$110/SUM($I$110:$N$110))</f>
        <v>23.75</v>
      </c>
      <c r="K124" s="13">
        <f t="shared" si="18"/>
        <v>23.75</v>
      </c>
      <c r="L124" s="13">
        <f t="shared" si="18"/>
        <v>47.5</v>
      </c>
      <c r="M124" s="13">
        <f t="shared" si="18"/>
        <v>23.75</v>
      </c>
      <c r="N124" s="13">
        <f t="shared" si="18"/>
        <v>23.75</v>
      </c>
      <c r="O124" s="2">
        <f>SUM(C124:N124)</f>
        <v>360</v>
      </c>
    </row>
    <row r="125" spans="1:15" x14ac:dyDescent="0.3">
      <c r="A125" s="83"/>
      <c r="C125" s="13"/>
      <c r="D125" s="13"/>
      <c r="E125" s="13"/>
      <c r="H125" s="13"/>
      <c r="N125" s="13"/>
    </row>
    <row r="126" spans="1:15" x14ac:dyDescent="0.3">
      <c r="A126" s="82" t="s">
        <v>92</v>
      </c>
      <c r="B126" s="4" t="s">
        <v>91</v>
      </c>
    </row>
    <row r="127" spans="1:15" x14ac:dyDescent="0.3">
      <c r="A127" s="43" t="s">
        <v>61</v>
      </c>
      <c r="N127" s="40"/>
      <c r="O127" s="2">
        <v>1</v>
      </c>
    </row>
    <row r="128" spans="1:15" x14ac:dyDescent="0.3">
      <c r="A128" s="43" t="s">
        <v>62</v>
      </c>
      <c r="N128" s="40"/>
      <c r="O128" s="51" t="s">
        <v>78</v>
      </c>
    </row>
    <row r="129" spans="1:17" x14ac:dyDescent="0.3">
      <c r="A129" s="43" t="s">
        <v>63</v>
      </c>
      <c r="N129" s="40"/>
      <c r="O129" s="2">
        <v>1</v>
      </c>
    </row>
    <row r="130" spans="1:17" x14ac:dyDescent="0.3">
      <c r="A130" s="43" t="s">
        <v>64</v>
      </c>
      <c r="N130" s="40"/>
      <c r="O130" s="2">
        <v>50</v>
      </c>
    </row>
    <row r="131" spans="1:17" x14ac:dyDescent="0.3">
      <c r="A131" s="44" t="s">
        <v>65</v>
      </c>
      <c r="N131" s="40"/>
      <c r="O131" s="6">
        <f>MAX(0, O50-O130)</f>
        <v>350</v>
      </c>
      <c r="P131" s="6"/>
      <c r="Q131" s="6"/>
    </row>
    <row r="132" spans="1:17" x14ac:dyDescent="0.3">
      <c r="A132" s="43" t="s">
        <v>0</v>
      </c>
      <c r="N132" s="40"/>
      <c r="O132" s="2">
        <v>1000</v>
      </c>
      <c r="Q132" s="6"/>
    </row>
    <row r="133" spans="1:17" x14ac:dyDescent="0.3">
      <c r="A133" s="44" t="s">
        <v>66</v>
      </c>
      <c r="N133" s="40"/>
      <c r="O133" s="6">
        <f>IF(O132="Unlimited", O131, MIN(O131, O132))</f>
        <v>350</v>
      </c>
      <c r="P133" s="6"/>
      <c r="Q133" s="6"/>
    </row>
    <row r="134" spans="1:17" x14ac:dyDescent="0.3">
      <c r="A134" s="43" t="s">
        <v>71</v>
      </c>
      <c r="N134" s="40"/>
      <c r="O134" s="49">
        <v>1</v>
      </c>
      <c r="Q134" s="6"/>
    </row>
    <row r="135" spans="1:17" ht="28.8" x14ac:dyDescent="0.3">
      <c r="A135" s="44" t="s">
        <v>72</v>
      </c>
      <c r="N135" s="40"/>
      <c r="O135" s="2">
        <f>O134*O133</f>
        <v>350</v>
      </c>
    </row>
    <row r="136" spans="1:17" x14ac:dyDescent="0.3">
      <c r="A136" s="43" t="s">
        <v>3</v>
      </c>
      <c r="N136" s="40"/>
    </row>
    <row r="137" spans="1:17" x14ac:dyDescent="0.3">
      <c r="A137" s="43" t="s">
        <v>67</v>
      </c>
      <c r="N137" s="40"/>
    </row>
    <row r="138" spans="1:17" ht="28.8" x14ac:dyDescent="0.3">
      <c r="A138" s="45" t="s">
        <v>75</v>
      </c>
      <c r="N138" s="40"/>
      <c r="O138" s="6">
        <f>MIN(O135,IF(OR(O137="Unlimited",O137=""),10^18,O137))</f>
        <v>350</v>
      </c>
      <c r="P138" s="6"/>
      <c r="Q138" s="6"/>
    </row>
    <row r="139" spans="1:17" x14ac:dyDescent="0.3">
      <c r="A139" s="44" t="s">
        <v>76</v>
      </c>
      <c r="C139" s="53">
        <f>$O$138*C$50/$O$50</f>
        <v>43.75</v>
      </c>
      <c r="D139" s="53">
        <f t="shared" ref="D139:N139" si="19">$O$138*D$50/$O$50</f>
        <v>21.875</v>
      </c>
      <c r="E139" s="53">
        <f t="shared" si="19"/>
        <v>21.875</v>
      </c>
      <c r="F139" s="53">
        <f t="shared" si="19"/>
        <v>43.75</v>
      </c>
      <c r="G139" s="53">
        <f t="shared" si="19"/>
        <v>21.875</v>
      </c>
      <c r="H139" s="53">
        <f t="shared" si="19"/>
        <v>21.875</v>
      </c>
      <c r="I139" s="53">
        <f t="shared" si="19"/>
        <v>43.75</v>
      </c>
      <c r="J139" s="53">
        <f t="shared" si="19"/>
        <v>21.875</v>
      </c>
      <c r="K139" s="53">
        <f t="shared" si="19"/>
        <v>21.875</v>
      </c>
      <c r="L139" s="53">
        <f t="shared" si="19"/>
        <v>43.75</v>
      </c>
      <c r="M139" s="53">
        <f t="shared" si="19"/>
        <v>21.875</v>
      </c>
      <c r="N139" s="53">
        <f t="shared" si="19"/>
        <v>21.875</v>
      </c>
      <c r="O139" s="50">
        <f>SUM(C139:N139)</f>
        <v>350</v>
      </c>
    </row>
    <row r="140" spans="1:17" x14ac:dyDescent="0.3">
      <c r="A140" s="46" t="s">
        <v>69</v>
      </c>
      <c r="C140" s="84">
        <f>$O$140*C50/$O$50</f>
        <v>6.25</v>
      </c>
      <c r="D140" s="84">
        <f t="shared" ref="D140:N140" si="20">$O$140*D50/$O$50</f>
        <v>3.125</v>
      </c>
      <c r="E140" s="84">
        <f t="shared" si="20"/>
        <v>3.125</v>
      </c>
      <c r="F140" s="84">
        <f t="shared" si="20"/>
        <v>6.25</v>
      </c>
      <c r="G140" s="84">
        <f t="shared" si="20"/>
        <v>3.125</v>
      </c>
      <c r="H140" s="84">
        <f t="shared" si="20"/>
        <v>3.125</v>
      </c>
      <c r="I140" s="84">
        <f t="shared" si="20"/>
        <v>6.25</v>
      </c>
      <c r="J140" s="84">
        <f t="shared" si="20"/>
        <v>3.125</v>
      </c>
      <c r="K140" s="84">
        <f t="shared" si="20"/>
        <v>3.125</v>
      </c>
      <c r="L140" s="84">
        <f t="shared" si="20"/>
        <v>6.25</v>
      </c>
      <c r="M140" s="84">
        <f t="shared" si="20"/>
        <v>3.125</v>
      </c>
      <c r="N140" s="84">
        <f t="shared" si="20"/>
        <v>3.125</v>
      </c>
      <c r="O140" s="2">
        <f>O50-O138</f>
        <v>50</v>
      </c>
    </row>
    <row r="141" spans="1:17" x14ac:dyDescent="0.3">
      <c r="A141" s="83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</row>
    <row r="142" spans="1:17" x14ac:dyDescent="0.3">
      <c r="A142" s="82" t="s">
        <v>93</v>
      </c>
      <c r="B142" s="4" t="s">
        <v>94</v>
      </c>
    </row>
    <row r="143" spans="1:17" x14ac:dyDescent="0.3">
      <c r="A143" s="43" t="s">
        <v>61</v>
      </c>
      <c r="N143" s="40"/>
      <c r="O143" s="2">
        <v>1</v>
      </c>
    </row>
    <row r="144" spans="1:17" x14ac:dyDescent="0.3">
      <c r="A144" s="43" t="s">
        <v>62</v>
      </c>
      <c r="N144" s="40"/>
      <c r="O144" s="51" t="s">
        <v>78</v>
      </c>
    </row>
    <row r="145" spans="1:15" x14ac:dyDescent="0.3">
      <c r="A145" s="43" t="s">
        <v>63</v>
      </c>
      <c r="N145" s="40"/>
      <c r="O145" s="2">
        <v>1</v>
      </c>
    </row>
    <row r="146" spans="1:15" x14ac:dyDescent="0.3">
      <c r="A146" s="43" t="s">
        <v>64</v>
      </c>
      <c r="N146" s="40"/>
      <c r="O146" s="2">
        <v>50</v>
      </c>
    </row>
    <row r="147" spans="1:15" x14ac:dyDescent="0.3">
      <c r="A147" s="44" t="s">
        <v>65</v>
      </c>
      <c r="N147" s="40"/>
      <c r="O147" s="6">
        <f>MAX(0, O50-O146)</f>
        <v>350</v>
      </c>
    </row>
    <row r="148" spans="1:15" x14ac:dyDescent="0.3">
      <c r="A148" s="43" t="s">
        <v>0</v>
      </c>
      <c r="N148" s="40"/>
      <c r="O148" s="2">
        <v>1000</v>
      </c>
    </row>
    <row r="149" spans="1:15" x14ac:dyDescent="0.3">
      <c r="A149" s="44" t="s">
        <v>66</v>
      </c>
      <c r="N149" s="40"/>
      <c r="O149" s="6">
        <f>IF(O148="Unlimited", O147, MIN(O147, O148))</f>
        <v>350</v>
      </c>
    </row>
    <row r="150" spans="1:15" x14ac:dyDescent="0.3">
      <c r="A150" s="43" t="s">
        <v>71</v>
      </c>
      <c r="N150" s="40"/>
      <c r="O150" s="49">
        <v>1</v>
      </c>
    </row>
    <row r="151" spans="1:15" ht="28.8" x14ac:dyDescent="0.3">
      <c r="A151" s="44" t="s">
        <v>72</v>
      </c>
      <c r="N151" s="40"/>
      <c r="O151" s="2">
        <f>O150*O149</f>
        <v>350</v>
      </c>
    </row>
    <row r="152" spans="1:15" x14ac:dyDescent="0.3">
      <c r="A152" s="43" t="s">
        <v>3</v>
      </c>
      <c r="N152" s="40"/>
    </row>
    <row r="153" spans="1:15" x14ac:dyDescent="0.3">
      <c r="A153" s="43" t="s">
        <v>67</v>
      </c>
      <c r="N153" s="40"/>
    </row>
    <row r="154" spans="1:15" ht="28.8" x14ac:dyDescent="0.3">
      <c r="A154" s="45" t="s">
        <v>75</v>
      </c>
      <c r="N154" s="40"/>
      <c r="O154" s="6">
        <f>MIN(O151,IF(OR(O153="Unlimited",O153=""),10^18,O153))</f>
        <v>350</v>
      </c>
    </row>
    <row r="155" spans="1:15" x14ac:dyDescent="0.3">
      <c r="A155" s="44" t="s">
        <v>77</v>
      </c>
      <c r="C155" s="53">
        <f>$O$154*C$65/$O$65</f>
        <v>40.384615384615387</v>
      </c>
      <c r="D155" s="53">
        <f>$O$154*D$65/$O$65</f>
        <v>20.192307692307693</v>
      </c>
      <c r="E155" s="53">
        <f>$O$154*E$65/$O$65</f>
        <v>20.192307692307693</v>
      </c>
      <c r="F155" s="53">
        <f>$O$154*F$65/$O$65</f>
        <v>44.871794871794869</v>
      </c>
      <c r="G155" s="53">
        <f>$O$154*G$65/$O$65</f>
        <v>22.435897435897434</v>
      </c>
      <c r="H155" s="53">
        <f>$O$154*H$65/$O$65</f>
        <v>22.435897435897434</v>
      </c>
      <c r="I155" s="53">
        <f>$O$154*I$65/$O$65</f>
        <v>44.871794871794869</v>
      </c>
      <c r="J155" s="53">
        <f>$O$154*J$65/$O$65</f>
        <v>22.435897435897434</v>
      </c>
      <c r="K155" s="53">
        <f>$O$154*K$65/$O$65</f>
        <v>22.435897435897434</v>
      </c>
      <c r="L155" s="53">
        <f>$O$154*L$65/$O$65</f>
        <v>44.871794871794869</v>
      </c>
      <c r="M155" s="53">
        <f>$O$154*M$65/$O$65</f>
        <v>22.435897435897434</v>
      </c>
      <c r="N155" s="54">
        <f>$O$154*N$65/$O$65</f>
        <v>22.435897435897434</v>
      </c>
      <c r="O155" s="50">
        <f>SUM(C155:N155)</f>
        <v>350</v>
      </c>
    </row>
    <row r="156" spans="1:15" ht="28.8" x14ac:dyDescent="0.3">
      <c r="A156" s="47" t="s">
        <v>73</v>
      </c>
      <c r="C156" s="55">
        <f>$O$156*C65/$O$65</f>
        <v>0</v>
      </c>
      <c r="D156" s="55">
        <f>$O$156*D65/$O$65</f>
        <v>0</v>
      </c>
      <c r="E156" s="55">
        <f>$O$156*E65/$O$65</f>
        <v>0</v>
      </c>
      <c r="F156" s="55">
        <f>$O$156*F65/$O$65</f>
        <v>0</v>
      </c>
      <c r="G156" s="55">
        <f>$O$156*G65/$O$65</f>
        <v>0</v>
      </c>
      <c r="H156" s="55">
        <f>$O$156*H65/$O$65</f>
        <v>0</v>
      </c>
      <c r="I156" s="55">
        <f>$O$156*I65/$O$65</f>
        <v>0</v>
      </c>
      <c r="J156" s="55">
        <f>$O$156*J65/$O$65</f>
        <v>0</v>
      </c>
      <c r="K156" s="55">
        <f>$O$156*K65/$O$65</f>
        <v>0</v>
      </c>
      <c r="L156" s="55">
        <f>$O$156*L65/$O$65</f>
        <v>0</v>
      </c>
      <c r="M156" s="55">
        <f>$O$156*M65/$O$65</f>
        <v>0</v>
      </c>
      <c r="N156" s="56">
        <f>$O$156*N65/$O$65</f>
        <v>0</v>
      </c>
      <c r="O156" s="2">
        <f>O147-O154</f>
        <v>0</v>
      </c>
    </row>
  </sheetData>
  <mergeCells count="108">
    <mergeCell ref="I122:K122"/>
    <mergeCell ref="I123:K123"/>
    <mergeCell ref="I117:K117"/>
    <mergeCell ref="I118:K118"/>
    <mergeCell ref="I119:K119"/>
    <mergeCell ref="I120:K120"/>
    <mergeCell ref="I121:K121"/>
    <mergeCell ref="I112:K112"/>
    <mergeCell ref="I113:K113"/>
    <mergeCell ref="I114:K114"/>
    <mergeCell ref="I115:K115"/>
    <mergeCell ref="I116:K116"/>
    <mergeCell ref="C121:E121"/>
    <mergeCell ref="F121:H121"/>
    <mergeCell ref="C122:E122"/>
    <mergeCell ref="F122:H122"/>
    <mergeCell ref="C123:E123"/>
    <mergeCell ref="F123:H123"/>
    <mergeCell ref="C118:E118"/>
    <mergeCell ref="F118:H118"/>
    <mergeCell ref="C119:E119"/>
    <mergeCell ref="F119:H119"/>
    <mergeCell ref="C120:E120"/>
    <mergeCell ref="F120:H120"/>
    <mergeCell ref="C115:E115"/>
    <mergeCell ref="F115:H115"/>
    <mergeCell ref="C116:E116"/>
    <mergeCell ref="F116:H116"/>
    <mergeCell ref="C117:E117"/>
    <mergeCell ref="F117:H117"/>
    <mergeCell ref="C112:E112"/>
    <mergeCell ref="F112:H112"/>
    <mergeCell ref="C113:E113"/>
    <mergeCell ref="F113:H113"/>
    <mergeCell ref="C114:E114"/>
    <mergeCell ref="F114:H114"/>
    <mergeCell ref="C109:E109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C104:E104"/>
    <mergeCell ref="C105:E105"/>
    <mergeCell ref="C106:E106"/>
    <mergeCell ref="C107:E107"/>
    <mergeCell ref="C108:E108"/>
    <mergeCell ref="C99:E99"/>
    <mergeCell ref="C100:E100"/>
    <mergeCell ref="C101:E101"/>
    <mergeCell ref="C102:E102"/>
    <mergeCell ref="C103:E103"/>
    <mergeCell ref="C91:E91"/>
    <mergeCell ref="C92:E92"/>
    <mergeCell ref="C93:E93"/>
    <mergeCell ref="C94:E94"/>
    <mergeCell ref="C98:E98"/>
    <mergeCell ref="C86:E86"/>
    <mergeCell ref="C87:E87"/>
    <mergeCell ref="C88:E88"/>
    <mergeCell ref="C89:E89"/>
    <mergeCell ref="C90:E90"/>
    <mergeCell ref="C78:E78"/>
    <mergeCell ref="C79:E79"/>
    <mergeCell ref="C83:E83"/>
    <mergeCell ref="C84:E84"/>
    <mergeCell ref="C85:E85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54:E54"/>
    <mergeCell ref="C53:E53"/>
    <mergeCell ref="C63:E63"/>
    <mergeCell ref="C62:E62"/>
    <mergeCell ref="C64:E64"/>
    <mergeCell ref="C61:E61"/>
    <mergeCell ref="C55:E55"/>
    <mergeCell ref="C56:E56"/>
    <mergeCell ref="C58:E58"/>
    <mergeCell ref="C57:E57"/>
    <mergeCell ref="C59:E59"/>
    <mergeCell ref="C60:E60"/>
    <mergeCell ref="C35:E35"/>
    <mergeCell ref="F35:H35"/>
    <mergeCell ref="I35:K35"/>
    <mergeCell ref="L35:N35"/>
    <mergeCell ref="C25:E25"/>
    <mergeCell ref="F25:H25"/>
    <mergeCell ref="I25:K25"/>
    <mergeCell ref="L25:N25"/>
    <mergeCell ref="C34:E34"/>
    <mergeCell ref="F34:H34"/>
    <mergeCell ref="I34:K34"/>
    <mergeCell ref="L34:N34"/>
  </mergeCells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Header>&amp;C&amp;"-,Bold"&amp;14Format 3</oddHeader>
    <oddFooter>&amp;L&amp;D&amp;C&amp;P&amp;R&amp;F&amp; &amp;&amp;[Tab]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C7A2-1B51-4025-9607-914B146FA46C}">
  <sheetPr>
    <tabColor theme="4"/>
  </sheetPr>
  <dimension ref="A2:M25"/>
  <sheetViews>
    <sheetView workbookViewId="0"/>
  </sheetViews>
  <sheetFormatPr defaultColWidth="8.77734375" defaultRowHeight="14.4" x14ac:dyDescent="0.3"/>
  <cols>
    <col min="1" max="1" width="18.21875" style="58" customWidth="1"/>
    <col min="2" max="2" width="16.6640625" style="58" bestFit="1" customWidth="1"/>
    <col min="3" max="3" width="40.88671875" style="58" bestFit="1" customWidth="1"/>
    <col min="4" max="4" width="16.109375" style="58" customWidth="1"/>
    <col min="5" max="5" width="19.33203125" style="58" customWidth="1"/>
    <col min="6" max="6" width="19.88671875" style="58" customWidth="1"/>
    <col min="7" max="7" width="15.44140625" style="58" bestFit="1" customWidth="1"/>
    <col min="8" max="8" width="13.33203125" style="58" bestFit="1" customWidth="1"/>
    <col min="9" max="9" width="19.77734375" style="58" customWidth="1"/>
    <col min="10" max="10" width="18.77734375" style="58" bestFit="1" customWidth="1"/>
    <col min="11" max="14" width="24.21875" style="58" bestFit="1" customWidth="1"/>
    <col min="15" max="16" width="23.88671875" style="58" bestFit="1" customWidth="1"/>
    <col min="17" max="17" width="13.77734375" style="58" bestFit="1" customWidth="1"/>
    <col min="18" max="18" width="18.44140625" style="58" customWidth="1"/>
    <col min="19" max="19" width="15.5546875" style="58" customWidth="1"/>
    <col min="20" max="20" width="23.88671875" style="58" bestFit="1" customWidth="1"/>
    <col min="21" max="21" width="21.77734375" style="58" customWidth="1"/>
    <col min="22" max="22" width="20.21875" style="58" bestFit="1" customWidth="1"/>
    <col min="23" max="23" width="19.21875" style="58" bestFit="1" customWidth="1"/>
    <col min="24" max="24" width="16.21875" style="58" bestFit="1" customWidth="1"/>
    <col min="25" max="26" width="19.88671875" style="58" bestFit="1" customWidth="1"/>
    <col min="27" max="27" width="15.21875" style="58" bestFit="1" customWidth="1"/>
    <col min="28" max="28" width="16" style="58" customWidth="1"/>
    <col min="29" max="29" width="18.109375" style="58" bestFit="1" customWidth="1"/>
    <col min="30" max="30" width="13" style="58" bestFit="1" customWidth="1"/>
    <col min="31" max="31" width="13.77734375" style="58" bestFit="1" customWidth="1"/>
    <col min="32" max="32" width="12.21875" style="58" bestFit="1" customWidth="1"/>
    <col min="33" max="33" width="19.6640625" style="58" bestFit="1" customWidth="1"/>
    <col min="34" max="35" width="20" style="58" bestFit="1" customWidth="1"/>
    <col min="36" max="36" width="20.33203125" style="58" bestFit="1" customWidth="1"/>
    <col min="37" max="37" width="19.109375" style="58" bestFit="1" customWidth="1"/>
    <col min="38" max="38" width="10.21875" style="58" bestFit="1" customWidth="1"/>
    <col min="39" max="39" width="9.88671875" style="58" bestFit="1" customWidth="1"/>
    <col min="40" max="40" width="11.21875" style="58" bestFit="1" customWidth="1"/>
    <col min="41" max="41" width="11.6640625" style="58" bestFit="1" customWidth="1"/>
    <col min="42" max="42" width="12.21875" style="58" bestFit="1" customWidth="1"/>
    <col min="43" max="43" width="12" style="58" bestFit="1" customWidth="1"/>
    <col min="44" max="44" width="10.21875" style="58" bestFit="1" customWidth="1"/>
    <col min="45" max="45" width="11.21875" style="58" bestFit="1" customWidth="1"/>
    <col min="46" max="46" width="11.6640625" style="58" bestFit="1" customWidth="1"/>
    <col min="47" max="47" width="12.21875" style="58" bestFit="1" customWidth="1"/>
    <col min="48" max="48" width="12" style="58" bestFit="1" customWidth="1"/>
    <col min="49" max="49" width="8" style="58" bestFit="1" customWidth="1"/>
    <col min="50" max="50" width="11.21875" style="58" bestFit="1" customWidth="1"/>
    <col min="51" max="51" width="11.6640625" style="58" bestFit="1" customWidth="1"/>
    <col min="52" max="52" width="13.109375" style="58" bestFit="1" customWidth="1"/>
    <col min="53" max="53" width="16.44140625" style="58" bestFit="1" customWidth="1"/>
    <col min="54" max="54" width="12" style="58" bestFit="1" customWidth="1"/>
    <col min="55" max="55" width="15.33203125" style="58" bestFit="1" customWidth="1"/>
    <col min="56" max="56" width="15.88671875" style="58" bestFit="1" customWidth="1"/>
    <col min="57" max="57" width="14" style="58" bestFit="1" customWidth="1"/>
    <col min="58" max="58" width="13.88671875" style="58" bestFit="1" customWidth="1"/>
    <col min="59" max="59" width="13.6640625" style="58" bestFit="1" customWidth="1"/>
    <col min="60" max="60" width="10" style="58" bestFit="1" customWidth="1"/>
    <col min="61" max="61" width="13.109375" style="58" bestFit="1" customWidth="1"/>
    <col min="62" max="62" width="13.21875" style="58" bestFit="1" customWidth="1"/>
    <col min="63" max="63" width="13.88671875" style="58" bestFit="1" customWidth="1"/>
    <col min="64" max="64" width="13.6640625" style="58" bestFit="1" customWidth="1"/>
    <col min="65" max="65" width="12.77734375" style="58" bestFit="1" customWidth="1"/>
    <col min="66" max="66" width="12.88671875" style="58" bestFit="1" customWidth="1"/>
    <col min="67" max="67" width="13.21875" style="58" bestFit="1" customWidth="1"/>
    <col min="68" max="68" width="13.88671875" style="58" bestFit="1" customWidth="1"/>
    <col min="69" max="69" width="13.6640625" style="58" bestFit="1" customWidth="1"/>
    <col min="70" max="70" width="15.21875" style="58" bestFit="1" customWidth="1"/>
    <col min="71" max="71" width="12.88671875" style="58" bestFit="1" customWidth="1"/>
    <col min="72" max="72" width="13.21875" style="58" bestFit="1" customWidth="1"/>
    <col min="73" max="73" width="13.88671875" style="58" bestFit="1" customWidth="1"/>
    <col min="74" max="74" width="13.6640625" style="58" bestFit="1" customWidth="1"/>
    <col min="75" max="75" width="16.44140625" style="58" bestFit="1" customWidth="1"/>
    <col min="76" max="76" width="12.88671875" style="58" bestFit="1" customWidth="1"/>
    <col min="77" max="77" width="15.33203125" style="58" bestFit="1" customWidth="1"/>
    <col min="78" max="78" width="13.88671875" style="58" bestFit="1" customWidth="1"/>
    <col min="79" max="79" width="13.6640625" style="58" bestFit="1" customWidth="1"/>
    <col min="80" max="80" width="9.5546875" style="58" bestFit="1" customWidth="1"/>
    <col min="81" max="81" width="12.88671875" style="58" bestFit="1" customWidth="1"/>
    <col min="82" max="82" width="13.21875" style="58" bestFit="1" customWidth="1"/>
    <col min="83" max="83" width="13.88671875" style="58" bestFit="1" customWidth="1"/>
    <col min="84" max="84" width="13.6640625" style="58" bestFit="1" customWidth="1"/>
    <col min="85" max="85" width="9.5546875" style="58" bestFit="1" customWidth="1"/>
    <col min="86" max="86" width="12.88671875" style="58" bestFit="1" customWidth="1"/>
    <col min="87" max="87" width="13.21875" style="58" bestFit="1" customWidth="1"/>
    <col min="88" max="88" width="14.6640625" style="58" bestFit="1" customWidth="1"/>
    <col min="89" max="89" width="14.33203125" style="58" bestFit="1" customWidth="1"/>
    <col min="90" max="90" width="10.21875" style="58" bestFit="1" customWidth="1"/>
    <col min="91" max="91" width="14.6640625" style="58" bestFit="1" customWidth="1"/>
    <col min="92" max="92" width="14.33203125" style="58" bestFit="1" customWidth="1"/>
    <col min="93" max="93" width="10.21875" style="58" bestFit="1" customWidth="1"/>
    <col min="94" max="94" width="14.6640625" style="58" bestFit="1" customWidth="1"/>
    <col min="95" max="95" width="14.33203125" style="58" bestFit="1" customWidth="1"/>
    <col min="96" max="96" width="10.21875" style="58" bestFit="1" customWidth="1"/>
    <col min="97" max="97" width="14.6640625" style="58" bestFit="1" customWidth="1"/>
    <col min="98" max="98" width="14.33203125" style="58" bestFit="1" customWidth="1"/>
    <col min="99" max="99" width="10.21875" style="58" bestFit="1" customWidth="1"/>
    <col min="100" max="100" width="14.6640625" style="58" bestFit="1" customWidth="1"/>
    <col min="101" max="101" width="14.33203125" style="58" bestFit="1" customWidth="1"/>
    <col min="102" max="102" width="10.21875" style="58" bestFit="1" customWidth="1"/>
    <col min="103" max="103" width="14.6640625" style="58" bestFit="1" customWidth="1"/>
    <col min="104" max="104" width="14.33203125" style="58" bestFit="1" customWidth="1"/>
    <col min="105" max="105" width="10.77734375" style="58" bestFit="1" customWidth="1"/>
    <col min="106" max="106" width="8.77734375" style="58" bestFit="1" customWidth="1"/>
    <col min="107" max="107" width="10.21875" style="58" bestFit="1" customWidth="1"/>
    <col min="108" max="108" width="9.88671875" style="58" bestFit="1" customWidth="1"/>
    <col min="109" max="109" width="5.88671875" style="58" bestFit="1" customWidth="1"/>
    <col min="110" max="110" width="10.21875" style="58" bestFit="1" customWidth="1"/>
    <col min="111" max="111" width="9.88671875" style="58" bestFit="1" customWidth="1"/>
    <col min="112" max="112" width="5.88671875" style="58" bestFit="1" customWidth="1"/>
    <col min="113" max="113" width="10.21875" style="58" bestFit="1" customWidth="1"/>
    <col min="114" max="114" width="9.88671875" style="58" bestFit="1" customWidth="1"/>
    <col min="115" max="115" width="5.88671875" style="58" bestFit="1" customWidth="1"/>
    <col min="116" max="116" width="10.21875" style="58" bestFit="1" customWidth="1"/>
    <col min="117" max="117" width="9.88671875" style="58" bestFit="1" customWidth="1"/>
    <col min="118" max="118" width="5.88671875" style="58" bestFit="1" customWidth="1"/>
    <col min="119" max="119" width="10.21875" style="58" bestFit="1" customWidth="1"/>
    <col min="120" max="120" width="9.88671875" style="58" bestFit="1" customWidth="1"/>
    <col min="121" max="121" width="5.88671875" style="58" bestFit="1" customWidth="1"/>
    <col min="122" max="122" width="10.21875" style="58" bestFit="1" customWidth="1"/>
    <col min="123" max="123" width="9.88671875" style="58" bestFit="1" customWidth="1"/>
    <col min="124" max="124" width="5.88671875" style="58" bestFit="1" customWidth="1"/>
    <col min="125" max="125" width="11.21875" style="58" bestFit="1" customWidth="1"/>
    <col min="126" max="126" width="16.77734375" style="58" bestFit="1" customWidth="1"/>
    <col min="127" max="127" width="14.33203125" style="58" bestFit="1" customWidth="1"/>
    <col min="128" max="128" width="11.33203125" style="58" bestFit="1" customWidth="1"/>
    <col min="129" max="129" width="17.44140625" style="58" bestFit="1" customWidth="1"/>
    <col min="130" max="130" width="16.44140625" style="58" bestFit="1" customWidth="1"/>
    <col min="131" max="131" width="16.5546875" style="58" bestFit="1" customWidth="1"/>
    <col min="132" max="132" width="13.44140625" style="58" bestFit="1" customWidth="1"/>
    <col min="133" max="133" width="17.6640625" style="58" bestFit="1" customWidth="1"/>
    <col min="134" max="134" width="16.6640625" style="58" bestFit="1" customWidth="1"/>
    <col min="135" max="135" width="16.77734375" style="58" bestFit="1" customWidth="1"/>
    <col min="136" max="136" width="13.6640625" style="58" bestFit="1" customWidth="1"/>
    <col min="137" max="137" width="24.33203125" style="58" bestFit="1" customWidth="1"/>
    <col min="138" max="138" width="23.44140625" style="58" bestFit="1" customWidth="1"/>
    <col min="139" max="139" width="22.44140625" style="58" bestFit="1" customWidth="1"/>
    <col min="140" max="140" width="20.33203125" style="58" bestFit="1" customWidth="1"/>
    <col min="141" max="141" width="11.6640625" style="58" bestFit="1" customWidth="1"/>
    <col min="142" max="142" width="10.21875" style="58" bestFit="1" customWidth="1"/>
    <col min="143" max="143" width="15.109375" style="58" bestFit="1" customWidth="1"/>
    <col min="144" max="148" width="14.88671875" style="58" bestFit="1" customWidth="1"/>
    <col min="149" max="149" width="15.88671875" style="58" bestFit="1" customWidth="1"/>
    <col min="150" max="150" width="14" style="58" bestFit="1" customWidth="1"/>
    <col min="151" max="151" width="13.88671875" style="58" bestFit="1" customWidth="1"/>
    <col min="152" max="152" width="13.6640625" style="58" bestFit="1" customWidth="1"/>
    <col min="153" max="153" width="9.5546875" style="58" bestFit="1" customWidth="1"/>
    <col min="154" max="154" width="12.88671875" style="58" bestFit="1" customWidth="1"/>
    <col min="155" max="155" width="13.21875" style="58" bestFit="1" customWidth="1"/>
    <col min="156" max="156" width="13.88671875" style="58" bestFit="1" customWidth="1"/>
    <col min="157" max="157" width="13.6640625" style="58" bestFit="1" customWidth="1"/>
    <col min="158" max="158" width="9.5546875" style="58" bestFit="1" customWidth="1"/>
    <col min="159" max="159" width="12.88671875" style="58" bestFit="1" customWidth="1"/>
    <col min="160" max="160" width="13.21875" style="58" bestFit="1" customWidth="1"/>
    <col min="161" max="161" width="13.88671875" style="58" bestFit="1" customWidth="1"/>
    <col min="162" max="162" width="13.6640625" style="58" bestFit="1" customWidth="1"/>
    <col min="163" max="163" width="9.5546875" style="58" bestFit="1" customWidth="1"/>
    <col min="164" max="164" width="12.88671875" style="58" bestFit="1" customWidth="1"/>
    <col min="165" max="165" width="13.21875" style="58" bestFit="1" customWidth="1"/>
    <col min="166" max="166" width="13.88671875" style="58" bestFit="1" customWidth="1"/>
    <col min="167" max="167" width="13.6640625" style="58" bestFit="1" customWidth="1"/>
    <col min="168" max="168" width="9.5546875" style="58" bestFit="1" customWidth="1"/>
    <col min="169" max="169" width="12.88671875" style="58" bestFit="1" customWidth="1"/>
    <col min="170" max="170" width="13.21875" style="58" bestFit="1" customWidth="1"/>
    <col min="171" max="171" width="13.88671875" style="58" bestFit="1" customWidth="1"/>
    <col min="172" max="172" width="13.6640625" style="58" bestFit="1" customWidth="1"/>
    <col min="173" max="173" width="9.5546875" style="58" bestFit="1" customWidth="1"/>
    <col min="174" max="174" width="12.88671875" style="58" bestFit="1" customWidth="1"/>
    <col min="175" max="175" width="13.21875" style="58" bestFit="1" customWidth="1"/>
    <col min="176" max="176" width="14.6640625" style="58" bestFit="1" customWidth="1"/>
    <col min="177" max="177" width="14.33203125" style="58" bestFit="1" customWidth="1"/>
    <col min="178" max="178" width="10.21875" style="58" bestFit="1" customWidth="1"/>
    <col min="179" max="179" width="14.6640625" style="58" bestFit="1" customWidth="1"/>
    <col min="180" max="180" width="14.33203125" style="58" bestFit="1" customWidth="1"/>
    <col min="181" max="181" width="10.21875" style="58" bestFit="1" customWidth="1"/>
    <col min="182" max="182" width="14.6640625" style="58" bestFit="1" customWidth="1"/>
    <col min="183" max="183" width="14.33203125" style="58" bestFit="1" customWidth="1"/>
    <col min="184" max="184" width="10.21875" style="58" bestFit="1" customWidth="1"/>
    <col min="185" max="185" width="14.6640625" style="58" bestFit="1" customWidth="1"/>
    <col min="186" max="186" width="14.33203125" style="58" bestFit="1" customWidth="1"/>
    <col min="187" max="187" width="10.21875" style="58" bestFit="1" customWidth="1"/>
    <col min="188" max="188" width="14.6640625" style="58" bestFit="1" customWidth="1"/>
    <col min="189" max="189" width="14.33203125" style="58" bestFit="1" customWidth="1"/>
    <col min="190" max="190" width="10.21875" style="58" bestFit="1" customWidth="1"/>
    <col min="191" max="191" width="14.6640625" style="58" bestFit="1" customWidth="1"/>
    <col min="192" max="192" width="14.33203125" style="58" bestFit="1" customWidth="1"/>
    <col min="193" max="194" width="10.21875" style="58" bestFit="1" customWidth="1"/>
    <col min="195" max="195" width="14.5546875" style="58" bestFit="1" customWidth="1"/>
    <col min="196" max="196" width="14.21875" style="58" bestFit="1" customWidth="1"/>
    <col min="197" max="197" width="10.21875" style="58" bestFit="1" customWidth="1"/>
    <col min="198" max="198" width="14.5546875" style="58" bestFit="1" customWidth="1"/>
    <col min="199" max="199" width="14.21875" style="58" bestFit="1" customWidth="1"/>
    <col min="200" max="200" width="10.21875" style="58" bestFit="1" customWidth="1"/>
    <col min="201" max="16384" width="8.77734375" style="58"/>
  </cols>
  <sheetData>
    <row r="2" spans="1:13" x14ac:dyDescent="0.3">
      <c r="B2" s="85" t="s">
        <v>127</v>
      </c>
      <c r="C2" s="85" t="s">
        <v>128</v>
      </c>
      <c r="D2" s="85" t="s">
        <v>129</v>
      </c>
    </row>
    <row r="3" spans="1:13" x14ac:dyDescent="0.3">
      <c r="B3" s="58" t="s">
        <v>81</v>
      </c>
      <c r="C3" s="86" t="s">
        <v>103</v>
      </c>
      <c r="D3" s="86" t="s">
        <v>132</v>
      </c>
    </row>
    <row r="4" spans="1:13" x14ac:dyDescent="0.3">
      <c r="B4" s="58" t="s">
        <v>85</v>
      </c>
      <c r="C4" s="86" t="s">
        <v>104</v>
      </c>
      <c r="D4" s="86" t="s">
        <v>132</v>
      </c>
      <c r="E4" s="64"/>
      <c r="F4" s="64"/>
      <c r="G4" s="64"/>
      <c r="H4" s="64"/>
    </row>
    <row r="5" spans="1:13" x14ac:dyDescent="0.3">
      <c r="B5" s="58" t="s">
        <v>82</v>
      </c>
      <c r="C5" s="86" t="s">
        <v>105</v>
      </c>
      <c r="D5" s="86" t="s">
        <v>132</v>
      </c>
      <c r="E5" s="65"/>
      <c r="F5" s="65"/>
      <c r="G5" s="65"/>
      <c r="H5" s="65"/>
    </row>
    <row r="6" spans="1:13" x14ac:dyDescent="0.3">
      <c r="B6" s="58" t="s">
        <v>87</v>
      </c>
      <c r="C6" s="86" t="s">
        <v>106</v>
      </c>
      <c r="D6" s="86" t="s">
        <v>132</v>
      </c>
      <c r="E6" s="65"/>
      <c r="F6" s="65"/>
      <c r="G6" s="65"/>
      <c r="H6" s="65"/>
    </row>
    <row r="7" spans="1:13" x14ac:dyDescent="0.3">
      <c r="B7" s="58" t="s">
        <v>107</v>
      </c>
      <c r="C7" s="86" t="s">
        <v>108</v>
      </c>
      <c r="D7" s="88" t="s">
        <v>130</v>
      </c>
      <c r="E7" s="65"/>
      <c r="F7" s="65"/>
      <c r="G7" s="65"/>
      <c r="H7" s="65"/>
    </row>
    <row r="8" spans="1:13" x14ac:dyDescent="0.3">
      <c r="B8" s="58" t="s">
        <v>109</v>
      </c>
      <c r="C8" s="86" t="s">
        <v>110</v>
      </c>
      <c r="D8" s="88" t="s">
        <v>130</v>
      </c>
    </row>
    <row r="9" spans="1:13" x14ac:dyDescent="0.3">
      <c r="B9" s="58" t="s">
        <v>111</v>
      </c>
      <c r="C9" s="86" t="s">
        <v>110</v>
      </c>
      <c r="D9" s="88" t="s">
        <v>130</v>
      </c>
    </row>
    <row r="10" spans="1:13" x14ac:dyDescent="0.3">
      <c r="B10" s="58" t="s">
        <v>112</v>
      </c>
      <c r="C10" s="86" t="s">
        <v>110</v>
      </c>
      <c r="D10" s="88" t="s">
        <v>130</v>
      </c>
    </row>
    <row r="11" spans="1:13" x14ac:dyDescent="0.3">
      <c r="B11" s="58" t="s">
        <v>113</v>
      </c>
      <c r="C11" s="86" t="s">
        <v>114</v>
      </c>
      <c r="D11" s="88" t="s">
        <v>130</v>
      </c>
    </row>
    <row r="12" spans="1:13" x14ac:dyDescent="0.3">
      <c r="B12" s="58" t="s">
        <v>115</v>
      </c>
      <c r="C12" s="86" t="s">
        <v>116</v>
      </c>
      <c r="D12" s="88" t="s">
        <v>130</v>
      </c>
    </row>
    <row r="13" spans="1:13" x14ac:dyDescent="0.3">
      <c r="B13" s="58" t="s">
        <v>117</v>
      </c>
      <c r="C13" s="86" t="s">
        <v>118</v>
      </c>
      <c r="D13" s="88" t="s">
        <v>130</v>
      </c>
    </row>
    <row r="14" spans="1:13" x14ac:dyDescent="0.3">
      <c r="A14" s="59"/>
      <c r="B14" s="58" t="s">
        <v>119</v>
      </c>
      <c r="C14" s="86" t="s">
        <v>120</v>
      </c>
      <c r="D14" s="88" t="s">
        <v>130</v>
      </c>
      <c r="E14"/>
      <c r="F14" s="59"/>
      <c r="G14" s="57"/>
      <c r="H14" s="57"/>
      <c r="I14" s="57"/>
      <c r="J14"/>
      <c r="K14" s="62"/>
      <c r="L14" s="61"/>
      <c r="M14" s="57"/>
    </row>
    <row r="15" spans="1:13" x14ac:dyDescent="0.3">
      <c r="A15" s="60"/>
      <c r="B15" s="58" t="s">
        <v>121</v>
      </c>
      <c r="C15" s="87" t="s">
        <v>122</v>
      </c>
      <c r="D15" s="88" t="s">
        <v>130</v>
      </c>
      <c r="E15"/>
      <c r="F15" s="57"/>
      <c r="G15" s="57"/>
      <c r="H15" s="57"/>
      <c r="I15" s="57"/>
      <c r="J15"/>
      <c r="K15" s="62"/>
      <c r="L15" s="61"/>
      <c r="M15" s="57"/>
    </row>
    <row r="16" spans="1:13" x14ac:dyDescent="0.3">
      <c r="A16" s="60"/>
      <c r="B16" s="58" t="s">
        <v>123</v>
      </c>
      <c r="C16" s="87" t="s">
        <v>124</v>
      </c>
      <c r="D16" s="88" t="s">
        <v>130</v>
      </c>
      <c r="E16"/>
      <c r="F16" s="57"/>
      <c r="G16" s="57"/>
      <c r="H16" s="57"/>
      <c r="I16" s="57"/>
      <c r="J16"/>
      <c r="K16" s="62"/>
      <c r="L16" s="61"/>
      <c r="M16" s="57"/>
    </row>
    <row r="17" spans="1:13" x14ac:dyDescent="0.3">
      <c r="A17" s="60"/>
      <c r="B17" s="58" t="s">
        <v>92</v>
      </c>
      <c r="C17" s="87" t="s">
        <v>125</v>
      </c>
      <c r="D17" s="86" t="s">
        <v>132</v>
      </c>
      <c r="E17"/>
      <c r="F17" s="57"/>
      <c r="G17" s="57"/>
      <c r="H17" s="57"/>
      <c r="I17" s="57"/>
      <c r="J17"/>
      <c r="K17" s="62"/>
      <c r="L17" s="61"/>
      <c r="M17" s="57"/>
    </row>
    <row r="18" spans="1:13" x14ac:dyDescent="0.3">
      <c r="A18" s="60"/>
      <c r="B18" s="58" t="s">
        <v>93</v>
      </c>
      <c r="C18" s="87" t="s">
        <v>126</v>
      </c>
      <c r="D18" s="87" t="s">
        <v>131</v>
      </c>
      <c r="E18"/>
      <c r="F18" s="57"/>
      <c r="G18" s="57"/>
      <c r="H18" s="57"/>
      <c r="I18" s="57"/>
      <c r="J18"/>
      <c r="K18" s="62"/>
      <c r="L18" s="61"/>
      <c r="M18" s="63"/>
    </row>
    <row r="19" spans="1:13" x14ac:dyDescent="0.3">
      <c r="A19" s="60"/>
      <c r="B19" s="57"/>
      <c r="C19" s="57"/>
      <c r="D19" s="57"/>
      <c r="E19"/>
      <c r="F19" s="57"/>
      <c r="G19" s="57"/>
      <c r="H19" s="57"/>
      <c r="I19" s="57"/>
      <c r="J19"/>
      <c r="K19" s="62"/>
      <c r="L19" s="61"/>
      <c r="M19" s="63"/>
    </row>
    <row r="20" spans="1:13" x14ac:dyDescent="0.3">
      <c r="A20" s="60"/>
      <c r="B20" s="57"/>
      <c r="C20" s="57"/>
      <c r="D20" s="57"/>
      <c r="E20"/>
      <c r="F20" s="57"/>
      <c r="G20" s="57"/>
      <c r="H20" s="57"/>
      <c r="I20" s="57"/>
      <c r="J20"/>
      <c r="K20" s="62"/>
      <c r="L20" s="61"/>
      <c r="M20" s="63"/>
    </row>
    <row r="21" spans="1:13" x14ac:dyDescent="0.3">
      <c r="A21" s="60"/>
      <c r="B21" s="57"/>
      <c r="C21" s="57"/>
      <c r="D21" s="57"/>
      <c r="E21"/>
      <c r="F21" s="57"/>
      <c r="G21" s="57"/>
      <c r="H21" s="57"/>
      <c r="I21" s="57"/>
      <c r="J21"/>
      <c r="K21" s="62"/>
      <c r="L21" s="61"/>
      <c r="M21" s="63"/>
    </row>
    <row r="22" spans="1:13" x14ac:dyDescent="0.3">
      <c r="A22" s="60"/>
      <c r="B22" s="57"/>
      <c r="C22" s="57"/>
      <c r="D22" s="57"/>
      <c r="E22"/>
      <c r="F22" s="57"/>
      <c r="G22" s="57"/>
      <c r="H22" s="57"/>
      <c r="I22" s="57"/>
      <c r="J22"/>
      <c r="K22" s="62"/>
      <c r="L22" s="61"/>
      <c r="M22" s="63"/>
    </row>
    <row r="23" spans="1:13" x14ac:dyDescent="0.3">
      <c r="A23" s="60"/>
      <c r="B23" s="57"/>
      <c r="C23" s="57"/>
      <c r="D23" s="57"/>
      <c r="E23"/>
      <c r="F23" s="57"/>
      <c r="G23" s="57"/>
      <c r="H23" s="57"/>
      <c r="I23" s="57"/>
      <c r="J23"/>
      <c r="K23" s="62"/>
      <c r="L23" s="61"/>
      <c r="M23" s="63"/>
    </row>
    <row r="24" spans="1:13" x14ac:dyDescent="0.3">
      <c r="A24" s="60"/>
      <c r="B24" s="57"/>
      <c r="C24" s="57"/>
      <c r="D24" s="57"/>
      <c r="E24"/>
      <c r="F24" s="57"/>
      <c r="G24" s="57"/>
      <c r="H24" s="57"/>
      <c r="I24" s="57"/>
      <c r="J24"/>
      <c r="K24" s="62"/>
      <c r="L24" s="61"/>
      <c r="M24" s="63"/>
    </row>
    <row r="25" spans="1:13" x14ac:dyDescent="0.3">
      <c r="A25" s="60"/>
      <c r="B25" s="57"/>
      <c r="C25" s="57"/>
      <c r="D25" s="57"/>
      <c r="E25"/>
      <c r="F25" s="57"/>
      <c r="G25" s="57"/>
      <c r="H25" s="57"/>
      <c r="I25" s="57"/>
      <c r="J25"/>
      <c r="K25" s="62"/>
      <c r="L25" s="61"/>
      <c r="M25" s="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Calculations</vt:lpstr>
      <vt:lpstr>OED examples list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lastPrinted>2013-02-27T22:10:58Z</cp:lastPrinted>
  <dcterms:created xsi:type="dcterms:W3CDTF">2012-12-12T13:18:42Z</dcterms:created>
  <dcterms:modified xsi:type="dcterms:W3CDTF">2018-07-17T15:15:12Z</dcterms:modified>
</cp:coreProperties>
</file>