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msys64_2\home\Joh\ktest\ftest\data\fm41\"/>
    </mc:Choice>
  </mc:AlternateContent>
  <xr:revisionPtr revIDLastSave="0" documentId="13_ncr:1_{EECDCDC2-BBC6-4047-9094-1F614E45867F}" xr6:coauthVersionLast="43" xr6:coauthVersionMax="43" xr10:uidLastSave="{00000000-0000-0000-0000-000000000000}"/>
  <bookViews>
    <workbookView xWindow="-108" yWindow="-108" windowWidth="23256" windowHeight="12576" activeTab="2" xr2:uid="{00000000-000D-0000-FFFF-FFFF00000000}"/>
  </bookViews>
  <sheets>
    <sheet name="Introduction" sheetId="1" r:id="rId1"/>
    <sheet name="OED files" sheetId="2" r:id="rId2"/>
    <sheet name="Policy Calculation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5" i="3" l="1"/>
  <c r="G45" i="3"/>
  <c r="G46" i="3" s="1"/>
  <c r="F45" i="3"/>
  <c r="F46" i="3" s="1"/>
  <c r="E45" i="3"/>
  <c r="E46" i="3" s="1"/>
  <c r="D45" i="3"/>
  <c r="D46" i="3" s="1"/>
  <c r="C45" i="3"/>
  <c r="C46" i="3" s="1"/>
  <c r="H46" i="3" l="1"/>
  <c r="H47" i="3" s="1"/>
  <c r="E47" i="3"/>
  <c r="G47" i="3"/>
  <c r="F47" i="3"/>
  <c r="D47" i="3"/>
  <c r="C47" i="3"/>
  <c r="J45" i="3"/>
  <c r="J47" i="3" l="1"/>
  <c r="F49" i="3"/>
  <c r="J46" i="3"/>
  <c r="C48" i="3"/>
  <c r="C49" i="3" s="1"/>
  <c r="J49" i="3" l="1"/>
  <c r="J50" i="3" s="1"/>
  <c r="J51" i="3" s="1"/>
  <c r="F54" i="3" l="1"/>
  <c r="E54" i="3"/>
  <c r="C54" i="3"/>
  <c r="G54" i="3"/>
  <c r="D54" i="3"/>
  <c r="H54" i="3"/>
  <c r="H53" i="3"/>
  <c r="D53" i="3"/>
  <c r="C53" i="3"/>
  <c r="F53" i="3"/>
  <c r="G53" i="3"/>
  <c r="E5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Aiste Kalinauskaite</author>
  </authors>
  <commentList>
    <comment ref="D22" authorId="0" shapeId="0" xr:uid="{00000000-0006-0000-0100-000001000000}">
      <text>
        <r>
          <rPr>
            <sz val="11"/>
            <color indexed="8"/>
            <rFont val="Helvetica"/>
          </rPr>
          <t>Aiste Kalinauskaite:
If AccountNumber is populated, then PortfolioNumber must be populated too</t>
        </r>
      </text>
    </comment>
    <comment ref="E22" authorId="0" shapeId="0" xr:uid="{00000000-0006-0000-0100-000002000000}">
      <text>
        <r>
          <rPr>
            <sz val="11"/>
            <color indexed="8"/>
            <rFont val="Helvetica"/>
          </rPr>
          <t>Aiste Kalinauskaite:
If PolicyNumber is populated, then PortfolioNumber and AccountNumber must be populated too</t>
        </r>
      </text>
    </comment>
    <comment ref="F22" authorId="0" shapeId="0" xr:uid="{00000000-0006-0000-0100-000003000000}">
      <text>
        <r>
          <rPr>
            <sz val="11"/>
            <color indexed="8"/>
            <rFont val="Helvetica"/>
          </rPr>
          <t>Aiste Kalinauskaite:
If LocationGroup is populated, then PortfolioNumber and AccountNumber must be populated too.
It is optional to populate PolicyNumber. It depends on the context. E.g. if there are two policies in account - one for wind, one for quake, but reinsurance treaty is only for wind, then specify wind PolicyNumber too.</t>
        </r>
      </text>
    </comment>
    <comment ref="G22" authorId="0" shapeId="0" xr:uid="{00000000-0006-0000-0100-000004000000}">
      <text>
        <r>
          <rPr>
            <sz val="11"/>
            <color indexed="8"/>
            <rFont val="Helvetica"/>
          </rPr>
          <t>Aiste Kalinauskaite:
If LocationNumber is populated, then PortfolioNumber and AccountNumber must be populated too.
It is optional to populate PolicyNumber. It depends on the context. E.g. if there are two policies in account - one for wind, one for quake, but reinsurance treaty is only for wind, then specify wind PolicyNumber too.</t>
        </r>
      </text>
    </comment>
    <comment ref="L22" authorId="0" shapeId="0" xr:uid="{00000000-0006-0000-0100-000005000000}">
      <text>
        <r>
          <rPr>
            <sz val="11"/>
            <color indexed="8"/>
            <rFont val="Helvetica"/>
          </rPr>
          <t>Aiste Kalinauskaite:
user defined field in Location file</t>
        </r>
      </text>
    </comment>
    <comment ref="M22" authorId="0" shapeId="0" xr:uid="{00000000-0006-0000-0100-000006000000}">
      <text>
        <r>
          <rPr>
            <sz val="11"/>
            <color indexed="8"/>
            <rFont val="Helvetica"/>
          </rPr>
          <t>Aiste Kalinauskaite:
Applicable to Surplus Share treaties only</t>
        </r>
      </text>
    </comment>
    <comment ref="N22" authorId="0" shapeId="0" xr:uid="{00000000-0006-0000-0100-000007000000}">
      <text>
        <r>
          <rPr>
            <sz val="11"/>
            <color indexed="8"/>
            <rFont val="Helvetica"/>
          </rPr>
          <t>Aiste Kalinauskaite:
Moved from Reinsurance Info to allow maximum flexibility to specify what risk is within the treaty</t>
        </r>
      </text>
    </comment>
  </commentList>
</comments>
</file>

<file path=xl/sharedStrings.xml><?xml version="1.0" encoding="utf-8"?>
<sst xmlns="http://schemas.openxmlformats.org/spreadsheetml/2006/main" count="317" uniqueCount="294">
  <si>
    <t>Purpose</t>
  </si>
  <si>
    <t>To demonstrate the application of terms and conditions on  ground up losses for a simple residential insurance policy</t>
  </si>
  <si>
    <t>To provide the Oasis Exposure and Financial Module data tables for the calculation.</t>
  </si>
  <si>
    <t>Source of Data</t>
  </si>
  <si>
    <t>Made-up example of a residential insurance policy;</t>
  </si>
  <si>
    <r>
      <rPr>
        <sz val="11"/>
        <color indexed="8"/>
        <rFont val="Calibri"/>
        <family val="2"/>
      </rPr>
      <t xml:space="preserve">Residential policy with multiple coverages and locations and </t>
    </r>
    <r>
      <rPr>
        <b/>
        <i/>
        <sz val="11"/>
        <color indexed="8"/>
        <rFont val="Calibri"/>
        <family val="2"/>
      </rPr>
      <t>blanket policy</t>
    </r>
    <r>
      <rPr>
        <sz val="11"/>
        <color indexed="8"/>
        <rFont val="Calibri"/>
        <family val="2"/>
      </rPr>
      <t xml:space="preserve"> terms. </t>
    </r>
  </si>
  <si>
    <t>Worksheets</t>
  </si>
  <si>
    <r>
      <rPr>
        <u/>
        <sz val="11"/>
        <color indexed="11"/>
        <rFont val="Calibri"/>
        <family val="2"/>
      </rPr>
      <t>Policy calculation</t>
    </r>
  </si>
  <si>
    <t>Descriptive information about the policy type and the policy calculation  (coverages displayed horizontally, calculation steps vertically)</t>
  </si>
  <si>
    <r>
      <rPr>
        <u/>
        <sz val="11"/>
        <color indexed="11"/>
        <rFont val="Calibri"/>
        <family val="2"/>
      </rPr>
      <t>Oasis Implementation</t>
    </r>
  </si>
  <si>
    <t>The Profiles (meta data) used in the representation of the structure in Oasis, and a set of Exposure and Financial Module data tables.</t>
  </si>
  <si>
    <t>The following data tables are non-functional and contain descriptive information about the exposures and policies;</t>
  </si>
  <si>
    <r>
      <rPr>
        <b/>
        <i/>
        <sz val="11"/>
        <color indexed="8"/>
        <rFont val="Calibri"/>
        <family val="2"/>
      </rPr>
      <t>Exposure Dictionary -</t>
    </r>
    <r>
      <rPr>
        <sz val="11"/>
        <color indexed="8"/>
        <rFont val="Calibri"/>
        <family val="2"/>
      </rPr>
      <t xml:space="preserve"> descriptive information about the exposure interests</t>
    </r>
  </si>
  <si>
    <r>
      <rPr>
        <b/>
        <i/>
        <sz val="11"/>
        <color indexed="8"/>
        <rFont val="Calibri"/>
        <family val="2"/>
      </rPr>
      <t>Prog</t>
    </r>
    <r>
      <rPr>
        <sz val="11"/>
        <color indexed="8"/>
        <rFont val="Calibri"/>
        <family val="2"/>
      </rPr>
      <t xml:space="preserve"> - descriptive information about the insurance programme</t>
    </r>
  </si>
  <si>
    <t>These tables can be used-defined.</t>
  </si>
  <si>
    <t>The functional data tables for the calculation include;</t>
  </si>
  <si>
    <r>
      <rPr>
        <b/>
        <i/>
        <sz val="11"/>
        <color indexed="8"/>
        <rFont val="Calibri"/>
        <family val="2"/>
      </rPr>
      <t xml:space="preserve">Exposure items </t>
    </r>
    <r>
      <rPr>
        <sz val="11"/>
        <color indexed="8"/>
        <rFont val="Calibri"/>
        <family val="2"/>
      </rPr>
      <t>- the exposure interests for which Ground Up Losses have been generated in the Oasis Kernel</t>
    </r>
  </si>
  <si>
    <r>
      <rPr>
        <b/>
        <i/>
        <sz val="11"/>
        <color indexed="8"/>
        <rFont val="Calibri"/>
        <family val="2"/>
      </rPr>
      <t xml:space="preserve">Programme </t>
    </r>
    <r>
      <rPr>
        <sz val="11"/>
        <color indexed="8"/>
        <rFont val="Calibri"/>
        <family val="2"/>
      </rPr>
      <t>- the exposure interests in the programme, the structure of the calculation, and how losses for the insured interests should be aggregated at each stage</t>
    </r>
  </si>
  <si>
    <r>
      <rPr>
        <b/>
        <i/>
        <sz val="11"/>
        <color indexed="8"/>
        <rFont val="Calibri"/>
        <family val="2"/>
      </rPr>
      <t>PolicyTC</t>
    </r>
    <r>
      <rPr>
        <sz val="11"/>
        <color indexed="8"/>
        <rFont val="Calibri"/>
        <family val="2"/>
      </rPr>
      <t xml:space="preserve"> - for each stage of calculation and aggregation of losses, the identifier of a specific calculation rule which applies</t>
    </r>
  </si>
  <si>
    <r>
      <rPr>
        <b/>
        <i/>
        <sz val="11"/>
        <color indexed="8"/>
        <rFont val="Calibri"/>
        <family val="2"/>
      </rPr>
      <t xml:space="preserve">Profile </t>
    </r>
    <r>
      <rPr>
        <sz val="11"/>
        <color indexed="8"/>
        <rFont val="Calibri"/>
        <family val="2"/>
      </rPr>
      <t>- For each calculation rule identifer, the insurance terms such as limits and deductibles, the calculation function and the allocation calculation to perform.</t>
    </r>
  </si>
  <si>
    <t>These tables are Kernel format and cannot be user-defined, only populated with data.</t>
  </si>
  <si>
    <t>OED Import Tables (financial fields only - not showing primary / secondary modifiers, geography etc)</t>
  </si>
  <si>
    <t>OED Acc</t>
  </si>
  <si>
    <t>PortNumber</t>
  </si>
  <si>
    <t>AccNumber</t>
  </si>
  <si>
    <t>PolNumber</t>
  </si>
  <si>
    <t>PolPeril</t>
  </si>
  <si>
    <t>PolDedCode1Building</t>
  </si>
  <si>
    <t>PolDedType1Building</t>
  </si>
  <si>
    <t>PolDed1Building</t>
  </si>
  <si>
    <t>PolMinDed1Building</t>
  </si>
  <si>
    <t>PolMaxDed1Building</t>
  </si>
  <si>
    <t>PolDedCode2Other</t>
  </si>
  <si>
    <t>PolDedType2Other</t>
  </si>
  <si>
    <t>PolDed2Other</t>
  </si>
  <si>
    <t>PolMinDed2Other</t>
  </si>
  <si>
    <t>PolMaxDed2Other</t>
  </si>
  <si>
    <t>PolDedCode3Contents</t>
  </si>
  <si>
    <t>PolDedType3Contents</t>
  </si>
  <si>
    <t>PolDed3Contents</t>
  </si>
  <si>
    <t>PolMinDed3Contents</t>
  </si>
  <si>
    <t>PolMaxDed3Contents</t>
  </si>
  <si>
    <t>PolDedCode4BI</t>
  </si>
  <si>
    <t>PolDedType4BI</t>
  </si>
  <si>
    <t>PolDed4BI</t>
  </si>
  <si>
    <t>PolMinDed4BI</t>
  </si>
  <si>
    <t>PolMaxDed4BI</t>
  </si>
  <si>
    <t>PolDedCode5PD</t>
  </si>
  <si>
    <t>PolDedType5PD</t>
  </si>
  <si>
    <t>PolDed5PD</t>
  </si>
  <si>
    <t>PolMinDed5PD</t>
  </si>
  <si>
    <t>PolMaxDed5PD</t>
  </si>
  <si>
    <t>PolDedCode6All</t>
  </si>
  <si>
    <t>PolDedType6All</t>
  </si>
  <si>
    <t>PolDed6All</t>
  </si>
  <si>
    <t>PolMinDed6All</t>
  </si>
  <si>
    <t>PolMaxDed6All</t>
  </si>
  <si>
    <t>PolLimitCode1Building</t>
  </si>
  <si>
    <t>PolLimitType1Building</t>
  </si>
  <si>
    <t>PolLimit1Building</t>
  </si>
  <si>
    <t>PolLimitCode2Other</t>
  </si>
  <si>
    <t>PolLimitType2Other</t>
  </si>
  <si>
    <t>PolLimit2Other</t>
  </si>
  <si>
    <t>PolLimitCode3Contents</t>
  </si>
  <si>
    <t>PolLimitType3Contents</t>
  </si>
  <si>
    <t>PolLimit3Contents</t>
  </si>
  <si>
    <t>PolLimitCode4BI</t>
  </si>
  <si>
    <t>PolLimitType4BI</t>
  </si>
  <si>
    <t>PolLimit4BI</t>
  </si>
  <si>
    <t>PolLimitCode5PD</t>
  </si>
  <si>
    <t>PolLimitType5PD</t>
  </si>
  <si>
    <t>PolLimit5PD</t>
  </si>
  <si>
    <t>PolLimitCode6All</t>
  </si>
  <si>
    <t>PolLimitType6All</t>
  </si>
  <si>
    <t>PolLimit6All</t>
  </si>
  <si>
    <t>LayerParticipation</t>
  </si>
  <si>
    <t>LayerLimit</t>
  </si>
  <si>
    <t>LayerAttachment</t>
  </si>
  <si>
    <t>ConditionNumber</t>
  </si>
  <si>
    <t>ConditionName</t>
  </si>
  <si>
    <t>CondDedCode1Building</t>
  </si>
  <si>
    <t>CondDedType1Building</t>
  </si>
  <si>
    <t>CondDed1Building</t>
  </si>
  <si>
    <t>CondMinDed1Building</t>
  </si>
  <si>
    <t>CondMaxDed1Building</t>
  </si>
  <si>
    <t>CondDedCode2Other</t>
  </si>
  <si>
    <t>CondDedType2Other</t>
  </si>
  <si>
    <t>CondDed2Other</t>
  </si>
  <si>
    <t>CondMinDed2Other</t>
  </si>
  <si>
    <t>CondMaxDed2Other</t>
  </si>
  <si>
    <t>CondDedCode3Contents</t>
  </si>
  <si>
    <t>CondDedType3Contents</t>
  </si>
  <si>
    <t>CondDed3Contents</t>
  </si>
  <si>
    <t>CondMinDed3Contents</t>
  </si>
  <si>
    <t>CondMaxDed3Contents</t>
  </si>
  <si>
    <t>CondDedCode4BI</t>
  </si>
  <si>
    <t>CondDedType4BI</t>
  </si>
  <si>
    <t>CondDed4BI</t>
  </si>
  <si>
    <t>CondMinDed4BI</t>
  </si>
  <si>
    <t>CondMaxDed4BI</t>
  </si>
  <si>
    <t>CondDedCode5PD</t>
  </si>
  <si>
    <t>CondDedType5PD</t>
  </si>
  <si>
    <t>CondDed5PD</t>
  </si>
  <si>
    <t>CondMinDed5PD</t>
  </si>
  <si>
    <t>CondMaxDed5PD</t>
  </si>
  <si>
    <t>CondDedCode6All</t>
  </si>
  <si>
    <t>CondDedType6All</t>
  </si>
  <si>
    <t>CondDed6All</t>
  </si>
  <si>
    <t>CondMinDed6All</t>
  </si>
  <si>
    <t>CondMaxDed6All</t>
  </si>
  <si>
    <t>CondLimitCode1Building</t>
  </si>
  <si>
    <t>CondLimitType1Building</t>
  </si>
  <si>
    <t>CondLimit1Building</t>
  </si>
  <si>
    <t>CondLimitCode2Other</t>
  </si>
  <si>
    <t>CondLimitType2Other</t>
  </si>
  <si>
    <t>CondLimit2Other</t>
  </si>
  <si>
    <t>CondLimitCode3Contents</t>
  </si>
  <si>
    <t>CondLimitType3Contents</t>
  </si>
  <si>
    <t>CondLimit3Contents</t>
  </si>
  <si>
    <t>CondLimitCode4BI</t>
  </si>
  <si>
    <t>CondLimitType4BI</t>
  </si>
  <si>
    <t>CondLimit4BI</t>
  </si>
  <si>
    <t>CondLimitCode5PD</t>
  </si>
  <si>
    <t>CondLimitType5PD</t>
  </si>
  <si>
    <t>CondLimit5PD</t>
  </si>
  <si>
    <t>CondLimitCode6All</t>
  </si>
  <si>
    <t>CondLimitType6All</t>
  </si>
  <si>
    <t>CondLimit6All</t>
  </si>
  <si>
    <t>WTC;WEC;BFR;OO1</t>
  </si>
  <si>
    <t>OED Loc</t>
  </si>
  <si>
    <t>LocNumber</t>
  </si>
  <si>
    <t>LocName</t>
  </si>
  <si>
    <t>LocPeril</t>
  </si>
  <si>
    <t>LocDedCode1Building</t>
  </si>
  <si>
    <t>LocDedType1Building</t>
  </si>
  <si>
    <t>LocDed1Building</t>
  </si>
  <si>
    <t>LocMinDed1Building</t>
  </si>
  <si>
    <t>LocMaxDed1Building</t>
  </si>
  <si>
    <t>LocDedCode2Other</t>
  </si>
  <si>
    <t>LocDedType2Other</t>
  </si>
  <si>
    <t>LocDed2Other</t>
  </si>
  <si>
    <t>LocMinDed2Other</t>
  </si>
  <si>
    <t>LocMaxDed2Other</t>
  </si>
  <si>
    <t>LocDedCode3Contents</t>
  </si>
  <si>
    <t>LocDedType3Contents</t>
  </si>
  <si>
    <t>LocDed3Contents</t>
  </si>
  <si>
    <t>LocMinDed3Contents</t>
  </si>
  <si>
    <t>LocMaxDed3Contents</t>
  </si>
  <si>
    <t>LocDedCode4BI</t>
  </si>
  <si>
    <t>LocDedType4BI</t>
  </si>
  <si>
    <t>LocDed4BI</t>
  </si>
  <si>
    <t>LocMinDed4BI</t>
  </si>
  <si>
    <t>LocMaxDed4BI</t>
  </si>
  <si>
    <t>LocDedCode5PD</t>
  </si>
  <si>
    <t>LocDedType5PD</t>
  </si>
  <si>
    <t>LocDed5PD</t>
  </si>
  <si>
    <t>LocMinDed5PD</t>
  </si>
  <si>
    <t>LocMaxDed5PD</t>
  </si>
  <si>
    <t>LocDedCode6All</t>
  </si>
  <si>
    <t>LocDedType6All</t>
  </si>
  <si>
    <t>LocDed6All</t>
  </si>
  <si>
    <t>LocMinDed6All</t>
  </si>
  <si>
    <t>LocMaxDed6All</t>
  </si>
  <si>
    <t>LocLimitCode1Building</t>
  </si>
  <si>
    <t>LocLimitType1Building</t>
  </si>
  <si>
    <t>LocLimit1Building</t>
  </si>
  <si>
    <t>LocLimitCode2Other</t>
  </si>
  <si>
    <t>LocLimitType2Other</t>
  </si>
  <si>
    <t>LocLimit2Other</t>
  </si>
  <si>
    <t>LocLimitCode3Contents</t>
  </si>
  <si>
    <t>LocLimitType3Contents</t>
  </si>
  <si>
    <t>LocLimit3Contents</t>
  </si>
  <si>
    <t>LocLimitCode4BI</t>
  </si>
  <si>
    <t>LocLimitType4BI</t>
  </si>
  <si>
    <t>LocLimit4BI</t>
  </si>
  <si>
    <t>LocLimitCode5PD</t>
  </si>
  <si>
    <t>LocLimitType5PD</t>
  </si>
  <si>
    <t>LocLimit5PD</t>
  </si>
  <si>
    <t>LocLimitCode6All</t>
  </si>
  <si>
    <t>LocLimitType6All</t>
  </si>
  <si>
    <t>LocLimit6All</t>
  </si>
  <si>
    <t>BIWaitingPeriod</t>
  </si>
  <si>
    <t>CountryCode</t>
  </si>
  <si>
    <t>AreaCode</t>
  </si>
  <si>
    <t>SubArea</t>
  </si>
  <si>
    <t>BuildingTIV</t>
  </si>
  <si>
    <t>OtherTIV</t>
  </si>
  <si>
    <t>ContentsTIV</t>
  </si>
  <si>
    <t>BITIV</t>
  </si>
  <si>
    <t>CondTag</t>
  </si>
  <si>
    <t>Location 1</t>
  </si>
  <si>
    <t>US</t>
  </si>
  <si>
    <t>CA</t>
  </si>
  <si>
    <t>Location 2</t>
  </si>
  <si>
    <t>OED ReinsInfo</t>
  </si>
  <si>
    <t>ReinsNumber</t>
  </si>
  <si>
    <t>ReinsName</t>
  </si>
  <si>
    <t>ReinsLayerNumber</t>
  </si>
  <si>
    <t>ReinsPeril</t>
  </si>
  <si>
    <t>ReinsInceptionDate</t>
  </si>
  <si>
    <t>ReinsExpiryDate</t>
  </si>
  <si>
    <t>CededPercent</t>
  </si>
  <si>
    <t>RiskLimit</t>
  </si>
  <si>
    <t>RiskAttachment</t>
  </si>
  <si>
    <t>OccLimit</t>
  </si>
  <si>
    <t>OccAttachment</t>
  </si>
  <si>
    <t>OccFranchiseDed</t>
  </si>
  <si>
    <t>OccReverseFranchise</t>
  </si>
  <si>
    <t>AggLimit</t>
  </si>
  <si>
    <t>AggAttachment</t>
  </si>
  <si>
    <t>AggPeriod</t>
  </si>
  <si>
    <t>PlacedPercent</t>
  </si>
  <si>
    <t>ReinsCurrency</t>
  </si>
  <si>
    <t>InuringPriority</t>
  </si>
  <si>
    <t>ReinsType</t>
  </si>
  <si>
    <t>AttachmentBasis</t>
  </si>
  <si>
    <t>Reinstatement</t>
  </si>
  <si>
    <t>ReinstatementCharge</t>
  </si>
  <si>
    <t>ReinsPremium</t>
  </si>
  <si>
    <t>DeemedPercentPlaced</t>
  </si>
  <si>
    <t>ReinsFXrate</t>
  </si>
  <si>
    <t>TreatyShare</t>
  </si>
  <si>
    <t>UseReinsDates</t>
  </si>
  <si>
    <t>No data</t>
  </si>
  <si>
    <t>OED ReinsScope</t>
  </si>
  <si>
    <t>LocGroup</t>
  </si>
  <si>
    <t>CedantName</t>
  </si>
  <si>
    <t>ProducerName</t>
  </si>
  <si>
    <t>LOB</t>
  </si>
  <si>
    <t>ReinsTag</t>
  </si>
  <si>
    <t>RiskLevel</t>
  </si>
  <si>
    <t>High level description</t>
  </si>
  <si>
    <t>Policy Details</t>
  </si>
  <si>
    <t>Broad category</t>
  </si>
  <si>
    <t>Line of Business</t>
  </si>
  <si>
    <t>Residential</t>
  </si>
  <si>
    <t>Policy Inception Date</t>
  </si>
  <si>
    <t>Policy Expiry Date</t>
  </si>
  <si>
    <t>Reinstatements</t>
  </si>
  <si>
    <t>Unlimited</t>
  </si>
  <si>
    <t>Loss basis</t>
  </si>
  <si>
    <t>Losses occurring</t>
  </si>
  <si>
    <t>Application of terms</t>
  </si>
  <si>
    <t>Per Occurrence</t>
  </si>
  <si>
    <t>Endorsement handling</t>
  </si>
  <si>
    <t>Applies retroactively to the inception date</t>
  </si>
  <si>
    <t>Perils covered</t>
  </si>
  <si>
    <t>Wind, fire, flood</t>
  </si>
  <si>
    <t>General principles</t>
  </si>
  <si>
    <t>Insured Loss - mechanics</t>
  </si>
  <si>
    <t>Worked example</t>
  </si>
  <si>
    <t>Policy</t>
  </si>
  <si>
    <t>Inputs</t>
  </si>
  <si>
    <t>Symbol / formula</t>
  </si>
  <si>
    <t>Structure</t>
  </si>
  <si>
    <t>Terms</t>
  </si>
  <si>
    <t>Total Insurable Value</t>
  </si>
  <si>
    <t>V</t>
  </si>
  <si>
    <t>Deductible/limit type</t>
  </si>
  <si>
    <t>Deductible</t>
  </si>
  <si>
    <t>Limit</t>
  </si>
  <si>
    <t>L</t>
  </si>
  <si>
    <t>Variable Inputs</t>
  </si>
  <si>
    <t>Damage Ratio</t>
  </si>
  <si>
    <t>DR</t>
  </si>
  <si>
    <t>Calculations</t>
  </si>
  <si>
    <t>Result</t>
  </si>
  <si>
    <t>Ground-up loss</t>
  </si>
  <si>
    <t>GUL = V * DR</t>
  </si>
  <si>
    <t>S1 = Max(GUL-D,0)</t>
  </si>
  <si>
    <t>Insured Loss</t>
  </si>
  <si>
    <t>IL = S2</t>
  </si>
  <si>
    <t>Back-allocation allocrule 1 (GU)</t>
  </si>
  <si>
    <t>Back-allocation allocrule 2 (Prior Level)</t>
  </si>
  <si>
    <t>Location 3</t>
  </si>
  <si>
    <t>Location 4</t>
  </si>
  <si>
    <t>Location 5</t>
  </si>
  <si>
    <t>Location 6</t>
  </si>
  <si>
    <t>LD</t>
  </si>
  <si>
    <t>Special conditions</t>
  </si>
  <si>
    <t>CondNumber</t>
  </si>
  <si>
    <t>Minimum Deductible</t>
  </si>
  <si>
    <t>MD</t>
  </si>
  <si>
    <t>PL</t>
  </si>
  <si>
    <t>Step 1: Net of Location deductible</t>
  </si>
  <si>
    <t>Step 2: Effective Location deductible</t>
  </si>
  <si>
    <t>Step 3: Special condition minimum deductible</t>
  </si>
  <si>
    <t>Step 4: Net of Special conditions</t>
  </si>
  <si>
    <t>Step 5: Net of Policy Limit</t>
  </si>
  <si>
    <t>Commerical policy with multiple locations with deductibles, a single special condition and policy limit</t>
  </si>
  <si>
    <t>Commerical</t>
  </si>
  <si>
    <t>Location (Type 0 = Amout, Type 1 = % Loss, Type 2 = % TIV)</t>
  </si>
  <si>
    <t>Type</t>
  </si>
  <si>
    <t>Deductible/limit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</si>
</sst>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 &quot;* #,##0&quot; &quot;;&quot;-&quot;* #,##0&quot; &quot;;&quot; &quot;* &quot;-&quot;??&quot; &quot;"/>
    <numFmt numFmtId="165" formatCode="#,##0&quot; &quot;;&quot;-&quot;#,##0&quot; &quot;"/>
    <numFmt numFmtId="166" formatCode="&quot; &quot;* #,##0&quot; &quot;;&quot; &quot;* \(#,##0\);&quot; &quot;* &quot;-&quot;??&quot; &quot;"/>
    <numFmt numFmtId="167" formatCode="#,##0.0"/>
  </numFmts>
  <fonts count="19" x14ac:knownFonts="1">
    <font>
      <sz val="11"/>
      <color indexed="8"/>
      <name val="Calibri"/>
    </font>
    <font>
      <u/>
      <sz val="10"/>
      <color indexed="8"/>
      <name val="Verdana"/>
      <family val="2"/>
    </font>
    <font>
      <b/>
      <i/>
      <sz val="11"/>
      <color indexed="8"/>
      <name val="Calibri"/>
      <family val="2"/>
    </font>
    <font>
      <b/>
      <sz val="10"/>
      <color indexed="8"/>
      <name val="Verdana"/>
      <family val="2"/>
    </font>
    <font>
      <u/>
      <sz val="11"/>
      <color indexed="11"/>
      <name val="Calibri"/>
      <family val="2"/>
    </font>
    <font>
      <sz val="12"/>
      <color indexed="8"/>
      <name val="Times New Roman"/>
      <family val="1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16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i/>
      <sz val="11"/>
      <color indexed="8"/>
      <name val="Calibri"/>
      <family val="2"/>
    </font>
    <font>
      <sz val="11"/>
      <color indexed="8"/>
      <name val="Helvetica"/>
    </font>
    <font>
      <sz val="11"/>
      <color indexed="16"/>
      <name val="Calibri"/>
      <family val="2"/>
    </font>
    <font>
      <u/>
      <sz val="11"/>
      <color indexed="8"/>
      <name val="Calibri"/>
      <family val="2"/>
    </font>
    <font>
      <sz val="11"/>
      <color indexed="22"/>
      <name val="Calibri"/>
      <family val="2"/>
    </font>
    <font>
      <sz val="11"/>
      <color indexed="23"/>
      <name val="Calibri"/>
      <family val="2"/>
    </font>
    <font>
      <sz val="11"/>
      <color indexed="24"/>
      <name val="Calibri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29">
    <border>
      <left/>
      <right/>
      <top/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9"/>
      </left>
      <right/>
      <top/>
      <bottom style="thin">
        <color indexed="21"/>
      </bottom>
      <diagonal/>
    </border>
    <border>
      <left/>
      <right/>
      <top/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/>
      <top style="thin">
        <color indexed="21"/>
      </top>
      <bottom/>
      <diagonal/>
    </border>
    <border>
      <left/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/>
      <top/>
      <bottom/>
      <diagonal/>
    </border>
    <border>
      <left style="thin">
        <color indexed="21"/>
      </left>
      <right/>
      <top/>
      <bottom style="thin">
        <color indexed="21"/>
      </bottom>
      <diagonal/>
    </border>
    <border>
      <left/>
      <right style="thin">
        <color indexed="21"/>
      </right>
      <top/>
      <bottom/>
      <diagonal/>
    </border>
    <border>
      <left/>
      <right style="thin">
        <color indexed="21"/>
      </right>
      <top/>
      <bottom style="thin">
        <color indexed="21"/>
      </bottom>
      <diagonal/>
    </border>
    <border>
      <left style="thin">
        <color indexed="9"/>
      </left>
      <right/>
      <top style="thin">
        <color indexed="21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</borders>
  <cellStyleXfs count="1">
    <xf numFmtId="0" fontId="0" fillId="0" borderId="0" applyNumberFormat="0" applyFill="0" applyBorder="0" applyProtection="0"/>
  </cellStyleXfs>
  <cellXfs count="114">
    <xf numFmtId="0" fontId="0" fillId="0" borderId="0" xfId="0" applyFont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49" fontId="0" fillId="0" borderId="4" xfId="0" applyNumberFormat="1" applyFont="1" applyBorder="1" applyAlignment="1"/>
    <xf numFmtId="49" fontId="1" fillId="0" borderId="4" xfId="0" applyNumberFormat="1" applyFont="1" applyBorder="1" applyAlignment="1"/>
    <xf numFmtId="0" fontId="1" fillId="0" borderId="4" xfId="0" applyFont="1" applyBorder="1" applyAlignment="1"/>
    <xf numFmtId="49" fontId="0" fillId="2" borderId="4" xfId="0" applyNumberFormat="1" applyFont="1" applyFill="1" applyBorder="1" applyAlignment="1">
      <alignment vertical="top"/>
    </xf>
    <xf numFmtId="0" fontId="3" fillId="0" borderId="4" xfId="0" applyFont="1" applyBorder="1" applyAlignment="1"/>
    <xf numFmtId="49" fontId="0" fillId="0" borderId="5" xfId="0" applyNumberFormat="1" applyFont="1" applyBorder="1" applyAlignment="1"/>
    <xf numFmtId="49" fontId="0" fillId="0" borderId="5" xfId="0" applyNumberFormat="1" applyFont="1" applyBorder="1" applyAlignment="1">
      <alignment horizontal="left"/>
    </xf>
    <xf numFmtId="3" fontId="5" fillId="0" borderId="6" xfId="0" applyNumberFormat="1" applyFont="1" applyBorder="1" applyAlignment="1"/>
    <xf numFmtId="0" fontId="0" fillId="0" borderId="7" xfId="0" applyFont="1" applyBorder="1" applyAlignment="1"/>
    <xf numFmtId="49" fontId="0" fillId="0" borderId="8" xfId="0" applyNumberFormat="1" applyFont="1" applyBorder="1" applyAlignment="1">
      <alignment horizontal="left"/>
    </xf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0" xfId="0" applyNumberFormat="1" applyFont="1" applyAlignment="1"/>
    <xf numFmtId="0" fontId="0" fillId="3" borderId="10" xfId="0" applyFont="1" applyFill="1" applyBorder="1" applyAlignment="1"/>
    <xf numFmtId="49" fontId="6" fillId="4" borderId="11" xfId="0" applyNumberFormat="1" applyFont="1" applyFill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4" borderId="14" xfId="0" applyFont="1" applyFill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49" fontId="7" fillId="4" borderId="14" xfId="0" applyNumberFormat="1" applyFont="1" applyFill="1" applyBorder="1" applyAlignment="1"/>
    <xf numFmtId="0" fontId="8" fillId="0" borderId="16" xfId="0" applyFont="1" applyBorder="1" applyAlignment="1"/>
    <xf numFmtId="0" fontId="7" fillId="4" borderId="14" xfId="0" applyFont="1" applyFill="1" applyBorder="1" applyAlignment="1"/>
    <xf numFmtId="49" fontId="9" fillId="4" borderId="14" xfId="0" applyNumberFormat="1" applyFont="1" applyFill="1" applyBorder="1" applyAlignment="1"/>
    <xf numFmtId="49" fontId="9" fillId="0" borderId="15" xfId="0" applyNumberFormat="1" applyFont="1" applyBorder="1" applyAlignment="1"/>
    <xf numFmtId="49" fontId="9" fillId="0" borderId="16" xfId="0" applyNumberFormat="1" applyFont="1" applyBorder="1" applyAlignment="1"/>
    <xf numFmtId="0" fontId="0" fillId="4" borderId="14" xfId="0" applyNumberFormat="1" applyFont="1" applyFill="1" applyBorder="1" applyAlignment="1"/>
    <xf numFmtId="0" fontId="0" fillId="0" borderId="15" xfId="0" applyNumberFormat="1" applyFont="1" applyBorder="1" applyAlignment="1"/>
    <xf numFmtId="0" fontId="0" fillId="0" borderId="16" xfId="0" applyNumberFormat="1" applyFont="1" applyBorder="1" applyAlignment="1"/>
    <xf numFmtId="49" fontId="0" fillId="0" borderId="16" xfId="0" applyNumberFormat="1" applyFont="1" applyBorder="1" applyAlignment="1"/>
    <xf numFmtId="0" fontId="0" fillId="0" borderId="15" xfId="0" applyFont="1" applyBorder="1" applyAlignment="1">
      <alignment horizontal="center"/>
    </xf>
    <xf numFmtId="0" fontId="10" fillId="0" borderId="16" xfId="0" applyNumberFormat="1" applyFont="1" applyBorder="1" applyAlignment="1"/>
    <xf numFmtId="164" fontId="0" fillId="0" borderId="16" xfId="0" applyNumberFormat="1" applyFont="1" applyBorder="1" applyAlignment="1"/>
    <xf numFmtId="0" fontId="9" fillId="0" borderId="16" xfId="0" applyFont="1" applyBorder="1" applyAlignment="1"/>
    <xf numFmtId="49" fontId="9" fillId="0" borderId="15" xfId="0" applyNumberFormat="1" applyFont="1" applyBorder="1" applyAlignment="1">
      <alignment horizontal="center"/>
    </xf>
    <xf numFmtId="49" fontId="9" fillId="0" borderId="16" xfId="0" applyNumberFormat="1" applyFont="1" applyBorder="1" applyAlignment="1">
      <alignment horizontal="center"/>
    </xf>
    <xf numFmtId="49" fontId="11" fillId="4" borderId="14" xfId="0" applyNumberFormat="1" applyFont="1" applyFill="1" applyBorder="1" applyAlignment="1"/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9" fontId="0" fillId="0" borderId="16" xfId="0" applyNumberFormat="1" applyFont="1" applyBorder="1" applyAlignment="1">
      <alignment horizontal="center"/>
    </xf>
    <xf numFmtId="3" fontId="0" fillId="0" borderId="16" xfId="0" applyNumberFormat="1" applyFont="1" applyBorder="1" applyAlignment="1">
      <alignment horizontal="center"/>
    </xf>
    <xf numFmtId="14" fontId="0" fillId="0" borderId="16" xfId="0" applyNumberFormat="1" applyFont="1" applyBorder="1" applyAlignment="1">
      <alignment horizontal="center"/>
    </xf>
    <xf numFmtId="165" fontId="0" fillId="0" borderId="16" xfId="0" applyNumberFormat="1" applyFont="1" applyBorder="1" applyAlignment="1">
      <alignment horizontal="center"/>
    </xf>
    <xf numFmtId="0" fontId="0" fillId="4" borderId="14" xfId="0" applyFont="1" applyFill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3" fillId="0" borderId="16" xfId="0" applyFont="1" applyBorder="1" applyAlignment="1"/>
    <xf numFmtId="0" fontId="0" fillId="0" borderId="0" xfId="0" applyNumberFormat="1" applyFont="1" applyAlignment="1"/>
    <xf numFmtId="49" fontId="14" fillId="2" borderId="1" xfId="0" applyNumberFormat="1" applyFont="1" applyFill="1" applyBorder="1" applyAlignment="1">
      <alignment vertical="top"/>
    </xf>
    <xf numFmtId="0" fontId="0" fillId="2" borderId="2" xfId="0" applyFont="1" applyFill="1" applyBorder="1" applyAlignment="1">
      <alignment vertical="top"/>
    </xf>
    <xf numFmtId="0" fontId="0" fillId="2" borderId="3" xfId="0" applyFont="1" applyFill="1" applyBorder="1" applyAlignment="1">
      <alignment vertical="top"/>
    </xf>
    <xf numFmtId="0" fontId="14" fillId="2" borderId="4" xfId="0" applyFont="1" applyFill="1" applyBorder="1" applyAlignment="1">
      <alignment vertical="top"/>
    </xf>
    <xf numFmtId="0" fontId="0" fillId="2" borderId="5" xfId="0" applyFont="1" applyFill="1" applyBorder="1" applyAlignment="1">
      <alignment vertical="top"/>
    </xf>
    <xf numFmtId="0" fontId="0" fillId="2" borderId="6" xfId="0" applyFont="1" applyFill="1" applyBorder="1" applyAlignment="1">
      <alignment vertical="top"/>
    </xf>
    <xf numFmtId="0" fontId="0" fillId="2" borderId="4" xfId="0" applyFont="1" applyFill="1" applyBorder="1" applyAlignment="1">
      <alignment vertical="top"/>
    </xf>
    <xf numFmtId="49" fontId="14" fillId="2" borderId="4" xfId="0" applyNumberFormat="1" applyFont="1" applyFill="1" applyBorder="1" applyAlignment="1">
      <alignment vertical="top"/>
    </xf>
    <xf numFmtId="49" fontId="9" fillId="2" borderId="4" xfId="0" applyNumberFormat="1" applyFont="1" applyFill="1" applyBorder="1" applyAlignment="1">
      <alignment vertical="top"/>
    </xf>
    <xf numFmtId="49" fontId="0" fillId="2" borderId="5" xfId="0" applyNumberFormat="1" applyFont="1" applyFill="1" applyBorder="1" applyAlignment="1">
      <alignment vertical="top"/>
    </xf>
    <xf numFmtId="14" fontId="0" fillId="2" borderId="5" xfId="0" applyNumberFormat="1" applyFont="1" applyFill="1" applyBorder="1" applyAlignment="1">
      <alignment horizontal="left" vertical="top"/>
    </xf>
    <xf numFmtId="0" fontId="14" fillId="2" borderId="17" xfId="0" applyFont="1" applyFill="1" applyBorder="1" applyAlignment="1">
      <alignment vertical="top"/>
    </xf>
    <xf numFmtId="0" fontId="0" fillId="2" borderId="18" xfId="0" applyFont="1" applyFill="1" applyBorder="1" applyAlignment="1">
      <alignment vertical="top"/>
    </xf>
    <xf numFmtId="0" fontId="0" fillId="2" borderId="19" xfId="0" applyFont="1" applyFill="1" applyBorder="1" applyAlignment="1">
      <alignment vertical="top"/>
    </xf>
    <xf numFmtId="0" fontId="0" fillId="2" borderId="20" xfId="0" applyFont="1" applyFill="1" applyBorder="1" applyAlignment="1">
      <alignment vertical="top"/>
    </xf>
    <xf numFmtId="49" fontId="9" fillId="2" borderId="21" xfId="0" applyNumberFormat="1" applyFont="1" applyFill="1" applyBorder="1" applyAlignment="1">
      <alignment horizontal="right" vertical="top"/>
    </xf>
    <xf numFmtId="0" fontId="0" fillId="2" borderId="22" xfId="0" applyFont="1" applyFill="1" applyBorder="1" applyAlignment="1">
      <alignment vertical="top"/>
    </xf>
    <xf numFmtId="49" fontId="0" fillId="2" borderId="23" xfId="0" applyNumberFormat="1" applyFont="1" applyFill="1" applyBorder="1" applyAlignment="1">
      <alignment vertical="top"/>
    </xf>
    <xf numFmtId="49" fontId="0" fillId="2" borderId="18" xfId="0" applyNumberFormat="1" applyFont="1" applyFill="1" applyBorder="1" applyAlignment="1">
      <alignment vertical="top"/>
    </xf>
    <xf numFmtId="49" fontId="9" fillId="2" borderId="18" xfId="0" applyNumberFormat="1" applyFont="1" applyFill="1" applyBorder="1" applyAlignment="1">
      <alignment horizontal="right" vertical="top"/>
    </xf>
    <xf numFmtId="0" fontId="0" fillId="2" borderId="24" xfId="0" applyFont="1" applyFill="1" applyBorder="1" applyAlignment="1">
      <alignment vertical="top"/>
    </xf>
    <xf numFmtId="49" fontId="0" fillId="2" borderId="19" xfId="0" applyNumberFormat="1" applyFont="1" applyFill="1" applyBorder="1" applyAlignment="1">
      <alignment vertical="top"/>
    </xf>
    <xf numFmtId="0" fontId="0" fillId="2" borderId="20" xfId="0" applyFont="1" applyFill="1" applyBorder="1" applyAlignment="1">
      <alignment horizontal="right" vertical="top"/>
    </xf>
    <xf numFmtId="49" fontId="0" fillId="2" borderId="22" xfId="0" applyNumberFormat="1" applyFont="1" applyFill="1" applyBorder="1" applyAlignment="1">
      <alignment vertical="top"/>
    </xf>
    <xf numFmtId="3" fontId="0" fillId="2" borderId="5" xfId="0" applyNumberFormat="1" applyFont="1" applyFill="1" applyBorder="1" applyAlignment="1">
      <alignment horizontal="right" vertical="top"/>
    </xf>
    <xf numFmtId="166" fontId="15" fillId="2" borderId="24" xfId="0" applyNumberFormat="1" applyFont="1" applyFill="1" applyBorder="1" applyAlignment="1">
      <alignment vertical="top"/>
    </xf>
    <xf numFmtId="0" fontId="0" fillId="2" borderId="5" xfId="0" applyFont="1" applyFill="1" applyBorder="1" applyAlignment="1">
      <alignment horizontal="right" vertical="top"/>
    </xf>
    <xf numFmtId="0" fontId="0" fillId="2" borderId="18" xfId="0" applyFont="1" applyFill="1" applyBorder="1" applyAlignment="1">
      <alignment horizontal="right" vertical="top"/>
    </xf>
    <xf numFmtId="49" fontId="0" fillId="2" borderId="20" xfId="0" applyNumberFormat="1" applyFont="1" applyFill="1" applyBorder="1" applyAlignment="1">
      <alignment vertical="top"/>
    </xf>
    <xf numFmtId="9" fontId="17" fillId="2" borderId="20" xfId="0" applyNumberFormat="1" applyFont="1" applyFill="1" applyBorder="1" applyAlignment="1">
      <alignment horizontal="right" vertical="top"/>
    </xf>
    <xf numFmtId="49" fontId="9" fillId="2" borderId="25" xfId="0" applyNumberFormat="1" applyFont="1" applyFill="1" applyBorder="1" applyAlignment="1">
      <alignment horizontal="right" vertical="top"/>
    </xf>
    <xf numFmtId="3" fontId="0" fillId="2" borderId="20" xfId="0" applyNumberFormat="1" applyFont="1" applyFill="1" applyBorder="1" applyAlignment="1">
      <alignment horizontal="right" vertical="top"/>
    </xf>
    <xf numFmtId="3" fontId="0" fillId="2" borderId="21" xfId="0" applyNumberFormat="1" applyFont="1" applyFill="1" applyBorder="1" applyAlignment="1">
      <alignment vertical="top"/>
    </xf>
    <xf numFmtId="3" fontId="0" fillId="2" borderId="5" xfId="0" applyNumberFormat="1" applyFont="1" applyFill="1" applyBorder="1" applyAlignment="1">
      <alignment horizontal="center" vertical="top"/>
    </xf>
    <xf numFmtId="3" fontId="0" fillId="2" borderId="24" xfId="0" applyNumberFormat="1" applyFont="1" applyFill="1" applyBorder="1" applyAlignment="1">
      <alignment vertical="top"/>
    </xf>
    <xf numFmtId="3" fontId="0" fillId="2" borderId="25" xfId="0" applyNumberFormat="1" applyFont="1" applyFill="1" applyBorder="1" applyAlignment="1">
      <alignment vertical="top"/>
    </xf>
    <xf numFmtId="0" fontId="0" fillId="2" borderId="26" xfId="0" applyFont="1" applyFill="1" applyBorder="1" applyAlignment="1">
      <alignment vertical="top"/>
    </xf>
    <xf numFmtId="3" fontId="0" fillId="2" borderId="5" xfId="0" applyNumberFormat="1" applyFont="1" applyFill="1" applyBorder="1" applyAlignment="1">
      <alignment vertical="top"/>
    </xf>
    <xf numFmtId="0" fontId="0" fillId="2" borderId="5" xfId="0" applyFont="1" applyFill="1" applyBorder="1" applyAlignment="1"/>
    <xf numFmtId="0" fontId="0" fillId="2" borderId="7" xfId="0" applyFont="1" applyFill="1" applyBorder="1" applyAlignment="1">
      <alignment vertical="top"/>
    </xf>
    <xf numFmtId="0" fontId="0" fillId="2" borderId="8" xfId="0" applyFont="1" applyFill="1" applyBorder="1" applyAlignment="1">
      <alignment vertical="top"/>
    </xf>
    <xf numFmtId="0" fontId="0" fillId="2" borderId="8" xfId="0" applyFont="1" applyFill="1" applyBorder="1" applyAlignment="1"/>
    <xf numFmtId="0" fontId="0" fillId="2" borderId="9" xfId="0" applyFont="1" applyFill="1" applyBorder="1" applyAlignment="1">
      <alignment vertical="top"/>
    </xf>
    <xf numFmtId="49" fontId="9" fillId="2" borderId="20" xfId="0" applyNumberFormat="1" applyFont="1" applyFill="1" applyBorder="1" applyAlignment="1">
      <alignment vertical="top"/>
    </xf>
    <xf numFmtId="49" fontId="18" fillId="2" borderId="5" xfId="0" applyNumberFormat="1" applyFont="1" applyFill="1" applyBorder="1" applyAlignment="1">
      <alignment vertical="top"/>
    </xf>
    <xf numFmtId="167" fontId="0" fillId="2" borderId="5" xfId="0" applyNumberFormat="1" applyFont="1" applyFill="1" applyBorder="1" applyAlignment="1">
      <alignment horizontal="right" vertical="top"/>
    </xf>
    <xf numFmtId="49" fontId="18" fillId="2" borderId="22" xfId="0" applyNumberFormat="1" applyFont="1" applyFill="1" applyBorder="1" applyAlignment="1">
      <alignment vertical="top"/>
    </xf>
    <xf numFmtId="0" fontId="18" fillId="2" borderId="22" xfId="0" applyFont="1" applyFill="1" applyBorder="1" applyAlignment="1">
      <alignment vertical="top"/>
    </xf>
    <xf numFmtId="0" fontId="0" fillId="2" borderId="5" xfId="0" applyFont="1" applyFill="1" applyBorder="1" applyAlignment="1">
      <alignment horizontal="center" vertical="top"/>
    </xf>
    <xf numFmtId="0" fontId="0" fillId="2" borderId="27" xfId="0" applyFont="1" applyFill="1" applyBorder="1" applyAlignment="1">
      <alignment horizontal="right" vertical="top"/>
    </xf>
    <xf numFmtId="0" fontId="18" fillId="2" borderId="5" xfId="0" applyFont="1" applyFill="1" applyBorder="1" applyAlignment="1">
      <alignment vertical="top"/>
    </xf>
    <xf numFmtId="49" fontId="18" fillId="2" borderId="4" xfId="0" applyNumberFormat="1" applyFont="1" applyFill="1" applyBorder="1" applyAlignment="1">
      <alignment vertical="top"/>
    </xf>
    <xf numFmtId="3" fontId="0" fillId="2" borderId="5" xfId="0" applyNumberFormat="1" applyFont="1" applyFill="1" applyBorder="1" applyAlignment="1">
      <alignment horizontal="center" vertical="top"/>
    </xf>
    <xf numFmtId="3" fontId="16" fillId="2" borderId="5" xfId="0" applyNumberFormat="1" applyFont="1" applyFill="1" applyBorder="1" applyAlignment="1">
      <alignment horizontal="center" vertical="top"/>
    </xf>
    <xf numFmtId="0" fontId="0" fillId="2" borderId="27" xfId="0" applyFont="1" applyFill="1" applyBorder="1" applyAlignment="1">
      <alignment horizontal="center" vertical="top"/>
    </xf>
    <xf numFmtId="0" fontId="0" fillId="2" borderId="5" xfId="0" applyFont="1" applyFill="1" applyBorder="1" applyAlignment="1">
      <alignment horizontal="center" vertical="top"/>
    </xf>
    <xf numFmtId="0" fontId="0" fillId="2" borderId="28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color rgb="FFA5A5A5"/>
      </font>
    </dxf>
    <dxf>
      <font>
        <color rgb="FF9C0006"/>
      </font>
      <fill>
        <patternFill patternType="solid">
          <fgColor indexed="18"/>
          <bgColor indexed="19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0000FF"/>
      <rgbColor rgb="FFBDC0BF"/>
      <rgbColor rgb="FFA5A5A5"/>
      <rgbColor rgb="FF3F3F3F"/>
      <rgbColor rgb="FFDBDBDB"/>
      <rgbColor rgb="FFFF0000"/>
      <rgbColor rgb="FFF2F2F2"/>
      <rgbColor rgb="00000000"/>
      <rgbColor rgb="FFFFC7CE"/>
      <rgbColor rgb="FF9C0006"/>
      <rgbColor rgb="FF7F7F7F"/>
      <rgbColor rgb="FF0070C0"/>
      <rgbColor rgb="FF4F81BD"/>
      <rgbColor rgb="FFC00000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25"/>
  <sheetViews>
    <sheetView showGridLines="0" workbookViewId="0"/>
  </sheetViews>
  <sheetFormatPr defaultColWidth="8.77734375" defaultRowHeight="14.4" customHeight="1" x14ac:dyDescent="0.3"/>
  <cols>
    <col min="1" max="1" width="23.44140625" style="1" customWidth="1"/>
    <col min="2" max="16" width="8.88671875" style="1" customWidth="1"/>
    <col min="17" max="17" width="10.33203125" style="1" customWidth="1"/>
    <col min="18" max="256" width="8.88671875" style="1" customWidth="1"/>
  </cols>
  <sheetData>
    <row r="1" spans="1:17" ht="15" customHeight="1" x14ac:dyDescent="0.3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</row>
    <row r="2" spans="1:17" ht="15" customHeight="1" x14ac:dyDescent="0.3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7"/>
    </row>
    <row r="3" spans="1:17" ht="15" customHeight="1" x14ac:dyDescent="0.3">
      <c r="A3" s="8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7"/>
    </row>
    <row r="4" spans="1:17" ht="15" customHeight="1" x14ac:dyDescent="0.3">
      <c r="A4" s="8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7"/>
    </row>
    <row r="5" spans="1:17" ht="15" customHeight="1" x14ac:dyDescent="0.3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7"/>
    </row>
    <row r="6" spans="1:17" ht="15" customHeight="1" x14ac:dyDescent="0.3">
      <c r="A6" s="9" t="s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7"/>
    </row>
    <row r="7" spans="1:17" ht="15" customHeight="1" x14ac:dyDescent="0.3">
      <c r="A7" s="10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7"/>
    </row>
    <row r="8" spans="1:17" ht="15" customHeight="1" x14ac:dyDescent="0.3">
      <c r="A8" s="8" t="s">
        <v>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spans="1:17" ht="15" customHeight="1" x14ac:dyDescent="0.3">
      <c r="A9" s="11" t="s">
        <v>5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7"/>
    </row>
    <row r="10" spans="1:17" ht="15" customHeight="1" x14ac:dyDescent="0.3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7"/>
    </row>
    <row r="11" spans="1:17" ht="15" customHeight="1" x14ac:dyDescent="0.3">
      <c r="A11" s="9" t="s">
        <v>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7"/>
    </row>
    <row r="12" spans="1:17" ht="15" customHeight="1" x14ac:dyDescent="0.3">
      <c r="A12" s="12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7"/>
    </row>
    <row r="13" spans="1:17" ht="15" customHeight="1" x14ac:dyDescent="0.3">
      <c r="A13" s="8" t="s">
        <v>7</v>
      </c>
      <c r="B13" s="13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7"/>
    </row>
    <row r="14" spans="1:17" ht="15" customHeight="1" x14ac:dyDescent="0.3">
      <c r="A14" s="12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7"/>
    </row>
    <row r="15" spans="1:17" ht="15" customHeight="1" x14ac:dyDescent="0.3">
      <c r="A15" s="8" t="s">
        <v>9</v>
      </c>
      <c r="B15" s="13" t="s">
        <v>10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7"/>
    </row>
    <row r="16" spans="1:17" ht="15" customHeight="1" x14ac:dyDescent="0.3">
      <c r="A16" s="5"/>
      <c r="B16" s="13" t="s">
        <v>11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7"/>
    </row>
    <row r="17" spans="1:17" ht="15" customHeight="1" x14ac:dyDescent="0.3">
      <c r="A17" s="5"/>
      <c r="B17" s="14" t="s">
        <v>12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7"/>
    </row>
    <row r="18" spans="1:17" ht="15" customHeight="1" x14ac:dyDescent="0.3">
      <c r="A18" s="5"/>
      <c r="B18" s="14" t="s">
        <v>13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7"/>
    </row>
    <row r="19" spans="1:17" ht="15" customHeight="1" x14ac:dyDescent="0.3">
      <c r="A19" s="5"/>
      <c r="B19" s="13" t="s">
        <v>14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7"/>
    </row>
    <row r="20" spans="1:17" ht="15" customHeight="1" x14ac:dyDescent="0.3">
      <c r="A20" s="5"/>
      <c r="B20" s="13" t="s">
        <v>15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7"/>
    </row>
    <row r="21" spans="1:17" ht="15.6" customHeight="1" x14ac:dyDescent="0.3">
      <c r="A21" s="5"/>
      <c r="B21" s="14" t="s">
        <v>16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5"/>
    </row>
    <row r="22" spans="1:17" ht="15" customHeight="1" x14ac:dyDescent="0.3">
      <c r="A22" s="5"/>
      <c r="B22" s="14" t="s">
        <v>17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7"/>
    </row>
    <row r="23" spans="1:17" ht="15" customHeight="1" x14ac:dyDescent="0.3">
      <c r="A23" s="5"/>
      <c r="B23" s="14" t="s">
        <v>18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7"/>
    </row>
    <row r="24" spans="1:17" ht="15" customHeight="1" x14ac:dyDescent="0.3">
      <c r="A24" s="5"/>
      <c r="B24" s="14" t="s">
        <v>19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7"/>
    </row>
    <row r="25" spans="1:17" ht="15" customHeight="1" x14ac:dyDescent="0.3">
      <c r="A25" s="16"/>
      <c r="B25" s="17" t="s">
        <v>20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9"/>
    </row>
  </sheetData>
  <pageMargins left="0.7" right="0.7" top="0.75" bottom="0.75" header="0.3" footer="0.3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V49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2" sqref="B2"/>
    </sheetView>
  </sheetViews>
  <sheetFormatPr defaultColWidth="16.33203125" defaultRowHeight="14.7" customHeight="1" x14ac:dyDescent="0.3"/>
  <cols>
    <col min="1" max="256" width="16.33203125" style="20" customWidth="1"/>
  </cols>
  <sheetData>
    <row r="1" spans="1:105" ht="14.55" customHeight="1" x14ac:dyDescent="0.3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</row>
    <row r="2" spans="1:105" ht="18.600000000000001" customHeight="1" x14ac:dyDescent="0.35">
      <c r="A2" s="22" t="s">
        <v>21</v>
      </c>
      <c r="B2" s="23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</row>
    <row r="3" spans="1:105" ht="14.4" customHeight="1" x14ac:dyDescent="0.3">
      <c r="A3" s="25"/>
      <c r="B3" s="26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</row>
    <row r="4" spans="1:105" ht="16.350000000000001" customHeight="1" x14ac:dyDescent="0.3">
      <c r="A4" s="28" t="s">
        <v>22</v>
      </c>
      <c r="B4" s="26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9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</row>
    <row r="5" spans="1:105" ht="16.350000000000001" customHeight="1" x14ac:dyDescent="0.3">
      <c r="A5" s="30"/>
      <c r="B5" s="26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9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</row>
    <row r="6" spans="1:105" ht="14.4" customHeight="1" x14ac:dyDescent="0.3">
      <c r="A6" s="31" t="s">
        <v>23</v>
      </c>
      <c r="B6" s="32" t="s">
        <v>24</v>
      </c>
      <c r="C6" s="33" t="s">
        <v>25</v>
      </c>
      <c r="D6" s="33" t="s">
        <v>26</v>
      </c>
      <c r="E6" s="33" t="s">
        <v>27</v>
      </c>
      <c r="F6" s="33" t="s">
        <v>28</v>
      </c>
      <c r="G6" s="33" t="s">
        <v>29</v>
      </c>
      <c r="H6" s="33" t="s">
        <v>30</v>
      </c>
      <c r="I6" s="33" t="s">
        <v>31</v>
      </c>
      <c r="J6" s="33" t="s">
        <v>32</v>
      </c>
      <c r="K6" s="33" t="s">
        <v>33</v>
      </c>
      <c r="L6" s="33" t="s">
        <v>34</v>
      </c>
      <c r="M6" s="33" t="s">
        <v>35</v>
      </c>
      <c r="N6" s="33" t="s">
        <v>36</v>
      </c>
      <c r="O6" s="33" t="s">
        <v>37</v>
      </c>
      <c r="P6" s="33" t="s">
        <v>38</v>
      </c>
      <c r="Q6" s="33" t="s">
        <v>39</v>
      </c>
      <c r="R6" s="33" t="s">
        <v>40</v>
      </c>
      <c r="S6" s="33" t="s">
        <v>41</v>
      </c>
      <c r="T6" s="33" t="s">
        <v>42</v>
      </c>
      <c r="U6" s="33" t="s">
        <v>43</v>
      </c>
      <c r="V6" s="33" t="s">
        <v>44</v>
      </c>
      <c r="W6" s="33" t="s">
        <v>45</v>
      </c>
      <c r="X6" s="33" t="s">
        <v>46</v>
      </c>
      <c r="Y6" s="33" t="s">
        <v>47</v>
      </c>
      <c r="Z6" s="33" t="s">
        <v>48</v>
      </c>
      <c r="AA6" s="33" t="s">
        <v>49</v>
      </c>
      <c r="AB6" s="33" t="s">
        <v>50</v>
      </c>
      <c r="AC6" s="33" t="s">
        <v>51</v>
      </c>
      <c r="AD6" s="33" t="s">
        <v>52</v>
      </c>
      <c r="AE6" s="33" t="s">
        <v>53</v>
      </c>
      <c r="AF6" s="33" t="s">
        <v>54</v>
      </c>
      <c r="AG6" s="33" t="s">
        <v>55</v>
      </c>
      <c r="AH6" s="33" t="s">
        <v>56</v>
      </c>
      <c r="AI6" s="33" t="s">
        <v>57</v>
      </c>
      <c r="AJ6" s="33" t="s">
        <v>58</v>
      </c>
      <c r="AK6" s="33" t="s">
        <v>59</v>
      </c>
      <c r="AL6" s="33" t="s">
        <v>60</v>
      </c>
      <c r="AM6" s="33" t="s">
        <v>61</v>
      </c>
      <c r="AN6" s="33" t="s">
        <v>62</v>
      </c>
      <c r="AO6" s="33" t="s">
        <v>63</v>
      </c>
      <c r="AP6" s="33" t="s">
        <v>64</v>
      </c>
      <c r="AQ6" s="33" t="s">
        <v>65</v>
      </c>
      <c r="AR6" s="33" t="s">
        <v>66</v>
      </c>
      <c r="AS6" s="33" t="s">
        <v>67</v>
      </c>
      <c r="AT6" s="33" t="s">
        <v>68</v>
      </c>
      <c r="AU6" s="33" t="s">
        <v>69</v>
      </c>
      <c r="AV6" s="33" t="s">
        <v>70</v>
      </c>
      <c r="AW6" s="33" t="s">
        <v>71</v>
      </c>
      <c r="AX6" s="33" t="s">
        <v>72</v>
      </c>
      <c r="AY6" s="33" t="s">
        <v>73</v>
      </c>
      <c r="AZ6" s="33" t="s">
        <v>74</v>
      </c>
      <c r="BA6" s="33" t="s">
        <v>75</v>
      </c>
      <c r="BB6" s="33" t="s">
        <v>76</v>
      </c>
      <c r="BC6" s="33" t="s">
        <v>77</v>
      </c>
      <c r="BD6" s="33" t="s">
        <v>78</v>
      </c>
      <c r="BE6" s="33" t="s">
        <v>79</v>
      </c>
      <c r="BF6" s="33" t="s">
        <v>80</v>
      </c>
      <c r="BG6" s="33" t="s">
        <v>81</v>
      </c>
      <c r="BH6" s="33" t="s">
        <v>82</v>
      </c>
      <c r="BI6" s="33" t="s">
        <v>83</v>
      </c>
      <c r="BJ6" s="33" t="s">
        <v>84</v>
      </c>
      <c r="BK6" s="33" t="s">
        <v>85</v>
      </c>
      <c r="BL6" s="33" t="s">
        <v>86</v>
      </c>
      <c r="BM6" s="33" t="s">
        <v>87</v>
      </c>
      <c r="BN6" s="33" t="s">
        <v>88</v>
      </c>
      <c r="BO6" s="33" t="s">
        <v>89</v>
      </c>
      <c r="BP6" s="33" t="s">
        <v>90</v>
      </c>
      <c r="BQ6" s="33" t="s">
        <v>91</v>
      </c>
      <c r="BR6" s="33" t="s">
        <v>92</v>
      </c>
      <c r="BS6" s="33" t="s">
        <v>93</v>
      </c>
      <c r="BT6" s="33" t="s">
        <v>94</v>
      </c>
      <c r="BU6" s="33" t="s">
        <v>95</v>
      </c>
      <c r="BV6" s="33" t="s">
        <v>96</v>
      </c>
      <c r="BW6" s="33" t="s">
        <v>97</v>
      </c>
      <c r="BX6" s="33" t="s">
        <v>98</v>
      </c>
      <c r="BY6" s="33" t="s">
        <v>99</v>
      </c>
      <c r="BZ6" s="33" t="s">
        <v>100</v>
      </c>
      <c r="CA6" s="33" t="s">
        <v>101</v>
      </c>
      <c r="CB6" s="33" t="s">
        <v>102</v>
      </c>
      <c r="CC6" s="33" t="s">
        <v>103</v>
      </c>
      <c r="CD6" s="33" t="s">
        <v>104</v>
      </c>
      <c r="CE6" s="33" t="s">
        <v>105</v>
      </c>
      <c r="CF6" s="33" t="s">
        <v>106</v>
      </c>
      <c r="CG6" s="33" t="s">
        <v>107</v>
      </c>
      <c r="CH6" s="33" t="s">
        <v>108</v>
      </c>
      <c r="CI6" s="33" t="s">
        <v>109</v>
      </c>
      <c r="CJ6" s="33" t="s">
        <v>110</v>
      </c>
      <c r="CK6" s="33" t="s">
        <v>111</v>
      </c>
      <c r="CL6" s="33" t="s">
        <v>112</v>
      </c>
      <c r="CM6" s="33" t="s">
        <v>113</v>
      </c>
      <c r="CN6" s="33" t="s">
        <v>114</v>
      </c>
      <c r="CO6" s="33" t="s">
        <v>115</v>
      </c>
      <c r="CP6" s="33" t="s">
        <v>116</v>
      </c>
      <c r="CQ6" s="33" t="s">
        <v>117</v>
      </c>
      <c r="CR6" s="33" t="s">
        <v>118</v>
      </c>
      <c r="CS6" s="33" t="s">
        <v>119</v>
      </c>
      <c r="CT6" s="33" t="s">
        <v>120</v>
      </c>
      <c r="CU6" s="33" t="s">
        <v>121</v>
      </c>
      <c r="CV6" s="33" t="s">
        <v>122</v>
      </c>
      <c r="CW6" s="33" t="s">
        <v>123</v>
      </c>
      <c r="CX6" s="33" t="s">
        <v>124</v>
      </c>
      <c r="CY6" s="33" t="s">
        <v>125</v>
      </c>
      <c r="CZ6" s="33" t="s">
        <v>126</v>
      </c>
      <c r="DA6" s="33" t="s">
        <v>127</v>
      </c>
    </row>
    <row r="7" spans="1:105" ht="14.4" customHeight="1" x14ac:dyDescent="0.3">
      <c r="A7" s="34">
        <v>1</v>
      </c>
      <c r="B7" s="35">
        <v>1</v>
      </c>
      <c r="C7" s="36">
        <v>1</v>
      </c>
      <c r="D7" s="37" t="s">
        <v>128</v>
      </c>
      <c r="E7" s="36">
        <v>0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v>0</v>
      </c>
      <c r="Q7" s="36">
        <v>0</v>
      </c>
      <c r="R7" s="36">
        <v>0</v>
      </c>
      <c r="S7" s="36">
        <v>0</v>
      </c>
      <c r="T7" s="36">
        <v>0</v>
      </c>
      <c r="U7" s="36">
        <v>0</v>
      </c>
      <c r="V7" s="36">
        <v>0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36">
        <v>0</v>
      </c>
      <c r="AD7" s="36">
        <v>0</v>
      </c>
      <c r="AE7" s="36">
        <v>0</v>
      </c>
      <c r="AF7" s="36">
        <v>50000</v>
      </c>
      <c r="AG7" s="36">
        <v>0</v>
      </c>
      <c r="AH7" s="36">
        <v>0</v>
      </c>
      <c r="AI7" s="36">
        <v>0</v>
      </c>
      <c r="AJ7" s="36">
        <v>0</v>
      </c>
      <c r="AK7" s="36">
        <v>0</v>
      </c>
      <c r="AL7" s="36">
        <v>0</v>
      </c>
      <c r="AM7" s="36">
        <v>0</v>
      </c>
      <c r="AN7" s="36">
        <v>0</v>
      </c>
      <c r="AO7" s="36">
        <v>0</v>
      </c>
      <c r="AP7" s="36">
        <v>0</v>
      </c>
      <c r="AQ7" s="36">
        <v>0</v>
      </c>
      <c r="AR7" s="36">
        <v>0</v>
      </c>
      <c r="AS7" s="36">
        <v>0</v>
      </c>
      <c r="AT7" s="36">
        <v>0</v>
      </c>
      <c r="AU7" s="36">
        <v>0</v>
      </c>
      <c r="AV7" s="36">
        <v>0</v>
      </c>
      <c r="AW7" s="36">
        <v>0</v>
      </c>
      <c r="AX7" s="36">
        <v>0</v>
      </c>
      <c r="AY7" s="36">
        <v>0</v>
      </c>
      <c r="AZ7" s="36">
        <v>0</v>
      </c>
      <c r="BA7" s="36">
        <v>1</v>
      </c>
      <c r="BB7" s="36">
        <v>2500000</v>
      </c>
      <c r="BC7" s="36">
        <v>0</v>
      </c>
      <c r="BD7" s="27"/>
      <c r="BE7" s="27"/>
      <c r="BF7" s="36">
        <v>0</v>
      </c>
      <c r="BG7" s="36">
        <v>0</v>
      </c>
      <c r="BH7" s="36">
        <v>0</v>
      </c>
      <c r="BI7" s="36">
        <v>0</v>
      </c>
      <c r="BJ7" s="36">
        <v>0</v>
      </c>
      <c r="BK7" s="36">
        <v>0</v>
      </c>
      <c r="BL7" s="36">
        <v>0</v>
      </c>
      <c r="BM7" s="36">
        <v>0</v>
      </c>
      <c r="BN7" s="36">
        <v>0</v>
      </c>
      <c r="BO7" s="36">
        <v>0</v>
      </c>
      <c r="BP7" s="36">
        <v>0</v>
      </c>
      <c r="BQ7" s="36">
        <v>0</v>
      </c>
      <c r="BR7" s="36">
        <v>0</v>
      </c>
      <c r="BS7" s="36">
        <v>0</v>
      </c>
      <c r="BT7" s="36">
        <v>0</v>
      </c>
      <c r="BU7" s="36">
        <v>0</v>
      </c>
      <c r="BV7" s="36">
        <v>0</v>
      </c>
      <c r="BW7" s="36">
        <v>0</v>
      </c>
      <c r="BX7" s="36">
        <v>0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6">
        <v>0</v>
      </c>
      <c r="CL7" s="36">
        <v>0</v>
      </c>
      <c r="CM7" s="36">
        <v>0</v>
      </c>
      <c r="CN7" s="36">
        <v>0</v>
      </c>
      <c r="CO7" s="36">
        <v>0</v>
      </c>
      <c r="CP7" s="36">
        <v>0</v>
      </c>
      <c r="CQ7" s="36">
        <v>0</v>
      </c>
      <c r="CR7" s="36">
        <v>0</v>
      </c>
      <c r="CS7" s="36">
        <v>0</v>
      </c>
      <c r="CT7" s="36">
        <v>0</v>
      </c>
      <c r="CU7" s="36">
        <v>0</v>
      </c>
      <c r="CV7" s="36">
        <v>0</v>
      </c>
      <c r="CW7" s="36">
        <v>0</v>
      </c>
      <c r="CX7" s="36">
        <v>0</v>
      </c>
      <c r="CY7" s="36">
        <v>0</v>
      </c>
      <c r="CZ7" s="36">
        <v>0</v>
      </c>
      <c r="DA7" s="36">
        <v>0</v>
      </c>
    </row>
    <row r="8" spans="1:105" ht="14.4" customHeight="1" x14ac:dyDescent="0.3">
      <c r="A8" s="25"/>
      <c r="B8" s="38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  <c r="BE8" s="27"/>
      <c r="BF8" s="27"/>
      <c r="BG8" s="27"/>
      <c r="BH8" s="27"/>
      <c r="BI8" s="27"/>
      <c r="BJ8" s="27"/>
      <c r="BK8" s="27"/>
      <c r="BL8" s="27"/>
      <c r="BM8" s="27"/>
      <c r="BN8" s="27"/>
      <c r="BO8" s="27"/>
      <c r="BP8" s="27"/>
      <c r="BQ8" s="27"/>
      <c r="BR8" s="27"/>
      <c r="BS8" s="27"/>
      <c r="BT8" s="27"/>
      <c r="BU8" s="27"/>
      <c r="BV8" s="27"/>
      <c r="BW8" s="27"/>
      <c r="BX8" s="27"/>
      <c r="BY8" s="27"/>
      <c r="BZ8" s="27"/>
      <c r="CA8" s="27"/>
      <c r="CB8" s="27"/>
      <c r="CC8" s="27"/>
      <c r="CD8" s="27"/>
      <c r="CE8" s="27"/>
      <c r="CF8" s="27"/>
      <c r="CG8" s="27"/>
      <c r="CH8" s="27"/>
      <c r="CI8" s="27"/>
      <c r="CJ8" s="27"/>
      <c r="CK8" s="27"/>
      <c r="CL8" s="27"/>
      <c r="CM8" s="27"/>
      <c r="CN8" s="27"/>
      <c r="CO8" s="27"/>
      <c r="CP8" s="27"/>
      <c r="CQ8" s="27"/>
      <c r="CR8" s="27"/>
      <c r="CS8" s="27"/>
      <c r="CT8" s="27"/>
      <c r="CU8" s="27"/>
      <c r="CV8" s="27"/>
      <c r="CW8" s="27"/>
      <c r="CX8" s="27"/>
      <c r="CY8" s="27"/>
      <c r="CZ8" s="27"/>
      <c r="DA8" s="27"/>
    </row>
    <row r="9" spans="1:105" ht="16.350000000000001" customHeight="1" x14ac:dyDescent="0.3">
      <c r="A9" s="28" t="s">
        <v>129</v>
      </c>
      <c r="B9" s="26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39" t="b">
        <v>1</v>
      </c>
      <c r="BI9" s="27"/>
      <c r="BJ9" s="27"/>
      <c r="BK9" s="27"/>
      <c r="BL9" s="27"/>
      <c r="BM9" s="27"/>
      <c r="BN9" s="27"/>
      <c r="BO9" s="27"/>
      <c r="BP9" s="27"/>
      <c r="BQ9" s="27"/>
      <c r="BR9" s="27"/>
      <c r="BS9" s="27"/>
      <c r="BT9" s="27"/>
      <c r="BU9" s="27"/>
      <c r="BV9" s="27"/>
      <c r="BW9" s="27"/>
      <c r="BX9" s="27"/>
      <c r="BY9" s="27"/>
      <c r="BZ9" s="27"/>
      <c r="CA9" s="27"/>
      <c r="CB9" s="27"/>
      <c r="CC9" s="27"/>
      <c r="CD9" s="27"/>
      <c r="CE9" s="27"/>
      <c r="CF9" s="27"/>
      <c r="CG9" s="27"/>
      <c r="CH9" s="27"/>
      <c r="CI9" s="27"/>
      <c r="CJ9" s="27"/>
      <c r="CK9" s="27"/>
      <c r="CL9" s="27"/>
      <c r="CM9" s="27"/>
      <c r="CN9" s="27"/>
      <c r="CO9" s="27"/>
      <c r="CP9" s="27"/>
      <c r="CQ9" s="27"/>
      <c r="CR9" s="27"/>
      <c r="CS9" s="27"/>
      <c r="CT9" s="27"/>
      <c r="CU9" s="27"/>
      <c r="CV9" s="27"/>
      <c r="CW9" s="27"/>
      <c r="CX9" s="27"/>
      <c r="CY9" s="27"/>
      <c r="CZ9" s="27"/>
      <c r="DA9" s="27"/>
    </row>
    <row r="10" spans="1:105" ht="16.350000000000001" customHeight="1" x14ac:dyDescent="0.3">
      <c r="A10" s="30"/>
      <c r="B10" s="26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40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</row>
    <row r="11" spans="1:105" ht="14.4" customHeight="1" x14ac:dyDescent="0.3">
      <c r="A11" s="31" t="s">
        <v>24</v>
      </c>
      <c r="B11" s="32" t="s">
        <v>130</v>
      </c>
      <c r="C11" s="33" t="s">
        <v>131</v>
      </c>
      <c r="D11" s="33" t="s">
        <v>132</v>
      </c>
      <c r="E11" s="33" t="s">
        <v>133</v>
      </c>
      <c r="F11" s="33" t="s">
        <v>134</v>
      </c>
      <c r="G11" s="33" t="s">
        <v>135</v>
      </c>
      <c r="H11" s="33" t="s">
        <v>136</v>
      </c>
      <c r="I11" s="33" t="s">
        <v>137</v>
      </c>
      <c r="J11" s="33" t="s">
        <v>138</v>
      </c>
      <c r="K11" s="33" t="s">
        <v>139</v>
      </c>
      <c r="L11" s="33" t="s">
        <v>140</v>
      </c>
      <c r="M11" s="33" t="s">
        <v>141</v>
      </c>
      <c r="N11" s="33" t="s">
        <v>142</v>
      </c>
      <c r="O11" s="33" t="s">
        <v>143</v>
      </c>
      <c r="P11" s="33" t="s">
        <v>144</v>
      </c>
      <c r="Q11" s="33" t="s">
        <v>145</v>
      </c>
      <c r="R11" s="33" t="s">
        <v>146</v>
      </c>
      <c r="S11" s="33" t="s">
        <v>147</v>
      </c>
      <c r="T11" s="33" t="s">
        <v>148</v>
      </c>
      <c r="U11" s="33" t="s">
        <v>149</v>
      </c>
      <c r="V11" s="33" t="s">
        <v>150</v>
      </c>
      <c r="W11" s="33" t="s">
        <v>151</v>
      </c>
      <c r="X11" s="33" t="s">
        <v>152</v>
      </c>
      <c r="Y11" s="33" t="s">
        <v>153</v>
      </c>
      <c r="Z11" s="33" t="s">
        <v>154</v>
      </c>
      <c r="AA11" s="33" t="s">
        <v>155</v>
      </c>
      <c r="AB11" s="33" t="s">
        <v>156</v>
      </c>
      <c r="AC11" s="33" t="s">
        <v>157</v>
      </c>
      <c r="AD11" s="33" t="s">
        <v>158</v>
      </c>
      <c r="AE11" s="33" t="s">
        <v>159</v>
      </c>
      <c r="AF11" s="33" t="s">
        <v>160</v>
      </c>
      <c r="AG11" s="33" t="s">
        <v>161</v>
      </c>
      <c r="AH11" s="33" t="s">
        <v>162</v>
      </c>
      <c r="AI11" s="33" t="s">
        <v>163</v>
      </c>
      <c r="AJ11" s="33" t="s">
        <v>164</v>
      </c>
      <c r="AK11" s="33" t="s">
        <v>165</v>
      </c>
      <c r="AL11" s="33" t="s">
        <v>166</v>
      </c>
      <c r="AM11" s="33" t="s">
        <v>167</v>
      </c>
      <c r="AN11" s="33" t="s">
        <v>168</v>
      </c>
      <c r="AO11" s="33" t="s">
        <v>169</v>
      </c>
      <c r="AP11" s="33" t="s">
        <v>170</v>
      </c>
      <c r="AQ11" s="33" t="s">
        <v>171</v>
      </c>
      <c r="AR11" s="33" t="s">
        <v>172</v>
      </c>
      <c r="AS11" s="33" t="s">
        <v>173</v>
      </c>
      <c r="AT11" s="33" t="s">
        <v>174</v>
      </c>
      <c r="AU11" s="33" t="s">
        <v>175</v>
      </c>
      <c r="AV11" s="33" t="s">
        <v>176</v>
      </c>
      <c r="AW11" s="33" t="s">
        <v>177</v>
      </c>
      <c r="AX11" s="33" t="s">
        <v>178</v>
      </c>
      <c r="AY11" s="33" t="s">
        <v>179</v>
      </c>
      <c r="AZ11" s="33" t="s">
        <v>180</v>
      </c>
      <c r="BA11" s="33" t="s">
        <v>181</v>
      </c>
      <c r="BB11" s="33" t="s">
        <v>182</v>
      </c>
      <c r="BC11" s="33" t="s">
        <v>183</v>
      </c>
      <c r="BD11" s="33" t="s">
        <v>184</v>
      </c>
      <c r="BE11" s="33" t="s">
        <v>185</v>
      </c>
      <c r="BF11" s="33" t="s">
        <v>186</v>
      </c>
      <c r="BG11" s="33" t="s">
        <v>187</v>
      </c>
      <c r="BH11" s="33" t="s">
        <v>188</v>
      </c>
      <c r="BI11" s="33" t="s">
        <v>189</v>
      </c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</row>
    <row r="12" spans="1:105" ht="14.4" customHeight="1" x14ac:dyDescent="0.3">
      <c r="A12" s="34">
        <v>1</v>
      </c>
      <c r="B12" s="35">
        <v>1</v>
      </c>
      <c r="C12" s="37" t="s">
        <v>190</v>
      </c>
      <c r="D12" s="37" t="s">
        <v>128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6">
        <v>0</v>
      </c>
      <c r="O12" s="36">
        <v>0</v>
      </c>
      <c r="P12" s="36">
        <v>0</v>
      </c>
      <c r="Q12" s="36">
        <v>0</v>
      </c>
      <c r="R12" s="36">
        <v>0</v>
      </c>
      <c r="S12" s="36">
        <v>0</v>
      </c>
      <c r="T12" s="36">
        <v>0</v>
      </c>
      <c r="U12" s="36">
        <v>0</v>
      </c>
      <c r="V12" s="36">
        <v>0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36">
        <v>0</v>
      </c>
      <c r="AD12" s="36">
        <v>0</v>
      </c>
      <c r="AE12" s="36">
        <v>0</v>
      </c>
      <c r="AF12" s="36">
        <v>0</v>
      </c>
      <c r="AG12" s="36">
        <v>0</v>
      </c>
      <c r="AH12" s="36">
        <v>0</v>
      </c>
      <c r="AI12" s="36">
        <v>0</v>
      </c>
      <c r="AJ12" s="36">
        <v>0</v>
      </c>
      <c r="AK12" s="36">
        <v>0</v>
      </c>
      <c r="AL12" s="36">
        <v>0</v>
      </c>
      <c r="AM12" s="36">
        <v>0</v>
      </c>
      <c r="AN12" s="36">
        <v>0</v>
      </c>
      <c r="AO12" s="36">
        <v>0</v>
      </c>
      <c r="AP12" s="36">
        <v>0</v>
      </c>
      <c r="AQ12" s="36">
        <v>0</v>
      </c>
      <c r="AR12" s="36">
        <v>0</v>
      </c>
      <c r="AS12" s="36">
        <v>0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7" t="s">
        <v>191</v>
      </c>
      <c r="BC12" s="37" t="s">
        <v>192</v>
      </c>
      <c r="BD12" s="27"/>
      <c r="BE12" s="36">
        <v>1000000</v>
      </c>
      <c r="BF12" s="36">
        <v>100000</v>
      </c>
      <c r="BG12" s="36">
        <v>50000</v>
      </c>
      <c r="BH12" s="36">
        <v>20000</v>
      </c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</row>
    <row r="13" spans="1:105" ht="14.4" customHeight="1" x14ac:dyDescent="0.3">
      <c r="A13" s="34">
        <v>1</v>
      </c>
      <c r="B13" s="35">
        <v>2</v>
      </c>
      <c r="C13" s="37" t="s">
        <v>193</v>
      </c>
      <c r="D13" s="37" t="s">
        <v>128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6">
        <v>0</v>
      </c>
      <c r="O13" s="36"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6">
        <v>0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36">
        <v>0</v>
      </c>
      <c r="AD13" s="36">
        <v>0</v>
      </c>
      <c r="AE13" s="36">
        <v>0</v>
      </c>
      <c r="AF13" s="36">
        <v>0</v>
      </c>
      <c r="AG13" s="36">
        <v>0</v>
      </c>
      <c r="AH13" s="36">
        <v>0</v>
      </c>
      <c r="AI13" s="36">
        <v>0</v>
      </c>
      <c r="AJ13" s="36">
        <v>0</v>
      </c>
      <c r="AK13" s="36">
        <v>0</v>
      </c>
      <c r="AL13" s="36">
        <v>0</v>
      </c>
      <c r="AM13" s="36">
        <v>0</v>
      </c>
      <c r="AN13" s="36">
        <v>0</v>
      </c>
      <c r="AO13" s="36">
        <v>0</v>
      </c>
      <c r="AP13" s="36">
        <v>0</v>
      </c>
      <c r="AQ13" s="36">
        <v>0</v>
      </c>
      <c r="AR13" s="36">
        <v>0</v>
      </c>
      <c r="AS13" s="36">
        <v>0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0</v>
      </c>
      <c r="BA13" s="36">
        <v>0</v>
      </c>
      <c r="BB13" s="37" t="s">
        <v>191</v>
      </c>
      <c r="BC13" s="37" t="s">
        <v>192</v>
      </c>
      <c r="BD13" s="27"/>
      <c r="BE13" s="36">
        <v>1700000</v>
      </c>
      <c r="BF13" s="36">
        <v>30000</v>
      </c>
      <c r="BG13" s="36">
        <v>1000000</v>
      </c>
      <c r="BH13" s="36">
        <v>50000</v>
      </c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  <c r="BW13" s="27"/>
      <c r="BX13" s="27"/>
      <c r="BY13" s="27"/>
      <c r="BZ13" s="27"/>
      <c r="CA13" s="27"/>
      <c r="CB13" s="27"/>
      <c r="CC13" s="27"/>
      <c r="CD13" s="27"/>
      <c r="CE13" s="27"/>
      <c r="CF13" s="27"/>
      <c r="CG13" s="27"/>
      <c r="CH13" s="27"/>
      <c r="CI13" s="27"/>
      <c r="CJ13" s="27"/>
      <c r="CK13" s="27"/>
      <c r="CL13" s="27"/>
      <c r="CM13" s="27"/>
      <c r="CN13" s="27"/>
      <c r="CO13" s="27"/>
      <c r="CP13" s="27"/>
      <c r="CQ13" s="27"/>
      <c r="CR13" s="27"/>
      <c r="CS13" s="27"/>
      <c r="CT13" s="27"/>
      <c r="CU13" s="27"/>
      <c r="CV13" s="27"/>
      <c r="CW13" s="27"/>
      <c r="CX13" s="27"/>
      <c r="CY13" s="27"/>
      <c r="CZ13" s="27"/>
      <c r="DA13" s="27"/>
    </row>
    <row r="14" spans="1:105" ht="16.350000000000001" customHeight="1" x14ac:dyDescent="0.3">
      <c r="A14" s="30"/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</row>
    <row r="15" spans="1:105" ht="16.350000000000001" customHeight="1" x14ac:dyDescent="0.3">
      <c r="A15" s="28" t="s">
        <v>194</v>
      </c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7"/>
      <c r="CD15" s="27"/>
      <c r="CE15" s="27"/>
      <c r="CF15" s="27"/>
      <c r="CG15" s="27"/>
      <c r="CH15" s="27"/>
      <c r="CI15" s="27"/>
      <c r="CJ15" s="27"/>
      <c r="CK15" s="27"/>
      <c r="CL15" s="27"/>
      <c r="CM15" s="27"/>
      <c r="CN15" s="27"/>
      <c r="CO15" s="27"/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7"/>
      <c r="DA15" s="27"/>
    </row>
    <row r="16" spans="1:105" ht="14.4" customHeight="1" x14ac:dyDescent="0.3">
      <c r="A16" s="25"/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7"/>
      <c r="CD16" s="27"/>
      <c r="CE16" s="27"/>
      <c r="CF16" s="27"/>
      <c r="CG16" s="27"/>
      <c r="CH16" s="27"/>
      <c r="CI16" s="27"/>
      <c r="CJ16" s="27"/>
      <c r="CK16" s="27"/>
      <c r="CL16" s="27"/>
      <c r="CM16" s="27"/>
      <c r="CN16" s="27"/>
      <c r="CO16" s="27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7"/>
      <c r="DA16" s="27"/>
    </row>
    <row r="17" spans="1:105" ht="14.4" customHeight="1" x14ac:dyDescent="0.3">
      <c r="A17" s="25"/>
      <c r="B17" s="42" t="s">
        <v>195</v>
      </c>
      <c r="C17" s="43" t="s">
        <v>196</v>
      </c>
      <c r="D17" s="43" t="s">
        <v>197</v>
      </c>
      <c r="E17" s="43" t="s">
        <v>198</v>
      </c>
      <c r="F17" s="43" t="s">
        <v>199</v>
      </c>
      <c r="G17" s="43" t="s">
        <v>200</v>
      </c>
      <c r="H17" s="43" t="s">
        <v>201</v>
      </c>
      <c r="I17" s="43" t="s">
        <v>202</v>
      </c>
      <c r="J17" s="43" t="s">
        <v>203</v>
      </c>
      <c r="K17" s="43" t="s">
        <v>204</v>
      </c>
      <c r="L17" s="43" t="s">
        <v>205</v>
      </c>
      <c r="M17" s="43" t="s">
        <v>206</v>
      </c>
      <c r="N17" s="43" t="s">
        <v>207</v>
      </c>
      <c r="O17" s="43" t="s">
        <v>208</v>
      </c>
      <c r="P17" s="43" t="s">
        <v>209</v>
      </c>
      <c r="Q17" s="43" t="s">
        <v>210</v>
      </c>
      <c r="R17" s="43" t="s">
        <v>211</v>
      </c>
      <c r="S17" s="43" t="s">
        <v>212</v>
      </c>
      <c r="T17" s="43" t="s">
        <v>213</v>
      </c>
      <c r="U17" s="43" t="s">
        <v>214</v>
      </c>
      <c r="V17" s="43" t="s">
        <v>215</v>
      </c>
      <c r="W17" s="43" t="s">
        <v>216</v>
      </c>
      <c r="X17" s="43" t="s">
        <v>217</v>
      </c>
      <c r="Y17" s="43" t="s">
        <v>218</v>
      </c>
      <c r="Z17" s="43" t="s">
        <v>219</v>
      </c>
      <c r="AA17" s="43" t="s">
        <v>220</v>
      </c>
      <c r="AB17" s="43" t="s">
        <v>221</v>
      </c>
      <c r="AC17" s="33" t="s">
        <v>222</v>
      </c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7"/>
      <c r="CD17" s="27"/>
      <c r="CE17" s="27"/>
      <c r="CF17" s="27"/>
      <c r="CG17" s="27"/>
      <c r="CH17" s="27"/>
      <c r="CI17" s="27"/>
      <c r="CJ17" s="27"/>
      <c r="CK17" s="27"/>
      <c r="CL17" s="27"/>
      <c r="CM17" s="27"/>
      <c r="CN17" s="27"/>
      <c r="CO17" s="27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7"/>
      <c r="DA17" s="27"/>
    </row>
    <row r="18" spans="1:105" ht="14.4" customHeight="1" x14ac:dyDescent="0.3">
      <c r="A18" s="44" t="s">
        <v>223</v>
      </c>
      <c r="B18" s="45"/>
      <c r="C18" s="46"/>
      <c r="D18" s="4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46"/>
      <c r="Z18" s="46"/>
      <c r="AA18" s="46"/>
      <c r="AB18" s="46"/>
      <c r="AC18" s="41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7"/>
      <c r="CD18" s="27"/>
      <c r="CE18" s="27"/>
      <c r="CF18" s="27"/>
      <c r="CG18" s="27"/>
      <c r="CH18" s="27"/>
      <c r="CI18" s="27"/>
      <c r="CJ18" s="27"/>
      <c r="CK18" s="27"/>
      <c r="CL18" s="27"/>
      <c r="CM18" s="27"/>
      <c r="CN18" s="27"/>
      <c r="CO18" s="27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7"/>
      <c r="DA18" s="27"/>
    </row>
    <row r="19" spans="1:105" ht="14.4" customHeight="1" x14ac:dyDescent="0.3">
      <c r="A19" s="25"/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</row>
    <row r="20" spans="1:105" ht="16.350000000000001" customHeight="1" x14ac:dyDescent="0.3">
      <c r="A20" s="28" t="s">
        <v>224</v>
      </c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</row>
    <row r="21" spans="1:105" ht="14.4" customHeight="1" x14ac:dyDescent="0.3">
      <c r="A21" s="25"/>
      <c r="B21" s="26"/>
      <c r="C21" s="27"/>
      <c r="D21" s="27"/>
      <c r="E21" s="27"/>
      <c r="F21" s="27"/>
      <c r="G21" s="27"/>
      <c r="H21" s="27"/>
      <c r="I21" s="27"/>
      <c r="J21" s="27"/>
      <c r="K21" s="29"/>
      <c r="L21" s="27"/>
      <c r="M21" s="27"/>
      <c r="N21" s="27"/>
      <c r="O21" s="27"/>
      <c r="P21" s="46"/>
      <c r="Q21" s="46"/>
      <c r="R21" s="46"/>
      <c r="S21" s="46"/>
      <c r="T21" s="46"/>
      <c r="U21" s="46"/>
      <c r="V21" s="46"/>
      <c r="W21" s="46"/>
      <c r="X21" s="27"/>
      <c r="Y21" s="27"/>
      <c r="Z21" s="27"/>
      <c r="AA21" s="46"/>
      <c r="AB21" s="41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</row>
    <row r="22" spans="1:105" ht="14.4" customHeight="1" x14ac:dyDescent="0.3">
      <c r="A22" s="25"/>
      <c r="B22" s="42" t="s">
        <v>195</v>
      </c>
      <c r="C22" s="43" t="s">
        <v>23</v>
      </c>
      <c r="D22" s="43" t="s">
        <v>24</v>
      </c>
      <c r="E22" s="43" t="s">
        <v>25</v>
      </c>
      <c r="F22" s="43" t="s">
        <v>225</v>
      </c>
      <c r="G22" s="43" t="s">
        <v>130</v>
      </c>
      <c r="H22" s="43" t="s">
        <v>226</v>
      </c>
      <c r="I22" s="43" t="s">
        <v>227</v>
      </c>
      <c r="J22" s="43" t="s">
        <v>228</v>
      </c>
      <c r="K22" s="43" t="s">
        <v>182</v>
      </c>
      <c r="L22" s="43" t="s">
        <v>229</v>
      </c>
      <c r="M22" s="43" t="s">
        <v>201</v>
      </c>
      <c r="N22" s="43" t="s">
        <v>230</v>
      </c>
      <c r="O22" s="47"/>
      <c r="P22" s="47"/>
      <c r="Q22" s="47"/>
      <c r="R22" s="27"/>
      <c r="S22" s="47"/>
      <c r="T22" s="47"/>
      <c r="U22" s="48"/>
      <c r="V22" s="49"/>
      <c r="W22" s="47"/>
      <c r="X22" s="27"/>
      <c r="Y22" s="27"/>
      <c r="Z22" s="27"/>
      <c r="AA22" s="48"/>
      <c r="AB22" s="4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</row>
    <row r="23" spans="1:105" ht="14.4" customHeight="1" x14ac:dyDescent="0.3">
      <c r="A23" s="44" t="s">
        <v>223</v>
      </c>
      <c r="B23" s="26"/>
      <c r="C23" s="47"/>
      <c r="D23" s="47"/>
      <c r="E23" s="50"/>
      <c r="F23" s="50"/>
      <c r="G23" s="48"/>
      <c r="H23" s="51"/>
      <c r="I23" s="51"/>
      <c r="J23" s="49"/>
      <c r="K23" s="49"/>
      <c r="L23" s="47"/>
      <c r="M23" s="47"/>
      <c r="N23" s="47"/>
      <c r="O23" s="47"/>
      <c r="P23" s="47"/>
      <c r="Q23" s="47"/>
      <c r="R23" s="47"/>
      <c r="S23" s="47"/>
      <c r="T23" s="47"/>
      <c r="U23" s="48"/>
      <c r="V23" s="49"/>
      <c r="W23" s="47"/>
      <c r="X23" s="48"/>
      <c r="Y23" s="48"/>
      <c r="Z23" s="47"/>
      <c r="AA23" s="48"/>
      <c r="AB23" s="4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</row>
    <row r="24" spans="1:105" ht="14.4" customHeight="1" x14ac:dyDescent="0.3">
      <c r="A24" s="52"/>
      <c r="B24" s="26"/>
      <c r="C24" s="27"/>
      <c r="D24" s="27"/>
      <c r="E24" s="50"/>
      <c r="F24" s="50"/>
      <c r="G24" s="48"/>
      <c r="H24" s="51"/>
      <c r="I24" s="51"/>
      <c r="J24" s="49"/>
      <c r="K24" s="49"/>
      <c r="L24" s="47"/>
      <c r="M24" s="47"/>
      <c r="N24" s="47"/>
      <c r="O24" s="47"/>
      <c r="P24" s="47"/>
      <c r="Q24" s="47"/>
      <c r="R24" s="47"/>
      <c r="S24" s="47"/>
      <c r="T24" s="47"/>
      <c r="U24" s="48"/>
      <c r="V24" s="49"/>
      <c r="W24" s="27"/>
      <c r="X24" s="48"/>
      <c r="Y24" s="48"/>
      <c r="Z24" s="47"/>
      <c r="AA24" s="48"/>
      <c r="AB24" s="4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7"/>
      <c r="CD24" s="27"/>
      <c r="CE24" s="27"/>
      <c r="CF24" s="27"/>
      <c r="CG24" s="27"/>
      <c r="CH24" s="27"/>
      <c r="CI24" s="27"/>
      <c r="CJ24" s="27"/>
      <c r="CK24" s="27"/>
      <c r="CL24" s="27"/>
      <c r="CM24" s="27"/>
      <c r="CN24" s="27"/>
      <c r="CO24" s="27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7"/>
      <c r="DA24" s="27"/>
    </row>
    <row r="25" spans="1:105" ht="14.4" customHeight="1" x14ac:dyDescent="0.3">
      <c r="A25" s="25"/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27"/>
      <c r="BE25" s="27"/>
      <c r="BF25" s="27"/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7"/>
      <c r="CD25" s="27"/>
      <c r="CE25" s="27"/>
      <c r="CF25" s="27"/>
      <c r="CG25" s="27"/>
      <c r="CH25" s="27"/>
      <c r="CI25" s="27"/>
      <c r="CJ25" s="27"/>
      <c r="CK25" s="27"/>
      <c r="CL25" s="27"/>
      <c r="CM25" s="27"/>
      <c r="CN25" s="27"/>
      <c r="CO25" s="27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7"/>
      <c r="DA25" s="27"/>
    </row>
    <row r="26" spans="1:105" ht="14.4" customHeight="1" x14ac:dyDescent="0.3">
      <c r="A26" s="25"/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7"/>
      <c r="CD26" s="27"/>
      <c r="CE26" s="27"/>
      <c r="CF26" s="27"/>
      <c r="CG26" s="27"/>
      <c r="CH26" s="27"/>
      <c r="CI26" s="27"/>
      <c r="CJ26" s="27"/>
      <c r="CK26" s="27"/>
      <c r="CL26" s="27"/>
      <c r="CM26" s="27"/>
      <c r="CN26" s="27"/>
      <c r="CO26" s="27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7"/>
      <c r="DA26" s="27"/>
    </row>
    <row r="27" spans="1:105" ht="14.4" customHeight="1" x14ac:dyDescent="0.3">
      <c r="A27" s="25"/>
      <c r="B27" s="26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7"/>
      <c r="CD27" s="27"/>
      <c r="CE27" s="27"/>
      <c r="CF27" s="27"/>
      <c r="CG27" s="27"/>
      <c r="CH27" s="27"/>
      <c r="CI27" s="27"/>
      <c r="CJ27" s="27"/>
      <c r="CK27" s="27"/>
      <c r="CL27" s="27"/>
      <c r="CM27" s="27"/>
      <c r="CN27" s="27"/>
      <c r="CO27" s="27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7"/>
      <c r="DA27" s="27"/>
    </row>
    <row r="28" spans="1:105" ht="14.4" customHeight="1" x14ac:dyDescent="0.3">
      <c r="A28" s="25"/>
      <c r="B28" s="26"/>
      <c r="C28" s="27"/>
      <c r="D28" s="53"/>
      <c r="E28" s="53"/>
      <c r="F28" s="53"/>
      <c r="G28" s="53"/>
      <c r="H28" s="53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</row>
    <row r="29" spans="1:105" ht="14.4" customHeight="1" x14ac:dyDescent="0.3">
      <c r="A29" s="25"/>
      <c r="B29" s="26"/>
      <c r="C29" s="27"/>
      <c r="D29" s="54"/>
      <c r="E29" s="54"/>
      <c r="F29" s="54"/>
      <c r="G29" s="54"/>
      <c r="H29" s="54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27"/>
      <c r="BC29" s="27"/>
      <c r="BD29" s="27"/>
      <c r="BE29" s="27"/>
      <c r="BF29" s="27"/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7"/>
      <c r="CD29" s="27"/>
      <c r="CE29" s="27"/>
      <c r="CF29" s="27"/>
      <c r="CG29" s="27"/>
      <c r="CH29" s="27"/>
      <c r="CI29" s="27"/>
      <c r="CJ29" s="27"/>
      <c r="CK29" s="27"/>
      <c r="CL29" s="27"/>
      <c r="CM29" s="27"/>
      <c r="CN29" s="27"/>
      <c r="CO29" s="27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7"/>
      <c r="DA29" s="27"/>
    </row>
    <row r="30" spans="1:105" ht="14.4" customHeight="1" x14ac:dyDescent="0.3">
      <c r="A30" s="25"/>
      <c r="B30" s="26"/>
      <c r="C30" s="27"/>
      <c r="D30" s="54"/>
      <c r="E30" s="54"/>
      <c r="F30" s="54"/>
      <c r="G30" s="54"/>
      <c r="H30" s="54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27"/>
      <c r="BC30" s="27"/>
      <c r="BD30" s="27"/>
      <c r="BE30" s="27"/>
      <c r="BF30" s="27"/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7"/>
      <c r="CD30" s="27"/>
      <c r="CE30" s="27"/>
      <c r="CF30" s="27"/>
      <c r="CG30" s="27"/>
      <c r="CH30" s="27"/>
      <c r="CI30" s="27"/>
      <c r="CJ30" s="27"/>
      <c r="CK30" s="27"/>
      <c r="CL30" s="27"/>
      <c r="CM30" s="27"/>
      <c r="CN30" s="27"/>
      <c r="CO30" s="27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7"/>
      <c r="DA30" s="27"/>
    </row>
    <row r="31" spans="1:105" ht="14.4" customHeight="1" x14ac:dyDescent="0.3">
      <c r="A31" s="25"/>
      <c r="B31" s="26"/>
      <c r="C31" s="27"/>
      <c r="D31" s="54"/>
      <c r="E31" s="54"/>
      <c r="F31" s="54"/>
      <c r="G31" s="54"/>
      <c r="H31" s="54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27"/>
      <c r="BC31" s="27"/>
      <c r="BD31" s="27"/>
      <c r="BE31" s="27"/>
      <c r="BF31" s="27"/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7"/>
      <c r="CD31" s="27"/>
      <c r="CE31" s="27"/>
      <c r="CF31" s="27"/>
      <c r="CG31" s="27"/>
      <c r="CH31" s="27"/>
      <c r="CI31" s="27"/>
      <c r="CJ31" s="27"/>
      <c r="CK31" s="27"/>
      <c r="CL31" s="27"/>
      <c r="CM31" s="27"/>
      <c r="CN31" s="27"/>
      <c r="CO31" s="27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7"/>
      <c r="DA31" s="27"/>
    </row>
    <row r="32" spans="1:105" ht="14.4" customHeight="1" x14ac:dyDescent="0.3">
      <c r="A32" s="25"/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27"/>
      <c r="BC32" s="27"/>
      <c r="BD32" s="27"/>
      <c r="BE32" s="27"/>
      <c r="BF32" s="27"/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7"/>
      <c r="CD32" s="27"/>
      <c r="CE32" s="27"/>
      <c r="CF32" s="27"/>
      <c r="CG32" s="27"/>
      <c r="CH32" s="27"/>
      <c r="CI32" s="27"/>
      <c r="CJ32" s="27"/>
      <c r="CK32" s="27"/>
      <c r="CL32" s="27"/>
      <c r="CM32" s="27"/>
      <c r="CN32" s="27"/>
      <c r="CO32" s="27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7"/>
      <c r="DA32" s="27"/>
    </row>
    <row r="33" spans="1:105" ht="14.4" customHeight="1" x14ac:dyDescent="0.3">
      <c r="A33" s="25"/>
      <c r="B33" s="26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</row>
    <row r="34" spans="1:105" ht="14.4" customHeight="1" x14ac:dyDescent="0.3">
      <c r="A34" s="25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</row>
    <row r="35" spans="1:105" ht="14.4" customHeight="1" x14ac:dyDescent="0.3">
      <c r="A35" s="25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</row>
    <row r="36" spans="1:105" ht="14.4" customHeight="1" x14ac:dyDescent="0.3">
      <c r="A36" s="25"/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</row>
    <row r="37" spans="1:105" ht="14.4" customHeight="1" x14ac:dyDescent="0.3">
      <c r="A37" s="25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</row>
    <row r="38" spans="1:105" ht="14.4" customHeight="1" x14ac:dyDescent="0.3">
      <c r="A38" s="52"/>
      <c r="B38" s="26"/>
      <c r="C38" s="47"/>
      <c r="D38" s="47"/>
      <c r="E38" s="27"/>
      <c r="F38" s="47"/>
      <c r="G38" s="47"/>
      <c r="H38" s="47"/>
      <c r="I38" s="47"/>
      <c r="J38" s="27"/>
      <c r="K38" s="55"/>
      <c r="L38" s="48"/>
      <c r="M38" s="4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27"/>
      <c r="BC38" s="27"/>
      <c r="BD38" s="27"/>
      <c r="BE38" s="27"/>
      <c r="BF38" s="27"/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7"/>
      <c r="CD38" s="27"/>
      <c r="CE38" s="27"/>
      <c r="CF38" s="27"/>
      <c r="CG38" s="27"/>
      <c r="CH38" s="27"/>
      <c r="CI38" s="27"/>
      <c r="CJ38" s="27"/>
      <c r="CK38" s="27"/>
      <c r="CL38" s="27"/>
      <c r="CM38" s="27"/>
      <c r="CN38" s="27"/>
      <c r="CO38" s="27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7"/>
      <c r="DA38" s="27"/>
    </row>
    <row r="39" spans="1:105" ht="14.4" customHeight="1" x14ac:dyDescent="0.3">
      <c r="A39" s="52"/>
      <c r="B39" s="26"/>
      <c r="C39" s="47"/>
      <c r="D39" s="47"/>
      <c r="E39" s="27"/>
      <c r="F39" s="47"/>
      <c r="G39" s="47"/>
      <c r="H39" s="47"/>
      <c r="I39" s="47"/>
      <c r="J39" s="27"/>
      <c r="K39" s="55"/>
      <c r="L39" s="48"/>
      <c r="M39" s="4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</row>
    <row r="40" spans="1:105" ht="14.4" customHeight="1" x14ac:dyDescent="0.3">
      <c r="A40" s="52"/>
      <c r="B40" s="26"/>
      <c r="C40" s="47"/>
      <c r="D40" s="47"/>
      <c r="E40" s="27"/>
      <c r="F40" s="47"/>
      <c r="G40" s="47"/>
      <c r="H40" s="47"/>
      <c r="I40" s="47"/>
      <c r="J40" s="27"/>
      <c r="K40" s="55"/>
      <c r="L40" s="48"/>
      <c r="M40" s="4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</row>
    <row r="41" spans="1:105" ht="14.4" customHeight="1" x14ac:dyDescent="0.3">
      <c r="A41" s="52"/>
      <c r="B41" s="26"/>
      <c r="C41" s="47"/>
      <c r="D41" s="47"/>
      <c r="E41" s="27"/>
      <c r="F41" s="47"/>
      <c r="G41" s="47"/>
      <c r="H41" s="47"/>
      <c r="I41" s="47"/>
      <c r="J41" s="27"/>
      <c r="K41" s="55"/>
      <c r="L41" s="48"/>
      <c r="M41" s="4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</row>
    <row r="42" spans="1:105" ht="14.4" customHeight="1" x14ac:dyDescent="0.3">
      <c r="A42" s="52"/>
      <c r="B42" s="26"/>
      <c r="C42" s="47"/>
      <c r="D42" s="47"/>
      <c r="E42" s="27"/>
      <c r="F42" s="47"/>
      <c r="G42" s="47"/>
      <c r="H42" s="47"/>
      <c r="I42" s="47"/>
      <c r="J42" s="27"/>
      <c r="K42" s="55"/>
      <c r="L42" s="48"/>
      <c r="M42" s="4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</row>
    <row r="43" spans="1:105" ht="14.4" customHeight="1" x14ac:dyDescent="0.3">
      <c r="A43" s="52"/>
      <c r="B43" s="26"/>
      <c r="C43" s="47"/>
      <c r="D43" s="47"/>
      <c r="E43" s="27"/>
      <c r="F43" s="47"/>
      <c r="G43" s="47"/>
      <c r="H43" s="47"/>
      <c r="I43" s="47"/>
      <c r="J43" s="27"/>
      <c r="K43" s="55"/>
      <c r="L43" s="48"/>
      <c r="M43" s="4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7"/>
      <c r="CD43" s="27"/>
      <c r="CE43" s="27"/>
      <c r="CF43" s="27"/>
      <c r="CG43" s="27"/>
      <c r="CH43" s="27"/>
      <c r="CI43" s="27"/>
      <c r="CJ43" s="27"/>
      <c r="CK43" s="27"/>
      <c r="CL43" s="27"/>
      <c r="CM43" s="27"/>
      <c r="CN43" s="27"/>
      <c r="CO43" s="27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7"/>
      <c r="DA43" s="27"/>
    </row>
    <row r="44" spans="1:105" ht="14.4" customHeight="1" x14ac:dyDescent="0.3">
      <c r="A44" s="52"/>
      <c r="B44" s="26"/>
      <c r="C44" s="47"/>
      <c r="D44" s="47"/>
      <c r="E44" s="27"/>
      <c r="F44" s="47"/>
      <c r="G44" s="47"/>
      <c r="H44" s="47"/>
      <c r="I44" s="47"/>
      <c r="J44" s="27"/>
      <c r="K44" s="55"/>
      <c r="L44" s="48"/>
      <c r="M44" s="4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27"/>
      <c r="BC44" s="27"/>
      <c r="BD44" s="27"/>
      <c r="BE44" s="27"/>
      <c r="BF44" s="27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7"/>
      <c r="DA44" s="27"/>
    </row>
    <row r="45" spans="1:105" ht="14.4" customHeight="1" x14ac:dyDescent="0.3">
      <c r="A45" s="52"/>
      <c r="B45" s="26"/>
      <c r="C45" s="47"/>
      <c r="D45" s="47"/>
      <c r="E45" s="27"/>
      <c r="F45" s="47"/>
      <c r="G45" s="47"/>
      <c r="H45" s="47"/>
      <c r="I45" s="47"/>
      <c r="J45" s="27"/>
      <c r="K45" s="55"/>
      <c r="L45" s="48"/>
      <c r="M45" s="4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27"/>
      <c r="BC45" s="27"/>
      <c r="BD45" s="27"/>
      <c r="BE45" s="27"/>
      <c r="BF45" s="27"/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7"/>
      <c r="CD45" s="27"/>
      <c r="CE45" s="27"/>
      <c r="CF45" s="27"/>
      <c r="CG45" s="27"/>
      <c r="CH45" s="27"/>
      <c r="CI45" s="27"/>
      <c r="CJ45" s="27"/>
      <c r="CK45" s="27"/>
      <c r="CL45" s="27"/>
      <c r="CM45" s="27"/>
      <c r="CN45" s="27"/>
      <c r="CO45" s="27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7"/>
      <c r="DA45" s="27"/>
    </row>
    <row r="46" spans="1:105" ht="14.4" customHeight="1" x14ac:dyDescent="0.3">
      <c r="A46" s="52"/>
      <c r="B46" s="26"/>
      <c r="C46" s="47"/>
      <c r="D46" s="47"/>
      <c r="E46" s="27"/>
      <c r="F46" s="47"/>
      <c r="G46" s="47"/>
      <c r="H46" s="47"/>
      <c r="I46" s="47"/>
      <c r="J46" s="27"/>
      <c r="K46" s="55"/>
      <c r="L46" s="48"/>
      <c r="M46" s="4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27"/>
      <c r="BC46" s="27"/>
      <c r="BD46" s="27"/>
      <c r="BE46" s="27"/>
      <c r="BF46" s="27"/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7"/>
      <c r="CD46" s="27"/>
      <c r="CE46" s="27"/>
      <c r="CF46" s="27"/>
      <c r="CG46" s="27"/>
      <c r="CH46" s="27"/>
      <c r="CI46" s="27"/>
      <c r="CJ46" s="27"/>
      <c r="CK46" s="27"/>
      <c r="CL46" s="27"/>
      <c r="CM46" s="27"/>
      <c r="CN46" s="27"/>
      <c r="CO46" s="27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7"/>
      <c r="DA46" s="27"/>
    </row>
    <row r="47" spans="1:105" ht="14.4" customHeight="1" x14ac:dyDescent="0.3">
      <c r="A47" s="52"/>
      <c r="B47" s="26"/>
      <c r="C47" s="47"/>
      <c r="D47" s="47"/>
      <c r="E47" s="27"/>
      <c r="F47" s="47"/>
      <c r="G47" s="47"/>
      <c r="H47" s="47"/>
      <c r="I47" s="47"/>
      <c r="J47" s="27"/>
      <c r="K47" s="55"/>
      <c r="L47" s="48"/>
      <c r="M47" s="4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27"/>
      <c r="BA47" s="27"/>
      <c r="BB47" s="27"/>
      <c r="BC47" s="27"/>
      <c r="BD47" s="27"/>
      <c r="BE47" s="27"/>
      <c r="BF47" s="27"/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7"/>
      <c r="CD47" s="27"/>
      <c r="CE47" s="27"/>
      <c r="CF47" s="27"/>
      <c r="CG47" s="27"/>
      <c r="CH47" s="27"/>
      <c r="CI47" s="27"/>
      <c r="CJ47" s="27"/>
      <c r="CK47" s="27"/>
      <c r="CL47" s="27"/>
      <c r="CM47" s="27"/>
      <c r="CN47" s="27"/>
      <c r="CO47" s="27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7"/>
      <c r="DA47" s="27"/>
    </row>
    <row r="48" spans="1:105" ht="14.4" customHeight="1" x14ac:dyDescent="0.3">
      <c r="A48" s="52"/>
      <c r="B48" s="26"/>
      <c r="C48" s="47"/>
      <c r="D48" s="47"/>
      <c r="E48" s="27"/>
      <c r="F48" s="47"/>
      <c r="G48" s="47"/>
      <c r="H48" s="47"/>
      <c r="I48" s="47"/>
      <c r="J48" s="27"/>
      <c r="K48" s="55"/>
      <c r="L48" s="48"/>
      <c r="M48" s="4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27"/>
      <c r="BC48" s="27"/>
      <c r="BD48" s="27"/>
      <c r="BE48" s="27"/>
      <c r="BF48" s="27"/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7"/>
      <c r="CD48" s="27"/>
      <c r="CE48" s="27"/>
      <c r="CF48" s="27"/>
      <c r="CG48" s="27"/>
      <c r="CH48" s="27"/>
      <c r="CI48" s="27"/>
      <c r="CJ48" s="27"/>
      <c r="CK48" s="27"/>
      <c r="CL48" s="27"/>
      <c r="CM48" s="27"/>
      <c r="CN48" s="27"/>
      <c r="CO48" s="27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7"/>
      <c r="DA48" s="27"/>
    </row>
    <row r="49" spans="1:105" ht="14.4" customHeight="1" x14ac:dyDescent="0.3">
      <c r="A49" s="52"/>
      <c r="B49" s="26"/>
      <c r="C49" s="47"/>
      <c r="D49" s="47"/>
      <c r="E49" s="27"/>
      <c r="F49" s="47"/>
      <c r="G49" s="47"/>
      <c r="H49" s="47"/>
      <c r="I49" s="47"/>
      <c r="J49" s="27"/>
      <c r="K49" s="55"/>
      <c r="L49" s="48"/>
      <c r="M49" s="4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27"/>
      <c r="BC49" s="27"/>
      <c r="BD49" s="27"/>
      <c r="BE49" s="27"/>
      <c r="BF49" s="27"/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7"/>
      <c r="CD49" s="27"/>
      <c r="CE49" s="27"/>
      <c r="CF49" s="27"/>
      <c r="CG49" s="27"/>
      <c r="CH49" s="27"/>
      <c r="CI49" s="27"/>
      <c r="CJ49" s="27"/>
      <c r="CK49" s="27"/>
      <c r="CL49" s="27"/>
      <c r="CM49" s="27"/>
      <c r="CN49" s="27"/>
      <c r="CO49" s="27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7"/>
      <c r="DA49" s="27"/>
    </row>
  </sheetData>
  <conditionalFormatting sqref="BH9">
    <cfRule type="cellIs" dxfId="1" priority="1" stopIfTrue="1" operator="equal">
      <formula>FALSE</formula>
    </cfRule>
  </conditionalFormatting>
  <conditionalFormatting sqref="BJ12:DA13">
    <cfRule type="cellIs" dxfId="0" priority="2" stopIfTrue="1" operator="equal">
      <formula>0</formula>
    </cfRule>
  </conditionalFormatting>
  <pageMargins left="1" right="1" top="1" bottom="1" header="0.25" footer="0.25"/>
  <pageSetup orientation="portrait"/>
  <headerFooter>
    <oddFooter>&amp;C&amp;"Helvetica,Regular"&amp;12&amp;K000000&amp;P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R63"/>
  <sheetViews>
    <sheetView showGridLines="0" tabSelected="1" topLeftCell="A23" workbookViewId="0">
      <selection activeCell="C42" sqref="C42"/>
    </sheetView>
  </sheetViews>
  <sheetFormatPr defaultColWidth="9.109375" defaultRowHeight="14.4" customHeight="1" x14ac:dyDescent="0.3"/>
  <cols>
    <col min="1" max="1" width="25.44140625" style="56" customWidth="1"/>
    <col min="2" max="2" width="25" style="56" customWidth="1"/>
    <col min="3" max="4" width="9.6640625" style="56" bestFit="1" customWidth="1"/>
    <col min="5" max="5" width="9.33203125" style="56" customWidth="1"/>
    <col min="6" max="6" width="9.6640625" style="56" bestFit="1" customWidth="1"/>
    <col min="7" max="7" width="9.33203125" style="56" customWidth="1"/>
    <col min="8" max="8" width="9.6640625" style="56" bestFit="1" customWidth="1"/>
    <col min="9" max="9" width="3.21875" style="56" customWidth="1"/>
    <col min="10" max="10" width="13.33203125" style="56" customWidth="1"/>
    <col min="11" max="252" width="9.21875" style="56" customWidth="1"/>
  </cols>
  <sheetData>
    <row r="1" spans="1:12" ht="15" customHeight="1" x14ac:dyDescent="0.3">
      <c r="A1" s="57" t="s">
        <v>231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9"/>
    </row>
    <row r="2" spans="1:12" ht="15" customHeight="1" x14ac:dyDescent="0.3">
      <c r="A2" s="60"/>
      <c r="B2" s="61"/>
      <c r="C2" s="61"/>
      <c r="D2" s="61"/>
      <c r="E2" s="61"/>
      <c r="F2" s="61"/>
      <c r="G2" s="61"/>
      <c r="H2" s="61"/>
      <c r="I2" s="61"/>
      <c r="J2" s="61"/>
      <c r="K2" s="61"/>
      <c r="L2" s="62"/>
    </row>
    <row r="3" spans="1:12" ht="15" customHeight="1" x14ac:dyDescent="0.3">
      <c r="A3" s="108" t="s">
        <v>289</v>
      </c>
      <c r="B3" s="61"/>
      <c r="C3" s="61"/>
      <c r="D3" s="61"/>
      <c r="E3" s="61"/>
      <c r="F3" s="61"/>
      <c r="G3" s="61"/>
      <c r="H3" s="61"/>
      <c r="I3" s="61"/>
      <c r="J3" s="61"/>
      <c r="K3" s="61"/>
      <c r="L3" s="62"/>
    </row>
    <row r="4" spans="1:12" ht="15" customHeight="1" x14ac:dyDescent="0.3">
      <c r="A4" s="63"/>
      <c r="B4" s="61"/>
      <c r="C4" s="61"/>
      <c r="D4" s="61"/>
      <c r="E4" s="61"/>
      <c r="F4" s="61"/>
      <c r="G4" s="61"/>
      <c r="H4" s="61"/>
      <c r="I4" s="61"/>
      <c r="J4" s="61"/>
      <c r="K4" s="61"/>
      <c r="L4" s="62"/>
    </row>
    <row r="5" spans="1:12" ht="15" customHeight="1" x14ac:dyDescent="0.3">
      <c r="A5" s="64" t="s">
        <v>232</v>
      </c>
      <c r="B5" s="61"/>
      <c r="C5" s="61"/>
      <c r="D5" s="61"/>
      <c r="E5" s="61"/>
      <c r="F5" s="61"/>
      <c r="G5" s="61"/>
      <c r="H5" s="61"/>
      <c r="I5" s="61"/>
      <c r="J5" s="61"/>
      <c r="K5" s="61"/>
      <c r="L5" s="62"/>
    </row>
    <row r="6" spans="1:12" ht="15" customHeight="1" x14ac:dyDescent="0.3">
      <c r="A6" s="60"/>
      <c r="B6" s="61"/>
      <c r="C6" s="61"/>
      <c r="D6" s="61"/>
      <c r="E6" s="61"/>
      <c r="F6" s="61"/>
      <c r="G6" s="61"/>
      <c r="H6" s="61"/>
      <c r="I6" s="61"/>
      <c r="J6" s="61"/>
      <c r="K6" s="61"/>
      <c r="L6" s="62"/>
    </row>
    <row r="7" spans="1:12" ht="15" customHeight="1" x14ac:dyDescent="0.3">
      <c r="A7" s="65" t="s">
        <v>233</v>
      </c>
      <c r="B7" s="101" t="s">
        <v>290</v>
      </c>
      <c r="C7" s="61"/>
      <c r="D7" s="61"/>
      <c r="E7" s="61"/>
      <c r="F7" s="61"/>
      <c r="G7" s="61"/>
      <c r="H7" s="61"/>
      <c r="I7" s="61"/>
      <c r="J7" s="61"/>
      <c r="K7" s="61"/>
      <c r="L7" s="62"/>
    </row>
    <row r="8" spans="1:12" ht="15" customHeight="1" x14ac:dyDescent="0.3">
      <c r="A8" s="65" t="s">
        <v>234</v>
      </c>
      <c r="B8" s="66" t="s">
        <v>235</v>
      </c>
      <c r="C8" s="61"/>
      <c r="D8" s="61"/>
      <c r="E8" s="61"/>
      <c r="F8" s="61"/>
      <c r="G8" s="61"/>
      <c r="H8" s="61"/>
      <c r="I8" s="61"/>
      <c r="J8" s="61"/>
      <c r="K8" s="61"/>
      <c r="L8" s="62"/>
    </row>
    <row r="9" spans="1:12" ht="15" customHeight="1" x14ac:dyDescent="0.3">
      <c r="A9" s="65" t="s">
        <v>236</v>
      </c>
      <c r="B9" s="67">
        <v>41275</v>
      </c>
      <c r="C9" s="61"/>
      <c r="D9" s="61"/>
      <c r="E9" s="61"/>
      <c r="F9" s="61"/>
      <c r="G9" s="61"/>
      <c r="H9" s="61"/>
      <c r="I9" s="61"/>
      <c r="J9" s="61"/>
      <c r="K9" s="61"/>
      <c r="L9" s="62"/>
    </row>
    <row r="10" spans="1:12" ht="15" customHeight="1" x14ac:dyDescent="0.3">
      <c r="A10" s="65" t="s">
        <v>237</v>
      </c>
      <c r="B10" s="67">
        <v>41639</v>
      </c>
      <c r="C10" s="61"/>
      <c r="D10" s="61"/>
      <c r="E10" s="61"/>
      <c r="F10" s="61"/>
      <c r="G10" s="61"/>
      <c r="H10" s="61"/>
      <c r="I10" s="61"/>
      <c r="J10" s="61"/>
      <c r="K10" s="61"/>
      <c r="L10" s="62"/>
    </row>
    <row r="11" spans="1:12" ht="15" customHeight="1" x14ac:dyDescent="0.3">
      <c r="A11" s="65" t="s">
        <v>238</v>
      </c>
      <c r="B11" s="66" t="s">
        <v>239</v>
      </c>
      <c r="C11" s="61"/>
      <c r="D11" s="61"/>
      <c r="E11" s="61"/>
      <c r="F11" s="61"/>
      <c r="G11" s="61"/>
      <c r="H11" s="61"/>
      <c r="I11" s="61"/>
      <c r="J11" s="61"/>
      <c r="K11" s="61"/>
      <c r="L11" s="62"/>
    </row>
    <row r="12" spans="1:12" ht="15" customHeight="1" x14ac:dyDescent="0.3">
      <c r="A12" s="65" t="s">
        <v>240</v>
      </c>
      <c r="B12" s="66" t="s">
        <v>241</v>
      </c>
      <c r="C12" s="61"/>
      <c r="D12" s="61"/>
      <c r="E12" s="61"/>
      <c r="F12" s="61"/>
      <c r="G12" s="61"/>
      <c r="H12" s="61"/>
      <c r="I12" s="61"/>
      <c r="J12" s="61"/>
      <c r="K12" s="61"/>
      <c r="L12" s="62"/>
    </row>
    <row r="13" spans="1:12" ht="15" customHeight="1" x14ac:dyDescent="0.3">
      <c r="A13" s="65" t="s">
        <v>242</v>
      </c>
      <c r="B13" s="66" t="s">
        <v>243</v>
      </c>
      <c r="C13" s="61"/>
      <c r="D13" s="61"/>
      <c r="E13" s="61"/>
      <c r="F13" s="61"/>
      <c r="G13" s="61"/>
      <c r="H13" s="61"/>
      <c r="I13" s="61"/>
      <c r="J13" s="61"/>
      <c r="K13" s="61"/>
      <c r="L13" s="62"/>
    </row>
    <row r="14" spans="1:12" ht="15" customHeight="1" x14ac:dyDescent="0.3">
      <c r="A14" s="65" t="s">
        <v>244</v>
      </c>
      <c r="B14" s="66" t="s">
        <v>245</v>
      </c>
      <c r="C14" s="61"/>
      <c r="D14" s="61"/>
      <c r="E14" s="61"/>
      <c r="F14" s="61"/>
      <c r="G14" s="61"/>
      <c r="H14" s="61"/>
      <c r="I14" s="61"/>
      <c r="J14" s="61"/>
      <c r="K14" s="61"/>
      <c r="L14" s="62"/>
    </row>
    <row r="15" spans="1:12" ht="15" customHeight="1" x14ac:dyDescent="0.3">
      <c r="A15" s="65" t="s">
        <v>246</v>
      </c>
      <c r="B15" s="66" t="s">
        <v>247</v>
      </c>
      <c r="C15" s="61"/>
      <c r="D15" s="61"/>
      <c r="E15" s="61"/>
      <c r="F15" s="61"/>
      <c r="G15" s="61"/>
      <c r="H15" s="61"/>
      <c r="I15" s="61"/>
      <c r="J15" s="61"/>
      <c r="K15" s="61"/>
      <c r="L15" s="62"/>
    </row>
    <row r="16" spans="1:12" ht="15" customHeight="1" x14ac:dyDescent="0.3">
      <c r="A16" s="63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2"/>
    </row>
    <row r="17" spans="1:12" ht="15" customHeight="1" x14ac:dyDescent="0.3">
      <c r="A17" s="63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2"/>
    </row>
    <row r="18" spans="1:12" ht="15" customHeight="1" x14ac:dyDescent="0.3">
      <c r="A18" s="64" t="s">
        <v>248</v>
      </c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2"/>
    </row>
    <row r="19" spans="1:12" ht="15" customHeight="1" x14ac:dyDescent="0.3">
      <c r="A19" s="60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2"/>
    </row>
    <row r="20" spans="1:12" ht="15" customHeight="1" x14ac:dyDescent="0.3">
      <c r="A20" s="1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2"/>
    </row>
    <row r="21" spans="1:12" ht="15" customHeight="1" x14ac:dyDescent="0.3">
      <c r="A21" s="60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2"/>
    </row>
    <row r="22" spans="1:12" ht="15" customHeight="1" x14ac:dyDescent="0.3">
      <c r="A22" s="64" t="s">
        <v>249</v>
      </c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2"/>
    </row>
    <row r="23" spans="1:12" ht="15" customHeight="1" x14ac:dyDescent="0.3">
      <c r="A23" s="60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2"/>
    </row>
    <row r="24" spans="1:12" ht="15" customHeight="1" x14ac:dyDescent="0.3">
      <c r="A24" s="1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2"/>
    </row>
    <row r="25" spans="1:12" ht="15" customHeight="1" x14ac:dyDescent="0.3">
      <c r="A25" s="63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2"/>
    </row>
    <row r="26" spans="1:12" ht="15" customHeight="1" x14ac:dyDescent="0.3">
      <c r="A26" s="64" t="s">
        <v>250</v>
      </c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2"/>
    </row>
    <row r="27" spans="1:12" ht="15" customHeight="1" x14ac:dyDescent="0.3">
      <c r="A27" s="68"/>
      <c r="B27" s="69"/>
      <c r="C27" s="69"/>
      <c r="D27" s="69"/>
      <c r="E27" s="69"/>
      <c r="F27" s="69"/>
      <c r="G27" s="69"/>
      <c r="H27" s="69"/>
      <c r="I27" s="69"/>
      <c r="J27" s="69"/>
      <c r="K27" s="61"/>
      <c r="L27" s="62"/>
    </row>
    <row r="28" spans="1:12" ht="15" customHeight="1" x14ac:dyDescent="0.3">
      <c r="A28" s="70"/>
      <c r="B28" s="71"/>
      <c r="C28" s="100" t="s">
        <v>190</v>
      </c>
      <c r="D28" s="100" t="s">
        <v>193</v>
      </c>
      <c r="E28" s="100" t="s">
        <v>274</v>
      </c>
      <c r="F28" s="100" t="s">
        <v>275</v>
      </c>
      <c r="G28" s="100" t="s">
        <v>276</v>
      </c>
      <c r="H28" s="100" t="s">
        <v>277</v>
      </c>
      <c r="I28" s="71"/>
      <c r="J28" s="72" t="s">
        <v>251</v>
      </c>
      <c r="K28" s="73"/>
      <c r="L28" s="62"/>
    </row>
    <row r="29" spans="1:12" ht="15" customHeight="1" x14ac:dyDescent="0.3">
      <c r="A29" s="74" t="s">
        <v>252</v>
      </c>
      <c r="B29" s="75" t="s">
        <v>253</v>
      </c>
      <c r="C29" s="76" t="s">
        <v>254</v>
      </c>
      <c r="D29" s="76" t="s">
        <v>254</v>
      </c>
      <c r="E29" s="76" t="s">
        <v>254</v>
      </c>
      <c r="F29" s="76" t="s">
        <v>254</v>
      </c>
      <c r="G29" s="76" t="s">
        <v>254</v>
      </c>
      <c r="H29" s="76" t="s">
        <v>254</v>
      </c>
      <c r="I29" s="61"/>
      <c r="J29" s="77"/>
      <c r="K29" s="73"/>
      <c r="L29" s="62"/>
    </row>
    <row r="30" spans="1:12" ht="15" customHeight="1" x14ac:dyDescent="0.3">
      <c r="A30" s="78" t="s">
        <v>255</v>
      </c>
      <c r="B30" s="71"/>
      <c r="C30" s="79"/>
      <c r="D30" s="79"/>
      <c r="E30" s="79"/>
      <c r="F30" s="79"/>
      <c r="G30" s="79"/>
      <c r="H30" s="79"/>
      <c r="I30" s="61"/>
      <c r="J30" s="77"/>
      <c r="K30" s="73"/>
      <c r="L30" s="62"/>
    </row>
    <row r="31" spans="1:12" ht="15" customHeight="1" x14ac:dyDescent="0.3">
      <c r="A31" s="80" t="s">
        <v>256</v>
      </c>
      <c r="B31" s="66" t="s">
        <v>257</v>
      </c>
      <c r="C31" s="81">
        <v>1000000</v>
      </c>
      <c r="D31" s="81">
        <v>1000000</v>
      </c>
      <c r="E31" s="81">
        <v>1000000</v>
      </c>
      <c r="F31" s="81">
        <v>2000000</v>
      </c>
      <c r="G31" s="81">
        <v>2000000</v>
      </c>
      <c r="H31" s="81">
        <v>2000000</v>
      </c>
      <c r="I31" s="61"/>
      <c r="J31" s="77"/>
      <c r="K31" s="73"/>
      <c r="L31" s="62"/>
    </row>
    <row r="32" spans="1:12" ht="15" customHeight="1" x14ac:dyDescent="0.3">
      <c r="A32" s="103" t="s">
        <v>293</v>
      </c>
      <c r="B32" s="101" t="s">
        <v>291</v>
      </c>
      <c r="C32" s="61"/>
      <c r="D32" s="61"/>
      <c r="E32" s="61"/>
      <c r="F32" s="61"/>
      <c r="G32" s="61"/>
      <c r="H32" s="102"/>
      <c r="I32" s="61"/>
      <c r="J32" s="77"/>
      <c r="K32" s="73"/>
      <c r="L32" s="62"/>
    </row>
    <row r="33" spans="1:12" ht="15" customHeight="1" x14ac:dyDescent="0.3">
      <c r="A33" s="103" t="s">
        <v>259</v>
      </c>
      <c r="B33" s="101" t="s">
        <v>278</v>
      </c>
      <c r="C33" s="61">
        <v>10000</v>
      </c>
      <c r="D33" s="61">
        <v>0.01</v>
      </c>
      <c r="E33" s="61">
        <v>0.05</v>
      </c>
      <c r="F33" s="61">
        <v>15000</v>
      </c>
      <c r="G33" s="61">
        <v>10000</v>
      </c>
      <c r="H33" s="102">
        <v>0.1</v>
      </c>
      <c r="I33" s="61"/>
      <c r="J33" s="82"/>
      <c r="K33" s="73"/>
      <c r="L33" s="62"/>
    </row>
    <row r="34" spans="1:12" ht="15" customHeight="1" x14ac:dyDescent="0.3">
      <c r="A34" s="103" t="s">
        <v>292</v>
      </c>
      <c r="B34" s="101"/>
      <c r="C34" s="61">
        <v>0</v>
      </c>
      <c r="D34" s="61">
        <v>2</v>
      </c>
      <c r="E34" s="61">
        <v>1</v>
      </c>
      <c r="F34" s="61">
        <v>0</v>
      </c>
      <c r="G34" s="61">
        <v>0</v>
      </c>
      <c r="H34" s="102">
        <v>2</v>
      </c>
      <c r="I34" s="61"/>
      <c r="J34" s="82"/>
      <c r="K34" s="73"/>
      <c r="L34" s="62"/>
    </row>
    <row r="35" spans="1:12" ht="15" customHeight="1" x14ac:dyDescent="0.3">
      <c r="A35" s="103" t="s">
        <v>293</v>
      </c>
      <c r="B35" s="101" t="s">
        <v>279</v>
      </c>
      <c r="C35" s="110"/>
      <c r="D35" s="110"/>
      <c r="E35" s="110"/>
      <c r="F35" s="110"/>
      <c r="G35" s="110"/>
      <c r="H35" s="110"/>
      <c r="I35" s="61"/>
      <c r="J35" s="82"/>
      <c r="K35" s="73"/>
      <c r="L35" s="62"/>
    </row>
    <row r="36" spans="1:12" ht="15" customHeight="1" x14ac:dyDescent="0.3">
      <c r="A36" s="104" t="s">
        <v>280</v>
      </c>
      <c r="B36" s="61"/>
      <c r="C36" s="111">
        <v>1</v>
      </c>
      <c r="D36" s="112"/>
      <c r="E36" s="113"/>
      <c r="F36" s="106"/>
      <c r="G36" s="83"/>
      <c r="H36" s="83"/>
      <c r="I36" s="61"/>
      <c r="J36" s="77"/>
      <c r="K36" s="73"/>
      <c r="L36" s="62"/>
    </row>
    <row r="37" spans="1:12" ht="15" customHeight="1" x14ac:dyDescent="0.3">
      <c r="A37" s="104" t="s">
        <v>281</v>
      </c>
      <c r="B37" s="107" t="s">
        <v>282</v>
      </c>
      <c r="C37" s="111">
        <v>50000</v>
      </c>
      <c r="D37" s="112"/>
      <c r="E37" s="113"/>
      <c r="F37" s="106"/>
      <c r="G37" s="83"/>
      <c r="H37" s="83"/>
      <c r="I37" s="61"/>
      <c r="J37" s="77"/>
      <c r="K37" s="73"/>
      <c r="L37" s="62"/>
    </row>
    <row r="38" spans="1:12" ht="15" customHeight="1" x14ac:dyDescent="0.3">
      <c r="A38" s="104" t="s">
        <v>260</v>
      </c>
      <c r="B38" s="107" t="s">
        <v>261</v>
      </c>
      <c r="C38" s="111">
        <v>250000</v>
      </c>
      <c r="D38" s="112"/>
      <c r="E38" s="113"/>
      <c r="F38" s="106"/>
      <c r="G38" s="83"/>
      <c r="H38" s="83"/>
      <c r="I38" s="61"/>
      <c r="J38" s="77"/>
      <c r="K38" s="73"/>
      <c r="L38" s="62"/>
    </row>
    <row r="39" spans="1:12" ht="15" customHeight="1" x14ac:dyDescent="0.3">
      <c r="A39" s="80" t="s">
        <v>258</v>
      </c>
      <c r="B39" s="107" t="s">
        <v>251</v>
      </c>
      <c r="C39" s="105"/>
      <c r="D39" s="105"/>
      <c r="E39" s="105"/>
      <c r="F39" s="83"/>
      <c r="G39" s="83"/>
      <c r="H39" s="83"/>
      <c r="I39" s="61"/>
      <c r="J39" s="77"/>
      <c r="K39" s="73"/>
      <c r="L39" s="62"/>
    </row>
    <row r="40" spans="1:12" ht="15" customHeight="1" x14ac:dyDescent="0.3">
      <c r="A40" s="104" t="s">
        <v>260</v>
      </c>
      <c r="B40" s="107" t="s">
        <v>283</v>
      </c>
      <c r="C40" s="105"/>
      <c r="D40" s="105"/>
      <c r="E40" s="105"/>
      <c r="F40" s="83"/>
      <c r="G40" s="83"/>
      <c r="H40" s="83"/>
      <c r="I40" s="61"/>
      <c r="J40" s="82">
        <v>1500000</v>
      </c>
      <c r="K40" s="73"/>
      <c r="L40" s="62"/>
    </row>
    <row r="41" spans="1:12" ht="15" customHeight="1" x14ac:dyDescent="0.3">
      <c r="A41" s="74" t="s">
        <v>262</v>
      </c>
      <c r="B41" s="69"/>
      <c r="C41" s="84"/>
      <c r="D41" s="84"/>
      <c r="E41" s="84"/>
      <c r="F41" s="84"/>
      <c r="G41" s="84"/>
      <c r="H41" s="84"/>
      <c r="I41" s="61"/>
      <c r="J41" s="77"/>
      <c r="K41" s="73"/>
      <c r="L41" s="62"/>
    </row>
    <row r="42" spans="1:12" ht="15" customHeight="1" x14ac:dyDescent="0.3">
      <c r="A42" s="78" t="s">
        <v>263</v>
      </c>
      <c r="B42" s="85" t="s">
        <v>264</v>
      </c>
      <c r="C42" s="86">
        <v>1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61"/>
      <c r="J42" s="77"/>
      <c r="K42" s="73"/>
      <c r="L42" s="62"/>
    </row>
    <row r="43" spans="1:12" ht="15" customHeight="1" x14ac:dyDescent="0.3">
      <c r="A43" s="73"/>
      <c r="B43" s="61"/>
      <c r="C43" s="83"/>
      <c r="D43" s="83"/>
      <c r="E43" s="83"/>
      <c r="F43" s="83"/>
      <c r="G43" s="83"/>
      <c r="H43" s="83"/>
      <c r="I43" s="61"/>
      <c r="J43" s="77"/>
      <c r="K43" s="73"/>
      <c r="L43" s="62"/>
    </row>
    <row r="44" spans="1:12" ht="15" customHeight="1" x14ac:dyDescent="0.3">
      <c r="A44" s="74" t="s">
        <v>265</v>
      </c>
      <c r="B44" s="69"/>
      <c r="C44" s="84"/>
      <c r="D44" s="84"/>
      <c r="E44" s="84"/>
      <c r="F44" s="84"/>
      <c r="G44" s="84"/>
      <c r="H44" s="84"/>
      <c r="I44" s="61"/>
      <c r="J44" s="87" t="s">
        <v>266</v>
      </c>
      <c r="K44" s="73"/>
      <c r="L44" s="62"/>
    </row>
    <row r="45" spans="1:12" ht="15" customHeight="1" x14ac:dyDescent="0.3">
      <c r="A45" s="78" t="s">
        <v>267</v>
      </c>
      <c r="B45" s="85" t="s">
        <v>268</v>
      </c>
      <c r="C45" s="88">
        <f t="shared" ref="C45:H45" si="0">C42*C31</f>
        <v>1000000</v>
      </c>
      <c r="D45" s="88">
        <f t="shared" si="0"/>
        <v>1000000</v>
      </c>
      <c r="E45" s="88">
        <f t="shared" si="0"/>
        <v>1000000</v>
      </c>
      <c r="F45" s="88">
        <f t="shared" si="0"/>
        <v>2000000</v>
      </c>
      <c r="G45" s="88">
        <f t="shared" si="0"/>
        <v>2000000</v>
      </c>
      <c r="H45" s="88">
        <f t="shared" si="0"/>
        <v>2000000</v>
      </c>
      <c r="I45" s="61"/>
      <c r="J45" s="89">
        <f>SUM(C45:H45)</f>
        <v>9000000</v>
      </c>
      <c r="K45" s="73"/>
      <c r="L45" s="62"/>
    </row>
    <row r="46" spans="1:12" ht="15" customHeight="1" x14ac:dyDescent="0.3">
      <c r="A46" s="103" t="s">
        <v>284</v>
      </c>
      <c r="B46" s="66" t="s">
        <v>269</v>
      </c>
      <c r="C46" s="94">
        <f>MAX(C45-IF(C34=2,C33*C31,IF(C34=1,C45*C33,C33)),0)</f>
        <v>990000</v>
      </c>
      <c r="D46" s="94">
        <f>MAX(D45-IF(D34=2,D33*D31,IF(D34=1,D45*D33,D33)),0)</f>
        <v>990000</v>
      </c>
      <c r="E46" s="94">
        <f>MAX(E45-IF(E34=2,E33*E31,IF(E34=1,E45*E33,E33)),0)</f>
        <v>950000</v>
      </c>
      <c r="F46" s="94">
        <f>MAX(F45-IF(F34=2,F33*F31,IF(F34=1,F45*F33,F33)),0)</f>
        <v>1985000</v>
      </c>
      <c r="G46" s="94">
        <f>MAX(G45-IF(G34=2,G33*G31,IF(G34=1,G45*G33,G33)),0)</f>
        <v>1990000</v>
      </c>
      <c r="H46" s="94">
        <f>MAX(H45-IF(H34=2,H33*H31,IF(H34=1,H45*H33,H33)),0)</f>
        <v>1800000</v>
      </c>
      <c r="I46" s="61"/>
      <c r="J46" s="91">
        <f>SUM(C46:H46)</f>
        <v>8705000</v>
      </c>
      <c r="K46" s="73"/>
      <c r="L46" s="62"/>
    </row>
    <row r="47" spans="1:12" ht="15" customHeight="1" x14ac:dyDescent="0.3">
      <c r="A47" s="103" t="s">
        <v>285</v>
      </c>
      <c r="B47" s="66"/>
      <c r="C47" s="94">
        <f>C45-C46</f>
        <v>10000</v>
      </c>
      <c r="D47" s="94">
        <f t="shared" ref="D47:H47" si="1">D45-D46</f>
        <v>10000</v>
      </c>
      <c r="E47" s="94">
        <f t="shared" si="1"/>
        <v>50000</v>
      </c>
      <c r="F47" s="94">
        <f t="shared" si="1"/>
        <v>15000</v>
      </c>
      <c r="G47" s="94">
        <f t="shared" si="1"/>
        <v>10000</v>
      </c>
      <c r="H47" s="94">
        <f t="shared" si="1"/>
        <v>200000</v>
      </c>
      <c r="I47" s="61"/>
      <c r="J47" s="91">
        <f>SUM(C47:H47)</f>
        <v>295000</v>
      </c>
      <c r="K47" s="73"/>
      <c r="L47" s="62"/>
    </row>
    <row r="48" spans="1:12" ht="15" customHeight="1" x14ac:dyDescent="0.3">
      <c r="A48" s="103" t="s">
        <v>286</v>
      </c>
      <c r="B48" s="66"/>
      <c r="C48" s="109">
        <f>MIN(MAX(C37,SUM(C47:E47)),SUM(C45:E45))</f>
        <v>70000</v>
      </c>
      <c r="D48" s="109"/>
      <c r="E48" s="109"/>
      <c r="F48" s="109">
        <v>0</v>
      </c>
      <c r="G48" s="109"/>
      <c r="H48" s="109"/>
      <c r="I48" s="61"/>
      <c r="J48" s="91"/>
      <c r="K48" s="73"/>
      <c r="L48" s="62"/>
    </row>
    <row r="49" spans="1:12" ht="15" customHeight="1" x14ac:dyDescent="0.3">
      <c r="A49" s="103" t="s">
        <v>287</v>
      </c>
      <c r="B49" s="66"/>
      <c r="C49" s="109">
        <f>MIN(C38,MAX(SUM(C45:E45)-C48,0))</f>
        <v>250000</v>
      </c>
      <c r="D49" s="109"/>
      <c r="E49" s="109"/>
      <c r="F49" s="109">
        <f>SUM(F46:H46)</f>
        <v>5775000</v>
      </c>
      <c r="G49" s="109"/>
      <c r="H49" s="109"/>
      <c r="I49" s="61"/>
      <c r="J49" s="91">
        <f>SUM(C49:H49)</f>
        <v>6025000</v>
      </c>
      <c r="K49" s="73"/>
      <c r="L49" s="62"/>
    </row>
    <row r="50" spans="1:12" ht="15" customHeight="1" x14ac:dyDescent="0.3">
      <c r="A50" s="103" t="s">
        <v>288</v>
      </c>
      <c r="B50" s="66"/>
      <c r="C50" s="90"/>
      <c r="D50" s="90"/>
      <c r="E50" s="90"/>
      <c r="F50" s="90"/>
      <c r="G50" s="90"/>
      <c r="H50" s="90"/>
      <c r="I50" s="61"/>
      <c r="J50" s="91">
        <f>MIN(J49,J40)</f>
        <v>1500000</v>
      </c>
      <c r="K50" s="73"/>
      <c r="L50" s="62"/>
    </row>
    <row r="51" spans="1:12" ht="15" customHeight="1" x14ac:dyDescent="0.3">
      <c r="A51" s="74" t="s">
        <v>270</v>
      </c>
      <c r="B51" s="75" t="s">
        <v>271</v>
      </c>
      <c r="C51" s="69"/>
      <c r="D51" s="69"/>
      <c r="E51" s="69"/>
      <c r="F51" s="69"/>
      <c r="G51" s="69"/>
      <c r="H51" s="69"/>
      <c r="I51" s="69"/>
      <c r="J51" s="92">
        <f>J50</f>
        <v>1500000</v>
      </c>
      <c r="K51" s="73"/>
      <c r="L51" s="62"/>
    </row>
    <row r="52" spans="1:12" ht="15" customHeight="1" x14ac:dyDescent="0.3">
      <c r="A52" s="93"/>
      <c r="B52" s="71"/>
      <c r="C52" s="71"/>
      <c r="D52" s="71"/>
      <c r="E52" s="71"/>
      <c r="F52" s="71"/>
      <c r="G52" s="71"/>
      <c r="H52" s="71"/>
      <c r="I52" s="71"/>
      <c r="J52" s="71"/>
      <c r="K52" s="61"/>
      <c r="L52" s="62"/>
    </row>
    <row r="53" spans="1:12" ht="15" customHeight="1" x14ac:dyDescent="0.3">
      <c r="A53" s="11" t="s">
        <v>272</v>
      </c>
      <c r="B53" s="61"/>
      <c r="C53" s="94">
        <f t="shared" ref="C53:H53" si="2">$J$51*C45/SUM($C$45:$H$45)</f>
        <v>166666.66666666666</v>
      </c>
      <c r="D53" s="94">
        <f t="shared" si="2"/>
        <v>166666.66666666666</v>
      </c>
      <c r="E53" s="81">
        <f t="shared" si="2"/>
        <v>166666.66666666666</v>
      </c>
      <c r="F53" s="81">
        <f t="shared" si="2"/>
        <v>333333.33333333331</v>
      </c>
      <c r="G53" s="81">
        <f t="shared" si="2"/>
        <v>333333.33333333331</v>
      </c>
      <c r="H53" s="81">
        <f t="shared" si="2"/>
        <v>333333.33333333331</v>
      </c>
      <c r="I53" s="61"/>
      <c r="J53" s="61"/>
      <c r="K53" s="61"/>
      <c r="L53" s="62"/>
    </row>
    <row r="54" spans="1:12" ht="15" customHeight="1" x14ac:dyDescent="0.3">
      <c r="A54" s="11" t="s">
        <v>273</v>
      </c>
      <c r="B54" s="61"/>
      <c r="C54" s="94">
        <f>IFERROR($J$51*C46/SUM($C$46:$E$46)*$C$49/$J$49,0)</f>
        <v>21030.121932222111</v>
      </c>
      <c r="D54" s="94">
        <f t="shared" ref="D54:E54" si="3">IFERROR($J$51*D46/SUM($C$46:$E$46)*$C$49/$J$49,0)</f>
        <v>21030.121932222111</v>
      </c>
      <c r="E54" s="94">
        <f t="shared" si="3"/>
        <v>20180.420035970714</v>
      </c>
      <c r="F54" s="94">
        <f>IFERROR($J$51*F46/SUM($F$46:$H$46)*$F$49/$J$49,0)</f>
        <v>494190.87136929459</v>
      </c>
      <c r="G54" s="94">
        <f t="shared" ref="G54:H54" si="4">IFERROR($J$51*G46/SUM($F$46:$H$46)*$F$49/$J$49,0)</f>
        <v>495435.6846473029</v>
      </c>
      <c r="H54" s="94">
        <f t="shared" si="4"/>
        <v>448132.78008298756</v>
      </c>
      <c r="I54" s="61"/>
      <c r="J54" s="61"/>
      <c r="K54" s="61"/>
      <c r="L54" s="62"/>
    </row>
    <row r="55" spans="1:12" ht="15" customHeight="1" x14ac:dyDescent="0.3">
      <c r="A55" s="63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2"/>
    </row>
    <row r="56" spans="1:12" ht="15" customHeight="1" x14ac:dyDescent="0.3">
      <c r="A56" s="63"/>
      <c r="B56" s="61"/>
      <c r="C56" s="95"/>
      <c r="D56" s="61"/>
      <c r="E56" s="61"/>
      <c r="F56" s="61"/>
      <c r="G56" s="61"/>
      <c r="H56" s="61"/>
      <c r="I56" s="61"/>
      <c r="J56" s="61"/>
      <c r="K56" s="61"/>
      <c r="L56" s="62"/>
    </row>
    <row r="57" spans="1:12" ht="15" customHeight="1" x14ac:dyDescent="0.3">
      <c r="A57" s="63"/>
      <c r="B57" s="61"/>
      <c r="C57" s="95"/>
      <c r="D57" s="61"/>
      <c r="E57" s="61"/>
      <c r="F57" s="61"/>
      <c r="G57" s="61"/>
      <c r="H57" s="61"/>
      <c r="I57" s="61"/>
      <c r="J57" s="61"/>
      <c r="K57" s="61"/>
      <c r="L57" s="62"/>
    </row>
    <row r="58" spans="1:12" ht="15" customHeight="1" x14ac:dyDescent="0.3">
      <c r="A58" s="63"/>
      <c r="B58" s="61"/>
      <c r="C58" s="95"/>
      <c r="D58" s="61"/>
      <c r="E58" s="61"/>
      <c r="F58" s="61"/>
      <c r="G58" s="61"/>
      <c r="H58" s="61"/>
      <c r="I58" s="61"/>
      <c r="J58" s="61"/>
      <c r="K58" s="61"/>
      <c r="L58" s="62"/>
    </row>
    <row r="59" spans="1:12" ht="15" customHeight="1" x14ac:dyDescent="0.3">
      <c r="A59" s="63"/>
      <c r="B59" s="61"/>
      <c r="C59" s="95"/>
      <c r="D59" s="61"/>
      <c r="E59" s="61"/>
      <c r="F59" s="61"/>
      <c r="G59" s="61"/>
      <c r="H59" s="61"/>
      <c r="I59" s="61"/>
      <c r="J59" s="61"/>
      <c r="K59" s="61"/>
      <c r="L59" s="62"/>
    </row>
    <row r="60" spans="1:12" ht="15" customHeight="1" x14ac:dyDescent="0.3">
      <c r="A60" s="63"/>
      <c r="B60" s="61"/>
      <c r="C60" s="95"/>
      <c r="D60" s="61"/>
      <c r="E60" s="61"/>
      <c r="F60" s="61"/>
      <c r="G60" s="61"/>
      <c r="H60" s="61"/>
      <c r="I60" s="61"/>
      <c r="J60" s="61"/>
      <c r="K60" s="61"/>
      <c r="L60" s="62"/>
    </row>
    <row r="61" spans="1:12" ht="15" customHeight="1" x14ac:dyDescent="0.3">
      <c r="A61" s="63"/>
      <c r="B61" s="61"/>
      <c r="C61" s="95"/>
      <c r="D61" s="61"/>
      <c r="E61" s="61"/>
      <c r="F61" s="61"/>
      <c r="G61" s="61"/>
      <c r="H61" s="61"/>
      <c r="I61" s="61"/>
      <c r="J61" s="61"/>
      <c r="K61" s="61"/>
      <c r="L61" s="62"/>
    </row>
    <row r="62" spans="1:12" ht="15" customHeight="1" x14ac:dyDescent="0.3">
      <c r="A62" s="63"/>
      <c r="B62" s="61"/>
      <c r="C62" s="95"/>
      <c r="D62" s="61"/>
      <c r="E62" s="61"/>
      <c r="F62" s="61"/>
      <c r="G62" s="61"/>
      <c r="H62" s="61"/>
      <c r="I62" s="61"/>
      <c r="J62" s="61"/>
      <c r="K62" s="61"/>
      <c r="L62" s="62"/>
    </row>
    <row r="63" spans="1:12" ht="15" customHeight="1" x14ac:dyDescent="0.3">
      <c r="A63" s="96"/>
      <c r="B63" s="97"/>
      <c r="C63" s="98"/>
      <c r="D63" s="97"/>
      <c r="E63" s="97"/>
      <c r="F63" s="97"/>
      <c r="G63" s="97"/>
      <c r="H63" s="97"/>
      <c r="I63" s="97"/>
      <c r="J63" s="97"/>
      <c r="K63" s="97"/>
      <c r="L63" s="99"/>
    </row>
  </sheetData>
  <mergeCells count="9">
    <mergeCell ref="C49:E49"/>
    <mergeCell ref="F48:H48"/>
    <mergeCell ref="F49:H49"/>
    <mergeCell ref="C48:E48"/>
    <mergeCell ref="E35:H35"/>
    <mergeCell ref="C35:D35"/>
    <mergeCell ref="C37:E37"/>
    <mergeCell ref="C38:E38"/>
    <mergeCell ref="C36:E36"/>
  </mergeCells>
  <pageMargins left="0.70866099999999999" right="0.70866099999999999" top="0.748031" bottom="0.748031" header="0.31496099999999999" footer="0.31496099999999999"/>
  <pageSetup scale="44" orientation="portrait"/>
  <headerFooter>
    <oddHeader>&amp;C&amp;"Calibri,Bold"&amp;14&amp;K000000Format 3</oddHeader>
    <oddFooter>&amp;L&amp;"Calibri,Regular"&amp;11&amp;K00000015/11/2018&amp;C&amp;"Helvetica,Regular"&amp;12&amp;K000000&amp;P&amp;R&amp;"Calibri,Regular"&amp;11&amp;K000000FM6_Worked_example_policy_calculation_4.xlsx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OED files</vt:lpstr>
      <vt:lpstr>Policy Calculation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2019-04-11T08:55:25Z</dcterms:created>
  <dcterms:modified xsi:type="dcterms:W3CDTF">2019-05-07T10:21:42Z</dcterms:modified>
</cp:coreProperties>
</file>