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_2\home\Joh\ktest\ftest\data\fm23\"/>
    </mc:Choice>
  </mc:AlternateContent>
  <xr:revisionPtr revIDLastSave="0" documentId="13_ncr:1_{0EAB7E4D-5F47-4EC0-A4FB-4AA053AA8D22}" xr6:coauthVersionLast="40" xr6:coauthVersionMax="40" xr10:uidLastSave="{00000000-0000-0000-0000-000000000000}"/>
  <bookViews>
    <workbookView xWindow="-98" yWindow="-98" windowWidth="28996" windowHeight="15796" xr2:uid="{00000000-000D-0000-FFFF-FFFF00000000}"/>
  </bookViews>
  <sheets>
    <sheet name="Worked examples" sheetId="10" r:id="rId1"/>
    <sheet name="Oasis Implementation" sheetId="8" r:id="rId2"/>
  </sheets>
  <calcPr calcId="181029"/>
</workbook>
</file>

<file path=xl/calcChain.xml><?xml version="1.0" encoding="utf-8"?>
<calcChain xmlns="http://schemas.openxmlformats.org/spreadsheetml/2006/main">
  <c r="K29" i="10" l="1"/>
  <c r="J29" i="10"/>
  <c r="I29" i="10"/>
  <c r="H29" i="10"/>
  <c r="G29" i="10"/>
  <c r="F29" i="10"/>
  <c r="I32" i="10" l="1"/>
  <c r="I33" i="10" s="1"/>
  <c r="F32" i="10"/>
  <c r="F33" i="10" s="1"/>
  <c r="N29" i="10"/>
  <c r="M29" i="10"/>
  <c r="L29" i="10"/>
  <c r="E29" i="10"/>
  <c r="D29" i="10"/>
  <c r="C29" i="10"/>
  <c r="O29" i="10" l="1"/>
  <c r="L30" i="10" s="1"/>
  <c r="C32" i="10"/>
  <c r="L32" i="10"/>
  <c r="L33" i="10" s="1"/>
  <c r="E30" i="10" l="1"/>
  <c r="N30" i="10"/>
  <c r="C30" i="10"/>
  <c r="M30" i="10"/>
  <c r="I35" i="10"/>
  <c r="I36" i="10" s="1"/>
  <c r="I37" i="10" s="1"/>
  <c r="H30" i="10"/>
  <c r="J30" i="10"/>
  <c r="I30" i="10"/>
  <c r="F30" i="10"/>
  <c r="G30" i="10"/>
  <c r="K30" i="10"/>
  <c r="C33" i="10"/>
  <c r="O32" i="10"/>
  <c r="D30" i="10"/>
  <c r="C35" i="10" l="1"/>
  <c r="C36" i="10" s="1"/>
  <c r="C37" i="10" s="1"/>
  <c r="O33" i="10"/>
  <c r="O37" i="10" l="1"/>
  <c r="D38" i="10" s="1"/>
  <c r="I34" i="10"/>
  <c r="H34" i="10"/>
  <c r="K34" i="10"/>
  <c r="J34" i="10"/>
  <c r="G34" i="10"/>
  <c r="F34" i="10"/>
  <c r="M34" i="10"/>
  <c r="L34" i="10"/>
  <c r="N34" i="10"/>
  <c r="C34" i="10"/>
  <c r="D34" i="10"/>
  <c r="E34" i="10"/>
  <c r="F38" i="10" l="1"/>
  <c r="F39" i="10" s="1"/>
  <c r="H38" i="10"/>
  <c r="C38" i="10"/>
  <c r="E38" i="10"/>
  <c r="E39" i="10" s="1"/>
  <c r="C39" i="10"/>
  <c r="C43" i="10" s="1"/>
  <c r="C44" i="10" s="1"/>
  <c r="C45" i="10" s="1"/>
  <c r="M39" i="10"/>
  <c r="L39" i="10"/>
  <c r="H39" i="10"/>
  <c r="D39" i="10"/>
  <c r="O43" i="10"/>
  <c r="O44" i="10" s="1"/>
  <c r="N38" i="10"/>
  <c r="N39" i="10" s="1"/>
  <c r="K38" i="10"/>
  <c r="K39" i="10" s="1"/>
  <c r="M38" i="10"/>
  <c r="L38" i="10"/>
  <c r="J38" i="10"/>
  <c r="J39" i="10" s="1"/>
  <c r="I38" i="10"/>
  <c r="I39" i="10" s="1"/>
  <c r="G38" i="10"/>
  <c r="G39" i="10" s="1"/>
  <c r="F43" i="10" l="1"/>
  <c r="F45" i="10" s="1"/>
  <c r="O39" i="10"/>
  <c r="I40" i="10" l="1"/>
  <c r="H40" i="10"/>
  <c r="G40" i="10"/>
  <c r="N40" i="10"/>
  <c r="F40" i="10"/>
  <c r="M40" i="10"/>
  <c r="E40" i="10"/>
  <c r="E46" i="10" s="1"/>
  <c r="L40" i="10"/>
  <c r="L46" i="10" s="1"/>
  <c r="L55" i="10" s="1"/>
  <c r="D40" i="10"/>
  <c r="K40" i="10"/>
  <c r="C40" i="10"/>
  <c r="J40" i="10"/>
  <c r="O45" i="10"/>
  <c r="F46" i="10" l="1"/>
  <c r="F47" i="10" s="1"/>
  <c r="G46" i="10"/>
  <c r="M46" i="10"/>
  <c r="J46" i="10"/>
  <c r="J47" i="10" s="1"/>
  <c r="H46" i="10"/>
  <c r="N46" i="10"/>
  <c r="C46" i="10"/>
  <c r="C55" i="10" s="1"/>
  <c r="K46" i="10"/>
  <c r="K55" i="10" s="1"/>
  <c r="D46" i="10"/>
  <c r="I46" i="10"/>
  <c r="I55" i="10" s="1"/>
  <c r="L47" i="10"/>
  <c r="E47" i="10"/>
  <c r="K47" i="10"/>
  <c r="M47" i="10"/>
  <c r="I47" i="10"/>
  <c r="C47" i="10" l="1"/>
  <c r="J55" i="10"/>
  <c r="F55" i="10"/>
  <c r="G55" i="10"/>
  <c r="D47" i="10"/>
  <c r="D55" i="10"/>
  <c r="M55" i="10"/>
  <c r="G47" i="10"/>
  <c r="N55" i="10"/>
  <c r="N47" i="10"/>
  <c r="H55" i="10"/>
  <c r="H47" i="10"/>
  <c r="E55" i="10"/>
  <c r="O47" i="10" l="1"/>
  <c r="C49" i="10"/>
  <c r="C50" i="10" l="1"/>
  <c r="C51" i="10" s="1"/>
  <c r="C53" i="10"/>
  <c r="C54" i="10" l="1"/>
  <c r="D56" i="10" s="1"/>
  <c r="H56" i="10" l="1"/>
  <c r="I56" i="10"/>
  <c r="G56" i="10"/>
  <c r="N56" i="10"/>
  <c r="J56" i="10"/>
  <c r="M56" i="10"/>
  <c r="C56" i="10"/>
  <c r="K56" i="10"/>
  <c r="L56" i="10"/>
  <c r="F56" i="10"/>
  <c r="E56" i="10"/>
  <c r="O56" i="10" l="1"/>
</calcChain>
</file>

<file path=xl/sharedStrings.xml><?xml version="1.0" encoding="utf-8"?>
<sst xmlns="http://schemas.openxmlformats.org/spreadsheetml/2006/main" count="82" uniqueCount="67">
  <si>
    <t>Oasis Implementation</t>
  </si>
  <si>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</si>
  <si>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</si>
  <si>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</si>
  <si>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</si>
  <si>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</si>
  <si>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</si>
  <si>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</si>
  <si>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</si>
  <si>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</si>
  <si>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</si>
  <si>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Terms</t>
  </si>
  <si>
    <t>Total Insurable Value</t>
  </si>
  <si>
    <t>V</t>
  </si>
  <si>
    <t>PD</t>
  </si>
  <si>
    <t>Variable Inputs</t>
  </si>
  <si>
    <t>Damage Ratio</t>
  </si>
  <si>
    <t>DR</t>
  </si>
  <si>
    <t>Calculations</t>
  </si>
  <si>
    <t>Ground-up loss</t>
  </si>
  <si>
    <t>GU = V * DR</t>
  </si>
  <si>
    <t>Loss allocation</t>
  </si>
  <si>
    <t xml:space="preserve">Loss </t>
  </si>
  <si>
    <t>Location 3</t>
  </si>
  <si>
    <t>Location 4</t>
  </si>
  <si>
    <t>Currency amount</t>
  </si>
  <si>
    <t>ri_test</t>
  </si>
  <si>
    <t>Location limit</t>
  </si>
  <si>
    <t>LL</t>
  </si>
  <si>
    <t>Location limit type</t>
  </si>
  <si>
    <t>Policy limit</t>
  </si>
  <si>
    <t>Policy limit type</t>
  </si>
  <si>
    <t>Policy 1</t>
  </si>
  <si>
    <t>Policy 2</t>
  </si>
  <si>
    <t>Portfolio level</t>
  </si>
  <si>
    <t>Sum Loss by Location</t>
  </si>
  <si>
    <t>Apply Location Limit</t>
  </si>
  <si>
    <t>Sum Loss by policy</t>
  </si>
  <si>
    <t>Apply Policy Limit</t>
  </si>
  <si>
    <t>Reinsurance Inuring Level 1</t>
  </si>
  <si>
    <t>Facultative Location attachment</t>
  </si>
  <si>
    <t>Facultative Location limit</t>
  </si>
  <si>
    <t>Facultative Location share</t>
  </si>
  <si>
    <t>Reinsurance inuring level 1</t>
  </si>
  <si>
    <t>Apply Location Fac</t>
  </si>
  <si>
    <t>Loss allocation % (allocrule1)</t>
  </si>
  <si>
    <t>Sum by fac location</t>
  </si>
  <si>
    <t>Reinsurance inuring level 2</t>
  </si>
  <si>
    <t>Sum by portfolio</t>
  </si>
  <si>
    <t>Loss Net of Location Fac</t>
  </si>
  <si>
    <t>Reinsurance Inuring Level 2</t>
  </si>
  <si>
    <t>Excess of Loss 1 Attachment</t>
  </si>
  <si>
    <t>Excess of Loss 1 Occ Lim</t>
  </si>
  <si>
    <t>Excess of Loss 1 Share</t>
  </si>
  <si>
    <t>Excess of Loss 2 Attachment</t>
  </si>
  <si>
    <t>Excess of Loss 2 Occ Lim</t>
  </si>
  <si>
    <t>Excess of Loss 2 Share</t>
  </si>
  <si>
    <t>Loss allocation % (allocrule2)</t>
  </si>
  <si>
    <t>To be completed</t>
  </si>
  <si>
    <t>Loss allocation allocrule2</t>
  </si>
  <si>
    <t>Loss allocation allocrule1</t>
  </si>
  <si>
    <t>Direct Level</t>
  </si>
  <si>
    <t>Loss allocation % (allocrule1,2)</t>
  </si>
  <si>
    <t>Net of excess layer 1 loss</t>
  </si>
  <si>
    <t>Excess layer 1 loss</t>
  </si>
  <si>
    <t>Excess layer 2 loss</t>
  </si>
  <si>
    <t>Net of excess layer 2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</si>
</sst>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??_);_(@_)"/>
    <numFmt numFmtId="166" formatCode="0.0%"/>
    <numFmt numFmtId="167" formatCode="#,##0.0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9" fontId="4" fillId="0" borderId="0"/>
    <xf numFmtId="164" fontId="4" fillId="0" borderId="0"/>
    <xf numFmtId="9" fontId="4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0" applyFont="1"/>
    <xf numFmtId="0" fontId="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right" vertical="top"/>
    </xf>
    <xf numFmtId="0" fontId="7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right" vertical="top"/>
    </xf>
    <xf numFmtId="0" fontId="0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5" xfId="0" applyFont="1" applyBorder="1" applyAlignment="1">
      <alignment horizontal="right" vertical="top"/>
    </xf>
    <xf numFmtId="0" fontId="0" fillId="0" borderId="0" xfId="0" applyBorder="1"/>
    <xf numFmtId="0" fontId="8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4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9" fillId="0" borderId="9" xfId="0" applyNumberFormat="1" applyFont="1" applyBorder="1" applyAlignment="1">
      <alignment horizontal="right" vertical="top"/>
    </xf>
    <xf numFmtId="3" fontId="1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horizontal="right" vertical="top"/>
    </xf>
    <xf numFmtId="165" fontId="4" fillId="0" borderId="0" xfId="3" applyNumberFormat="1"/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11" fillId="0" borderId="0" xfId="2" applyFont="1" applyBorder="1" applyAlignment="1" applyProtection="1">
      <alignment horizontal="right" vertical="top"/>
    </xf>
    <xf numFmtId="0" fontId="6" fillId="0" borderId="10" xfId="0" applyFont="1" applyBorder="1" applyAlignment="1">
      <alignment vertical="top"/>
    </xf>
    <xf numFmtId="165" fontId="9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0" fontId="6" fillId="0" borderId="0" xfId="0" applyFont="1" applyBorder="1" applyAlignment="1">
      <alignment vertical="top"/>
    </xf>
    <xf numFmtId="166" fontId="0" fillId="0" borderId="0" xfId="4" applyNumberFormat="1" applyFont="1" applyBorder="1" applyAlignment="1">
      <alignment horizontal="center" vertical="top"/>
    </xf>
    <xf numFmtId="0" fontId="0" fillId="0" borderId="6" xfId="0" applyFont="1" applyBorder="1" applyAlignment="1">
      <alignment vertical="top"/>
    </xf>
    <xf numFmtId="166" fontId="0" fillId="0" borderId="6" xfId="4" applyNumberFormat="1" applyFont="1" applyBorder="1" applyAlignment="1">
      <alignment horizontal="center" vertical="top"/>
    </xf>
    <xf numFmtId="165" fontId="9" fillId="0" borderId="7" xfId="3" applyNumberFormat="1" applyFont="1" applyBorder="1"/>
    <xf numFmtId="3" fontId="0" fillId="0" borderId="6" xfId="0" applyNumberFormat="1" applyFont="1" applyBorder="1" applyAlignment="1">
      <alignment horizontal="center" vertical="top" wrapText="1"/>
    </xf>
    <xf numFmtId="9" fontId="0" fillId="0" borderId="7" xfId="4" applyFont="1" applyBorder="1" applyAlignment="1">
      <alignment vertical="top"/>
    </xf>
    <xf numFmtId="0" fontId="12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horizontal="right" vertical="top"/>
    </xf>
    <xf numFmtId="0" fontId="6" fillId="0" borderId="13" xfId="0" applyFont="1" applyBorder="1" applyAlignment="1">
      <alignment horizontal="right" vertical="top"/>
    </xf>
    <xf numFmtId="0" fontId="6" fillId="0" borderId="14" xfId="0" applyFont="1" applyBorder="1" applyAlignment="1">
      <alignment horizontal="right" vertical="top"/>
    </xf>
    <xf numFmtId="0" fontId="6" fillId="0" borderId="12" xfId="0" applyFont="1" applyBorder="1" applyAlignment="1">
      <alignment horizontal="right" vertical="top"/>
    </xf>
    <xf numFmtId="0" fontId="0" fillId="0" borderId="13" xfId="0" applyFont="1" applyBorder="1" applyAlignment="1">
      <alignment horizontal="right" vertical="top"/>
    </xf>
    <xf numFmtId="3" fontId="0" fillId="0" borderId="13" xfId="0" applyNumberFormat="1" applyFont="1" applyBorder="1" applyAlignment="1">
      <alignment horizontal="right" vertical="top"/>
    </xf>
    <xf numFmtId="0" fontId="0" fillId="0" borderId="13" xfId="0" applyBorder="1"/>
    <xf numFmtId="3" fontId="0" fillId="0" borderId="13" xfId="0" applyNumberFormat="1" applyFont="1" applyBorder="1" applyAlignment="1">
      <alignment horizontal="center" vertical="top"/>
    </xf>
    <xf numFmtId="3" fontId="10" fillId="0" borderId="13" xfId="0" applyNumberFormat="1" applyFont="1" applyBorder="1" applyAlignment="1">
      <alignment horizontal="right" vertical="top"/>
    </xf>
    <xf numFmtId="0" fontId="0" fillId="0" borderId="12" xfId="0" applyFont="1" applyBorder="1" applyAlignment="1">
      <alignment horizontal="right" vertical="top"/>
    </xf>
    <xf numFmtId="9" fontId="11" fillId="0" borderId="13" xfId="2" applyFont="1" applyBorder="1" applyAlignment="1" applyProtection="1">
      <alignment horizontal="right" vertical="top"/>
    </xf>
    <xf numFmtId="166" fontId="0" fillId="0" borderId="13" xfId="4" applyNumberFormat="1" applyFont="1" applyBorder="1" applyAlignment="1">
      <alignment horizontal="center" vertical="top"/>
    </xf>
    <xf numFmtId="166" fontId="0" fillId="0" borderId="15" xfId="4" applyNumberFormat="1" applyFont="1" applyBorder="1" applyAlignment="1">
      <alignment horizontal="center" vertical="top"/>
    </xf>
    <xf numFmtId="3" fontId="0" fillId="0" borderId="15" xfId="0" applyNumberFormat="1" applyFont="1" applyBorder="1" applyAlignment="1">
      <alignment horizontal="center" vertical="top" wrapText="1"/>
    </xf>
    <xf numFmtId="0" fontId="0" fillId="0" borderId="16" xfId="0" applyFont="1" applyBorder="1" applyAlignment="1">
      <alignment horizontal="right" vertical="top"/>
    </xf>
    <xf numFmtId="0" fontId="6" fillId="0" borderId="17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3" fontId="0" fillId="0" borderId="16" xfId="0" applyNumberFormat="1" applyFont="1" applyBorder="1" applyAlignment="1">
      <alignment horizontal="right" vertical="top"/>
    </xf>
    <xf numFmtId="0" fontId="0" fillId="0" borderId="16" xfId="0" applyBorder="1"/>
    <xf numFmtId="3" fontId="0" fillId="0" borderId="16" xfId="0" applyNumberFormat="1" applyFont="1" applyBorder="1" applyAlignment="1">
      <alignment horizontal="center" vertical="top"/>
    </xf>
    <xf numFmtId="3" fontId="10" fillId="0" borderId="16" xfId="0" applyNumberFormat="1" applyFont="1" applyBorder="1" applyAlignment="1">
      <alignment horizontal="right" vertical="top"/>
    </xf>
    <xf numFmtId="0" fontId="0" fillId="0" borderId="18" xfId="0" applyFont="1" applyBorder="1" applyAlignment="1">
      <alignment horizontal="right" vertical="top"/>
    </xf>
    <xf numFmtId="9" fontId="11" fillId="0" borderId="16" xfId="2" applyFont="1" applyBorder="1" applyAlignment="1" applyProtection="1">
      <alignment horizontal="right" vertical="top"/>
    </xf>
    <xf numFmtId="166" fontId="0" fillId="0" borderId="16" xfId="4" applyNumberFormat="1" applyFont="1" applyBorder="1" applyAlignment="1">
      <alignment horizontal="center" vertical="top"/>
    </xf>
    <xf numFmtId="166" fontId="0" fillId="0" borderId="19" xfId="4" applyNumberFormat="1" applyFont="1" applyBorder="1" applyAlignment="1">
      <alignment horizontal="center" vertical="top"/>
    </xf>
    <xf numFmtId="3" fontId="0" fillId="0" borderId="19" xfId="0" applyNumberFormat="1" applyFont="1" applyBorder="1" applyAlignment="1">
      <alignment horizontal="center" vertical="top" wrapText="1"/>
    </xf>
    <xf numFmtId="1" fontId="0" fillId="0" borderId="13" xfId="4" applyNumberFormat="1" applyFont="1" applyBorder="1" applyAlignment="1">
      <alignment vertical="top" wrapText="1"/>
    </xf>
    <xf numFmtId="1" fontId="0" fillId="0" borderId="0" xfId="4" applyNumberFormat="1" applyFont="1" applyBorder="1" applyAlignment="1">
      <alignment vertical="top" wrapText="1"/>
    </xf>
    <xf numFmtId="0" fontId="8" fillId="0" borderId="11" xfId="0" applyFont="1" applyBorder="1" applyAlignment="1">
      <alignment vertical="top"/>
    </xf>
    <xf numFmtId="0" fontId="0" fillId="0" borderId="13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6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1" fontId="0" fillId="0" borderId="9" xfId="4" applyNumberFormat="1" applyFont="1" applyBorder="1" applyAlignment="1">
      <alignment vertical="top"/>
    </xf>
    <xf numFmtId="0" fontId="0" fillId="0" borderId="21" xfId="0" applyBorder="1"/>
    <xf numFmtId="167" fontId="0" fillId="0" borderId="13" xfId="0" applyNumberFormat="1" applyFont="1" applyBorder="1" applyAlignment="1">
      <alignment horizontal="right" vertical="top"/>
    </xf>
    <xf numFmtId="167" fontId="0" fillId="0" borderId="0" xfId="0" applyNumberFormat="1" applyFont="1" applyBorder="1" applyAlignment="1">
      <alignment horizontal="right" vertical="top"/>
    </xf>
    <xf numFmtId="0" fontId="8" fillId="0" borderId="6" xfId="0" applyFont="1" applyFill="1" applyBorder="1" applyAlignment="1">
      <alignment vertical="top"/>
    </xf>
    <xf numFmtId="0" fontId="0" fillId="0" borderId="6" xfId="0" applyBorder="1"/>
    <xf numFmtId="3" fontId="0" fillId="0" borderId="0" xfId="0" applyNumberFormat="1" applyFont="1" applyFill="1" applyBorder="1" applyAlignment="1">
      <alignment horizontal="right" vertical="top"/>
    </xf>
    <xf numFmtId="166" fontId="0" fillId="0" borderId="0" xfId="4" applyNumberFormat="1" applyFont="1" applyBorder="1" applyAlignment="1">
      <alignment horizontal="right" vertical="top"/>
    </xf>
    <xf numFmtId="0" fontId="0" fillId="0" borderId="15" xfId="0" applyBorder="1"/>
    <xf numFmtId="0" fontId="12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0" fillId="0" borderId="8" xfId="0" applyBorder="1"/>
    <xf numFmtId="0" fontId="0" fillId="0" borderId="7" xfId="0" applyBorder="1"/>
    <xf numFmtId="0" fontId="1" fillId="0" borderId="0" xfId="1" applyFont="1"/>
    <xf numFmtId="3" fontId="0" fillId="0" borderId="13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16" xfId="0" applyNumberFormat="1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3" fontId="0" fillId="0" borderId="20" xfId="0" applyNumberFormat="1" applyFont="1" applyBorder="1" applyAlignment="1">
      <alignment horizontal="center" vertical="top"/>
    </xf>
    <xf numFmtId="3" fontId="0" fillId="0" borderId="21" xfId="0" applyNumberFormat="1" applyFont="1" applyBorder="1" applyAlignment="1">
      <alignment horizontal="center" vertical="top"/>
    </xf>
    <xf numFmtId="1" fontId="4" fillId="0" borderId="0" xfId="2" applyNumberFormat="1" applyBorder="1" applyAlignment="1">
      <alignment horizontal="center"/>
    </xf>
    <xf numFmtId="1" fontId="4" fillId="0" borderId="16" xfId="2" applyNumberFormat="1" applyBorder="1" applyAlignment="1">
      <alignment horizontal="center"/>
    </xf>
    <xf numFmtId="3" fontId="0" fillId="0" borderId="13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 wrapText="1"/>
    </xf>
    <xf numFmtId="1" fontId="4" fillId="0" borderId="13" xfId="2" applyNumberFormat="1" applyBorder="1" applyAlignment="1">
      <alignment horizontal="center"/>
    </xf>
    <xf numFmtId="3" fontId="0" fillId="0" borderId="13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16" xfId="0" applyNumberFormat="1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9" fontId="0" fillId="0" borderId="13" xfId="0" applyNumberFormat="1" applyFont="1" applyBorder="1" applyAlignment="1">
      <alignment horizontal="center" vertical="top"/>
    </xf>
    <xf numFmtId="3" fontId="0" fillId="0" borderId="22" xfId="0" applyNumberFormat="1" applyFont="1" applyBorder="1" applyAlignment="1">
      <alignment horizontal="center" vertical="top"/>
    </xf>
    <xf numFmtId="3" fontId="0" fillId="0" borderId="16" xfId="0" applyNumberFormat="1" applyFont="1" applyBorder="1" applyAlignment="1">
      <alignment horizontal="center" vertical="top" wrapText="1"/>
    </xf>
    <xf numFmtId="1" fontId="0" fillId="0" borderId="20" xfId="4" applyNumberFormat="1" applyFont="1" applyBorder="1" applyAlignment="1">
      <alignment horizontal="center" vertical="top" wrapText="1"/>
    </xf>
    <xf numFmtId="1" fontId="0" fillId="0" borderId="21" xfId="4" applyNumberFormat="1" applyFont="1" applyBorder="1" applyAlignment="1">
      <alignment horizontal="center" vertical="top" wrapText="1"/>
    </xf>
    <xf numFmtId="1" fontId="0" fillId="0" borderId="22" xfId="4" applyNumberFormat="1" applyFont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166" fontId="0" fillId="0" borderId="13" xfId="4" applyNumberFormat="1" applyFont="1" applyBorder="1" applyAlignment="1">
      <alignment horizontal="right" vertical="top"/>
    </xf>
    <xf numFmtId="166" fontId="0" fillId="0" borderId="16" xfId="4" applyNumberFormat="1" applyFont="1" applyBorder="1" applyAlignment="1">
      <alignment horizontal="right" vertical="top"/>
    </xf>
    <xf numFmtId="9" fontId="0" fillId="0" borderId="0" xfId="4" applyFont="1" applyBorder="1" applyAlignment="1">
      <alignment horizontal="center" vertical="top" wrapText="1"/>
    </xf>
    <xf numFmtId="165" fontId="13" fillId="0" borderId="9" xfId="3" applyNumberFormat="1" applyFont="1" applyBorder="1"/>
    <xf numFmtId="1" fontId="0" fillId="0" borderId="13" xfId="4" applyNumberFormat="1" applyFont="1" applyBorder="1" applyAlignment="1">
      <alignment horizontal="center" vertical="top" wrapText="1"/>
    </xf>
    <xf numFmtId="1" fontId="0" fillId="0" borderId="0" xfId="4" applyNumberFormat="1" applyFont="1" applyBorder="1" applyAlignment="1">
      <alignment horizontal="center" vertical="top" wrapText="1"/>
    </xf>
    <xf numFmtId="1" fontId="0" fillId="0" borderId="16" xfId="4" applyNumberFormat="1" applyFont="1" applyBorder="1" applyAlignment="1">
      <alignment horizontal="center" vertical="top" wrapText="1"/>
    </xf>
    <xf numFmtId="9" fontId="0" fillId="0" borderId="13" xfId="4" applyFont="1" applyBorder="1" applyAlignment="1">
      <alignment horizontal="center" vertical="top"/>
    </xf>
    <xf numFmtId="9" fontId="0" fillId="0" borderId="0" xfId="4" applyFont="1" applyBorder="1" applyAlignment="1">
      <alignment horizontal="center" vertical="top"/>
    </xf>
    <xf numFmtId="9" fontId="0" fillId="0" borderId="16" xfId="4" applyFont="1" applyBorder="1" applyAlignment="1">
      <alignment horizontal="center" vertical="top"/>
    </xf>
    <xf numFmtId="167" fontId="0" fillId="0" borderId="13" xfId="0" applyNumberFormat="1" applyFont="1" applyBorder="1" applyAlignment="1">
      <alignment horizontal="center" vertical="top"/>
    </xf>
    <xf numFmtId="167" fontId="0" fillId="0" borderId="0" xfId="0" applyNumberFormat="1" applyFont="1" applyBorder="1" applyAlignment="1">
      <alignment horizontal="center" vertical="top"/>
    </xf>
    <xf numFmtId="167" fontId="0" fillId="0" borderId="15" xfId="0" applyNumberFormat="1" applyFont="1" applyBorder="1" applyAlignment="1">
      <alignment horizontal="center" vertical="top"/>
    </xf>
    <xf numFmtId="167" fontId="0" fillId="0" borderId="6" xfId="0" applyNumberFormat="1" applyFont="1" applyBorder="1" applyAlignment="1">
      <alignment horizontal="center" vertical="top"/>
    </xf>
  </cellXfs>
  <cellStyles count="5">
    <cellStyle name="Comma 2" xfId="3" xr:uid="{00000000-0005-0000-0000-000000000000}"/>
    <cellStyle name="Normal" xfId="0" builtinId="0"/>
    <cellStyle name="Normal 2" xfId="1" xr:uid="{00000000-0005-0000-0000-000002000000}"/>
    <cellStyle name="Percent" xfId="4" builtinId="5"/>
    <cellStyle name="Percent 2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1"/>
  <sheetViews>
    <sheetView tabSelected="1" topLeftCell="A19" zoomScale="90" zoomScaleNormal="90" workbookViewId="0">
      <selection activeCell="C57" sqref="C57"/>
    </sheetView>
  </sheetViews>
  <sheetFormatPr defaultRowHeight="14.25" x14ac:dyDescent="0.45"/>
  <cols>
    <col min="1" max="1" width="28.6640625" customWidth="1"/>
    <col min="2" max="2" width="25.53125" customWidth="1"/>
    <col min="3" max="3" width="11.19921875" bestFit="1" customWidth="1"/>
    <col min="4" max="4" width="15.33203125" bestFit="1" customWidth="1"/>
    <col min="5" max="5" width="10.1328125" bestFit="1" customWidth="1"/>
    <col min="6" max="6" width="11.19921875" bestFit="1" customWidth="1"/>
    <col min="7" max="7" width="15.33203125" bestFit="1" customWidth="1"/>
    <col min="8" max="8" width="10.1328125" bestFit="1" customWidth="1"/>
    <col min="9" max="9" width="11.19921875" bestFit="1" customWidth="1"/>
    <col min="10" max="10" width="15.33203125" bestFit="1" customWidth="1"/>
    <col min="11" max="12" width="10.1328125" bestFit="1" customWidth="1"/>
    <col min="13" max="13" width="15.33203125" bestFit="1" customWidth="1"/>
    <col min="14" max="14" width="9" bestFit="1" customWidth="1"/>
    <col min="15" max="15" width="13.33203125" bestFit="1" customWidth="1"/>
    <col min="17" max="17" width="21.46484375" customWidth="1"/>
  </cols>
  <sheetData>
    <row r="1" spans="1:17" x14ac:dyDescent="0.45">
      <c r="A1" s="3" t="s">
        <v>1</v>
      </c>
    </row>
    <row r="2" spans="1:17" x14ac:dyDescent="0.45">
      <c r="A2" t="s">
        <v>26</v>
      </c>
    </row>
    <row r="4" spans="1:17" x14ac:dyDescent="0.45">
      <c r="A4" s="4" t="s">
        <v>2</v>
      </c>
      <c r="B4" s="5"/>
      <c r="C4" s="48" t="s">
        <v>32</v>
      </c>
      <c r="D4" s="6"/>
      <c r="E4" s="6"/>
      <c r="F4" s="6"/>
      <c r="G4" s="6"/>
      <c r="H4" s="62"/>
      <c r="I4" s="48" t="s">
        <v>33</v>
      </c>
      <c r="J4" s="6"/>
      <c r="K4" s="6"/>
      <c r="L4" s="6"/>
      <c r="M4" s="6"/>
      <c r="N4" s="62"/>
      <c r="O4" s="5"/>
    </row>
    <row r="5" spans="1:17" ht="14.65" thickBot="1" x14ac:dyDescent="0.5">
      <c r="A5" s="7"/>
      <c r="B5" s="5"/>
      <c r="C5" s="49" t="s">
        <v>3</v>
      </c>
      <c r="D5" s="6"/>
      <c r="E5" s="6"/>
      <c r="F5" s="8" t="s">
        <v>4</v>
      </c>
      <c r="G5" s="6"/>
      <c r="H5" s="62"/>
      <c r="I5" s="49" t="s">
        <v>23</v>
      </c>
      <c r="J5" s="6"/>
      <c r="K5" s="6"/>
      <c r="L5" s="8" t="s">
        <v>24</v>
      </c>
      <c r="M5" s="6"/>
      <c r="N5" s="62"/>
      <c r="O5" s="5"/>
    </row>
    <row r="6" spans="1:17" x14ac:dyDescent="0.45">
      <c r="A6" s="9"/>
      <c r="B6" s="10"/>
      <c r="C6" s="50" t="s">
        <v>5</v>
      </c>
      <c r="D6" s="11"/>
      <c r="E6" s="11"/>
      <c r="F6" s="11" t="s">
        <v>5</v>
      </c>
      <c r="G6" s="11"/>
      <c r="H6" s="63"/>
      <c r="I6" s="50" t="s">
        <v>5</v>
      </c>
      <c r="J6" s="11"/>
      <c r="K6" s="11"/>
      <c r="L6" s="11"/>
      <c r="M6" s="11"/>
      <c r="N6" s="63"/>
      <c r="O6" s="12"/>
    </row>
    <row r="7" spans="1:17" ht="14.65" thickBot="1" x14ac:dyDescent="0.5">
      <c r="A7" s="13" t="s">
        <v>6</v>
      </c>
      <c r="B7" s="14" t="s">
        <v>7</v>
      </c>
      <c r="C7" s="51" t="s">
        <v>8</v>
      </c>
      <c r="D7" s="15" t="s">
        <v>9</v>
      </c>
      <c r="E7" s="15" t="s">
        <v>10</v>
      </c>
      <c r="F7" s="15" t="s">
        <v>8</v>
      </c>
      <c r="G7" s="15" t="s">
        <v>9</v>
      </c>
      <c r="H7" s="64" t="s">
        <v>10</v>
      </c>
      <c r="I7" s="51" t="s">
        <v>8</v>
      </c>
      <c r="J7" s="15" t="s">
        <v>9</v>
      </c>
      <c r="K7" s="15" t="s">
        <v>10</v>
      </c>
      <c r="L7" s="15" t="s">
        <v>8</v>
      </c>
      <c r="M7" s="15" t="s">
        <v>9</v>
      </c>
      <c r="N7" s="64" t="s">
        <v>10</v>
      </c>
      <c r="O7" s="17"/>
    </row>
    <row r="8" spans="1:17" x14ac:dyDescent="0.45">
      <c r="A8" s="18" t="s">
        <v>11</v>
      </c>
      <c r="B8" s="19"/>
      <c r="C8" s="52"/>
      <c r="D8" s="6"/>
      <c r="E8" s="6"/>
      <c r="F8" s="6"/>
      <c r="G8" s="6"/>
      <c r="H8" s="62"/>
      <c r="I8" s="52"/>
      <c r="J8" s="6"/>
      <c r="K8" s="6"/>
      <c r="L8" s="6"/>
      <c r="M8" s="6"/>
      <c r="N8" s="62"/>
      <c r="O8" s="20"/>
    </row>
    <row r="9" spans="1:17" x14ac:dyDescent="0.45">
      <c r="A9" s="18" t="s">
        <v>12</v>
      </c>
      <c r="B9" s="19" t="s">
        <v>13</v>
      </c>
      <c r="C9" s="53">
        <v>1000</v>
      </c>
      <c r="D9" s="21">
        <v>500</v>
      </c>
      <c r="E9" s="21">
        <v>500</v>
      </c>
      <c r="F9" s="21">
        <v>1000</v>
      </c>
      <c r="G9" s="21">
        <v>500</v>
      </c>
      <c r="H9" s="65">
        <v>500</v>
      </c>
      <c r="I9" s="53">
        <v>1000</v>
      </c>
      <c r="J9" s="21">
        <v>500</v>
      </c>
      <c r="K9" s="21">
        <v>500</v>
      </c>
      <c r="L9" s="21">
        <v>1000</v>
      </c>
      <c r="M9" s="21">
        <v>500</v>
      </c>
      <c r="N9" s="65">
        <v>500</v>
      </c>
      <c r="O9" s="22"/>
    </row>
    <row r="10" spans="1:17" x14ac:dyDescent="0.45">
      <c r="A10" s="18" t="s">
        <v>27</v>
      </c>
      <c r="B10" s="19" t="s">
        <v>28</v>
      </c>
      <c r="C10" s="107">
        <v>100</v>
      </c>
      <c r="D10" s="103"/>
      <c r="E10" s="103"/>
      <c r="F10" s="103">
        <v>100</v>
      </c>
      <c r="G10" s="103"/>
      <c r="H10" s="104"/>
      <c r="I10" s="107">
        <v>100</v>
      </c>
      <c r="J10" s="103"/>
      <c r="K10" s="103"/>
      <c r="L10" s="103">
        <v>100</v>
      </c>
      <c r="M10" s="103"/>
      <c r="N10" s="104"/>
      <c r="O10" s="23"/>
    </row>
    <row r="11" spans="1:17" x14ac:dyDescent="0.45">
      <c r="A11" s="24" t="s">
        <v>29</v>
      </c>
      <c r="B11" s="25" t="s">
        <v>25</v>
      </c>
      <c r="C11" s="54"/>
      <c r="D11" s="16"/>
      <c r="E11" s="16"/>
      <c r="F11" s="16"/>
      <c r="G11" s="16"/>
      <c r="H11" s="66"/>
      <c r="I11" s="54"/>
      <c r="J11" s="16"/>
      <c r="K11" s="16"/>
      <c r="L11" s="16"/>
      <c r="M11" s="16"/>
      <c r="N11" s="66"/>
      <c r="O11" s="26"/>
    </row>
    <row r="12" spans="1:17" x14ac:dyDescent="0.45">
      <c r="A12" s="18" t="s">
        <v>30</v>
      </c>
      <c r="B12" s="19" t="s">
        <v>14</v>
      </c>
      <c r="C12" s="108">
        <v>10000</v>
      </c>
      <c r="D12" s="109"/>
      <c r="E12" s="109"/>
      <c r="F12" s="109"/>
      <c r="G12" s="109"/>
      <c r="H12" s="110"/>
      <c r="I12" s="108">
        <v>10000</v>
      </c>
      <c r="J12" s="109"/>
      <c r="K12" s="109"/>
      <c r="L12" s="109"/>
      <c r="M12" s="109"/>
      <c r="N12" s="110"/>
      <c r="O12" s="27"/>
    </row>
    <row r="13" spans="1:17" x14ac:dyDescent="0.45">
      <c r="A13" s="18" t="s">
        <v>31</v>
      </c>
      <c r="B13" s="19" t="s">
        <v>25</v>
      </c>
      <c r="C13" s="55"/>
      <c r="D13" s="47"/>
      <c r="E13" s="47"/>
      <c r="F13" s="47"/>
      <c r="G13" s="47"/>
      <c r="H13" s="67"/>
      <c r="I13" s="55"/>
      <c r="J13" s="47"/>
      <c r="K13" s="47"/>
      <c r="L13" s="47"/>
      <c r="M13" s="47"/>
      <c r="N13" s="67"/>
      <c r="O13" s="27"/>
    </row>
    <row r="14" spans="1:17" x14ac:dyDescent="0.45">
      <c r="A14" s="18" t="s">
        <v>39</v>
      </c>
      <c r="B14" s="19"/>
      <c r="C14" s="56"/>
      <c r="D14" s="28"/>
      <c r="E14" s="28"/>
      <c r="F14" s="28"/>
      <c r="G14" s="28"/>
      <c r="H14" s="68"/>
      <c r="I14" s="56"/>
      <c r="J14" s="28"/>
      <c r="K14" s="28"/>
      <c r="L14" s="28"/>
      <c r="M14" s="28"/>
      <c r="N14" s="68"/>
      <c r="O14" s="29"/>
      <c r="Q14" s="30"/>
    </row>
    <row r="15" spans="1:17" x14ac:dyDescent="0.45">
      <c r="A15" s="18" t="s">
        <v>40</v>
      </c>
      <c r="B15" s="19"/>
      <c r="C15" s="99">
        <v>10</v>
      </c>
      <c r="D15" s="100"/>
      <c r="E15" s="100"/>
      <c r="F15" s="19"/>
      <c r="G15" s="19"/>
      <c r="H15" s="80"/>
      <c r="I15" s="81"/>
      <c r="J15" s="19"/>
      <c r="K15" s="19"/>
      <c r="L15" s="19"/>
      <c r="M15" s="19"/>
      <c r="N15" s="80"/>
      <c r="O15" s="20"/>
    </row>
    <row r="16" spans="1:17" x14ac:dyDescent="0.45">
      <c r="A16" s="18" t="s">
        <v>41</v>
      </c>
      <c r="B16" s="19"/>
      <c r="C16" s="99">
        <v>100</v>
      </c>
      <c r="D16" s="100"/>
      <c r="E16" s="100"/>
      <c r="F16" s="78"/>
      <c r="G16" s="78"/>
      <c r="H16" s="79"/>
      <c r="I16" s="77"/>
      <c r="J16" s="78"/>
      <c r="K16" s="78"/>
      <c r="L16" s="78"/>
      <c r="M16" s="78"/>
      <c r="N16" s="79"/>
      <c r="O16" s="20"/>
    </row>
    <row r="17" spans="1:15" x14ac:dyDescent="0.45">
      <c r="A17" s="18" t="s">
        <v>42</v>
      </c>
      <c r="B17" s="19"/>
      <c r="C17" s="99">
        <v>0.5</v>
      </c>
      <c r="D17" s="100"/>
      <c r="E17" s="100"/>
      <c r="F17" s="78"/>
      <c r="G17" s="78"/>
      <c r="H17" s="79"/>
      <c r="I17" s="77"/>
      <c r="J17" s="78"/>
      <c r="K17" s="78"/>
      <c r="L17" s="78"/>
      <c r="M17" s="78"/>
      <c r="N17" s="79"/>
      <c r="O17" s="20"/>
    </row>
    <row r="18" spans="1:15" x14ac:dyDescent="0.45">
      <c r="A18" s="18" t="s">
        <v>50</v>
      </c>
      <c r="B18" s="19"/>
      <c r="C18" s="77"/>
      <c r="D18" s="78"/>
      <c r="E18" s="78"/>
      <c r="F18" s="78"/>
      <c r="G18" s="78"/>
      <c r="H18" s="79"/>
      <c r="I18" s="77"/>
      <c r="J18" s="78"/>
      <c r="K18" s="78"/>
      <c r="L18" s="78"/>
      <c r="M18" s="78"/>
      <c r="N18" s="79"/>
      <c r="O18" s="20"/>
    </row>
    <row r="19" spans="1:15" x14ac:dyDescent="0.45">
      <c r="A19" s="18" t="s">
        <v>51</v>
      </c>
      <c r="B19" s="19"/>
      <c r="C19" s="99">
        <v>0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11"/>
      <c r="O19" s="20"/>
    </row>
    <row r="20" spans="1:15" x14ac:dyDescent="0.45">
      <c r="A20" s="18" t="s">
        <v>52</v>
      </c>
      <c r="B20" s="19"/>
      <c r="C20" s="99">
        <v>100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11"/>
      <c r="O20" s="20"/>
    </row>
    <row r="21" spans="1:15" x14ac:dyDescent="0.45">
      <c r="A21" s="18" t="s">
        <v>53</v>
      </c>
      <c r="B21" s="19"/>
      <c r="C21" s="112">
        <v>1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11"/>
      <c r="O21" s="20"/>
    </row>
    <row r="22" spans="1:15" x14ac:dyDescent="0.45">
      <c r="A22" s="18" t="s">
        <v>54</v>
      </c>
      <c r="B22" s="19"/>
      <c r="C22" s="99">
        <v>100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11"/>
      <c r="O22" s="20"/>
    </row>
    <row r="23" spans="1:15" x14ac:dyDescent="0.45">
      <c r="A23" s="18" t="s">
        <v>55</v>
      </c>
      <c r="B23" s="19"/>
      <c r="C23" s="99">
        <v>200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11"/>
      <c r="O23" s="20"/>
    </row>
    <row r="24" spans="1:15" x14ac:dyDescent="0.45">
      <c r="A24" s="18" t="s">
        <v>56</v>
      </c>
      <c r="B24" s="19"/>
      <c r="C24" s="112">
        <v>0.5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11"/>
      <c r="O24" s="20"/>
    </row>
    <row r="25" spans="1:15" ht="14.65" thickBot="1" x14ac:dyDescent="0.5">
      <c r="A25" s="13" t="s">
        <v>15</v>
      </c>
      <c r="B25" s="31"/>
      <c r="C25" s="57"/>
      <c r="D25" s="32"/>
      <c r="E25" s="32"/>
      <c r="F25" s="32"/>
      <c r="G25" s="32"/>
      <c r="H25" s="69"/>
      <c r="I25" s="57"/>
      <c r="J25" s="32"/>
      <c r="K25" s="32"/>
      <c r="L25" s="32"/>
      <c r="M25" s="32"/>
      <c r="N25" s="69"/>
      <c r="O25" s="20"/>
    </row>
    <row r="26" spans="1:15" x14ac:dyDescent="0.45">
      <c r="A26" s="18" t="s">
        <v>16</v>
      </c>
      <c r="B26" s="19" t="s">
        <v>17</v>
      </c>
      <c r="C26" s="58">
        <v>0.1</v>
      </c>
      <c r="D26" s="33">
        <v>0.1</v>
      </c>
      <c r="E26" s="33">
        <v>0.1</v>
      </c>
      <c r="F26" s="33">
        <v>0.1</v>
      </c>
      <c r="G26" s="33">
        <v>0.1</v>
      </c>
      <c r="H26" s="70">
        <v>0.1</v>
      </c>
      <c r="I26" s="58">
        <v>0.1</v>
      </c>
      <c r="J26" s="33">
        <v>0.1</v>
      </c>
      <c r="K26" s="33">
        <v>0.1</v>
      </c>
      <c r="L26" s="33">
        <v>0.1</v>
      </c>
      <c r="M26" s="33">
        <v>0.1</v>
      </c>
      <c r="N26" s="70">
        <v>0.1</v>
      </c>
      <c r="O26" s="20"/>
    </row>
    <row r="27" spans="1:15" x14ac:dyDescent="0.45">
      <c r="A27" s="18"/>
      <c r="B27" s="19"/>
      <c r="C27" s="54"/>
      <c r="D27" s="16"/>
      <c r="E27" s="16"/>
      <c r="F27" s="16"/>
      <c r="G27" s="16"/>
      <c r="H27" s="66"/>
      <c r="I27" s="54"/>
      <c r="J27" s="16"/>
      <c r="K27" s="16"/>
      <c r="L27" s="16"/>
      <c r="M27" s="16"/>
      <c r="N27" s="66"/>
      <c r="O27" s="20"/>
    </row>
    <row r="28" spans="1:15" ht="14.65" thickBot="1" x14ac:dyDescent="0.5">
      <c r="A28" s="13" t="s">
        <v>18</v>
      </c>
      <c r="B28" s="31"/>
      <c r="C28" s="57"/>
      <c r="D28" s="32"/>
      <c r="E28" s="32"/>
      <c r="F28" s="32"/>
      <c r="G28" s="32"/>
      <c r="H28" s="69"/>
      <c r="I28" s="57"/>
      <c r="J28" s="32"/>
      <c r="K28" s="32"/>
      <c r="L28" s="32"/>
      <c r="M28" s="32"/>
      <c r="N28" s="69"/>
      <c r="O28" s="34" t="s">
        <v>34</v>
      </c>
    </row>
    <row r="29" spans="1:15" x14ac:dyDescent="0.45">
      <c r="A29" s="18" t="s">
        <v>19</v>
      </c>
      <c r="B29" s="19" t="s">
        <v>20</v>
      </c>
      <c r="C29" s="53">
        <f t="shared" ref="C29:N29" si="0">C26*C9</f>
        <v>100</v>
      </c>
      <c r="D29" s="21">
        <f t="shared" si="0"/>
        <v>50</v>
      </c>
      <c r="E29" s="21">
        <f t="shared" si="0"/>
        <v>50</v>
      </c>
      <c r="F29" s="21">
        <f t="shared" ref="F29:K29" si="1">F26*F9</f>
        <v>100</v>
      </c>
      <c r="G29" s="21">
        <f t="shared" si="1"/>
        <v>50</v>
      </c>
      <c r="H29" s="65">
        <f t="shared" si="1"/>
        <v>50</v>
      </c>
      <c r="I29" s="53">
        <f t="shared" si="1"/>
        <v>100</v>
      </c>
      <c r="J29" s="21">
        <f t="shared" si="1"/>
        <v>50</v>
      </c>
      <c r="K29" s="21">
        <f t="shared" si="1"/>
        <v>50</v>
      </c>
      <c r="L29" s="21">
        <f t="shared" si="0"/>
        <v>100</v>
      </c>
      <c r="M29" s="21">
        <f t="shared" si="0"/>
        <v>50</v>
      </c>
      <c r="N29" s="65">
        <f t="shared" si="0"/>
        <v>50</v>
      </c>
      <c r="O29" s="22">
        <f>SUM($C$29:$N$29)</f>
        <v>800</v>
      </c>
    </row>
    <row r="30" spans="1:15" x14ac:dyDescent="0.45">
      <c r="A30" s="18" t="s">
        <v>45</v>
      </c>
      <c r="B30" s="19"/>
      <c r="C30" s="120">
        <f>C29/$O$29</f>
        <v>0.125</v>
      </c>
      <c r="D30" s="89">
        <f t="shared" ref="D30:N30" si="2">D29/$O$29</f>
        <v>6.25E-2</v>
      </c>
      <c r="E30" s="89">
        <f t="shared" si="2"/>
        <v>6.25E-2</v>
      </c>
      <c r="F30" s="89">
        <f t="shared" si="2"/>
        <v>0.125</v>
      </c>
      <c r="G30" s="89">
        <f t="shared" si="2"/>
        <v>6.25E-2</v>
      </c>
      <c r="H30" s="121">
        <f t="shared" si="2"/>
        <v>6.25E-2</v>
      </c>
      <c r="I30" s="120">
        <f t="shared" si="2"/>
        <v>0.125</v>
      </c>
      <c r="J30" s="89">
        <f t="shared" si="2"/>
        <v>6.25E-2</v>
      </c>
      <c r="K30" s="89">
        <f t="shared" si="2"/>
        <v>6.25E-2</v>
      </c>
      <c r="L30" s="89">
        <f t="shared" si="2"/>
        <v>0.125</v>
      </c>
      <c r="M30" s="89">
        <f t="shared" si="2"/>
        <v>6.25E-2</v>
      </c>
      <c r="N30" s="121">
        <f t="shared" si="2"/>
        <v>6.25E-2</v>
      </c>
      <c r="O30" s="22"/>
    </row>
    <row r="31" spans="1:15" x14ac:dyDescent="0.45">
      <c r="A31" s="76" t="s">
        <v>61</v>
      </c>
      <c r="B31" s="41"/>
      <c r="C31" s="60"/>
      <c r="D31" s="42"/>
      <c r="E31" s="42"/>
      <c r="F31" s="42"/>
      <c r="G31" s="42"/>
      <c r="H31" s="72"/>
      <c r="I31" s="60"/>
      <c r="J31" s="42"/>
      <c r="K31" s="42"/>
      <c r="L31" s="42"/>
      <c r="M31" s="42"/>
      <c r="N31" s="72"/>
      <c r="O31" s="43"/>
    </row>
    <row r="32" spans="1:15" x14ac:dyDescent="0.45">
      <c r="A32" s="18" t="s">
        <v>35</v>
      </c>
      <c r="B32" s="19"/>
      <c r="C32" s="101">
        <f>SUM(C29:E29)</f>
        <v>200</v>
      </c>
      <c r="D32" s="102"/>
      <c r="E32" s="102"/>
      <c r="F32" s="101">
        <f>SUM(F29:H29)</f>
        <v>200</v>
      </c>
      <c r="G32" s="102"/>
      <c r="H32" s="102"/>
      <c r="I32" s="101">
        <f>SUM(I29:K29)</f>
        <v>200</v>
      </c>
      <c r="J32" s="102"/>
      <c r="K32" s="102"/>
      <c r="L32" s="101">
        <f>SUM(L29:N29)</f>
        <v>200</v>
      </c>
      <c r="M32" s="102"/>
      <c r="N32" s="102"/>
      <c r="O32" s="123">
        <f>SUM(C32:N32)</f>
        <v>800</v>
      </c>
    </row>
    <row r="33" spans="1:16" x14ac:dyDescent="0.45">
      <c r="A33" s="18" t="s">
        <v>36</v>
      </c>
      <c r="B33" s="19"/>
      <c r="C33" s="105">
        <f>MIN(C32,C10)</f>
        <v>100</v>
      </c>
      <c r="D33" s="106"/>
      <c r="E33" s="106"/>
      <c r="F33" s="105">
        <f>MIN(F32,F10)</f>
        <v>100</v>
      </c>
      <c r="G33" s="106"/>
      <c r="H33" s="106"/>
      <c r="I33" s="105">
        <f>MIN(I32,I10)</f>
        <v>100</v>
      </c>
      <c r="J33" s="106"/>
      <c r="K33" s="106"/>
      <c r="L33" s="105">
        <f>MIN(L32,L10)</f>
        <v>100</v>
      </c>
      <c r="M33" s="106"/>
      <c r="N33" s="106"/>
      <c r="O33" s="123">
        <f>SUM(C33:N33)</f>
        <v>400</v>
      </c>
    </row>
    <row r="34" spans="1:16" x14ac:dyDescent="0.45">
      <c r="A34" s="18" t="s">
        <v>57</v>
      </c>
      <c r="B34" s="19"/>
      <c r="C34" s="122">
        <f>$C$33/$O$33*C30/SUM($C$30:$E$30)</f>
        <v>0.125</v>
      </c>
      <c r="D34" s="122">
        <f>$C$33/$O$33*D30/SUM($C$30:$E$30)</f>
        <v>6.25E-2</v>
      </c>
      <c r="E34" s="122">
        <f>$C$33/$O$33*E30/SUM($C$30:$E$30)</f>
        <v>6.25E-2</v>
      </c>
      <c r="F34" s="122">
        <f>$F$33/$O$33*F30/SUM($F$30:$H$30)</f>
        <v>0.125</v>
      </c>
      <c r="G34" s="122">
        <f>$F$33/$O$33*G30/SUM($F$30:$H$30)</f>
        <v>6.25E-2</v>
      </c>
      <c r="H34" s="122">
        <f>$F$33/$O$33*H30/SUM($F$30:$H$30)</f>
        <v>6.25E-2</v>
      </c>
      <c r="I34" s="122">
        <f>$I$33/$O$33*I30/SUM($I$30:$K$30)</f>
        <v>0.125</v>
      </c>
      <c r="J34" s="122">
        <f>$I$33/$O$33*J30/SUM($I$30:$K$30)</f>
        <v>6.25E-2</v>
      </c>
      <c r="K34" s="122">
        <f>$I$33/$O$33*K30/SUM($I$30:$K$30)</f>
        <v>6.25E-2</v>
      </c>
      <c r="L34" s="122">
        <f>$L$33/$O$33*L30/SUM($L$30:$N$30)</f>
        <v>0.125</v>
      </c>
      <c r="M34" s="122">
        <f>$L$33/$O$33*M30/SUM($L$30:$N$30)</f>
        <v>6.25E-2</v>
      </c>
      <c r="N34" s="122">
        <f>$L$33/$O$33*N30/SUM($L$30:$N$30)</f>
        <v>6.25E-2</v>
      </c>
      <c r="O34" s="22"/>
    </row>
    <row r="35" spans="1:16" x14ac:dyDescent="0.45">
      <c r="A35" s="18" t="s">
        <v>37</v>
      </c>
      <c r="B35" s="19"/>
      <c r="C35" s="115">
        <f>SUM(C33:H33)</f>
        <v>200</v>
      </c>
      <c r="D35" s="116"/>
      <c r="E35" s="116"/>
      <c r="F35" s="116"/>
      <c r="G35" s="116"/>
      <c r="H35" s="117"/>
      <c r="I35" s="115">
        <f>SUM(I33:N33)</f>
        <v>200</v>
      </c>
      <c r="J35" s="116"/>
      <c r="K35" s="116"/>
      <c r="L35" s="116"/>
      <c r="M35" s="116"/>
      <c r="N35" s="117"/>
      <c r="O35" s="37"/>
      <c r="P35" s="38"/>
    </row>
    <row r="36" spans="1:16" x14ac:dyDescent="0.45">
      <c r="A36" s="18" t="s">
        <v>38</v>
      </c>
      <c r="B36" s="19"/>
      <c r="C36" s="105">
        <f>MIN(C35,C12)</f>
        <v>200</v>
      </c>
      <c r="D36" s="106"/>
      <c r="E36" s="106"/>
      <c r="F36" s="106"/>
      <c r="G36" s="106"/>
      <c r="H36" s="114"/>
      <c r="I36" s="105">
        <f>MIN(I35,I12)</f>
        <v>200</v>
      </c>
      <c r="J36" s="106"/>
      <c r="K36" s="106"/>
      <c r="L36" s="106"/>
      <c r="M36" s="106"/>
      <c r="N36" s="114"/>
      <c r="O36" s="22"/>
      <c r="P36" s="38"/>
    </row>
    <row r="37" spans="1:16" x14ac:dyDescent="0.45">
      <c r="A37" s="18" t="s">
        <v>22</v>
      </c>
      <c r="B37" s="19"/>
      <c r="C37" s="105">
        <f>C36</f>
        <v>200</v>
      </c>
      <c r="D37" s="106"/>
      <c r="E37" s="106"/>
      <c r="F37" s="106"/>
      <c r="G37" s="106"/>
      <c r="H37" s="114"/>
      <c r="I37" s="105">
        <f>I36</f>
        <v>200</v>
      </c>
      <c r="J37" s="106"/>
      <c r="K37" s="106"/>
      <c r="L37" s="106"/>
      <c r="M37" s="106"/>
      <c r="N37" s="114"/>
      <c r="O37" s="22">
        <f>SUM(C37:N37)</f>
        <v>400</v>
      </c>
      <c r="P37" s="38"/>
    </row>
    <row r="38" spans="1:16" x14ac:dyDescent="0.45">
      <c r="A38" s="18" t="s">
        <v>57</v>
      </c>
      <c r="B38" s="19"/>
      <c r="C38" s="59">
        <f>$C$37/$O$37*C30/SUM($C$30:$H$30)</f>
        <v>0.125</v>
      </c>
      <c r="D38" s="40">
        <f>$C$37/$O$37*D30/SUM($C$30:$H$30)</f>
        <v>6.25E-2</v>
      </c>
      <c r="E38" s="40">
        <f>$C$37/$O$37*E30/SUM($C$30:$H$30)</f>
        <v>6.25E-2</v>
      </c>
      <c r="F38" s="40">
        <f>$C$37/$O$37*F30/SUM($C$30:$H$30)</f>
        <v>0.125</v>
      </c>
      <c r="G38" s="40">
        <f>$C$37/$O$37*G30/SUM($C$30:$H$30)</f>
        <v>6.25E-2</v>
      </c>
      <c r="H38" s="71">
        <f>$C$37/$O$37*H30/SUM($C$30:$H$30)</f>
        <v>6.25E-2</v>
      </c>
      <c r="I38" s="59">
        <f>$I$37/$O$37*I30/SUM($I$30:$N$30)</f>
        <v>0.125</v>
      </c>
      <c r="J38" s="59">
        <f>$I$37/$O$37*J30/SUM($I$30:$N$30)</f>
        <v>6.25E-2</v>
      </c>
      <c r="K38" s="59">
        <f>$I$37/$O$37*K30/SUM($I$30:$N$30)</f>
        <v>6.25E-2</v>
      </c>
      <c r="L38" s="59">
        <f>$I$37/$O$37*L30/SUM($I$30:$N$30)</f>
        <v>0.125</v>
      </c>
      <c r="M38" s="59">
        <f>$I$37/$O$37*M30/SUM($I$30:$N$30)</f>
        <v>6.25E-2</v>
      </c>
      <c r="N38" s="59">
        <f>$I$37/$O$37*N30/SUM($I$30:$N$30)</f>
        <v>6.25E-2</v>
      </c>
      <c r="O38" s="35"/>
    </row>
    <row r="39" spans="1:16" x14ac:dyDescent="0.45">
      <c r="A39" s="18" t="s">
        <v>59</v>
      </c>
      <c r="B39" s="19"/>
      <c r="C39" s="124">
        <f>$O$37*C38</f>
        <v>50</v>
      </c>
      <c r="D39" s="125">
        <f t="shared" ref="D39:N39" si="3">$O$37*D38</f>
        <v>25</v>
      </c>
      <c r="E39" s="125">
        <f t="shared" si="3"/>
        <v>25</v>
      </c>
      <c r="F39" s="125">
        <f t="shared" si="3"/>
        <v>50</v>
      </c>
      <c r="G39" s="125">
        <f t="shared" si="3"/>
        <v>25</v>
      </c>
      <c r="H39" s="126">
        <f t="shared" si="3"/>
        <v>25</v>
      </c>
      <c r="I39" s="124">
        <f t="shared" si="3"/>
        <v>50</v>
      </c>
      <c r="J39" s="125">
        <f t="shared" si="3"/>
        <v>25</v>
      </c>
      <c r="K39" s="125">
        <f t="shared" si="3"/>
        <v>25</v>
      </c>
      <c r="L39" s="125">
        <f t="shared" si="3"/>
        <v>50</v>
      </c>
      <c r="M39" s="125">
        <f t="shared" si="3"/>
        <v>25</v>
      </c>
      <c r="N39" s="126">
        <f t="shared" si="3"/>
        <v>25</v>
      </c>
      <c r="O39" s="82">
        <f>SUM(C39:N39)</f>
        <v>400</v>
      </c>
      <c r="P39" s="38"/>
    </row>
    <row r="40" spans="1:16" x14ac:dyDescent="0.45">
      <c r="A40" s="18" t="s">
        <v>60</v>
      </c>
      <c r="B40" s="19"/>
      <c r="C40" s="124">
        <f>$O$39*C30</f>
        <v>50</v>
      </c>
      <c r="D40" s="124">
        <f t="shared" ref="D40:N40" si="4">$O$39*D30</f>
        <v>25</v>
      </c>
      <c r="E40" s="124">
        <f t="shared" si="4"/>
        <v>25</v>
      </c>
      <c r="F40" s="124">
        <f t="shared" si="4"/>
        <v>50</v>
      </c>
      <c r="G40" s="124">
        <f t="shared" si="4"/>
        <v>25</v>
      </c>
      <c r="H40" s="124">
        <f t="shared" si="4"/>
        <v>25</v>
      </c>
      <c r="I40" s="124">
        <f t="shared" si="4"/>
        <v>50</v>
      </c>
      <c r="J40" s="124">
        <f t="shared" si="4"/>
        <v>25</v>
      </c>
      <c r="K40" s="124">
        <f t="shared" si="4"/>
        <v>25</v>
      </c>
      <c r="L40" s="124">
        <f t="shared" si="4"/>
        <v>50</v>
      </c>
      <c r="M40" s="124">
        <f t="shared" si="4"/>
        <v>25</v>
      </c>
      <c r="N40" s="124">
        <f t="shared" si="4"/>
        <v>25</v>
      </c>
      <c r="O40" s="82"/>
      <c r="P40" s="38"/>
    </row>
    <row r="41" spans="1:16" x14ac:dyDescent="0.45">
      <c r="A41" s="18"/>
      <c r="B41" s="19"/>
      <c r="C41" s="74"/>
      <c r="D41" s="75"/>
      <c r="E41" s="75"/>
      <c r="F41" s="75"/>
      <c r="G41" s="75"/>
      <c r="H41" s="75"/>
      <c r="I41" s="74"/>
      <c r="J41" s="75"/>
      <c r="K41" s="75"/>
      <c r="L41" s="75"/>
      <c r="M41" s="75"/>
      <c r="N41" s="75"/>
      <c r="O41" s="82"/>
      <c r="P41" s="38"/>
    </row>
    <row r="42" spans="1:16" x14ac:dyDescent="0.45">
      <c r="A42" s="76" t="s">
        <v>43</v>
      </c>
      <c r="B42" s="41"/>
      <c r="C42" s="61"/>
      <c r="D42" s="44"/>
      <c r="E42" s="44"/>
      <c r="F42" s="44"/>
      <c r="G42" s="44"/>
      <c r="H42" s="73"/>
      <c r="I42" s="61"/>
      <c r="J42" s="44"/>
      <c r="K42" s="44"/>
      <c r="L42" s="44"/>
      <c r="M42" s="44"/>
      <c r="N42" s="73"/>
      <c r="O42" s="45"/>
      <c r="P42" s="38"/>
    </row>
    <row r="43" spans="1:16" x14ac:dyDescent="0.45">
      <c r="A43" s="18" t="s">
        <v>46</v>
      </c>
      <c r="B43" s="19"/>
      <c r="C43" s="101">
        <f>SUM(C39:E39)</f>
        <v>100</v>
      </c>
      <c r="D43" s="102"/>
      <c r="E43" s="102"/>
      <c r="F43" s="101">
        <f>SUM(F39:N39)</f>
        <v>300</v>
      </c>
      <c r="G43" s="102"/>
      <c r="H43" s="102"/>
      <c r="I43" s="102"/>
      <c r="J43" s="102"/>
      <c r="K43" s="102"/>
      <c r="L43" s="102"/>
      <c r="M43" s="102"/>
      <c r="N43" s="113"/>
      <c r="O43" s="22">
        <f>O37</f>
        <v>400</v>
      </c>
      <c r="P43" s="38"/>
    </row>
    <row r="44" spans="1:16" x14ac:dyDescent="0.45">
      <c r="A44" s="18" t="s">
        <v>44</v>
      </c>
      <c r="B44" s="19"/>
      <c r="C44" s="105">
        <f>C17*MIN(C16,MAX(C43-C15,0))</f>
        <v>45</v>
      </c>
      <c r="D44" s="106"/>
      <c r="E44" s="106"/>
      <c r="F44" s="105">
        <v>0</v>
      </c>
      <c r="G44" s="106"/>
      <c r="H44" s="106"/>
      <c r="I44" s="106"/>
      <c r="J44" s="106"/>
      <c r="K44" s="106"/>
      <c r="L44" s="106"/>
      <c r="M44" s="106"/>
      <c r="N44" s="114"/>
      <c r="O44" s="22">
        <f>MIN(O43,O14)</f>
        <v>400</v>
      </c>
      <c r="P44" s="38"/>
    </row>
    <row r="45" spans="1:16" x14ac:dyDescent="0.45">
      <c r="A45" s="18" t="s">
        <v>49</v>
      </c>
      <c r="B45" s="19"/>
      <c r="C45" s="105">
        <f>C43-C44</f>
        <v>55</v>
      </c>
      <c r="D45" s="106"/>
      <c r="E45" s="114"/>
      <c r="F45" s="105">
        <f>F43-F44</f>
        <v>300</v>
      </c>
      <c r="G45" s="106"/>
      <c r="H45" s="106"/>
      <c r="I45" s="106"/>
      <c r="J45" s="106"/>
      <c r="K45" s="106"/>
      <c r="L45" s="106"/>
      <c r="M45" s="106"/>
      <c r="N45" s="114"/>
      <c r="O45" s="22">
        <f>SUM(C45:N45)</f>
        <v>355</v>
      </c>
      <c r="P45" s="38"/>
    </row>
    <row r="46" spans="1:16" x14ac:dyDescent="0.45">
      <c r="A46" s="18" t="s">
        <v>62</v>
      </c>
      <c r="B46" s="19"/>
      <c r="C46" s="127">
        <f>C40/SUM($C$40:$E$40)*$C$45/$O$45</f>
        <v>7.746478873239436E-2</v>
      </c>
      <c r="D46" s="128">
        <f t="shared" ref="D46:E46" si="5">D40/SUM($C$40:$E$40)*$C$45/$O$45</f>
        <v>3.873239436619718E-2</v>
      </c>
      <c r="E46" s="128">
        <f t="shared" si="5"/>
        <v>3.873239436619718E-2</v>
      </c>
      <c r="F46" s="127">
        <f>F40/SUM($F$40:$N$40)*$F$45/$O$45</f>
        <v>0.14084507042253522</v>
      </c>
      <c r="G46" s="128">
        <f t="shared" ref="G46:N46" si="6">G40/SUM($F$40:$N$40)*$F$45/$O$45</f>
        <v>7.0422535211267609E-2</v>
      </c>
      <c r="H46" s="128">
        <f t="shared" si="6"/>
        <v>7.0422535211267609E-2</v>
      </c>
      <c r="I46" s="128">
        <f t="shared" si="6"/>
        <v>0.14084507042253522</v>
      </c>
      <c r="J46" s="128">
        <f t="shared" si="6"/>
        <v>7.0422535211267609E-2</v>
      </c>
      <c r="K46" s="128">
        <f t="shared" si="6"/>
        <v>7.0422535211267609E-2</v>
      </c>
      <c r="L46" s="128">
        <f t="shared" si="6"/>
        <v>0.14084507042253522</v>
      </c>
      <c r="M46" s="128">
        <f t="shared" si="6"/>
        <v>7.0422535211267609E-2</v>
      </c>
      <c r="N46" s="129">
        <f t="shared" si="6"/>
        <v>7.0422535211267609E-2</v>
      </c>
      <c r="O46" s="22"/>
      <c r="P46" s="38"/>
    </row>
    <row r="47" spans="1:16" x14ac:dyDescent="0.45">
      <c r="A47" s="18" t="s">
        <v>21</v>
      </c>
      <c r="B47" s="19"/>
      <c r="C47" s="130">
        <f>$O$45*C46</f>
        <v>27.499999999999996</v>
      </c>
      <c r="D47" s="131">
        <f t="shared" ref="D47:N47" si="7">$O$45*D46</f>
        <v>13.749999999999998</v>
      </c>
      <c r="E47" s="131">
        <f t="shared" si="7"/>
        <v>13.749999999999998</v>
      </c>
      <c r="F47" s="96">
        <f t="shared" si="7"/>
        <v>50</v>
      </c>
      <c r="G47" s="97">
        <f t="shared" si="7"/>
        <v>25</v>
      </c>
      <c r="H47" s="97">
        <f t="shared" si="7"/>
        <v>25</v>
      </c>
      <c r="I47" s="97">
        <f t="shared" si="7"/>
        <v>50</v>
      </c>
      <c r="J47" s="97">
        <f t="shared" si="7"/>
        <v>25</v>
      </c>
      <c r="K47" s="97">
        <f t="shared" si="7"/>
        <v>25</v>
      </c>
      <c r="L47" s="97">
        <f t="shared" si="7"/>
        <v>50</v>
      </c>
      <c r="M47" s="97">
        <f t="shared" si="7"/>
        <v>25</v>
      </c>
      <c r="N47" s="98">
        <f t="shared" si="7"/>
        <v>25</v>
      </c>
      <c r="O47" s="29">
        <f>SUM(C47:N47)</f>
        <v>355</v>
      </c>
    </row>
    <row r="48" spans="1:16" x14ac:dyDescent="0.45">
      <c r="A48" s="86" t="s">
        <v>47</v>
      </c>
      <c r="B48" s="87"/>
      <c r="C48" s="90"/>
      <c r="D48" s="87"/>
      <c r="E48" s="87"/>
      <c r="F48" s="90"/>
      <c r="G48" s="87"/>
      <c r="H48" s="87"/>
      <c r="I48" s="87"/>
      <c r="J48" s="87"/>
      <c r="K48" s="87"/>
      <c r="L48" s="87"/>
      <c r="M48" s="87"/>
      <c r="N48" s="87"/>
      <c r="O48" s="29"/>
    </row>
    <row r="49" spans="1:16" s="16" customFormat="1" x14ac:dyDescent="0.45">
      <c r="A49" s="46" t="s">
        <v>48</v>
      </c>
      <c r="B49" s="46"/>
      <c r="C49" s="118">
        <f>SUM(C47:N47)</f>
        <v>355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83"/>
      <c r="P49" s="93"/>
    </row>
    <row r="50" spans="1:16" s="16" customFormat="1" x14ac:dyDescent="0.45">
      <c r="A50" s="19" t="s">
        <v>64</v>
      </c>
      <c r="B50" s="19"/>
      <c r="C50" s="99">
        <f>$C$21*MIN(C20,MAX(C49-C19))</f>
        <v>100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P50" s="93"/>
    </row>
    <row r="51" spans="1:16" s="16" customFormat="1" x14ac:dyDescent="0.45">
      <c r="A51" s="19" t="s">
        <v>63</v>
      </c>
      <c r="B51" s="19"/>
      <c r="C51" s="99">
        <f>C49-C50</f>
        <v>255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P51" s="93"/>
    </row>
    <row r="52" spans="1:16" s="16" customFormat="1" x14ac:dyDescent="0.45">
      <c r="A52" s="46"/>
      <c r="B52" s="39"/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36"/>
      <c r="P52" s="93"/>
    </row>
    <row r="53" spans="1:16" s="16" customFormat="1" x14ac:dyDescent="0.45">
      <c r="A53" s="19" t="s">
        <v>65</v>
      </c>
      <c r="B53" s="19"/>
      <c r="C53" s="99">
        <f>$C$24*MIN($C$23,MAX($C$49-$C$22))</f>
        <v>100</v>
      </c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P53" s="93"/>
    </row>
    <row r="54" spans="1:16" s="16" customFormat="1" x14ac:dyDescent="0.45">
      <c r="A54" s="19" t="s">
        <v>66</v>
      </c>
      <c r="B54" s="19"/>
      <c r="C54" s="99">
        <f>C51-C53</f>
        <v>155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P54" s="93"/>
    </row>
    <row r="55" spans="1:16" s="16" customFormat="1" x14ac:dyDescent="0.45">
      <c r="A55" s="18" t="s">
        <v>62</v>
      </c>
      <c r="B55" s="19"/>
      <c r="C55" s="127">
        <f>C46</f>
        <v>7.746478873239436E-2</v>
      </c>
      <c r="D55" s="128">
        <f t="shared" ref="D55:N55" si="8">D46</f>
        <v>3.873239436619718E-2</v>
      </c>
      <c r="E55" s="128">
        <f t="shared" si="8"/>
        <v>3.873239436619718E-2</v>
      </c>
      <c r="F55" s="128">
        <f t="shared" si="8"/>
        <v>0.14084507042253522</v>
      </c>
      <c r="G55" s="128">
        <f t="shared" si="8"/>
        <v>7.0422535211267609E-2</v>
      </c>
      <c r="H55" s="128">
        <f t="shared" si="8"/>
        <v>7.0422535211267609E-2</v>
      </c>
      <c r="I55" s="128">
        <f t="shared" si="8"/>
        <v>0.14084507042253522</v>
      </c>
      <c r="J55" s="128">
        <f t="shared" si="8"/>
        <v>7.0422535211267609E-2</v>
      </c>
      <c r="K55" s="128">
        <f t="shared" si="8"/>
        <v>7.0422535211267609E-2</v>
      </c>
      <c r="L55" s="128">
        <f t="shared" si="8"/>
        <v>0.14084507042253522</v>
      </c>
      <c r="M55" s="128">
        <f t="shared" si="8"/>
        <v>7.0422535211267609E-2</v>
      </c>
      <c r="N55" s="128">
        <f t="shared" si="8"/>
        <v>7.0422535211267609E-2</v>
      </c>
      <c r="O55" s="26"/>
    </row>
    <row r="56" spans="1:16" s="16" customFormat="1" x14ac:dyDescent="0.45">
      <c r="A56" s="91" t="s">
        <v>21</v>
      </c>
      <c r="B56" s="92"/>
      <c r="C56" s="132">
        <f>C55*$C$54</f>
        <v>12.007042253521126</v>
      </c>
      <c r="D56" s="133">
        <f t="shared" ref="D56:N56" si="9">D55*$C$54</f>
        <v>6.003521126760563</v>
      </c>
      <c r="E56" s="133">
        <f t="shared" si="9"/>
        <v>6.003521126760563</v>
      </c>
      <c r="F56" s="133">
        <f t="shared" si="9"/>
        <v>21.83098591549296</v>
      </c>
      <c r="G56" s="133">
        <f t="shared" si="9"/>
        <v>10.91549295774648</v>
      </c>
      <c r="H56" s="133">
        <f t="shared" si="9"/>
        <v>10.91549295774648</v>
      </c>
      <c r="I56" s="133">
        <f t="shared" si="9"/>
        <v>21.83098591549296</v>
      </c>
      <c r="J56" s="133">
        <f t="shared" si="9"/>
        <v>10.91549295774648</v>
      </c>
      <c r="K56" s="133">
        <f t="shared" si="9"/>
        <v>10.91549295774648</v>
      </c>
      <c r="L56" s="133">
        <f t="shared" si="9"/>
        <v>21.83098591549296</v>
      </c>
      <c r="M56" s="133">
        <f t="shared" si="9"/>
        <v>10.91549295774648</v>
      </c>
      <c r="N56" s="133">
        <f t="shared" si="9"/>
        <v>10.91549295774648</v>
      </c>
      <c r="O56" s="94">
        <f>SUM(C56:N56)</f>
        <v>155.00000000000006</v>
      </c>
    </row>
    <row r="57" spans="1:16" s="16" customFormat="1" x14ac:dyDescent="0.45">
      <c r="A57" s="19"/>
      <c r="B57" s="19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6" s="16" customFormat="1" x14ac:dyDescent="0.45">
      <c r="A58" s="19"/>
      <c r="B58" s="1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6" s="16" customFormat="1" x14ac:dyDescent="0.45">
      <c r="A59" s="39"/>
      <c r="B59" s="1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6" s="16" customFormat="1" x14ac:dyDescent="0.45">
      <c r="A60" s="19"/>
      <c r="B60" s="1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</row>
    <row r="61" spans="1:16" s="16" customFormat="1" x14ac:dyDescent="0.45">
      <c r="A61" s="19"/>
      <c r="B61" s="19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spans="1:16" s="16" customFormat="1" x14ac:dyDescent="0.45">
      <c r="A62" s="19"/>
      <c r="B62" s="19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  <row r="63" spans="1:16" s="16" customFormat="1" x14ac:dyDescent="0.45">
      <c r="A63" s="19"/>
      <c r="B63" s="1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6" s="16" customFormat="1" x14ac:dyDescent="0.45">
      <c r="C64" s="88"/>
    </row>
    <row r="65" spans="1:3" x14ac:dyDescent="0.45">
      <c r="A65" s="25"/>
      <c r="C65" s="88"/>
    </row>
    <row r="66" spans="1:3" x14ac:dyDescent="0.45">
      <c r="A66" s="25"/>
      <c r="C66" s="6"/>
    </row>
    <row r="67" spans="1:3" x14ac:dyDescent="0.45">
      <c r="C67" s="88"/>
    </row>
    <row r="68" spans="1:3" x14ac:dyDescent="0.45">
      <c r="C68" s="88"/>
    </row>
    <row r="69" spans="1:3" x14ac:dyDescent="0.45">
      <c r="C69" s="6"/>
    </row>
    <row r="70" spans="1:3" x14ac:dyDescent="0.45">
      <c r="C70" s="88"/>
    </row>
    <row r="71" spans="1:3" x14ac:dyDescent="0.45">
      <c r="C71" s="88"/>
    </row>
  </sheetData>
  <mergeCells count="40">
    <mergeCell ref="C24:N24"/>
    <mergeCell ref="C45:E45"/>
    <mergeCell ref="F45:N45"/>
    <mergeCell ref="C53:N53"/>
    <mergeCell ref="C54:N54"/>
    <mergeCell ref="C49:N49"/>
    <mergeCell ref="C50:N50"/>
    <mergeCell ref="C51:N51"/>
    <mergeCell ref="C19:N19"/>
    <mergeCell ref="C20:N20"/>
    <mergeCell ref="C21:N21"/>
    <mergeCell ref="C44:E44"/>
    <mergeCell ref="F43:N43"/>
    <mergeCell ref="F44:N44"/>
    <mergeCell ref="F33:H33"/>
    <mergeCell ref="I33:K33"/>
    <mergeCell ref="C35:H35"/>
    <mergeCell ref="I35:N35"/>
    <mergeCell ref="C36:H36"/>
    <mergeCell ref="I36:N36"/>
    <mergeCell ref="C37:H37"/>
    <mergeCell ref="I37:N37"/>
    <mergeCell ref="C22:N22"/>
    <mergeCell ref="C23:N23"/>
    <mergeCell ref="C17:E17"/>
    <mergeCell ref="C43:E43"/>
    <mergeCell ref="C15:E15"/>
    <mergeCell ref="C16:E16"/>
    <mergeCell ref="L10:N10"/>
    <mergeCell ref="L32:N32"/>
    <mergeCell ref="L33:N33"/>
    <mergeCell ref="C10:E10"/>
    <mergeCell ref="F10:H10"/>
    <mergeCell ref="I10:K10"/>
    <mergeCell ref="C12:H12"/>
    <mergeCell ref="I12:N12"/>
    <mergeCell ref="C32:E32"/>
    <mergeCell ref="F32:H32"/>
    <mergeCell ref="I32:K32"/>
    <mergeCell ref="C33:E33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3"/>
  <sheetViews>
    <sheetView showGridLines="0" zoomScale="85" zoomScaleNormal="85" workbookViewId="0">
      <selection activeCell="A4" sqref="A4"/>
    </sheetView>
  </sheetViews>
  <sheetFormatPr defaultColWidth="9.1328125" defaultRowHeight="14.25" x14ac:dyDescent="0.45"/>
  <cols>
    <col min="1" max="1" width="63.33203125" style="2" bestFit="1" customWidth="1"/>
    <col min="2" max="2" width="30.53125" style="2" bestFit="1" customWidth="1"/>
    <col min="3" max="3" width="14.86328125" style="2" customWidth="1"/>
    <col min="4" max="4" width="15.53125" style="2" bestFit="1" customWidth="1"/>
    <col min="5" max="5" width="18.1328125" style="2" bestFit="1" customWidth="1"/>
    <col min="6" max="6" width="13.53125" style="2" bestFit="1" customWidth="1"/>
    <col min="7" max="7" width="18" style="2" bestFit="1" customWidth="1"/>
    <col min="8" max="8" width="8.1328125" style="2" bestFit="1" customWidth="1"/>
    <col min="9" max="9" width="20.46484375" style="2" bestFit="1" customWidth="1"/>
    <col min="10" max="10" width="26.6640625" style="2" bestFit="1" customWidth="1"/>
    <col min="11" max="11" width="20.53125" style="2" bestFit="1" customWidth="1"/>
    <col min="12" max="12" width="25.1328125" style="2" bestFit="1" customWidth="1"/>
    <col min="13" max="13" width="19.1328125" style="2" bestFit="1" customWidth="1"/>
    <col min="14" max="14" width="27.46484375" style="2" bestFit="1" customWidth="1"/>
    <col min="15" max="15" width="14.46484375" style="2" customWidth="1"/>
    <col min="16" max="16" width="12.33203125" style="2" customWidth="1"/>
    <col min="17" max="17" width="11" style="2" customWidth="1"/>
    <col min="18" max="16384" width="9.1328125" style="2"/>
  </cols>
  <sheetData>
    <row r="1" spans="1:1" x14ac:dyDescent="0.45">
      <c r="A1" s="1" t="s">
        <v>0</v>
      </c>
    </row>
    <row r="3" spans="1:1" x14ac:dyDescent="0.45">
      <c r="A3" s="95" t="s">
        <v>58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2019-02-13T12:33:04Z</dcterms:modified>
</cp:coreProperties>
</file>