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7\"/>
    </mc:Choice>
  </mc:AlternateContent>
  <xr:revisionPtr revIDLastSave="0" documentId="10_ncr:8100000_{DF8F4CC6-2668-466D-BF51-03653A8FD3EE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D34" i="1" l="1"/>
  <c r="C34" i="1"/>
  <c r="D33" i="1"/>
  <c r="C33" i="1"/>
  <c r="D26" i="1"/>
  <c r="D27" i="1" s="1"/>
  <c r="C26" i="1"/>
  <c r="F26" i="1" s="1"/>
  <c r="D29" i="1" l="1"/>
  <c r="D28" i="1"/>
  <c r="C27" i="1"/>
  <c r="C29" i="1" l="1"/>
  <c r="F36" i="1"/>
  <c r="C28" i="1"/>
  <c r="F27" i="1"/>
  <c r="D30" i="1"/>
  <c r="F28" i="1" l="1"/>
  <c r="C30" i="1"/>
  <c r="F29" i="1"/>
  <c r="F38" i="1" l="1"/>
  <c r="F33" i="1"/>
  <c r="F39" i="1"/>
  <c r="F34" i="1"/>
  <c r="F31" i="1"/>
  <c r="F32" i="1" s="1"/>
  <c r="F37" i="1" s="1"/>
  <c r="F30" i="1"/>
</calcChain>
</file>

<file path=xl/sharedStrings.xml><?xml version="1.0" encoding="utf-8"?>
<sst xmlns="http://schemas.openxmlformats.org/spreadsheetml/2006/main" count="84" uniqueCount="82">
  <si>
    <t>High level description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</si>
  <si>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</si>
  <si>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</si>
  <si>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</si>
  <si>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</si>
  <si>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</si>
  <si>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</si>
  <si>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</si>
  <si>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</si>
  <si>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</si>
  <si>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</si>
  <si>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</si>
  <si>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</si>
  <si>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</si>
  <si>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</si>
  <si>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</si>
  <si>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</si>
  <si>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</si>
  <si>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</si>
  <si>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</si>
  <si>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</si>
  <si>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</si>
  <si>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</si>
  <si>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</si>
  <si>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</si>
  <si>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</si>
  <si>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</si>
  <si>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</si>
  <si>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</si>
  <si>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</si>
  <si>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</si>
  <si>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</si>
  <si>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</si>
  <si>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XI. Quota Share treaty</t>
  </si>
  <si>
    <t>Commercial single risks (1 policy)</t>
  </si>
  <si>
    <t xml:space="preserve"> Location 1</t>
  </si>
  <si>
    <t>Location 2</t>
  </si>
  <si>
    <t>Treaty</t>
  </si>
  <si>
    <t>Deductible</t>
  </si>
  <si>
    <t>D</t>
  </si>
  <si>
    <t>Deductible type</t>
  </si>
  <si>
    <t>Location. % of TIV</t>
  </si>
  <si>
    <t>QS Limit</t>
  </si>
  <si>
    <t>L</t>
  </si>
  <si>
    <t>Limit type</t>
  </si>
  <si>
    <t>QS per event limit</t>
  </si>
  <si>
    <t>Cover %</t>
  </si>
  <si>
    <t>C</t>
  </si>
  <si>
    <t>Placed %</t>
  </si>
  <si>
    <t>P</t>
  </si>
  <si>
    <t>Reinsurer 1 Share %</t>
  </si>
  <si>
    <t>Sh1</t>
  </si>
  <si>
    <t>Reinsurer 2 Share %</t>
  </si>
  <si>
    <t>Sh2</t>
  </si>
  <si>
    <t>Step 1: Net of Ded</t>
  </si>
  <si>
    <t>S1 = Max(GU-(D*V),0)</t>
  </si>
  <si>
    <t>Step2-1: Reinsurer1 share</t>
  </si>
  <si>
    <t>S2_1=C*P*S1*Sh1</t>
  </si>
  <si>
    <t>Step2-2: Reinsurer2 share</t>
  </si>
  <si>
    <t>S2_2=C*P*S1*Sh2</t>
  </si>
  <si>
    <t>Step3: Ceded Loss</t>
  </si>
  <si>
    <t>S3=S2_1+S2_2</t>
  </si>
  <si>
    <t>Step4: Total Ceded Loss</t>
  </si>
  <si>
    <t>S4= Min(L,Sum(S3))</t>
  </si>
  <si>
    <t>Step5: Total Net of Recoveries</t>
  </si>
  <si>
    <t>S5=Sum(S1)-S4</t>
  </si>
  <si>
    <t>Step6_1: Back allocation R1</t>
  </si>
  <si>
    <t>S6_1=S2_1*Sh1*S4/Sum(S2_1)</t>
  </si>
  <si>
    <t>Step6_2: Back allocation R2</t>
  </si>
  <si>
    <t>S6_2=S2_2*Sh2*S4/Sum(S2_2)</t>
  </si>
  <si>
    <t>Perspective Results</t>
  </si>
  <si>
    <t>Results</t>
  </si>
  <si>
    <t>Gross</t>
  </si>
  <si>
    <t>Sum(S1)</t>
  </si>
  <si>
    <t>Total Net Loss Pre-Cat</t>
  </si>
  <si>
    <t>S5</t>
  </si>
  <si>
    <t>Total Reinsurer 1</t>
  </si>
  <si>
    <t>Sum(S6_1)</t>
  </si>
  <si>
    <t>Total Reinsurer 2</t>
  </si>
  <si>
    <t>Sum(S6_2)</t>
  </si>
  <si>
    <t>Provided by Oasis Financial Module worked examples group 2013</t>
  </si>
  <si>
    <t>Commerical policy with 2 locations. Quota share treaty with event limit placed with 2 reinsurers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</si>
</sst>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6" formatCode="_(* #,##0_);_(* \(#,##0\);_(* &quot;-&quot;??_);_(@_)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6" fillId="0" borderId="0"/>
    <xf numFmtId="0" fontId="2" fillId="0" borderId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7" fillId="0" borderId="0" xfId="2" applyFont="1"/>
    <xf numFmtId="0" fontId="2" fillId="0" borderId="0" xfId="2"/>
    <xf numFmtId="0" fontId="9" fillId="0" borderId="0" xfId="2" applyFont="1"/>
    <xf numFmtId="0" fontId="10" fillId="0" borderId="0" xfId="3"/>
    <xf numFmtId="0" fontId="2" fillId="0" borderId="0" xfId="2" applyAlignment="1">
      <alignment horizontal="left" indent="1"/>
    </xf>
    <xf numFmtId="3" fontId="11" fillId="0" borderId="0" xfId="2" applyNumberFormat="1" applyFont="1"/>
    <xf numFmtId="0" fontId="2" fillId="0" borderId="0" xfId="2" applyAlignment="1">
      <alignment horizontal="left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0" fillId="0" borderId="7" xfId="0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164" fontId="0" fillId="0" borderId="2" xfId="0" applyNumberFormat="1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6" fontId="0" fillId="0" borderId="0" xfId="4" applyNumberFormat="1" applyFont="1" applyBorder="1" applyAlignment="1">
      <alignment horizontal="right" vertical="top"/>
    </xf>
    <xf numFmtId="0" fontId="0" fillId="0" borderId="5" xfId="0" applyBorder="1" applyAlignment="1">
      <alignment vertical="top"/>
    </xf>
    <xf numFmtId="3" fontId="0" fillId="0" borderId="7" xfId="0" applyNumberFormat="1" applyFont="1" applyBorder="1" applyAlignment="1">
      <alignment horizontal="right" vertical="top"/>
    </xf>
    <xf numFmtId="9" fontId="0" fillId="0" borderId="0" xfId="0" applyNumberFormat="1" applyBorder="1" applyAlignment="1">
      <alignment vertical="top"/>
    </xf>
    <xf numFmtId="0" fontId="0" fillId="0" borderId="7" xfId="0" applyBorder="1" applyAlignment="1">
      <alignment vertical="top"/>
    </xf>
    <xf numFmtId="9" fontId="13" fillId="0" borderId="0" xfId="1" applyFont="1" applyBorder="1" applyAlignment="1" applyProtection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9" fontId="5" fillId="0" borderId="2" xfId="1" applyFont="1" applyBorder="1" applyAlignment="1" applyProtection="1">
      <alignment horizontal="right" vertical="top"/>
    </xf>
    <xf numFmtId="3" fontId="0" fillId="0" borderId="7" xfId="0" applyNumberFormat="1" applyBorder="1" applyAlignment="1">
      <alignment horizontal="right" vertical="top"/>
    </xf>
    <xf numFmtId="166" fontId="0" fillId="0" borderId="0" xfId="4" applyNumberFormat="1" applyFont="1" applyBorder="1" applyAlignment="1">
      <alignment vertical="top"/>
    </xf>
    <xf numFmtId="166" fontId="0" fillId="0" borderId="0" xfId="0" applyNumberForma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vertical="top"/>
    </xf>
    <xf numFmtId="3" fontId="1" fillId="0" borderId="7" xfId="0" applyNumberFormat="1" applyFont="1" applyBorder="1" applyAlignment="1">
      <alignment vertical="top"/>
    </xf>
    <xf numFmtId="166" fontId="0" fillId="0" borderId="7" xfId="0" applyNumberFormat="1" applyBorder="1" applyAlignment="1">
      <alignment horizontal="right" vertical="top"/>
    </xf>
    <xf numFmtId="0" fontId="15" fillId="0" borderId="5" xfId="0" applyFont="1" applyBorder="1" applyAlignment="1">
      <alignment vertical="top"/>
    </xf>
    <xf numFmtId="0" fontId="12" fillId="0" borderId="8" xfId="0" applyFont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4" xfId="0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0" fontId="1" fillId="0" borderId="0" xfId="2" applyFont="1" applyAlignment="1">
      <alignment vertical="top"/>
    </xf>
    <xf numFmtId="43" fontId="0" fillId="0" borderId="0" xfId="4" applyNumberFormat="1" applyFont="1" applyBorder="1" applyAlignment="1">
      <alignment vertical="top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H24" sqref="H24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14</v>
      </c>
    </row>
    <row r="3" spans="1:2" x14ac:dyDescent="0.3">
      <c r="A3" s="19" t="s">
        <v>32</v>
      </c>
    </row>
    <row r="4" spans="1:2" x14ac:dyDescent="0.3">
      <c r="A4" s="19" t="s">
        <v>15</v>
      </c>
    </row>
    <row r="6" spans="1:2" x14ac:dyDescent="0.3">
      <c r="A6" s="18" t="s">
        <v>16</v>
      </c>
    </row>
    <row r="7" spans="1:2" x14ac:dyDescent="0.3">
      <c r="A7" s="18"/>
    </row>
    <row r="8" spans="1:2" x14ac:dyDescent="0.3">
      <c r="A8" s="4" t="s">
        <v>81</v>
      </c>
    </row>
    <row r="9" spans="1:2" x14ac:dyDescent="0.3">
      <c r="A9" s="62" t="s">
        <v>80</v>
      </c>
    </row>
    <row r="11" spans="1:2" x14ac:dyDescent="0.3">
      <c r="A11" s="18" t="s">
        <v>17</v>
      </c>
    </row>
    <row r="12" spans="1:2" x14ac:dyDescent="0.3">
      <c r="A12" s="20"/>
    </row>
    <row r="13" spans="1:2" x14ac:dyDescent="0.3">
      <c r="A13" s="21" t="s">
        <v>18</v>
      </c>
      <c r="B13" s="19" t="s">
        <v>19</v>
      </c>
    </row>
    <row r="14" spans="1:2" x14ac:dyDescent="0.3">
      <c r="A14" s="20"/>
    </row>
    <row r="15" spans="1:2" x14ac:dyDescent="0.3">
      <c r="A15" s="21" t="s">
        <v>20</v>
      </c>
      <c r="B15" s="19" t="s">
        <v>21</v>
      </c>
    </row>
    <row r="16" spans="1:2" x14ac:dyDescent="0.3">
      <c r="B16" s="19" t="s">
        <v>22</v>
      </c>
    </row>
    <row r="17" spans="2:17" x14ac:dyDescent="0.3">
      <c r="B17" s="22" t="s">
        <v>23</v>
      </c>
    </row>
    <row r="18" spans="2:17" x14ac:dyDescent="0.3">
      <c r="B18" s="22" t="s">
        <v>24</v>
      </c>
    </row>
    <row r="19" spans="2:17" x14ac:dyDescent="0.3">
      <c r="B19" s="19" t="s">
        <v>25</v>
      </c>
    </row>
    <row r="20" spans="2:17" x14ac:dyDescent="0.3">
      <c r="B20" s="19" t="s">
        <v>26</v>
      </c>
    </row>
    <row r="21" spans="2:17" ht="15.6" x14ac:dyDescent="0.3">
      <c r="B21" s="22" t="s">
        <v>27</v>
      </c>
      <c r="Q21" s="23"/>
    </row>
    <row r="22" spans="2:17" x14ac:dyDescent="0.3">
      <c r="B22" s="22" t="s">
        <v>28</v>
      </c>
    </row>
    <row r="23" spans="2:17" x14ac:dyDescent="0.3">
      <c r="B23" s="22" t="s">
        <v>29</v>
      </c>
    </row>
    <row r="24" spans="2:17" x14ac:dyDescent="0.3">
      <c r="B24" s="22" t="s">
        <v>30</v>
      </c>
    </row>
    <row r="25" spans="2:17" x14ac:dyDescent="0.3">
      <c r="B25" s="24" t="s">
        <v>31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55"/>
  <sheetViews>
    <sheetView showGridLines="0" tabSelected="1" topLeftCell="A12" zoomScale="84" zoomScaleNormal="84" workbookViewId="0">
      <selection activeCell="E36" sqref="E36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</row>
    <row r="2" spans="1:16" ht="15" customHeight="1" x14ac:dyDescent="0.3">
      <c r="A2" s="3"/>
    </row>
    <row r="3" spans="1:16" ht="15" customHeight="1" x14ac:dyDescent="0.3">
      <c r="A3" s="4" t="s">
        <v>81</v>
      </c>
    </row>
    <row r="4" spans="1:16" ht="15" customHeight="1" x14ac:dyDescent="0.3">
      <c r="A4" s="4"/>
    </row>
    <row r="5" spans="1:16" ht="15" customHeight="1" x14ac:dyDescent="0.3">
      <c r="A5" s="4"/>
    </row>
    <row r="6" spans="1:16" ht="15" customHeight="1" x14ac:dyDescent="0.3">
      <c r="A6" s="4"/>
      <c r="K6" s="5"/>
      <c r="L6" s="5"/>
      <c r="M6" s="5"/>
      <c r="N6" s="5"/>
      <c r="O6" s="5"/>
      <c r="P6" s="5"/>
    </row>
    <row r="7" spans="1:16" ht="15" customHeight="1" x14ac:dyDescent="0.3">
      <c r="A7" s="3" t="s">
        <v>1</v>
      </c>
      <c r="B7" s="4"/>
      <c r="C7" s="6"/>
      <c r="D7" s="6"/>
      <c r="E7" s="6"/>
      <c r="F7" s="6"/>
      <c r="G7" s="4"/>
      <c r="H7" s="4"/>
      <c r="K7" s="5"/>
      <c r="L7" s="5"/>
      <c r="M7" s="5"/>
      <c r="N7" s="5"/>
      <c r="O7" s="5"/>
      <c r="P7" s="5"/>
    </row>
    <row r="8" spans="1:16" ht="15" customHeight="1" x14ac:dyDescent="0.3"/>
    <row r="9" spans="1:16" ht="15" customHeight="1" thickBot="1" x14ac:dyDescent="0.35">
      <c r="A9" s="25" t="s">
        <v>33</v>
      </c>
      <c r="C9" s="26" t="s">
        <v>34</v>
      </c>
    </row>
    <row r="10" spans="1:16" ht="15" customHeight="1" x14ac:dyDescent="0.3">
      <c r="A10" s="15"/>
      <c r="B10" s="16"/>
      <c r="C10" s="27" t="s">
        <v>35</v>
      </c>
      <c r="D10" s="27" t="s">
        <v>36</v>
      </c>
      <c r="E10" s="27"/>
      <c r="F10" s="28" t="s">
        <v>37</v>
      </c>
    </row>
    <row r="11" spans="1:16" ht="15" customHeight="1" thickBot="1" x14ac:dyDescent="0.35">
      <c r="A11" s="29" t="s">
        <v>2</v>
      </c>
      <c r="B11" s="30" t="s">
        <v>3</v>
      </c>
      <c r="C11" s="31" t="s">
        <v>4</v>
      </c>
      <c r="D11" s="31" t="s">
        <v>4</v>
      </c>
      <c r="E11" s="31"/>
      <c r="F11" s="32"/>
    </row>
    <row r="12" spans="1:16" ht="15" customHeight="1" x14ac:dyDescent="0.3">
      <c r="A12" s="33" t="s">
        <v>5</v>
      </c>
      <c r="B12" s="34"/>
      <c r="C12" s="35"/>
      <c r="D12" s="36"/>
      <c r="E12" s="36"/>
      <c r="F12" s="37"/>
    </row>
    <row r="13" spans="1:16" ht="15" customHeight="1" x14ac:dyDescent="0.3">
      <c r="A13" s="9" t="s">
        <v>6</v>
      </c>
      <c r="B13" s="7" t="s">
        <v>7</v>
      </c>
      <c r="C13" s="11">
        <v>150000000</v>
      </c>
      <c r="D13" s="38">
        <v>50000000</v>
      </c>
      <c r="E13" s="38"/>
      <c r="F13" s="32"/>
    </row>
    <row r="14" spans="1:16" ht="15" customHeight="1" x14ac:dyDescent="0.3">
      <c r="A14" s="9" t="s">
        <v>38</v>
      </c>
      <c r="B14" s="7" t="s">
        <v>39</v>
      </c>
      <c r="C14" s="11"/>
      <c r="D14" s="38"/>
      <c r="E14" s="38"/>
      <c r="F14" s="32"/>
    </row>
    <row r="15" spans="1:16" ht="15" customHeight="1" x14ac:dyDescent="0.3">
      <c r="A15" s="9" t="s">
        <v>40</v>
      </c>
      <c r="B15" s="7" t="s">
        <v>41</v>
      </c>
      <c r="C15" s="14">
        <v>0.05</v>
      </c>
      <c r="D15" s="14">
        <v>0.05</v>
      </c>
      <c r="E15" s="14"/>
      <c r="F15" s="32"/>
    </row>
    <row r="16" spans="1:16" ht="15" customHeight="1" x14ac:dyDescent="0.3">
      <c r="A16" s="39" t="s">
        <v>42</v>
      </c>
      <c r="B16" s="7" t="s">
        <v>43</v>
      </c>
      <c r="C16" s="14"/>
      <c r="D16" s="14"/>
      <c r="E16" s="14"/>
      <c r="F16" s="40">
        <v>50000000</v>
      </c>
    </row>
    <row r="17" spans="1:6" ht="15" customHeight="1" x14ac:dyDescent="0.3">
      <c r="A17" s="9" t="s">
        <v>44</v>
      </c>
      <c r="B17" s="7" t="s">
        <v>45</v>
      </c>
      <c r="C17" s="14"/>
      <c r="D17" s="14"/>
      <c r="E17" s="14"/>
      <c r="F17" s="32"/>
    </row>
    <row r="18" spans="1:6" ht="15" customHeight="1" x14ac:dyDescent="0.3">
      <c r="A18" s="39" t="s">
        <v>46</v>
      </c>
      <c r="B18" s="5" t="s">
        <v>47</v>
      </c>
      <c r="C18" s="41">
        <v>0.6</v>
      </c>
      <c r="D18" s="41">
        <v>0.6</v>
      </c>
      <c r="E18" s="41"/>
      <c r="F18" s="32"/>
    </row>
    <row r="19" spans="1:6" ht="15" customHeight="1" x14ac:dyDescent="0.3">
      <c r="A19" s="39" t="s">
        <v>48</v>
      </c>
      <c r="B19" s="5" t="s">
        <v>49</v>
      </c>
      <c r="C19" s="41">
        <v>0.9</v>
      </c>
      <c r="D19" s="41">
        <v>0.9</v>
      </c>
      <c r="E19" s="41"/>
      <c r="F19" s="42"/>
    </row>
    <row r="20" spans="1:6" ht="15" customHeight="1" x14ac:dyDescent="0.3">
      <c r="A20" s="39" t="s">
        <v>50</v>
      </c>
      <c r="B20" s="5" t="s">
        <v>51</v>
      </c>
      <c r="C20" s="43">
        <v>0.25</v>
      </c>
      <c r="D20" s="43">
        <v>0.25</v>
      </c>
      <c r="E20" s="43"/>
      <c r="F20" s="32"/>
    </row>
    <row r="21" spans="1:6" ht="15" customHeight="1" x14ac:dyDescent="0.3">
      <c r="A21" s="39" t="s">
        <v>52</v>
      </c>
      <c r="B21" s="5" t="s">
        <v>53</v>
      </c>
      <c r="C21" s="43">
        <v>0.75</v>
      </c>
      <c r="D21" s="43">
        <v>0.75</v>
      </c>
      <c r="E21" s="43"/>
      <c r="F21" s="32"/>
    </row>
    <row r="22" spans="1:6" ht="15" customHeight="1" thickBot="1" x14ac:dyDescent="0.35">
      <c r="A22" s="8" t="s">
        <v>8</v>
      </c>
      <c r="B22" s="12"/>
      <c r="C22" s="13"/>
      <c r="D22" s="44"/>
      <c r="E22" s="44"/>
      <c r="F22" s="45"/>
    </row>
    <row r="23" spans="1:6" ht="15" customHeight="1" x14ac:dyDescent="0.3">
      <c r="A23" s="33" t="s">
        <v>9</v>
      </c>
      <c r="B23" s="34" t="s">
        <v>10</v>
      </c>
      <c r="C23" s="46">
        <v>0.1</v>
      </c>
      <c r="D23" s="46">
        <v>0.1</v>
      </c>
      <c r="E23" s="46"/>
      <c r="F23" s="37"/>
    </row>
    <row r="24" spans="1:6" ht="15" customHeight="1" x14ac:dyDescent="0.3">
      <c r="A24" s="39"/>
      <c r="B24" s="7"/>
      <c r="C24" s="10"/>
      <c r="D24" s="17"/>
      <c r="E24" s="17"/>
      <c r="F24" s="32"/>
    </row>
    <row r="25" spans="1:6" ht="15" customHeight="1" thickBot="1" x14ac:dyDescent="0.35">
      <c r="A25" s="8" t="s">
        <v>11</v>
      </c>
      <c r="B25" s="12"/>
      <c r="C25" s="13"/>
      <c r="D25" s="44"/>
      <c r="E25" s="44"/>
      <c r="F25" s="45"/>
    </row>
    <row r="26" spans="1:6" ht="15" customHeight="1" x14ac:dyDescent="0.3">
      <c r="A26" s="39" t="s">
        <v>12</v>
      </c>
      <c r="B26" s="5" t="s">
        <v>13</v>
      </c>
      <c r="C26" s="11">
        <f>C13*C23</f>
        <v>15000000</v>
      </c>
      <c r="D26" s="11">
        <f>D13*D23</f>
        <v>5000000</v>
      </c>
      <c r="E26" s="11"/>
      <c r="F26" s="47">
        <f>SUM(C26:D26)</f>
        <v>20000000</v>
      </c>
    </row>
    <row r="27" spans="1:6" ht="15" customHeight="1" x14ac:dyDescent="0.3">
      <c r="A27" s="39" t="s">
        <v>54</v>
      </c>
      <c r="B27" s="7" t="s">
        <v>55</v>
      </c>
      <c r="C27" s="11">
        <f>MAX(C26-(C15*C13),0)</f>
        <v>7500000</v>
      </c>
      <c r="D27" s="11">
        <f>MAX(D26-(D15*D13),0)</f>
        <v>2500000</v>
      </c>
      <c r="E27" s="11"/>
      <c r="F27" s="47">
        <f>SUM(C27:D27)</f>
        <v>10000000</v>
      </c>
    </row>
    <row r="28" spans="1:6" ht="15" customHeight="1" x14ac:dyDescent="0.3">
      <c r="A28" s="39" t="s">
        <v>56</v>
      </c>
      <c r="B28" s="5" t="s">
        <v>57</v>
      </c>
      <c r="C28" s="48">
        <f>C19*C18*C27*C20</f>
        <v>1012500.0000000001</v>
      </c>
      <c r="D28" s="48">
        <f>D19*D18*D27*D20</f>
        <v>337500</v>
      </c>
      <c r="E28" s="48"/>
      <c r="F28" s="47">
        <f>SUM(C28:D28)</f>
        <v>1350000</v>
      </c>
    </row>
    <row r="29" spans="1:6" ht="15" customHeight="1" x14ac:dyDescent="0.3">
      <c r="A29" s="39" t="s">
        <v>58</v>
      </c>
      <c r="B29" s="5" t="s">
        <v>59</v>
      </c>
      <c r="C29" s="48">
        <f>C19*C18*C27*C21</f>
        <v>3037500.0000000005</v>
      </c>
      <c r="D29" s="48">
        <f>D19*D18*D27*D21</f>
        <v>1012500</v>
      </c>
      <c r="E29" s="48"/>
      <c r="F29" s="47">
        <f>SUM(C29:D29)</f>
        <v>4050000.0000000005</v>
      </c>
    </row>
    <row r="30" spans="1:6" ht="15" customHeight="1" x14ac:dyDescent="0.3">
      <c r="A30" s="39" t="s">
        <v>60</v>
      </c>
      <c r="B30" s="5" t="s">
        <v>61</v>
      </c>
      <c r="C30" s="48">
        <f>C28+C29</f>
        <v>4050000.0000000005</v>
      </c>
      <c r="D30" s="48">
        <f>D28+D29</f>
        <v>1350000</v>
      </c>
      <c r="E30" s="48"/>
      <c r="F30" s="47">
        <f>SUM(C30:D30)</f>
        <v>5400000</v>
      </c>
    </row>
    <row r="31" spans="1:6" ht="15" customHeight="1" x14ac:dyDescent="0.3">
      <c r="A31" s="39" t="s">
        <v>62</v>
      </c>
      <c r="B31" s="5" t="s">
        <v>63</v>
      </c>
      <c r="C31" s="49"/>
      <c r="D31" s="49"/>
      <c r="E31" s="49"/>
      <c r="F31" s="47">
        <f>MIN(F16,C30+D30)</f>
        <v>5400000</v>
      </c>
    </row>
    <row r="32" spans="1:6" ht="15" customHeight="1" x14ac:dyDescent="0.3">
      <c r="A32" s="50" t="s">
        <v>64</v>
      </c>
      <c r="B32" s="51" t="s">
        <v>65</v>
      </c>
      <c r="C32" s="52"/>
      <c r="D32" s="53"/>
      <c r="E32" s="53"/>
      <c r="F32" s="54">
        <f>F27-F31</f>
        <v>4600000</v>
      </c>
    </row>
    <row r="33" spans="1:6" ht="15" customHeight="1" x14ac:dyDescent="0.3">
      <c r="A33" s="39" t="s">
        <v>66</v>
      </c>
      <c r="B33" s="5" t="s">
        <v>67</v>
      </c>
      <c r="C33" s="63">
        <f>C28*C20*F31/$F28</f>
        <v>1012500.0000000002</v>
      </c>
      <c r="D33" s="63">
        <f>D28*D20*F31/$F28</f>
        <v>337500</v>
      </c>
      <c r="E33" s="48"/>
      <c r="F33" s="55">
        <f>SUM(C33:D33)</f>
        <v>1350000.0000000002</v>
      </c>
    </row>
    <row r="34" spans="1:6" ht="15" customHeight="1" x14ac:dyDescent="0.3">
      <c r="A34" s="39" t="s">
        <v>68</v>
      </c>
      <c r="B34" s="5" t="s">
        <v>69</v>
      </c>
      <c r="C34" s="63">
        <f>C29*C21*F31/$F29</f>
        <v>3037500</v>
      </c>
      <c r="D34" s="63">
        <f>D29*D21*F31/$F29</f>
        <v>1012499.9999999999</v>
      </c>
      <c r="E34" s="48"/>
      <c r="F34" s="55">
        <f>SUM(C34:D34)</f>
        <v>4050000</v>
      </c>
    </row>
    <row r="35" spans="1:6" ht="15" customHeight="1" thickBot="1" x14ac:dyDescent="0.35">
      <c r="A35" s="56" t="s">
        <v>70</v>
      </c>
      <c r="B35" s="5"/>
      <c r="C35" s="17"/>
      <c r="D35" s="17"/>
      <c r="E35" s="17"/>
      <c r="F35" s="57" t="s">
        <v>71</v>
      </c>
    </row>
    <row r="36" spans="1:6" ht="15" customHeight="1" x14ac:dyDescent="0.3">
      <c r="A36" s="39" t="s">
        <v>72</v>
      </c>
      <c r="B36" s="5" t="s">
        <v>73</v>
      </c>
      <c r="C36" s="17"/>
      <c r="D36" s="17"/>
      <c r="E36" s="17"/>
      <c r="F36" s="47">
        <f>SUM(C27:D27)</f>
        <v>10000000</v>
      </c>
    </row>
    <row r="37" spans="1:6" ht="15" customHeight="1" x14ac:dyDescent="0.3">
      <c r="A37" s="39" t="s">
        <v>74</v>
      </c>
      <c r="B37" s="5" t="s">
        <v>75</v>
      </c>
      <c r="C37" s="17"/>
      <c r="D37" s="17"/>
      <c r="E37" s="17"/>
      <c r="F37" s="47">
        <f>F32</f>
        <v>4600000</v>
      </c>
    </row>
    <row r="38" spans="1:6" ht="15" customHeight="1" x14ac:dyDescent="0.3">
      <c r="A38" s="39" t="s">
        <v>76</v>
      </c>
      <c r="B38" s="5" t="s">
        <v>77</v>
      </c>
      <c r="C38" s="17"/>
      <c r="D38" s="17"/>
      <c r="E38" s="17"/>
      <c r="F38" s="47">
        <f>SUM(C33:D33)</f>
        <v>1350000.0000000002</v>
      </c>
    </row>
    <row r="39" spans="1:6" ht="15" customHeight="1" thickBot="1" x14ac:dyDescent="0.35">
      <c r="A39" s="58" t="s">
        <v>78</v>
      </c>
      <c r="B39" s="59" t="s">
        <v>79</v>
      </c>
      <c r="C39" s="60"/>
      <c r="D39" s="60"/>
      <c r="E39" s="60"/>
      <c r="F39" s="61">
        <f>SUM(C34:D34)</f>
        <v>4050000</v>
      </c>
    </row>
    <row r="40" spans="1:6" ht="15" customHeight="1" x14ac:dyDescent="0.3"/>
    <row r="41" spans="1:6" ht="15" customHeight="1" x14ac:dyDescent="0.3"/>
    <row r="42" spans="1:6" ht="15" customHeight="1" x14ac:dyDescent="0.3"/>
    <row r="43" spans="1:6" ht="15" customHeight="1" x14ac:dyDescent="0.3"/>
    <row r="44" spans="1:6" ht="15" customHeight="1" x14ac:dyDescent="0.3"/>
    <row r="45" spans="1:6" ht="15" customHeight="1" x14ac:dyDescent="0.3"/>
    <row r="46" spans="1:6" ht="15" customHeight="1" x14ac:dyDescent="0.3"/>
    <row r="47" spans="1:6" ht="15" customHeight="1" x14ac:dyDescent="0.3"/>
    <row r="48" spans="1:6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  <row r="65333" ht="15" customHeight="1" x14ac:dyDescent="0.3"/>
    <row r="65334" ht="15" customHeight="1" x14ac:dyDescent="0.3"/>
    <row r="65335" ht="15" customHeight="1" x14ac:dyDescent="0.3"/>
    <row r="65336" ht="15" customHeight="1" x14ac:dyDescent="0.3"/>
    <row r="65337" ht="15" customHeight="1" x14ac:dyDescent="0.3"/>
    <row r="65338" ht="15" customHeight="1" x14ac:dyDescent="0.3"/>
    <row r="65339" ht="15" customHeight="1" x14ac:dyDescent="0.3"/>
    <row r="65340" ht="15" customHeight="1" x14ac:dyDescent="0.3"/>
    <row r="65341" ht="15" customHeight="1" x14ac:dyDescent="0.3"/>
    <row r="65342" ht="15" customHeight="1" x14ac:dyDescent="0.3"/>
    <row r="65343" ht="15" customHeight="1" x14ac:dyDescent="0.3"/>
    <row r="65344" ht="15" customHeight="1" x14ac:dyDescent="0.3"/>
    <row r="65345" ht="15" customHeight="1" x14ac:dyDescent="0.3"/>
    <row r="65346" ht="15" customHeight="1" x14ac:dyDescent="0.3"/>
    <row r="65347" ht="15" customHeight="1" x14ac:dyDescent="0.3"/>
    <row r="65348" ht="15" customHeight="1" x14ac:dyDescent="0.3"/>
    <row r="65349" ht="15" customHeight="1" x14ac:dyDescent="0.3"/>
    <row r="65350" ht="15" customHeight="1" x14ac:dyDescent="0.3"/>
    <row r="65351" ht="15" customHeight="1" x14ac:dyDescent="0.3"/>
    <row r="65352" ht="15" customHeight="1" x14ac:dyDescent="0.3"/>
    <row r="65353" ht="15" customHeight="1" x14ac:dyDescent="0.3"/>
    <row r="65354" ht="15" customHeight="1" x14ac:dyDescent="0.3"/>
    <row r="65355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2018-07-24T09:47:13Z</dcterms:modified>
</cp:coreProperties>
</file>