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24226"/>
  <mc:AlternateContent xmlns:mc="http://schemas.openxmlformats.org/markup-compatibility/2006">
    <mc:Choice Requires="x15">
      <x15ac:absPath xmlns:x15ac="http://schemas.microsoft.com/office/spreadsheetml/2010/11/ac" url="C:\cygwin64\home\Joh\git\ktest\ftest\data\fm12\"/>
    </mc:Choice>
  </mc:AlternateContent>
  <xr:revisionPtr revIDLastSave="0" documentId="8_{6D7D522C-33E4-41E1-9D88-D804F95EEF36}" xr6:coauthVersionLast="34" xr6:coauthVersionMax="34" xr10:uidLastSave="{00000000-0000-0000-0000-000000000000}"/>
  <bookViews>
    <workbookView xWindow="0" yWindow="0" windowWidth="28800" windowHeight="12432" xr2:uid="{00000000-000D-0000-FFFF-FFFF00000000}"/>
  </bookViews>
  <sheets>
    <sheet name="Examples" sheetId="11" r:id="rId1"/>
    <sheet name="Glossary" sheetId="9" r:id="rId2"/>
    <sheet name="Oasis Implementation" sheetId="12" r:id="rId3"/>
  </sheets>
  <definedNames>
    <definedName name="_xlnm._FilterDatabase" localSheetId="2" hidden="1">'Oasis Implementation'!$B$3:$L$57</definedName>
    <definedName name="_xlnm.Print_Titles" localSheetId="1">Glossary!$1:$1</definedName>
  </definedNames>
  <calcPr calcId="162913"/>
</workbook>
</file>

<file path=xl/calcChain.xml><?xml version="1.0" encoding="utf-8"?>
<calcChain xmlns="http://schemas.openxmlformats.org/spreadsheetml/2006/main">
  <c r="A91" i="11" l="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P52" i="11"/>
  <c r="AY52" i="11"/>
  <c r="AJ52" i="11"/>
  <c r="BB51" i="11"/>
  <c r="C51" i="11"/>
  <c r="F51" i="11"/>
  <c r="I51" i="11"/>
  <c r="L51" i="11"/>
  <c r="O51" i="11"/>
  <c r="R51" i="11"/>
  <c r="U51" i="11"/>
  <c r="X51" i="11"/>
  <c r="AG51" i="11"/>
  <c r="AV51" i="11"/>
  <c r="AS51" i="11"/>
  <c r="AM51" i="11"/>
  <c r="AA51" i="11"/>
  <c r="AK54" i="11" l="1"/>
  <c r="AJ54" i="11"/>
  <c r="AL54" i="11"/>
  <c r="BA54" i="11"/>
  <c r="AZ54" i="11"/>
  <c r="AY54" i="11"/>
  <c r="AP53" i="11"/>
  <c r="AQ55" i="11" s="1"/>
  <c r="AR54" i="11"/>
  <c r="AQ54" i="11"/>
  <c r="AP54" i="11"/>
  <c r="AD53" i="11"/>
  <c r="AD55" i="11" s="1"/>
  <c r="AF54" i="11"/>
  <c r="AE54" i="11"/>
  <c r="AD54" i="11"/>
  <c r="AF55" i="11"/>
  <c r="AE55" i="11"/>
  <c r="AS52" i="11"/>
  <c r="U52" i="11"/>
  <c r="I52" i="11"/>
  <c r="AM52" i="11"/>
  <c r="AV52" i="11"/>
  <c r="R52" i="11"/>
  <c r="R53" i="11" s="1"/>
  <c r="F52" i="11"/>
  <c r="AJ53" i="11"/>
  <c r="AA52" i="11"/>
  <c r="AG52" i="11"/>
  <c r="O52" i="11"/>
  <c r="BE51" i="11"/>
  <c r="C52" i="11"/>
  <c r="X52" i="11"/>
  <c r="L52" i="11"/>
  <c r="BB52" i="11"/>
  <c r="AY53" i="11"/>
  <c r="AR55" i="11" l="1"/>
  <c r="AV53" i="11"/>
  <c r="AX54" i="11"/>
  <c r="AV54" i="11"/>
  <c r="AW54" i="11"/>
  <c r="AP55" i="11"/>
  <c r="O53" i="11"/>
  <c r="Q55" i="11" s="1"/>
  <c r="Q54" i="11"/>
  <c r="P54" i="11"/>
  <c r="O54" i="11"/>
  <c r="AN54" i="11"/>
  <c r="AO54" i="11"/>
  <c r="AM54" i="11"/>
  <c r="AG53" i="11"/>
  <c r="AI55" i="11" s="1"/>
  <c r="AI54" i="11"/>
  <c r="AH54" i="11"/>
  <c r="AG54" i="11"/>
  <c r="AA53" i="11"/>
  <c r="AC54" i="11"/>
  <c r="AA54" i="11"/>
  <c r="AB54" i="11"/>
  <c r="I53" i="11"/>
  <c r="I55" i="11" s="1"/>
  <c r="K54" i="11"/>
  <c r="J54" i="11"/>
  <c r="I54" i="11"/>
  <c r="U53" i="11"/>
  <c r="U54" i="11"/>
  <c r="W54" i="11"/>
  <c r="V54" i="11"/>
  <c r="BB53" i="11"/>
  <c r="BD55" i="11" s="1"/>
  <c r="BD54" i="11"/>
  <c r="BC54" i="11"/>
  <c r="BB54" i="11"/>
  <c r="AS53" i="11"/>
  <c r="AS54" i="11"/>
  <c r="AU54" i="11"/>
  <c r="AT54" i="11"/>
  <c r="M54" i="11"/>
  <c r="N54" i="11"/>
  <c r="L54" i="11"/>
  <c r="F53" i="11"/>
  <c r="H55" i="11" s="1"/>
  <c r="H54" i="11"/>
  <c r="G54" i="11"/>
  <c r="F54" i="11"/>
  <c r="BF52" i="11"/>
  <c r="Y54" i="11"/>
  <c r="Z54" i="11"/>
  <c r="X54" i="11"/>
  <c r="C53" i="11"/>
  <c r="C55" i="11" s="1"/>
  <c r="E54" i="11"/>
  <c r="D54" i="11"/>
  <c r="C54" i="11"/>
  <c r="T54" i="11"/>
  <c r="S54" i="11"/>
  <c r="R54" i="11"/>
  <c r="U55" i="11"/>
  <c r="V55" i="11"/>
  <c r="W55" i="11"/>
  <c r="AC55" i="11"/>
  <c r="AB55" i="11"/>
  <c r="AA55" i="11"/>
  <c r="AS55" i="11"/>
  <c r="AU55" i="11"/>
  <c r="AT55" i="11"/>
  <c r="X58" i="11"/>
  <c r="T55" i="11"/>
  <c r="R55" i="11"/>
  <c r="S55" i="11"/>
  <c r="BB58" i="11"/>
  <c r="X53" i="11"/>
  <c r="C58" i="11"/>
  <c r="BE52" i="11"/>
  <c r="AK55" i="11"/>
  <c r="AJ55" i="11"/>
  <c r="AL55" i="11"/>
  <c r="AM53" i="11"/>
  <c r="AW55" i="11"/>
  <c r="AV55" i="11"/>
  <c r="AX55" i="11"/>
  <c r="BA55" i="11"/>
  <c r="AZ55" i="11"/>
  <c r="AY55" i="11"/>
  <c r="L53" i="11"/>
  <c r="AG55" i="11" l="1"/>
  <c r="BB55" i="11"/>
  <c r="BC55" i="11"/>
  <c r="K55" i="11"/>
  <c r="D55" i="11"/>
  <c r="J55" i="11"/>
  <c r="O55" i="11"/>
  <c r="P55" i="11"/>
  <c r="G55" i="11"/>
  <c r="BB59" i="11"/>
  <c r="BB60" i="11" s="1"/>
  <c r="BC64" i="11" s="1"/>
  <c r="F55" i="11"/>
  <c r="C59" i="11"/>
  <c r="C60" i="11" s="1"/>
  <c r="C61" i="11" s="1"/>
  <c r="C62" i="11" s="1"/>
  <c r="E55" i="11"/>
  <c r="AH55" i="11"/>
  <c r="BE54" i="11"/>
  <c r="AO55" i="11"/>
  <c r="AN55" i="11"/>
  <c r="AM55" i="11"/>
  <c r="Y55" i="11"/>
  <c r="X55" i="11"/>
  <c r="X59" i="11"/>
  <c r="Z55" i="11"/>
  <c r="M55" i="11"/>
  <c r="L55" i="11"/>
  <c r="N55" i="11"/>
  <c r="BE53" i="11"/>
  <c r="BE58" i="11"/>
  <c r="BE55" i="11" l="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C63" i="11" l="1"/>
  <c r="BB63" i="11"/>
  <c r="BD63" i="11"/>
  <c r="C76" i="11"/>
  <c r="D63" i="11"/>
  <c r="T63" i="11"/>
  <c r="M63" i="11"/>
  <c r="O63" i="11"/>
  <c r="H63" i="11"/>
  <c r="J63" i="11"/>
  <c r="E63" i="11"/>
  <c r="R63" i="11"/>
  <c r="F63" i="11"/>
  <c r="K63" i="11"/>
  <c r="U63" i="11"/>
  <c r="N63" i="11"/>
  <c r="C63" i="11"/>
  <c r="I63" i="11"/>
  <c r="W63" i="11"/>
  <c r="P63" i="11"/>
  <c r="V63" i="11"/>
  <c r="G63" i="11"/>
  <c r="S63" i="11"/>
  <c r="Q63" i="11"/>
  <c r="L63" i="11"/>
  <c r="BE60" i="11"/>
  <c r="AK64" i="11"/>
  <c r="Y64" i="11"/>
  <c r="AG64" i="11"/>
  <c r="AB64"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E64" i="11" l="1"/>
  <c r="X62" i="11"/>
  <c r="BE61" i="11"/>
  <c r="AU63" i="11" l="1"/>
  <c r="AM63" i="11"/>
  <c r="AE63" i="11"/>
  <c r="AT63" i="11"/>
  <c r="AL63" i="11"/>
  <c r="AD63" i="11"/>
  <c r="BA63" i="11"/>
  <c r="AS63" i="11"/>
  <c r="AK63" i="11"/>
  <c r="AC63" i="11"/>
  <c r="AZ63" i="11"/>
  <c r="AR63" i="11"/>
  <c r="AJ63" i="11"/>
  <c r="AB63" i="11"/>
  <c r="AY63" i="11"/>
  <c r="AQ63" i="11"/>
  <c r="AI63" i="11"/>
  <c r="AA63" i="11"/>
  <c r="AX63" i="11"/>
  <c r="AP63" i="11"/>
  <c r="Z63" i="11"/>
  <c r="AO63" i="11"/>
  <c r="AG63" i="11"/>
  <c r="Y63" i="11"/>
  <c r="AN63" i="11"/>
  <c r="X63" i="11"/>
  <c r="AH63" i="11"/>
  <c r="AW63" i="11"/>
  <c r="AV63" i="11"/>
  <c r="AF63" i="11"/>
  <c r="G75" i="11"/>
  <c r="E75" i="11"/>
  <c r="C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C79" i="11" s="1"/>
  <c r="BE63" i="11"/>
  <c r="BA94" i="11" l="1"/>
  <c r="AS94" i="11"/>
  <c r="AK94" i="11"/>
  <c r="AC94" i="11"/>
  <c r="U94" i="11"/>
  <c r="M94" i="11"/>
  <c r="E94" i="11"/>
  <c r="C94" i="11"/>
  <c r="AZ94" i="11"/>
  <c r="AR94" i="11"/>
  <c r="AJ94" i="11"/>
  <c r="AB94" i="11"/>
  <c r="T94" i="11"/>
  <c r="L94" i="11"/>
  <c r="D94" i="11"/>
  <c r="AY94" i="11"/>
  <c r="AQ94" i="11"/>
  <c r="AI94" i="11"/>
  <c r="AA94" i="11"/>
  <c r="S94" i="11"/>
  <c r="K94" i="11"/>
  <c r="AX94" i="11"/>
  <c r="AP94" i="11"/>
  <c r="AH94" i="11"/>
  <c r="Z94" i="11"/>
  <c r="R94" i="11"/>
  <c r="J94" i="11"/>
  <c r="AW94" i="11"/>
  <c r="AO94" i="11"/>
  <c r="AG94" i="11"/>
  <c r="Y94" i="11"/>
  <c r="Q94" i="11"/>
  <c r="I94" i="11"/>
  <c r="BD94" i="11"/>
  <c r="AV94" i="11"/>
  <c r="AN94" i="11"/>
  <c r="AF94" i="11"/>
  <c r="X94" i="11"/>
  <c r="P94" i="11"/>
  <c r="H94" i="11"/>
  <c r="BB94" i="11"/>
  <c r="AT94" i="11"/>
  <c r="AL94" i="11"/>
  <c r="AD94" i="11"/>
  <c r="V94" i="11"/>
  <c r="N94" i="11"/>
  <c r="F94" i="11"/>
  <c r="BC94" i="11"/>
  <c r="AU94" i="11"/>
  <c r="AM94" i="11"/>
  <c r="AE94" i="11"/>
  <c r="W94" i="11"/>
  <c r="BC83" i="11"/>
  <c r="AU83" i="11"/>
  <c r="AM83" i="11"/>
  <c r="AE83" i="11"/>
  <c r="W83" i="11"/>
  <c r="O83" i="11"/>
  <c r="G83" i="11"/>
  <c r="AT83" i="11"/>
  <c r="AD83" i="11"/>
  <c r="N83" i="11"/>
  <c r="F83" i="11"/>
  <c r="O94" i="11"/>
  <c r="BB83" i="11"/>
  <c r="AL83" i="11"/>
  <c r="V83" i="11"/>
  <c r="AZ83" i="11"/>
  <c r="AR83" i="11"/>
  <c r="AJ83" i="11"/>
  <c r="AB83" i="11"/>
  <c r="T83" i="11"/>
  <c r="L83" i="11"/>
  <c r="D83" i="11"/>
  <c r="G94" i="11"/>
  <c r="AI83" i="11"/>
  <c r="J83" i="11"/>
  <c r="AY83" i="11"/>
  <c r="AV83" i="11"/>
  <c r="AH83" i="11"/>
  <c r="U83" i="11"/>
  <c r="I83" i="11"/>
  <c r="AS83" i="11"/>
  <c r="H83" i="11"/>
  <c r="AC83" i="11"/>
  <c r="C83" i="11"/>
  <c r="Z83" i="11"/>
  <c r="AG83" i="11"/>
  <c r="S83" i="11"/>
  <c r="AQ83" i="11"/>
  <c r="AF83" i="11"/>
  <c r="R83" i="11"/>
  <c r="E83" i="11"/>
  <c r="BD83" i="11"/>
  <c r="Q83" i="11"/>
  <c r="AP83" i="11"/>
  <c r="BA83" i="11"/>
  <c r="AO83" i="11"/>
  <c r="AA83" i="11"/>
  <c r="P83" i="11"/>
  <c r="M83" i="11"/>
  <c r="AX83" i="11"/>
  <c r="AK83" i="11"/>
  <c r="Y83" i="11"/>
  <c r="K83" i="11"/>
  <c r="AW83" i="11"/>
  <c r="X83" i="11"/>
  <c r="AN83" i="11"/>
  <c r="AW98" i="11"/>
  <c r="AO98" i="11"/>
  <c r="AG98" i="11"/>
  <c r="Y98" i="11"/>
  <c r="Q98" i="11"/>
  <c r="I98" i="11"/>
  <c r="BD98" i="11"/>
  <c r="AV98" i="11"/>
  <c r="AN98" i="11"/>
  <c r="AF98" i="11"/>
  <c r="X98" i="11"/>
  <c r="P98" i="11"/>
  <c r="H98" i="11"/>
  <c r="BC98" i="11"/>
  <c r="AU98" i="11"/>
  <c r="AM98" i="11"/>
  <c r="AE98" i="11"/>
  <c r="W98" i="11"/>
  <c r="O98" i="11"/>
  <c r="G98" i="11"/>
  <c r="BB98" i="11"/>
  <c r="AT98" i="11"/>
  <c r="AL98" i="11"/>
  <c r="AD98" i="11"/>
  <c r="V98" i="11"/>
  <c r="N98" i="11"/>
  <c r="F98" i="11"/>
  <c r="BA98" i="11"/>
  <c r="AS98" i="11"/>
  <c r="AK98" i="11"/>
  <c r="AC98" i="11"/>
  <c r="U98" i="11"/>
  <c r="M98" i="11"/>
  <c r="E98" i="11"/>
  <c r="C98" i="11"/>
  <c r="AZ98" i="11"/>
  <c r="AR98" i="11"/>
  <c r="AJ98" i="11"/>
  <c r="AB98" i="11"/>
  <c r="T98" i="11"/>
  <c r="L98" i="11"/>
  <c r="D98" i="11"/>
  <c r="AX98" i="11"/>
  <c r="AP98" i="11"/>
  <c r="AH98" i="11"/>
  <c r="Z98" i="11"/>
  <c r="R98" i="11"/>
  <c r="J98" i="11"/>
  <c r="AI98" i="11"/>
  <c r="AQ87" i="11"/>
  <c r="AA87" i="11"/>
  <c r="K87" i="11"/>
  <c r="AA98" i="11"/>
  <c r="S98" i="11"/>
  <c r="AW87" i="11"/>
  <c r="AO87" i="11"/>
  <c r="AG87" i="11"/>
  <c r="Y87" i="11"/>
  <c r="Q87" i="11"/>
  <c r="I87" i="11"/>
  <c r="K98" i="11"/>
  <c r="BC87" i="11"/>
  <c r="AU87" i="11"/>
  <c r="AM87" i="11"/>
  <c r="AE87" i="11"/>
  <c r="W87" i="11"/>
  <c r="O87" i="11"/>
  <c r="G87" i="11"/>
  <c r="F87" i="11"/>
  <c r="BB87" i="11"/>
  <c r="AT87" i="11"/>
  <c r="AL87" i="11"/>
  <c r="AD87" i="11"/>
  <c r="V87" i="11"/>
  <c r="N87" i="11"/>
  <c r="AQ98" i="11"/>
  <c r="AZ87" i="11"/>
  <c r="AR87" i="11"/>
  <c r="AJ87" i="11"/>
  <c r="AB87" i="11"/>
  <c r="T87" i="11"/>
  <c r="L87" i="11"/>
  <c r="D87" i="11"/>
  <c r="AY87" i="11"/>
  <c r="AI87" i="11"/>
  <c r="S87" i="11"/>
  <c r="C87" i="11"/>
  <c r="X87" i="11"/>
  <c r="AP87" i="11"/>
  <c r="U87" i="11"/>
  <c r="AN87" i="11"/>
  <c r="BD87" i="11"/>
  <c r="R87" i="11"/>
  <c r="AC87" i="11"/>
  <c r="AK87" i="11"/>
  <c r="P87" i="11"/>
  <c r="M87" i="11"/>
  <c r="H87" i="11"/>
  <c r="AY98" i="11"/>
  <c r="AH87" i="11"/>
  <c r="BA87" i="11"/>
  <c r="AF87" i="11"/>
  <c r="J87" i="11"/>
  <c r="AX87" i="11"/>
  <c r="AV87" i="11"/>
  <c r="Z87" i="11"/>
  <c r="E87" i="11"/>
  <c r="AS87" i="11"/>
  <c r="BD95" i="11"/>
  <c r="AV95" i="11"/>
  <c r="AN95" i="11"/>
  <c r="AF95" i="11"/>
  <c r="X95" i="11"/>
  <c r="P95" i="11"/>
  <c r="H95" i="11"/>
  <c r="BC95" i="11"/>
  <c r="AU95" i="11"/>
  <c r="AM95" i="11"/>
  <c r="AE95" i="11"/>
  <c r="W95" i="11"/>
  <c r="O95" i="11"/>
  <c r="G95" i="11"/>
  <c r="BB95" i="11"/>
  <c r="AT95" i="11"/>
  <c r="AL95" i="11"/>
  <c r="AD95" i="11"/>
  <c r="V95" i="11"/>
  <c r="N95" i="11"/>
  <c r="F95" i="11"/>
  <c r="BA95" i="11"/>
  <c r="AS95" i="11"/>
  <c r="AK95" i="11"/>
  <c r="AC95" i="11"/>
  <c r="U95" i="11"/>
  <c r="M95" i="11"/>
  <c r="E95" i="11"/>
  <c r="AZ95" i="11"/>
  <c r="AR95" i="11"/>
  <c r="AJ95" i="11"/>
  <c r="AB95" i="11"/>
  <c r="T95" i="11"/>
  <c r="L95" i="11"/>
  <c r="D95" i="11"/>
  <c r="AY95" i="11"/>
  <c r="AQ95" i="11"/>
  <c r="AI95" i="11"/>
  <c r="AA95" i="11"/>
  <c r="S95" i="11"/>
  <c r="K95" i="11"/>
  <c r="AW95" i="11"/>
  <c r="AO95" i="11"/>
  <c r="AG95" i="11"/>
  <c r="Y95" i="11"/>
  <c r="Q95" i="11"/>
  <c r="I95" i="11"/>
  <c r="C95" i="11"/>
  <c r="AX95" i="11"/>
  <c r="AP95" i="11"/>
  <c r="AH95" i="11"/>
  <c r="AW84" i="11"/>
  <c r="AO84" i="11"/>
  <c r="AG84" i="11"/>
  <c r="Y84" i="11"/>
  <c r="Q84" i="11"/>
  <c r="I84" i="11"/>
  <c r="BD84" i="11"/>
  <c r="AN84" i="11"/>
  <c r="X84" i="11"/>
  <c r="H84" i="11"/>
  <c r="Z95" i="11"/>
  <c r="AV84" i="11"/>
  <c r="AF84" i="11"/>
  <c r="P84" i="11"/>
  <c r="J95" i="11"/>
  <c r="BB84" i="11"/>
  <c r="AT84" i="11"/>
  <c r="AL84" i="11"/>
  <c r="AD84" i="11"/>
  <c r="V84" i="11"/>
  <c r="N84" i="11"/>
  <c r="F84" i="11"/>
  <c r="AH84" i="11"/>
  <c r="G84" i="11"/>
  <c r="AR84" i="11"/>
  <c r="AE84" i="11"/>
  <c r="S84" i="11"/>
  <c r="E84" i="11"/>
  <c r="AC84" i="11"/>
  <c r="AM84" i="11"/>
  <c r="M84" i="11"/>
  <c r="K84" i="11"/>
  <c r="BC84" i="11"/>
  <c r="AQ84" i="11"/>
  <c r="R84" i="11"/>
  <c r="D84" i="11"/>
  <c r="AA84" i="11"/>
  <c r="BA84" i="11"/>
  <c r="AP84" i="11"/>
  <c r="AB84" i="11"/>
  <c r="O84" i="11"/>
  <c r="C84" i="11"/>
  <c r="AZ84" i="11"/>
  <c r="AJ84" i="11"/>
  <c r="AY84" i="11"/>
  <c r="AK84" i="11"/>
  <c r="Z84" i="11"/>
  <c r="L84" i="11"/>
  <c r="W84" i="11"/>
  <c r="R95" i="11"/>
  <c r="AU84" i="11"/>
  <c r="AI84" i="11"/>
  <c r="U84" i="11"/>
  <c r="J84" i="11"/>
  <c r="AS84" i="11"/>
  <c r="T84" i="11"/>
  <c r="AX84" i="11"/>
  <c r="AZ99" i="11"/>
  <c r="AR99" i="11"/>
  <c r="AJ99" i="11"/>
  <c r="AB99" i="11"/>
  <c r="T99" i="11"/>
  <c r="L99" i="11"/>
  <c r="D99" i="11"/>
  <c r="AY99" i="11"/>
  <c r="AQ99" i="11"/>
  <c r="AI99" i="11"/>
  <c r="AA99" i="11"/>
  <c r="S99" i="11"/>
  <c r="K99" i="11"/>
  <c r="AX99" i="11"/>
  <c r="AP99" i="11"/>
  <c r="AH99" i="11"/>
  <c r="Z99" i="11"/>
  <c r="R99" i="11"/>
  <c r="J99" i="11"/>
  <c r="AW99" i="11"/>
  <c r="AO99" i="11"/>
  <c r="AG99" i="11"/>
  <c r="Y99" i="11"/>
  <c r="Q99" i="11"/>
  <c r="I99" i="11"/>
  <c r="C99" i="11"/>
  <c r="BD99" i="11"/>
  <c r="AV99" i="11"/>
  <c r="AN99" i="11"/>
  <c r="AF99" i="11"/>
  <c r="X99" i="11"/>
  <c r="P99" i="11"/>
  <c r="H99" i="11"/>
  <c r="BC99" i="11"/>
  <c r="AU99" i="11"/>
  <c r="AM99" i="11"/>
  <c r="AE99" i="11"/>
  <c r="W99" i="11"/>
  <c r="O99" i="11"/>
  <c r="G99" i="11"/>
  <c r="BA99" i="11"/>
  <c r="AS99" i="11"/>
  <c r="AK99" i="11"/>
  <c r="AC99" i="11"/>
  <c r="U99" i="11"/>
  <c r="M99" i="11"/>
  <c r="E99" i="11"/>
  <c r="AT99" i="11"/>
  <c r="BA88" i="11"/>
  <c r="AK88" i="11"/>
  <c r="AC88" i="11"/>
  <c r="U88" i="11"/>
  <c r="E88" i="11"/>
  <c r="AL99" i="11"/>
  <c r="AD99" i="11"/>
  <c r="AY88" i="11"/>
  <c r="AQ88" i="11"/>
  <c r="AI88" i="11"/>
  <c r="AA88" i="11"/>
  <c r="S88" i="11"/>
  <c r="K88" i="11"/>
  <c r="C88" i="11"/>
  <c r="V99" i="11"/>
  <c r="N99" i="11"/>
  <c r="AW88" i="11"/>
  <c r="AO88" i="11"/>
  <c r="AG88" i="11"/>
  <c r="Y88" i="11"/>
  <c r="Q88" i="11"/>
  <c r="I88" i="11"/>
  <c r="F99" i="11"/>
  <c r="BD88" i="11"/>
  <c r="AV88" i="11"/>
  <c r="AN88" i="11"/>
  <c r="AF88" i="11"/>
  <c r="X88" i="11"/>
  <c r="P88" i="11"/>
  <c r="H88" i="11"/>
  <c r="BB99" i="11"/>
  <c r="BB88" i="11"/>
  <c r="AT88" i="11"/>
  <c r="AL88" i="11"/>
  <c r="AD88" i="11"/>
  <c r="V88" i="11"/>
  <c r="N88" i="11"/>
  <c r="F88" i="11"/>
  <c r="AS88" i="11"/>
  <c r="M88" i="11"/>
  <c r="BC88" i="11"/>
  <c r="AZ88" i="11"/>
  <c r="AE88" i="11"/>
  <c r="J88" i="11"/>
  <c r="AR88" i="11"/>
  <c r="R88" i="11"/>
  <c r="AX88" i="11"/>
  <c r="AB88" i="11"/>
  <c r="G88" i="11"/>
  <c r="AU88" i="11"/>
  <c r="Z88" i="11"/>
  <c r="D88" i="11"/>
  <c r="W88" i="11"/>
  <c r="AP88" i="11"/>
  <c r="T88" i="11"/>
  <c r="AM88" i="11"/>
  <c r="AJ88" i="11"/>
  <c r="O88" i="11"/>
  <c r="AH88" i="11"/>
  <c r="L88" i="11"/>
  <c r="BC100" i="11"/>
  <c r="AU100" i="11"/>
  <c r="AM100" i="11"/>
  <c r="AE100" i="11"/>
  <c r="W100" i="11"/>
  <c r="O100" i="11"/>
  <c r="G100" i="11"/>
  <c r="BB100" i="11"/>
  <c r="AT100" i="11"/>
  <c r="AL100" i="11"/>
  <c r="AD100" i="11"/>
  <c r="V100" i="11"/>
  <c r="N100" i="11"/>
  <c r="F100" i="11"/>
  <c r="BA100" i="11"/>
  <c r="AS100" i="11"/>
  <c r="AK100" i="11"/>
  <c r="AC100" i="11"/>
  <c r="U100" i="11"/>
  <c r="M100" i="11"/>
  <c r="E100" i="11"/>
  <c r="C100" i="11"/>
  <c r="AZ100" i="11"/>
  <c r="AR100" i="11"/>
  <c r="AJ100" i="11"/>
  <c r="AB100" i="11"/>
  <c r="T100" i="11"/>
  <c r="L100" i="11"/>
  <c r="D100" i="11"/>
  <c r="AY100" i="11"/>
  <c r="AQ100" i="11"/>
  <c r="AI100" i="11"/>
  <c r="AA100" i="11"/>
  <c r="S100" i="11"/>
  <c r="K100" i="11"/>
  <c r="AX100" i="11"/>
  <c r="AP100" i="11"/>
  <c r="AH100" i="11"/>
  <c r="Z100" i="11"/>
  <c r="R100" i="11"/>
  <c r="J100" i="11"/>
  <c r="BD100" i="11"/>
  <c r="AV100" i="11"/>
  <c r="AN100" i="11"/>
  <c r="AF100" i="11"/>
  <c r="X100" i="11"/>
  <c r="P100" i="11"/>
  <c r="H100" i="11"/>
  <c r="BC89" i="11"/>
  <c r="AU89" i="11"/>
  <c r="AM89" i="11"/>
  <c r="AE89" i="11"/>
  <c r="W89" i="11"/>
  <c r="O89" i="11"/>
  <c r="G89" i="11"/>
  <c r="AW100" i="11"/>
  <c r="AO100" i="11"/>
  <c r="BA89" i="11"/>
  <c r="AS89" i="11"/>
  <c r="AK89" i="11"/>
  <c r="AC89" i="11"/>
  <c r="U89" i="11"/>
  <c r="M89" i="11"/>
  <c r="E89" i="11"/>
  <c r="AG100" i="11"/>
  <c r="Y100" i="11"/>
  <c r="AY89" i="11"/>
  <c r="AQ89" i="11"/>
  <c r="AI89" i="11"/>
  <c r="AA89" i="11"/>
  <c r="S89" i="11"/>
  <c r="K89" i="11"/>
  <c r="C89" i="11"/>
  <c r="Q100" i="11"/>
  <c r="AX89" i="11"/>
  <c r="AP89" i="11"/>
  <c r="AH89" i="11"/>
  <c r="Z89" i="11"/>
  <c r="R89" i="11"/>
  <c r="J89" i="11"/>
  <c r="BD89" i="11"/>
  <c r="AV89" i="11"/>
  <c r="AN89" i="11"/>
  <c r="AF89" i="11"/>
  <c r="X89" i="11"/>
  <c r="P89" i="11"/>
  <c r="H89" i="11"/>
  <c r="AB89" i="11"/>
  <c r="AO89" i="11"/>
  <c r="T89" i="11"/>
  <c r="BB89" i="11"/>
  <c r="AG89" i="11"/>
  <c r="AL89" i="11"/>
  <c r="Q89" i="11"/>
  <c r="I100" i="11"/>
  <c r="AJ89" i="11"/>
  <c r="N89" i="11"/>
  <c r="L89" i="11"/>
  <c r="AZ89" i="11"/>
  <c r="AD89" i="11"/>
  <c r="I89" i="11"/>
  <c r="AW89" i="11"/>
  <c r="F89" i="11"/>
  <c r="AT89" i="11"/>
  <c r="Y89" i="11"/>
  <c r="D89" i="11"/>
  <c r="AR89" i="11"/>
  <c r="V89" i="11"/>
  <c r="BB97" i="11"/>
  <c r="AT97" i="11"/>
  <c r="AL97" i="11"/>
  <c r="AD97" i="11"/>
  <c r="V97" i="11"/>
  <c r="N97" i="11"/>
  <c r="F97" i="11"/>
  <c r="BA97" i="11"/>
  <c r="AS97" i="11"/>
  <c r="AK97" i="11"/>
  <c r="AC97" i="11"/>
  <c r="U97" i="11"/>
  <c r="M97" i="11"/>
  <c r="E97" i="11"/>
  <c r="AZ97" i="11"/>
  <c r="AR97" i="11"/>
  <c r="AJ97" i="11"/>
  <c r="AB97" i="11"/>
  <c r="T97" i="11"/>
  <c r="L97" i="11"/>
  <c r="D97" i="11"/>
  <c r="AY97" i="11"/>
  <c r="AQ97" i="11"/>
  <c r="AI97" i="11"/>
  <c r="AA97" i="11"/>
  <c r="S97" i="11"/>
  <c r="K97" i="11"/>
  <c r="AX97" i="11"/>
  <c r="AP97" i="11"/>
  <c r="AH97" i="11"/>
  <c r="Z97" i="11"/>
  <c r="R97" i="11"/>
  <c r="J97" i="11"/>
  <c r="AW97" i="11"/>
  <c r="AO97" i="11"/>
  <c r="AG97" i="11"/>
  <c r="Y97" i="11"/>
  <c r="Q97" i="11"/>
  <c r="I97" i="11"/>
  <c r="C97" i="11"/>
  <c r="BC97" i="11"/>
  <c r="AU97" i="11"/>
  <c r="AM97" i="11"/>
  <c r="AE97" i="11"/>
  <c r="W97" i="11"/>
  <c r="O97" i="11"/>
  <c r="G97" i="11"/>
  <c r="X97" i="11"/>
  <c r="AW86" i="11"/>
  <c r="P97" i="11"/>
  <c r="H97" i="11"/>
  <c r="BD97" i="11"/>
  <c r="BA86" i="11"/>
  <c r="AS86" i="11"/>
  <c r="AK86" i="11"/>
  <c r="AC86" i="11"/>
  <c r="U86" i="11"/>
  <c r="M86" i="11"/>
  <c r="E86" i="11"/>
  <c r="AB86" i="11"/>
  <c r="L86" i="11"/>
  <c r="AV97" i="11"/>
  <c r="AZ86" i="11"/>
  <c r="AR86" i="11"/>
  <c r="AJ86" i="11"/>
  <c r="T86" i="11"/>
  <c r="D86" i="11"/>
  <c r="AF97" i="11"/>
  <c r="AX86" i="11"/>
  <c r="AP86" i="11"/>
  <c r="AH86" i="11"/>
  <c r="Z86" i="11"/>
  <c r="R86" i="11"/>
  <c r="J86" i="11"/>
  <c r="AO86" i="11"/>
  <c r="AA86" i="11"/>
  <c r="BC86" i="11"/>
  <c r="AM86" i="11"/>
  <c r="Y86" i="11"/>
  <c r="N86" i="11"/>
  <c r="AL86" i="11"/>
  <c r="AV86" i="11"/>
  <c r="H86" i="11"/>
  <c r="AE86" i="11"/>
  <c r="F86" i="11"/>
  <c r="BB86" i="11"/>
  <c r="X86" i="11"/>
  <c r="K86" i="11"/>
  <c r="AG86" i="11"/>
  <c r="AY86" i="11"/>
  <c r="AI86" i="11"/>
  <c r="W86" i="11"/>
  <c r="I86" i="11"/>
  <c r="V86" i="11"/>
  <c r="AN97" i="11"/>
  <c r="AU86" i="11"/>
  <c r="AF86" i="11"/>
  <c r="S86" i="11"/>
  <c r="G86" i="11"/>
  <c r="AT86" i="11"/>
  <c r="Q86" i="11"/>
  <c r="AQ86" i="11"/>
  <c r="AD86" i="11"/>
  <c r="P86" i="11"/>
  <c r="C86" i="11"/>
  <c r="BD86" i="11"/>
  <c r="AN86" i="11"/>
  <c r="O86" i="11"/>
  <c r="AY96" i="11"/>
  <c r="AQ96" i="11"/>
  <c r="AI96" i="11"/>
  <c r="AA96" i="11"/>
  <c r="S96" i="11"/>
  <c r="K96" i="11"/>
  <c r="AX96" i="11"/>
  <c r="AP96" i="11"/>
  <c r="AH96" i="11"/>
  <c r="Z96" i="11"/>
  <c r="R96" i="11"/>
  <c r="J96" i="11"/>
  <c r="AW96" i="11"/>
  <c r="AO96" i="11"/>
  <c r="AG96" i="11"/>
  <c r="Y96" i="11"/>
  <c r="Q96" i="11"/>
  <c r="I96" i="11"/>
  <c r="BD96" i="11"/>
  <c r="AV96" i="11"/>
  <c r="AN96" i="11"/>
  <c r="AF96" i="11"/>
  <c r="X96" i="11"/>
  <c r="P96" i="11"/>
  <c r="H96" i="11"/>
  <c r="BC96" i="11"/>
  <c r="AU96" i="11"/>
  <c r="AM96" i="11"/>
  <c r="AE96" i="11"/>
  <c r="W96" i="11"/>
  <c r="O96" i="11"/>
  <c r="G96" i="11"/>
  <c r="BB96" i="11"/>
  <c r="AT96" i="11"/>
  <c r="AL96" i="11"/>
  <c r="AD96" i="11"/>
  <c r="V96" i="11"/>
  <c r="N96" i="11"/>
  <c r="F96" i="11"/>
  <c r="AZ96" i="11"/>
  <c r="AR96" i="11"/>
  <c r="AJ96" i="11"/>
  <c r="AB96" i="11"/>
  <c r="T96" i="11"/>
  <c r="L96" i="11"/>
  <c r="D96" i="11"/>
  <c r="M96" i="11"/>
  <c r="E96" i="11"/>
  <c r="BA96" i="11"/>
  <c r="AS96" i="11"/>
  <c r="AY85" i="11"/>
  <c r="AQ85" i="11"/>
  <c r="AI85" i="11"/>
  <c r="AA85" i="11"/>
  <c r="S85" i="11"/>
  <c r="K85" i="11"/>
  <c r="C85" i="11"/>
  <c r="AP85" i="11"/>
  <c r="Z85" i="11"/>
  <c r="J85" i="11"/>
  <c r="AK96" i="11"/>
  <c r="AX85" i="11"/>
  <c r="AH85" i="11"/>
  <c r="R85" i="11"/>
  <c r="U96" i="11"/>
  <c r="C96" i="11"/>
  <c r="BD85" i="11"/>
  <c r="AV85" i="11"/>
  <c r="AN85" i="11"/>
  <c r="AF85" i="11"/>
  <c r="X85" i="11"/>
  <c r="P85" i="11"/>
  <c r="H85" i="11"/>
  <c r="AR85" i="11"/>
  <c r="E85" i="11"/>
  <c r="BB85" i="11"/>
  <c r="AO85" i="11"/>
  <c r="AC85" i="11"/>
  <c r="O85" i="11"/>
  <c r="D85" i="11"/>
  <c r="BA85" i="11"/>
  <c r="N85" i="11"/>
  <c r="AW85" i="11"/>
  <c r="L85" i="11"/>
  <c r="U85" i="11"/>
  <c r="AM85" i="11"/>
  <c r="AB85" i="11"/>
  <c r="G85" i="11"/>
  <c r="AZ85" i="11"/>
  <c r="AL85" i="11"/>
  <c r="Y85" i="11"/>
  <c r="M85" i="11"/>
  <c r="AK85" i="11"/>
  <c r="W85" i="11"/>
  <c r="AT85" i="11"/>
  <c r="AU85" i="11"/>
  <c r="AJ85" i="11"/>
  <c r="V85" i="11"/>
  <c r="I85" i="11"/>
  <c r="AC96" i="11"/>
  <c r="AG85" i="11"/>
  <c r="AS85" i="11"/>
  <c r="AE85" i="11"/>
  <c r="T85" i="11"/>
  <c r="F85" i="11"/>
  <c r="BC85" i="11"/>
  <c r="AD85" i="11"/>
  <c r="Q85" i="11"/>
  <c r="K80" i="11"/>
  <c r="BE99" i="11" l="1"/>
  <c r="BE100" i="11"/>
  <c r="BE97" i="11"/>
  <c r="BE95" i="11"/>
  <c r="BE96" i="11"/>
  <c r="BE83" i="11"/>
  <c r="BE86" i="11"/>
  <c r="BE89" i="11"/>
  <c r="BE84" i="11"/>
  <c r="BE87" i="11"/>
  <c r="AX101" i="11"/>
  <c r="AP101" i="11"/>
  <c r="AH101" i="11"/>
  <c r="Z101" i="11"/>
  <c r="R101" i="11"/>
  <c r="J101" i="11"/>
  <c r="AW101" i="11"/>
  <c r="AO101" i="11"/>
  <c r="AG101" i="11"/>
  <c r="Y101" i="11"/>
  <c r="Q101" i="11"/>
  <c r="I101" i="11"/>
  <c r="BD101" i="11"/>
  <c r="AV101" i="11"/>
  <c r="AN101" i="11"/>
  <c r="AF101" i="11"/>
  <c r="X101" i="11"/>
  <c r="P101" i="11"/>
  <c r="H101" i="11"/>
  <c r="BC101" i="11"/>
  <c r="AU101" i="11"/>
  <c r="AM101" i="11"/>
  <c r="AE101" i="11"/>
  <c r="W101" i="11"/>
  <c r="O101" i="11"/>
  <c r="G101" i="11"/>
  <c r="BB101" i="11"/>
  <c r="AT101" i="11"/>
  <c r="AL101" i="11"/>
  <c r="AD101" i="11"/>
  <c r="V101" i="11"/>
  <c r="N101" i="11"/>
  <c r="F101" i="11"/>
  <c r="BA101" i="11"/>
  <c r="AS101" i="11"/>
  <c r="AK101" i="11"/>
  <c r="AC101" i="11"/>
  <c r="U101" i="11"/>
  <c r="M101" i="11"/>
  <c r="E101" i="11"/>
  <c r="AY101" i="11"/>
  <c r="AQ101" i="11"/>
  <c r="AI101" i="11"/>
  <c r="AA101" i="11"/>
  <c r="S101" i="11"/>
  <c r="K101" i="11"/>
  <c r="D101" i="11"/>
  <c r="C101" i="11"/>
  <c r="AO90" i="11"/>
  <c r="AG90" i="11"/>
  <c r="Y90" i="11"/>
  <c r="Q90" i="11"/>
  <c r="I90" i="11"/>
  <c r="AZ101" i="11"/>
  <c r="BC90" i="11"/>
  <c r="AU90" i="11"/>
  <c r="AM90" i="11"/>
  <c r="AE90" i="11"/>
  <c r="W90" i="11"/>
  <c r="O90" i="11"/>
  <c r="G90" i="11"/>
  <c r="AR101" i="11"/>
  <c r="AJ101" i="11"/>
  <c r="BA90" i="11"/>
  <c r="AS90" i="11"/>
  <c r="AK90" i="11"/>
  <c r="AC90" i="11"/>
  <c r="U90" i="11"/>
  <c r="M90" i="11"/>
  <c r="E90" i="11"/>
  <c r="AB101" i="11"/>
  <c r="AZ90" i="11"/>
  <c r="AR90" i="11"/>
  <c r="AJ90" i="11"/>
  <c r="AB90" i="11"/>
  <c r="T90" i="11"/>
  <c r="L90" i="11"/>
  <c r="D90" i="11"/>
  <c r="L101" i="11"/>
  <c r="AX90" i="11"/>
  <c r="AP90" i="11"/>
  <c r="AH90" i="11"/>
  <c r="Z90" i="11"/>
  <c r="R90" i="11"/>
  <c r="J90" i="11"/>
  <c r="AW90" i="11"/>
  <c r="AY90" i="11"/>
  <c r="AD90" i="11"/>
  <c r="H90" i="11"/>
  <c r="AQ90" i="11"/>
  <c r="T101" i="11"/>
  <c r="AV90" i="11"/>
  <c r="AA90" i="11"/>
  <c r="F90" i="11"/>
  <c r="AT90" i="11"/>
  <c r="X90" i="11"/>
  <c r="C90" i="11"/>
  <c r="V90" i="11"/>
  <c r="AN90" i="11"/>
  <c r="S90" i="11"/>
  <c r="AL90" i="11"/>
  <c r="BD90" i="11"/>
  <c r="AI90" i="11"/>
  <c r="N90" i="11"/>
  <c r="BB90" i="11"/>
  <c r="AF90" i="11"/>
  <c r="K90" i="11"/>
  <c r="P90" i="11"/>
  <c r="BE88" i="11"/>
  <c r="BE98" i="11"/>
  <c r="BE85" i="11"/>
  <c r="BE94" i="11"/>
  <c r="BE90" i="11" l="1"/>
  <c r="BE101" i="11"/>
  <c r="A102" i="11"/>
</calcChain>
</file>

<file path=xl/sharedStrings.xml><?xml version="1.0" encoding="utf-8"?>
<sst xmlns="http://schemas.openxmlformats.org/spreadsheetml/2006/main" count="277" uniqueCount="161">
  <si>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</si>
  <si>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</si>
  <si>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</si>
  <si>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</si>
  <si>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</si>
  <si>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</si>
  <si>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</si>
  <si>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</si>
  <si>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</si>
  <si>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</si>
  <si>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</si>
  <si>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</si>
  <si>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</si>
  <si>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</si>
  <si>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</si>
  <si>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</si>
  <si>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</si>
  <si>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</si>
  <si>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</si>
  <si>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</si>
  <si>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</si>
  <si>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</si>
  <si>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</si>
  <si>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</si>
  <si>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</si>
  <si>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</si>
  <si>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</si>
  <si>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</si>
  <si>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</si>
  <si>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</si>
  <si>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</si>
  <si>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</si>
  <si>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</si>
  <si>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</si>
  <si>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</si>
  <si>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</si>
  <si>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</si>
  <si>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</si>
  <si>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</si>
  <si>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</si>
  <si>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</si>
  <si>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</si>
  <si>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</si>
  <si>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</si>
  <si>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</si>
  <si>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</si>
  <si>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</si>
  <si>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</si>
  <si>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</si>
  <si>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</si>
  <si>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</si>
  <si>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</si>
  <si>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</si>
  <si>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</si>
  <si>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</si>
  <si>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</si>
  <si>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</si>
  <si>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</si>
  <si>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</si>
  <si>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</si>
  <si>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</si>
  <si>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</si>
  <si>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</si>
  <si>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</si>
  <si>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</si>
  <si>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</si>
  <si>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</si>
  <si>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</si>
  <si>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</si>
  <si>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</si>
  <si>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</si>
  <si>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</si>
  <si>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</si>
  <si>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</si>
  <si>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</si>
  <si>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</si>
  <si>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</si>
  <si>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</si>
  <si>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</si>
  <si>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</si>
  <si>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</si>
  <si>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</si>
  <si>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</si>
  <si>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</si>
  <si>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</si>
  <si>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</si>
  <si>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</si>
  <si>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</si>
  <si>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</si>
  <si>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</si>
  <si>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</si>
  <si>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</si>
  <si>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</si>
  <si>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</si>
  <si>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</si>
  <si>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</si>
  <si>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</si>
  <si>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</si>
  <si>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</si>
  <si>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</si>
  <si>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</si>
  <si>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</si>
  <si>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</si>
  <si>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</si>
  <si>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</si>
  <si>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</si>
  <si>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</si>
  <si>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</si>
  <si>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</si>
  <si>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</si>
  <si>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</si>
  <si>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</si>
  <si>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</si>
  <si>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</si>
  <si>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</si>
  <si>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</si>
  <si>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</si>
  <si>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</si>
  <si>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</si>
  <si>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</si>
  <si>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</si>
  <si>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</si>
  <si>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</si>
  <si>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</si>
  <si>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</si>
  <si>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</si>
  <si>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LEVEL_ID</t>
  </si>
  <si>
    <t>AGG_ID</t>
  </si>
  <si>
    <t>LAYER_ID</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</si>
  <si>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</si>
  <si>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</si>
  <si>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</si>
  <si>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</si>
  <si>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</si>
  <si>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</si>
  <si>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</si>
  <si>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</si>
  <si>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</si>
  <si>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</si>
  <si>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Profiles used</t>
  </si>
  <si>
    <t>AggIDs</t>
  </si>
  <si>
    <t>ProfileDescription</t>
  </si>
  <si>
    <t>ProfileID</t>
  </si>
  <si>
    <t>CalcRule</t>
  </si>
  <si>
    <t>Deductible only (Function 12)</t>
  </si>
  <si>
    <t>Deductible, Limit and Share (Function2)</t>
  </si>
  <si>
    <t>Limit only (Function 14)</t>
  </si>
  <si>
    <t>Policy_ID</t>
  </si>
  <si>
    <t>Layers (Level 6)</t>
  </si>
  <si>
    <t>T&amp;Cs description</t>
  </si>
  <si>
    <t>item_id</t>
  </si>
  <si>
    <t>coverage_id</t>
  </si>
  <si>
    <t>areaperil_id</t>
  </si>
  <si>
    <t>vulnerability_id</t>
  </si>
  <si>
    <t>group_id</t>
  </si>
  <si>
    <t>tiv</t>
  </si>
  <si>
    <t>Items</t>
  </si>
  <si>
    <t>Coverages</t>
  </si>
  <si>
    <t>Back-allocation allocrule 1 (GU)</t>
  </si>
  <si>
    <t>Back-allocation allocrule 2 (Prior Level)</t>
  </si>
  <si>
    <t>Minimum deductible (Function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</si>
</sst>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3"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
      <b/>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73">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3" fontId="8"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164" fontId="0" fillId="0" borderId="0" xfId="2" applyFont="1" applyAlignment="1">
      <alignment vertical="top"/>
    </xf>
    <xf numFmtId="0" fontId="7" fillId="0" borderId="0" xfId="0" applyFont="1"/>
    <xf numFmtId="0" fontId="0" fillId="0" borderId="1" xfId="0" applyBorder="1"/>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0" xfId="0" applyNumberFormat="1" applyFont="1" applyBorder="1" applyAlignment="1">
      <alignment horizontal="center" vertical="top"/>
    </xf>
    <xf numFmtId="0" fontId="12" fillId="0" borderId="0" xfId="0" applyFont="1" applyBorder="1" applyAlignment="1">
      <alignment vertical="top"/>
    </xf>
    <xf numFmtId="3" fontId="0" fillId="0" borderId="0" xfId="0" applyNumberFormat="1" applyAlignment="1">
      <alignment horizontal="center"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U127"/>
  <sheetViews>
    <sheetView showGridLines="0" tabSelected="1" zoomScale="80" zoomScaleNormal="80" workbookViewId="0"/>
  </sheetViews>
  <sheetFormatPr defaultColWidth="9.109375" defaultRowHeight="14.4" x14ac:dyDescent="0.3"/>
  <cols>
    <col min="1" max="1" width="36.109375" style="7" customWidth="1"/>
    <col min="2" max="2" width="31.109375" style="7" customWidth="1"/>
    <col min="3" max="6" width="13" style="39" customWidth="1"/>
    <col min="7" max="17" width="13" style="7" customWidth="1"/>
    <col min="18" max="23" width="13" style="2" customWidth="1"/>
    <col min="24" max="29" width="13" style="7" customWidth="1"/>
    <col min="30" max="56" width="13" style="2" customWidth="1"/>
    <col min="57" max="57" width="12.6640625" style="2" bestFit="1" customWidth="1"/>
    <col min="58" max="58" width="11.5546875" style="2" bestFit="1" customWidth="1"/>
    <col min="59" max="16384" width="9.109375" style="2"/>
  </cols>
  <sheetData>
    <row r="1" spans="1:17" x14ac:dyDescent="0.3">
      <c r="A1" s="1" t="s">
        <v>18</v>
      </c>
      <c r="B1" s="2"/>
      <c r="C1" s="14"/>
      <c r="D1" s="14"/>
      <c r="E1" s="14"/>
      <c r="P1" s="2"/>
      <c r="Q1" s="2"/>
    </row>
    <row r="2" spans="1:17" x14ac:dyDescent="0.3">
      <c r="A2" s="1"/>
      <c r="B2" s="2"/>
      <c r="C2" s="14"/>
      <c r="D2" s="14"/>
      <c r="E2" s="14"/>
      <c r="P2" s="2"/>
      <c r="Q2" s="2"/>
    </row>
    <row r="3" spans="1:17" x14ac:dyDescent="0.3">
      <c r="A3" s="4" t="s">
        <v>113</v>
      </c>
      <c r="B3" s="2"/>
      <c r="C3" s="14"/>
      <c r="D3" s="14"/>
      <c r="E3" s="14"/>
      <c r="P3" s="2"/>
      <c r="Q3" s="2"/>
    </row>
    <row r="4" spans="1:17" x14ac:dyDescent="0.3">
      <c r="A4" s="4"/>
      <c r="B4" s="2"/>
      <c r="C4" s="14"/>
      <c r="D4" s="14"/>
      <c r="E4" s="14"/>
      <c r="P4" s="2"/>
      <c r="Q4" s="2"/>
    </row>
    <row r="5" spans="1:17" x14ac:dyDescent="0.3">
      <c r="A5" s="1" t="s">
        <v>119</v>
      </c>
      <c r="B5" s="2"/>
      <c r="C5" s="14"/>
      <c r="D5" s="14"/>
      <c r="E5" s="14"/>
      <c r="P5" s="2"/>
      <c r="Q5" s="2"/>
    </row>
    <row r="6" spans="1:17" x14ac:dyDescent="0.3">
      <c r="A6" s="5" t="s">
        <v>118</v>
      </c>
      <c r="B6" s="111">
        <v>7</v>
      </c>
      <c r="C6" s="14"/>
      <c r="D6" s="14"/>
      <c r="E6" s="14"/>
      <c r="P6" s="2"/>
      <c r="Q6" s="2"/>
    </row>
    <row r="7" spans="1:17" x14ac:dyDescent="0.3">
      <c r="A7" s="5" t="s">
        <v>9</v>
      </c>
      <c r="B7" s="2" t="s">
        <v>53</v>
      </c>
      <c r="C7" s="14"/>
      <c r="D7" s="14"/>
      <c r="E7" s="14"/>
      <c r="P7" s="2"/>
      <c r="Q7" s="2"/>
    </row>
    <row r="8" spans="1:17" x14ac:dyDescent="0.3">
      <c r="A8" s="5" t="s">
        <v>4</v>
      </c>
      <c r="B8" s="2" t="s">
        <v>52</v>
      </c>
      <c r="C8" s="14"/>
      <c r="D8" s="14"/>
      <c r="E8" s="14"/>
      <c r="P8" s="2"/>
      <c r="Q8" s="2"/>
    </row>
    <row r="9" spans="1:17" x14ac:dyDescent="0.3">
      <c r="A9" s="5" t="s">
        <v>15</v>
      </c>
      <c r="B9" s="13">
        <v>41275</v>
      </c>
      <c r="C9" s="14"/>
      <c r="D9" s="14"/>
      <c r="E9" s="14"/>
      <c r="P9" s="2"/>
      <c r="Q9" s="2"/>
    </row>
    <row r="10" spans="1:17" x14ac:dyDescent="0.3">
      <c r="A10" s="5" t="s">
        <v>16</v>
      </c>
      <c r="B10" s="13">
        <v>41639</v>
      </c>
      <c r="C10" s="14"/>
      <c r="D10" s="14"/>
      <c r="E10" s="14"/>
      <c r="P10" s="2"/>
      <c r="Q10" s="2"/>
    </row>
    <row r="11" spans="1:17" x14ac:dyDescent="0.3">
      <c r="A11" s="5" t="s">
        <v>5</v>
      </c>
      <c r="B11" s="2" t="s">
        <v>50</v>
      </c>
      <c r="C11" s="14"/>
      <c r="D11" s="14"/>
      <c r="E11" s="14"/>
      <c r="P11" s="2"/>
      <c r="Q11" s="2"/>
    </row>
    <row r="12" spans="1:17" x14ac:dyDescent="0.3">
      <c r="A12" s="5" t="s">
        <v>13</v>
      </c>
      <c r="B12" s="2" t="s">
        <v>50</v>
      </c>
      <c r="C12" s="14"/>
      <c r="D12" s="14"/>
      <c r="E12" s="14"/>
      <c r="P12" s="2"/>
      <c r="Q12" s="2"/>
    </row>
    <row r="13" spans="1:17" x14ac:dyDescent="0.3">
      <c r="A13" s="5" t="s">
        <v>8</v>
      </c>
      <c r="B13" s="2" t="s">
        <v>7</v>
      </c>
      <c r="C13" s="14"/>
      <c r="D13" s="14"/>
      <c r="E13" s="14"/>
      <c r="P13" s="2"/>
      <c r="Q13" s="2"/>
    </row>
    <row r="14" spans="1:17" x14ac:dyDescent="0.3">
      <c r="A14" s="5" t="s">
        <v>6</v>
      </c>
      <c r="B14" s="2" t="s">
        <v>12</v>
      </c>
      <c r="C14" s="14"/>
      <c r="D14" s="14"/>
      <c r="E14" s="14"/>
      <c r="P14" s="2"/>
      <c r="Q14" s="2"/>
    </row>
    <row r="15" spans="1:17" x14ac:dyDescent="0.3">
      <c r="A15" s="5" t="s">
        <v>10</v>
      </c>
      <c r="B15" s="2" t="s">
        <v>55</v>
      </c>
      <c r="C15" s="14"/>
      <c r="D15" s="14"/>
      <c r="E15" s="14"/>
      <c r="P15" s="2"/>
      <c r="Q15" s="2"/>
    </row>
    <row r="16" spans="1:17" x14ac:dyDescent="0.3">
      <c r="A16" s="2"/>
      <c r="B16" s="2"/>
      <c r="C16" s="14"/>
      <c r="D16" s="14"/>
      <c r="E16" s="14"/>
      <c r="P16" s="2"/>
      <c r="Q16" s="2"/>
    </row>
    <row r="17" spans="1:16375" x14ac:dyDescent="0.3">
      <c r="A17" s="1" t="s">
        <v>2</v>
      </c>
      <c r="B17" s="2"/>
      <c r="C17" s="14"/>
      <c r="D17" s="14"/>
      <c r="E17" s="14"/>
      <c r="P17" s="2"/>
      <c r="Q17" s="2"/>
    </row>
    <row r="18" spans="1:16375" x14ac:dyDescent="0.3">
      <c r="A18" s="1"/>
      <c r="B18" s="2"/>
      <c r="C18" s="14"/>
      <c r="D18" s="14"/>
      <c r="E18" s="14"/>
      <c r="P18" s="2"/>
      <c r="Q18" s="2"/>
    </row>
    <row r="19" spans="1:16375" x14ac:dyDescent="0.3">
      <c r="A19" s="2"/>
      <c r="B19" s="2"/>
      <c r="C19" s="14"/>
      <c r="D19" s="14"/>
      <c r="E19" s="14"/>
      <c r="P19" s="2"/>
      <c r="Q19" s="2"/>
    </row>
    <row r="20" spans="1:16375" x14ac:dyDescent="0.3">
      <c r="A20" s="1" t="s">
        <v>11</v>
      </c>
      <c r="B20" s="2"/>
      <c r="C20" s="14"/>
      <c r="D20" s="14"/>
      <c r="E20" s="14"/>
      <c r="P20" s="2"/>
      <c r="Q20" s="2"/>
    </row>
    <row r="21" spans="1:16375" x14ac:dyDescent="0.3">
      <c r="A21" s="12" t="s">
        <v>51</v>
      </c>
      <c r="B21" s="2"/>
      <c r="C21" s="14"/>
      <c r="D21" s="14"/>
      <c r="E21" s="14"/>
      <c r="P21" s="2"/>
      <c r="Q21" s="2"/>
    </row>
    <row r="22" spans="1:16375" x14ac:dyDescent="0.3">
      <c r="A22" s="4" t="s">
        <v>117</v>
      </c>
      <c r="B22" s="2"/>
      <c r="C22" s="14"/>
      <c r="D22" s="14"/>
      <c r="E22" s="14"/>
      <c r="P22" s="2"/>
      <c r="Q22" s="2"/>
    </row>
    <row r="23" spans="1:16375" x14ac:dyDescent="0.3">
      <c r="A23" s="4" t="s">
        <v>112</v>
      </c>
      <c r="B23" s="2"/>
      <c r="C23" s="14"/>
      <c r="D23" s="14"/>
      <c r="E23" s="14"/>
      <c r="P23" s="2"/>
      <c r="Q23" s="2"/>
    </row>
    <row r="24" spans="1:16375" x14ac:dyDescent="0.3">
      <c r="A24" s="1" t="s">
        <v>14</v>
      </c>
      <c r="B24" s="2"/>
      <c r="C24" s="14"/>
      <c r="D24" s="14"/>
      <c r="E24" s="14"/>
      <c r="P24" s="2"/>
      <c r="Q24" s="2"/>
    </row>
    <row r="25" spans="1:16375" x14ac:dyDescent="0.3">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3">
      <c r="A26" s="4" t="s">
        <v>120</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3">
      <c r="A27" s="4" t="s">
        <v>121</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3">
      <c r="A28" s="1"/>
      <c r="B28" s="2"/>
      <c r="C28" s="14"/>
      <c r="D28" s="14"/>
      <c r="E28" s="14"/>
      <c r="P28" s="2"/>
      <c r="Q28" s="2"/>
    </row>
    <row r="29" spans="1:16375" x14ac:dyDescent="0.3">
      <c r="A29" s="1" t="s">
        <v>3</v>
      </c>
      <c r="B29" s="2" t="s">
        <v>125</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c r="AA29" s="14">
        <v>25</v>
      </c>
      <c r="AB29" s="14">
        <v>26</v>
      </c>
      <c r="AC29" s="14">
        <v>27</v>
      </c>
      <c r="AD29" s="14">
        <v>28</v>
      </c>
      <c r="AE29" s="14">
        <v>29</v>
      </c>
      <c r="AF29" s="14">
        <v>30</v>
      </c>
      <c r="AG29" s="14">
        <v>31</v>
      </c>
      <c r="AH29" s="14">
        <v>32</v>
      </c>
      <c r="AI29" s="14">
        <v>33</v>
      </c>
      <c r="AJ29" s="14">
        <v>34</v>
      </c>
      <c r="AK29" s="14">
        <v>35</v>
      </c>
      <c r="AL29" s="14">
        <v>36</v>
      </c>
      <c r="AM29" s="14">
        <v>37</v>
      </c>
      <c r="AN29" s="14">
        <v>38</v>
      </c>
      <c r="AO29" s="14">
        <v>39</v>
      </c>
      <c r="AP29" s="14">
        <v>40</v>
      </c>
      <c r="AQ29" s="14">
        <v>41</v>
      </c>
      <c r="AR29" s="14">
        <v>42</v>
      </c>
      <c r="AS29" s="14">
        <v>43</v>
      </c>
      <c r="AT29" s="14">
        <v>44</v>
      </c>
      <c r="AU29" s="14">
        <v>45</v>
      </c>
      <c r="AV29" s="14">
        <v>46</v>
      </c>
      <c r="AW29" s="14">
        <v>47</v>
      </c>
      <c r="AX29" s="14">
        <v>48</v>
      </c>
      <c r="AY29" s="14">
        <v>49</v>
      </c>
      <c r="AZ29" s="14">
        <v>50</v>
      </c>
      <c r="BA29" s="14">
        <v>51</v>
      </c>
      <c r="BB29" s="14">
        <v>52</v>
      </c>
      <c r="BC29" s="14">
        <v>53</v>
      </c>
      <c r="BD29" s="14">
        <v>54</v>
      </c>
    </row>
    <row r="30" spans="1:16375" x14ac:dyDescent="0.3">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16375" x14ac:dyDescent="0.3">
      <c r="B31" s="2"/>
      <c r="C31" s="23" t="s">
        <v>116</v>
      </c>
      <c r="D31" s="14"/>
      <c r="E31" s="14"/>
      <c r="P31" s="2"/>
      <c r="Q31" s="2"/>
      <c r="AG31" s="120"/>
      <c r="AH31" s="120"/>
      <c r="AI31" s="120"/>
      <c r="AJ31" s="120"/>
      <c r="AK31" s="120"/>
      <c r="AL31" s="120"/>
      <c r="AM31" s="120"/>
      <c r="AN31" s="120"/>
      <c r="AO31" s="120"/>
      <c r="AP31" s="120"/>
      <c r="AQ31" s="120"/>
    </row>
    <row r="32" spans="1:16375" x14ac:dyDescent="0.3">
      <c r="A32" s="5"/>
      <c r="B32" s="5"/>
      <c r="C32" s="50">
        <v>1</v>
      </c>
      <c r="D32" s="50">
        <v>1</v>
      </c>
      <c r="E32" s="50">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35">
        <f t="shared" si="0"/>
        <v>14</v>
      </c>
      <c r="AQ32" s="35">
        <f t="shared" si="0"/>
        <v>14</v>
      </c>
      <c r="AR32" s="35">
        <f t="shared" si="0"/>
        <v>14</v>
      </c>
      <c r="AS32" s="35">
        <f t="shared" si="0"/>
        <v>15</v>
      </c>
      <c r="AT32" s="35">
        <f t="shared" si="0"/>
        <v>15</v>
      </c>
      <c r="AU32" s="35">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3">
      <c r="A33" s="6" t="s">
        <v>114</v>
      </c>
      <c r="B33" s="6" t="s">
        <v>33</v>
      </c>
      <c r="C33" s="51" t="s">
        <v>58</v>
      </c>
      <c r="D33" s="51" t="s">
        <v>45</v>
      </c>
      <c r="E33" s="51" t="s">
        <v>57</v>
      </c>
      <c r="F33" s="51" t="s">
        <v>58</v>
      </c>
      <c r="G33" s="51" t="s">
        <v>45</v>
      </c>
      <c r="H33" s="51" t="s">
        <v>57</v>
      </c>
      <c r="I33" s="51" t="s">
        <v>58</v>
      </c>
      <c r="J33" s="51" t="s">
        <v>45</v>
      </c>
      <c r="K33" s="51" t="s">
        <v>57</v>
      </c>
      <c r="L33" s="51" t="s">
        <v>58</v>
      </c>
      <c r="M33" s="51" t="s">
        <v>45</v>
      </c>
      <c r="N33" s="51" t="s">
        <v>57</v>
      </c>
      <c r="O33" s="51" t="s">
        <v>58</v>
      </c>
      <c r="P33" s="51" t="s">
        <v>45</v>
      </c>
      <c r="Q33" s="51" t="s">
        <v>57</v>
      </c>
      <c r="R33" s="51" t="s">
        <v>58</v>
      </c>
      <c r="S33" s="51" t="s">
        <v>45</v>
      </c>
      <c r="T33" s="51" t="s">
        <v>57</v>
      </c>
      <c r="U33" s="51" t="s">
        <v>58</v>
      </c>
      <c r="V33" s="51" t="s">
        <v>45</v>
      </c>
      <c r="W33" s="51" t="s">
        <v>57</v>
      </c>
      <c r="X33" s="51" t="s">
        <v>58</v>
      </c>
      <c r="Y33" s="51" t="s">
        <v>45</v>
      </c>
      <c r="Z33" s="51" t="s">
        <v>57</v>
      </c>
      <c r="AA33" s="51" t="s">
        <v>58</v>
      </c>
      <c r="AB33" s="51" t="s">
        <v>45</v>
      </c>
      <c r="AC33" s="51" t="s">
        <v>57</v>
      </c>
      <c r="AD33" s="51" t="s">
        <v>58</v>
      </c>
      <c r="AE33" s="51" t="s">
        <v>45</v>
      </c>
      <c r="AF33" s="51" t="s">
        <v>57</v>
      </c>
      <c r="AG33" s="51" t="s">
        <v>58</v>
      </c>
      <c r="AH33" s="51" t="s">
        <v>45</v>
      </c>
      <c r="AI33" s="51" t="s">
        <v>57</v>
      </c>
      <c r="AJ33" s="51" t="s">
        <v>58</v>
      </c>
      <c r="AK33" s="51" t="s">
        <v>45</v>
      </c>
      <c r="AL33" s="51" t="s">
        <v>57</v>
      </c>
      <c r="AM33" s="51" t="s">
        <v>58</v>
      </c>
      <c r="AN33" s="51" t="s">
        <v>45</v>
      </c>
      <c r="AO33" s="51" t="s">
        <v>57</v>
      </c>
      <c r="AP33" s="51" t="s">
        <v>58</v>
      </c>
      <c r="AQ33" s="51" t="s">
        <v>45</v>
      </c>
      <c r="AR33" s="51" t="s">
        <v>57</v>
      </c>
      <c r="AS33" s="51" t="s">
        <v>58</v>
      </c>
      <c r="AT33" s="51" t="s">
        <v>45</v>
      </c>
      <c r="AU33" s="51" t="s">
        <v>57</v>
      </c>
      <c r="AV33" s="51" t="s">
        <v>58</v>
      </c>
      <c r="AW33" s="51" t="s">
        <v>45</v>
      </c>
      <c r="AX33" s="51" t="s">
        <v>57</v>
      </c>
      <c r="AY33" s="51" t="s">
        <v>58</v>
      </c>
      <c r="AZ33" s="51" t="s">
        <v>45</v>
      </c>
      <c r="BA33" s="51" t="s">
        <v>57</v>
      </c>
      <c r="BB33" s="51" t="s">
        <v>58</v>
      </c>
      <c r="BC33" s="51" t="s">
        <v>45</v>
      </c>
      <c r="BD33" s="51" t="s">
        <v>57</v>
      </c>
      <c r="BE33" s="2" t="s">
        <v>70</v>
      </c>
    </row>
    <row r="34" spans="1:57" s="22" customFormat="1" x14ac:dyDescent="0.3">
      <c r="A34" s="22" t="s">
        <v>115</v>
      </c>
      <c r="C34" s="72">
        <v>23039308</v>
      </c>
      <c r="D34" s="73">
        <v>23039308</v>
      </c>
      <c r="E34" s="73">
        <v>23039308</v>
      </c>
      <c r="F34" s="73">
        <v>23039309</v>
      </c>
      <c r="G34" s="73">
        <v>23039309</v>
      </c>
      <c r="H34" s="73">
        <v>23039309</v>
      </c>
      <c r="I34" s="73">
        <v>23039311</v>
      </c>
      <c r="J34" s="73">
        <v>23039311</v>
      </c>
      <c r="K34" s="73">
        <v>23039311</v>
      </c>
      <c r="L34" s="73">
        <v>23039320</v>
      </c>
      <c r="M34" s="73">
        <v>23039320</v>
      </c>
      <c r="N34" s="73">
        <v>23039320</v>
      </c>
      <c r="O34" s="73">
        <v>23039326</v>
      </c>
      <c r="P34" s="73">
        <v>23039326</v>
      </c>
      <c r="Q34" s="73">
        <v>23039326</v>
      </c>
      <c r="R34" s="73">
        <v>23039331</v>
      </c>
      <c r="S34" s="73">
        <v>23039331</v>
      </c>
      <c r="T34" s="73">
        <v>23039331</v>
      </c>
      <c r="U34" s="73">
        <v>23039338</v>
      </c>
      <c r="V34" s="73">
        <v>23039338</v>
      </c>
      <c r="W34" s="73">
        <v>23039338</v>
      </c>
      <c r="X34" s="73">
        <v>23039310</v>
      </c>
      <c r="Y34" s="73">
        <v>23039310</v>
      </c>
      <c r="Z34" s="73">
        <v>23039310</v>
      </c>
      <c r="AA34" s="73">
        <v>23039324</v>
      </c>
      <c r="AB34" s="73">
        <v>23039324</v>
      </c>
      <c r="AC34" s="73">
        <v>23039324</v>
      </c>
      <c r="AD34" s="73">
        <v>23039357</v>
      </c>
      <c r="AE34" s="73">
        <v>23039357</v>
      </c>
      <c r="AF34" s="73">
        <v>23039357</v>
      </c>
      <c r="AG34" s="73">
        <v>23039389</v>
      </c>
      <c r="AH34" s="73">
        <v>23039389</v>
      </c>
      <c r="AI34" s="73">
        <v>23039389</v>
      </c>
      <c r="AJ34" s="73">
        <v>23039390</v>
      </c>
      <c r="AK34" s="73">
        <v>23039390</v>
      </c>
      <c r="AL34" s="73">
        <v>23039390</v>
      </c>
      <c r="AM34" s="73">
        <v>23039729</v>
      </c>
      <c r="AN34" s="73">
        <v>23039729</v>
      </c>
      <c r="AO34" s="73">
        <v>23039729</v>
      </c>
      <c r="AP34" s="73">
        <v>23039730</v>
      </c>
      <c r="AQ34" s="73">
        <v>23039730</v>
      </c>
      <c r="AR34" s="73">
        <v>23039730</v>
      </c>
      <c r="AS34" s="73">
        <v>23039811</v>
      </c>
      <c r="AT34" s="73">
        <v>23039811</v>
      </c>
      <c r="AU34" s="73">
        <v>23039811</v>
      </c>
      <c r="AV34" s="73">
        <v>23039853</v>
      </c>
      <c r="AW34" s="73">
        <v>23039853</v>
      </c>
      <c r="AX34" s="73">
        <v>23039853</v>
      </c>
      <c r="AY34" s="73">
        <v>23039855</v>
      </c>
      <c r="AZ34" s="73">
        <v>23039855</v>
      </c>
      <c r="BA34" s="73">
        <v>23039855</v>
      </c>
      <c r="BB34" s="73">
        <v>23039428</v>
      </c>
      <c r="BC34" s="73">
        <v>23039428</v>
      </c>
      <c r="BD34" s="74">
        <v>23039428</v>
      </c>
    </row>
    <row r="35" spans="1:57" s="22" customFormat="1" x14ac:dyDescent="0.3">
      <c r="A35" s="32" t="s">
        <v>17</v>
      </c>
      <c r="B35" s="22" t="s">
        <v>22</v>
      </c>
      <c r="C35" s="54">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34">
        <v>0</v>
      </c>
      <c r="AQ35" s="34">
        <v>21108</v>
      </c>
      <c r="AR35" s="34">
        <v>0</v>
      </c>
      <c r="AS35" s="34">
        <v>0</v>
      </c>
      <c r="AT35" s="34">
        <v>300000</v>
      </c>
      <c r="AU35" s="34">
        <v>2556066.1</v>
      </c>
      <c r="AV35" s="34">
        <v>0</v>
      </c>
      <c r="AW35" s="34">
        <v>4672794</v>
      </c>
      <c r="AX35" s="34">
        <v>0</v>
      </c>
      <c r="AY35" s="34">
        <v>0</v>
      </c>
      <c r="AZ35" s="34">
        <v>181995</v>
      </c>
      <c r="BA35" s="34">
        <v>0</v>
      </c>
      <c r="BB35" s="34">
        <v>13583065</v>
      </c>
      <c r="BC35" s="34">
        <v>1839750</v>
      </c>
      <c r="BD35" s="53">
        <v>0</v>
      </c>
      <c r="BE35" s="24">
        <f>SUM(C35:BD35)</f>
        <v>155151493.09999999</v>
      </c>
    </row>
    <row r="36" spans="1:57" s="22" customFormat="1" x14ac:dyDescent="0.3">
      <c r="A36" s="55" t="s">
        <v>59</v>
      </c>
      <c r="B36" s="55" t="s">
        <v>66</v>
      </c>
      <c r="C36" s="91">
        <v>700000000</v>
      </c>
      <c r="D36" s="92">
        <v>700000000</v>
      </c>
      <c r="E36" s="92"/>
      <c r="F36" s="92">
        <v>700000000</v>
      </c>
      <c r="G36" s="92">
        <v>700000000</v>
      </c>
      <c r="H36" s="92"/>
      <c r="I36" s="92">
        <v>700000000</v>
      </c>
      <c r="J36" s="92">
        <v>700000000</v>
      </c>
      <c r="K36" s="92"/>
      <c r="L36" s="92">
        <v>700000000</v>
      </c>
      <c r="M36" s="92">
        <v>700000000</v>
      </c>
      <c r="N36" s="92"/>
      <c r="O36" s="92">
        <v>700000000</v>
      </c>
      <c r="P36" s="92">
        <v>700000000</v>
      </c>
      <c r="Q36" s="92"/>
      <c r="R36" s="92">
        <v>700000000</v>
      </c>
      <c r="S36" s="92">
        <v>700000000</v>
      </c>
      <c r="T36" s="92"/>
      <c r="U36" s="92">
        <v>700000000</v>
      </c>
      <c r="V36" s="92">
        <v>700000000</v>
      </c>
      <c r="W36" s="92"/>
      <c r="X36" s="92">
        <v>700000000</v>
      </c>
      <c r="Y36" s="92">
        <v>700000000</v>
      </c>
      <c r="Z36" s="92"/>
      <c r="AA36" s="92">
        <v>700000000</v>
      </c>
      <c r="AB36" s="92">
        <v>700000000</v>
      </c>
      <c r="AC36" s="92"/>
      <c r="AD36" s="92">
        <v>700000000</v>
      </c>
      <c r="AE36" s="92">
        <v>700000000</v>
      </c>
      <c r="AF36" s="92"/>
      <c r="AG36" s="92">
        <v>700000000</v>
      </c>
      <c r="AH36" s="92">
        <v>700000000</v>
      </c>
      <c r="AI36" s="92"/>
      <c r="AJ36" s="92">
        <v>700000000</v>
      </c>
      <c r="AK36" s="92">
        <v>700000000</v>
      </c>
      <c r="AL36" s="92"/>
      <c r="AM36" s="92">
        <v>700000000</v>
      </c>
      <c r="AN36" s="92">
        <v>700000000</v>
      </c>
      <c r="AO36" s="92"/>
      <c r="AP36" s="92">
        <v>700000000</v>
      </c>
      <c r="AQ36" s="92">
        <v>700000000</v>
      </c>
      <c r="AR36" s="92"/>
      <c r="AS36" s="92">
        <v>700000000</v>
      </c>
      <c r="AT36" s="92">
        <v>700000000</v>
      </c>
      <c r="AU36" s="92"/>
      <c r="AV36" s="92">
        <v>700000000</v>
      </c>
      <c r="AW36" s="92">
        <v>700000000</v>
      </c>
      <c r="AX36" s="92"/>
      <c r="AY36" s="92">
        <v>700000000</v>
      </c>
      <c r="AZ36" s="92">
        <v>700000000</v>
      </c>
      <c r="BA36" s="92"/>
      <c r="BB36" s="92">
        <v>700000000</v>
      </c>
      <c r="BC36" s="92">
        <v>700000000</v>
      </c>
      <c r="BD36" s="93"/>
      <c r="BE36" s="24">
        <f t="shared" ref="BE36:BE37" si="1">SUM(C36:BD36)</f>
        <v>25200000000</v>
      </c>
    </row>
    <row r="37" spans="1:57" s="22" customFormat="1" x14ac:dyDescent="0.3">
      <c r="A37" s="55" t="s">
        <v>60</v>
      </c>
      <c r="B37" s="55" t="s">
        <v>71</v>
      </c>
      <c r="C37" s="132">
        <v>0</v>
      </c>
      <c r="D37" s="133"/>
      <c r="E37" s="134"/>
      <c r="F37" s="132">
        <v>0</v>
      </c>
      <c r="G37" s="133"/>
      <c r="H37" s="134"/>
      <c r="I37" s="132">
        <v>0</v>
      </c>
      <c r="J37" s="133"/>
      <c r="K37" s="134"/>
      <c r="L37" s="132">
        <v>0</v>
      </c>
      <c r="M37" s="133"/>
      <c r="N37" s="134"/>
      <c r="O37" s="132">
        <v>0</v>
      </c>
      <c r="P37" s="133"/>
      <c r="Q37" s="134"/>
      <c r="R37" s="132">
        <v>0</v>
      </c>
      <c r="S37" s="133"/>
      <c r="T37" s="134"/>
      <c r="U37" s="132">
        <v>0</v>
      </c>
      <c r="V37" s="133"/>
      <c r="W37" s="134"/>
      <c r="X37" s="132">
        <v>25000</v>
      </c>
      <c r="Y37" s="133"/>
      <c r="Z37" s="134"/>
      <c r="AA37" s="132">
        <v>25000</v>
      </c>
      <c r="AB37" s="133"/>
      <c r="AC37" s="134"/>
      <c r="AD37" s="132">
        <v>25000</v>
      </c>
      <c r="AE37" s="133"/>
      <c r="AF37" s="134"/>
      <c r="AG37" s="132">
        <v>78783.03</v>
      </c>
      <c r="AH37" s="133"/>
      <c r="AI37" s="134"/>
      <c r="AJ37" s="132">
        <v>25000</v>
      </c>
      <c r="AK37" s="133"/>
      <c r="AL37" s="134"/>
      <c r="AM37" s="132">
        <v>89642.04</v>
      </c>
      <c r="AN37" s="133"/>
      <c r="AO37" s="134"/>
      <c r="AP37" s="132">
        <v>25000</v>
      </c>
      <c r="AQ37" s="133"/>
      <c r="AR37" s="134"/>
      <c r="AS37" s="132">
        <v>85681.982999999993</v>
      </c>
      <c r="AT37" s="133"/>
      <c r="AU37" s="134"/>
      <c r="AV37" s="132">
        <v>140183.82</v>
      </c>
      <c r="AW37" s="133"/>
      <c r="AX37" s="134"/>
      <c r="AY37" s="132">
        <v>25000</v>
      </c>
      <c r="AZ37" s="133"/>
      <c r="BA37" s="134"/>
      <c r="BB37" s="132">
        <v>462684.45</v>
      </c>
      <c r="BC37" s="133"/>
      <c r="BD37" s="134"/>
      <c r="BE37" s="24">
        <f t="shared" si="1"/>
        <v>1006975.3230000001</v>
      </c>
    </row>
    <row r="38" spans="1:57" s="22" customFormat="1" x14ac:dyDescent="0.3">
      <c r="A38" s="33" t="s">
        <v>61</v>
      </c>
      <c r="B38" s="33"/>
      <c r="C38" s="54">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6">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34">
        <v>2</v>
      </c>
      <c r="AQ38" s="34">
        <v>2</v>
      </c>
      <c r="AR38" s="34">
        <v>2</v>
      </c>
      <c r="AS38" s="34">
        <v>2</v>
      </c>
      <c r="AT38" s="34">
        <v>2</v>
      </c>
      <c r="AU38" s="34">
        <v>2</v>
      </c>
      <c r="AV38" s="34">
        <v>2</v>
      </c>
      <c r="AW38" s="34">
        <v>2</v>
      </c>
      <c r="AX38" s="34">
        <v>2</v>
      </c>
      <c r="AY38" s="34">
        <v>2</v>
      </c>
      <c r="AZ38" s="34">
        <v>2</v>
      </c>
      <c r="BA38" s="53">
        <v>2</v>
      </c>
      <c r="BB38" s="34">
        <v>3</v>
      </c>
      <c r="BC38" s="34">
        <v>3</v>
      </c>
      <c r="BD38" s="57">
        <v>3</v>
      </c>
    </row>
    <row r="39" spans="1:57" s="22" customFormat="1" x14ac:dyDescent="0.3">
      <c r="A39" s="33" t="s">
        <v>62</v>
      </c>
      <c r="B39" s="33" t="s">
        <v>84</v>
      </c>
      <c r="C39" s="135">
        <v>10000</v>
      </c>
      <c r="D39" s="136"/>
      <c r="E39" s="136"/>
      <c r="F39" s="136"/>
      <c r="G39" s="136"/>
      <c r="H39" s="136"/>
      <c r="I39" s="136"/>
      <c r="J39" s="136"/>
      <c r="K39" s="136"/>
      <c r="L39" s="136"/>
      <c r="M39" s="136"/>
      <c r="N39" s="136"/>
      <c r="O39" s="136"/>
      <c r="P39" s="136"/>
      <c r="Q39" s="136"/>
      <c r="R39" s="136"/>
      <c r="S39" s="136"/>
      <c r="T39" s="136"/>
      <c r="U39" s="136"/>
      <c r="V39" s="136"/>
      <c r="W39" s="137"/>
      <c r="X39" s="141">
        <v>600000</v>
      </c>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3"/>
      <c r="BB39" s="146">
        <v>600000</v>
      </c>
      <c r="BC39" s="147"/>
      <c r="BD39" s="148"/>
      <c r="BE39" s="24">
        <f t="shared" ref="BE39:BE40" si="2">SUM(C39:BD39)</f>
        <v>1210000</v>
      </c>
    </row>
    <row r="40" spans="1:57" x14ac:dyDescent="0.3">
      <c r="A40" s="55" t="s">
        <v>63</v>
      </c>
      <c r="B40" s="55" t="s">
        <v>85</v>
      </c>
      <c r="C40" s="138">
        <v>100000000</v>
      </c>
      <c r="D40" s="139"/>
      <c r="E40" s="139"/>
      <c r="F40" s="139"/>
      <c r="G40" s="139"/>
      <c r="H40" s="139"/>
      <c r="I40" s="139"/>
      <c r="J40" s="139"/>
      <c r="K40" s="139"/>
      <c r="L40" s="139"/>
      <c r="M40" s="139"/>
      <c r="N40" s="139"/>
      <c r="O40" s="139"/>
      <c r="P40" s="139"/>
      <c r="Q40" s="139"/>
      <c r="R40" s="139"/>
      <c r="S40" s="139"/>
      <c r="T40" s="139"/>
      <c r="U40" s="139"/>
      <c r="V40" s="139"/>
      <c r="W40" s="140"/>
      <c r="X40" s="144">
        <v>15000000</v>
      </c>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9">
        <v>15000000</v>
      </c>
      <c r="BC40" s="150"/>
      <c r="BD40" s="151"/>
      <c r="BE40" s="24">
        <f t="shared" si="2"/>
        <v>130000000</v>
      </c>
    </row>
    <row r="41" spans="1:57" x14ac:dyDescent="0.3">
      <c r="A41" s="33"/>
      <c r="B41" s="12"/>
      <c r="C41" s="152"/>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3"/>
      <c r="AY41" s="153"/>
      <c r="AZ41" s="153"/>
      <c r="BA41" s="153"/>
      <c r="BB41" s="153"/>
      <c r="BC41" s="153"/>
      <c r="BD41" s="154"/>
    </row>
    <row r="42" spans="1:57" x14ac:dyDescent="0.3">
      <c r="A42" s="16" t="s">
        <v>31</v>
      </c>
      <c r="B42" s="11"/>
      <c r="C42" s="64"/>
      <c r="D42" s="58"/>
      <c r="E42" s="58"/>
      <c r="F42" s="58"/>
      <c r="G42" s="59"/>
      <c r="H42" s="58"/>
      <c r="I42" s="58"/>
      <c r="J42" s="58"/>
      <c r="K42" s="58"/>
      <c r="L42" s="58"/>
      <c r="M42" s="58"/>
      <c r="N42" s="60"/>
      <c r="O42" s="58"/>
      <c r="P42" s="60"/>
      <c r="Q42" s="60"/>
      <c r="R42" s="60"/>
      <c r="S42" s="60"/>
      <c r="T42" s="60"/>
      <c r="U42" s="60"/>
      <c r="V42" s="60"/>
      <c r="W42" s="60"/>
      <c r="X42" s="58"/>
      <c r="Y42" s="58"/>
      <c r="Z42" s="58"/>
      <c r="AA42" s="58"/>
      <c r="AB42" s="58"/>
      <c r="AC42" s="58"/>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8"/>
    </row>
    <row r="43" spans="1:57" x14ac:dyDescent="0.3">
      <c r="A43" s="17" t="s">
        <v>20</v>
      </c>
      <c r="B43" s="12" t="s">
        <v>24</v>
      </c>
      <c r="C43" s="65">
        <v>0.8</v>
      </c>
      <c r="D43" s="61">
        <v>0.8</v>
      </c>
      <c r="E43" s="61">
        <v>0.8</v>
      </c>
      <c r="F43" s="61">
        <v>0.8</v>
      </c>
      <c r="G43" s="61">
        <v>0.8</v>
      </c>
      <c r="H43" s="61">
        <v>0.8</v>
      </c>
      <c r="I43" s="61">
        <v>0.9</v>
      </c>
      <c r="J43" s="61">
        <v>0.9</v>
      </c>
      <c r="K43" s="61">
        <v>0.9</v>
      </c>
      <c r="L43" s="61">
        <v>0.1</v>
      </c>
      <c r="M43" s="61">
        <v>0.1</v>
      </c>
      <c r="N43" s="61">
        <v>0.1</v>
      </c>
      <c r="O43" s="61">
        <v>0.7</v>
      </c>
      <c r="P43" s="61">
        <v>0.7</v>
      </c>
      <c r="Q43" s="61">
        <v>0.7</v>
      </c>
      <c r="R43" s="61">
        <v>0.3</v>
      </c>
      <c r="S43" s="61">
        <v>0.3</v>
      </c>
      <c r="T43" s="61">
        <v>0.3</v>
      </c>
      <c r="U43" s="61">
        <v>0.4</v>
      </c>
      <c r="V43" s="61">
        <v>0.4</v>
      </c>
      <c r="W43" s="61">
        <v>0.4</v>
      </c>
      <c r="X43" s="61">
        <v>0.8</v>
      </c>
      <c r="Y43" s="61">
        <v>0.8</v>
      </c>
      <c r="Z43" s="61">
        <v>0.8</v>
      </c>
      <c r="AA43" s="61">
        <v>0.5</v>
      </c>
      <c r="AB43" s="61">
        <v>0.5</v>
      </c>
      <c r="AC43" s="61">
        <v>0.5</v>
      </c>
      <c r="AD43" s="61">
        <v>0.4</v>
      </c>
      <c r="AE43" s="61">
        <v>0.4</v>
      </c>
      <c r="AF43" s="61">
        <v>0.4</v>
      </c>
      <c r="AG43" s="61">
        <v>1</v>
      </c>
      <c r="AH43" s="61">
        <v>1</v>
      </c>
      <c r="AI43" s="61">
        <v>1</v>
      </c>
      <c r="AJ43" s="61">
        <v>0.6</v>
      </c>
      <c r="AK43" s="61">
        <v>0.6</v>
      </c>
      <c r="AL43" s="61">
        <v>0.6</v>
      </c>
      <c r="AM43" s="61">
        <v>0.7</v>
      </c>
      <c r="AN43" s="61">
        <v>0.7</v>
      </c>
      <c r="AO43" s="61">
        <v>0.7</v>
      </c>
      <c r="AP43" s="61">
        <v>0.7</v>
      </c>
      <c r="AQ43" s="61">
        <v>0.7</v>
      </c>
      <c r="AR43" s="61">
        <v>0.7</v>
      </c>
      <c r="AS43" s="61">
        <v>0.3</v>
      </c>
      <c r="AT43" s="61">
        <v>0.3</v>
      </c>
      <c r="AU43" s="61">
        <v>0.3</v>
      </c>
      <c r="AV43" s="61">
        <v>0.1</v>
      </c>
      <c r="AW43" s="61">
        <v>0.1</v>
      </c>
      <c r="AX43" s="61">
        <v>0.1</v>
      </c>
      <c r="AY43" s="61">
        <v>0.9</v>
      </c>
      <c r="AZ43" s="61">
        <v>0.9</v>
      </c>
      <c r="BA43" s="61">
        <v>0.9</v>
      </c>
      <c r="BB43" s="61">
        <v>0.3</v>
      </c>
      <c r="BC43" s="61">
        <v>0.3</v>
      </c>
      <c r="BD43" s="69">
        <v>0.3</v>
      </c>
    </row>
    <row r="44" spans="1:57" x14ac:dyDescent="0.3">
      <c r="A44" s="26"/>
      <c r="B44" s="12"/>
      <c r="C44" s="66"/>
      <c r="J44" s="46"/>
      <c r="R44" s="7"/>
      <c r="S44" s="7"/>
      <c r="T44" s="7"/>
      <c r="U44" s="7"/>
      <c r="V44" s="7"/>
      <c r="W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0"/>
    </row>
    <row r="45" spans="1:57" x14ac:dyDescent="0.3">
      <c r="A45" s="87" t="s">
        <v>68</v>
      </c>
      <c r="B45" s="59"/>
      <c r="C45" s="94"/>
      <c r="D45" s="95"/>
      <c r="E45" s="95"/>
      <c r="F45" s="95"/>
      <c r="G45" s="96"/>
      <c r="H45" s="95"/>
      <c r="I45" s="95"/>
      <c r="J45" s="95"/>
      <c r="K45" s="95"/>
      <c r="L45" s="95"/>
      <c r="M45" s="95"/>
      <c r="N45" s="96"/>
      <c r="O45" s="95"/>
      <c r="P45" s="96"/>
      <c r="Q45" s="60"/>
      <c r="R45" s="60"/>
      <c r="S45" s="60"/>
      <c r="T45" s="60"/>
      <c r="U45" s="60"/>
      <c r="V45" s="60"/>
      <c r="W45" s="60"/>
      <c r="X45" s="95"/>
      <c r="Y45" s="95"/>
      <c r="Z45" s="95"/>
      <c r="AA45" s="95"/>
      <c r="AB45" s="95"/>
      <c r="AC45" s="95"/>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8"/>
    </row>
    <row r="46" spans="1:57" x14ac:dyDescent="0.3">
      <c r="A46" s="12" t="s">
        <v>21</v>
      </c>
      <c r="B46" s="12" t="s">
        <v>25</v>
      </c>
      <c r="C46" s="67">
        <f>C43*C35</f>
        <v>4121000.8000000003</v>
      </c>
      <c r="D46" s="37">
        <f t="shared" ref="D46:BD46" si="3">D43*D35</f>
        <v>7374889.6000000006</v>
      </c>
      <c r="E46" s="37">
        <f t="shared" si="3"/>
        <v>5577131.2000000002</v>
      </c>
      <c r="F46" s="37">
        <f t="shared" si="3"/>
        <v>11423152.800000001</v>
      </c>
      <c r="G46" s="37">
        <f t="shared" si="3"/>
        <v>9263600.8000000007</v>
      </c>
      <c r="H46" s="37">
        <f t="shared" si="3"/>
        <v>6194224.8000000007</v>
      </c>
      <c r="I46" s="37">
        <f t="shared" si="3"/>
        <v>3190604.4</v>
      </c>
      <c r="J46" s="37">
        <f t="shared" si="3"/>
        <v>10874263.5</v>
      </c>
      <c r="K46" s="37">
        <f t="shared" si="3"/>
        <v>3286479.6</v>
      </c>
      <c r="L46" s="37">
        <f t="shared" si="3"/>
        <v>445109.10000000003</v>
      </c>
      <c r="M46" s="37">
        <f t="shared" si="3"/>
        <v>762057.4</v>
      </c>
      <c r="N46" s="37">
        <f t="shared" si="3"/>
        <v>394722.5</v>
      </c>
      <c r="O46" s="37">
        <f t="shared" si="3"/>
        <v>5928222.2999999998</v>
      </c>
      <c r="P46" s="37">
        <f t="shared" si="3"/>
        <v>1603875.7</v>
      </c>
      <c r="Q46" s="37">
        <f t="shared" si="3"/>
        <v>923537.29999999993</v>
      </c>
      <c r="R46" s="37">
        <f t="shared" si="3"/>
        <v>1004449.5</v>
      </c>
      <c r="S46" s="37">
        <f t="shared" si="3"/>
        <v>840925.5</v>
      </c>
      <c r="T46" s="37">
        <f t="shared" si="3"/>
        <v>416915.39999999997</v>
      </c>
      <c r="U46" s="37">
        <f t="shared" si="3"/>
        <v>2954263.6</v>
      </c>
      <c r="V46" s="37">
        <f t="shared" si="3"/>
        <v>2082027.6</v>
      </c>
      <c r="W46" s="37">
        <f t="shared" si="3"/>
        <v>1225812.8</v>
      </c>
      <c r="X46" s="37">
        <f t="shared" si="3"/>
        <v>139711.20000000001</v>
      </c>
      <c r="Y46" s="37">
        <f t="shared" si="3"/>
        <v>110664</v>
      </c>
      <c r="Z46" s="37">
        <f t="shared" si="3"/>
        <v>0</v>
      </c>
      <c r="AA46" s="37">
        <f t="shared" si="3"/>
        <v>0</v>
      </c>
      <c r="AB46" s="37">
        <f t="shared" si="3"/>
        <v>214653.5</v>
      </c>
      <c r="AC46" s="37">
        <f t="shared" si="3"/>
        <v>0</v>
      </c>
      <c r="AD46" s="37">
        <f t="shared" si="3"/>
        <v>0</v>
      </c>
      <c r="AE46" s="37">
        <f t="shared" si="3"/>
        <v>32660.400000000001</v>
      </c>
      <c r="AF46" s="37">
        <f t="shared" si="3"/>
        <v>0</v>
      </c>
      <c r="AG46" s="37">
        <f t="shared" si="3"/>
        <v>0</v>
      </c>
      <c r="AH46" s="37">
        <f t="shared" si="3"/>
        <v>2626101</v>
      </c>
      <c r="AI46" s="37">
        <f t="shared" si="3"/>
        <v>0</v>
      </c>
      <c r="AJ46" s="37">
        <f t="shared" si="3"/>
        <v>0</v>
      </c>
      <c r="AK46" s="37">
        <f t="shared" si="3"/>
        <v>25348.2</v>
      </c>
      <c r="AL46" s="37">
        <f t="shared" si="3"/>
        <v>0</v>
      </c>
      <c r="AM46" s="37">
        <f t="shared" si="3"/>
        <v>0</v>
      </c>
      <c r="AN46" s="37">
        <f t="shared" si="3"/>
        <v>2091647.5999999999</v>
      </c>
      <c r="AO46" s="37">
        <f t="shared" si="3"/>
        <v>0</v>
      </c>
      <c r="AP46" s="37">
        <f t="shared" si="3"/>
        <v>0</v>
      </c>
      <c r="AQ46" s="37">
        <f t="shared" si="3"/>
        <v>14775.599999999999</v>
      </c>
      <c r="AR46" s="37">
        <f t="shared" si="3"/>
        <v>0</v>
      </c>
      <c r="AS46" s="37">
        <f t="shared" si="3"/>
        <v>0</v>
      </c>
      <c r="AT46" s="37">
        <f t="shared" si="3"/>
        <v>90000</v>
      </c>
      <c r="AU46" s="37">
        <f t="shared" si="3"/>
        <v>766819.83</v>
      </c>
      <c r="AV46" s="37">
        <f t="shared" si="3"/>
        <v>0</v>
      </c>
      <c r="AW46" s="37">
        <f t="shared" si="3"/>
        <v>467279.4</v>
      </c>
      <c r="AX46" s="37">
        <f t="shared" si="3"/>
        <v>0</v>
      </c>
      <c r="AY46" s="37">
        <f t="shared" si="3"/>
        <v>0</v>
      </c>
      <c r="AZ46" s="37">
        <f t="shared" si="3"/>
        <v>163795.5</v>
      </c>
      <c r="BA46" s="37">
        <f t="shared" si="3"/>
        <v>0</v>
      </c>
      <c r="BB46" s="37">
        <f t="shared" si="3"/>
        <v>4074919.5</v>
      </c>
      <c r="BC46" s="37">
        <f t="shared" si="3"/>
        <v>551925</v>
      </c>
      <c r="BD46" s="71">
        <f t="shared" si="3"/>
        <v>0</v>
      </c>
      <c r="BE46" s="25">
        <f>SUM(C46:BD46)</f>
        <v>91257566.929999992</v>
      </c>
    </row>
    <row r="47" spans="1:57" x14ac:dyDescent="0.3">
      <c r="A47" s="12" t="s">
        <v>65</v>
      </c>
      <c r="B47" s="12" t="s">
        <v>67</v>
      </c>
      <c r="C47" s="67">
        <f>MIN(C46,C36)</f>
        <v>4121000.8000000003</v>
      </c>
      <c r="D47" s="37">
        <f t="shared" ref="D47:BD47" si="4">MIN(D46,D36)</f>
        <v>7374889.6000000006</v>
      </c>
      <c r="E47" s="37">
        <f t="shared" si="4"/>
        <v>5577131.2000000002</v>
      </c>
      <c r="F47" s="37">
        <f t="shared" si="4"/>
        <v>11423152.800000001</v>
      </c>
      <c r="G47" s="37">
        <f t="shared" si="4"/>
        <v>9263600.8000000007</v>
      </c>
      <c r="H47" s="37">
        <f t="shared" si="4"/>
        <v>6194224.8000000007</v>
      </c>
      <c r="I47" s="37">
        <f t="shared" si="4"/>
        <v>3190604.4</v>
      </c>
      <c r="J47" s="37">
        <f t="shared" si="4"/>
        <v>10874263.5</v>
      </c>
      <c r="K47" s="37">
        <f t="shared" si="4"/>
        <v>3286479.6</v>
      </c>
      <c r="L47" s="37">
        <f t="shared" si="4"/>
        <v>445109.10000000003</v>
      </c>
      <c r="M47" s="37">
        <f t="shared" si="4"/>
        <v>762057.4</v>
      </c>
      <c r="N47" s="37">
        <f t="shared" si="4"/>
        <v>394722.5</v>
      </c>
      <c r="O47" s="37">
        <f t="shared" si="4"/>
        <v>5928222.2999999998</v>
      </c>
      <c r="P47" s="37">
        <f t="shared" si="4"/>
        <v>1603875.7</v>
      </c>
      <c r="Q47" s="37">
        <f t="shared" si="4"/>
        <v>923537.29999999993</v>
      </c>
      <c r="R47" s="37">
        <f t="shared" si="4"/>
        <v>1004449.5</v>
      </c>
      <c r="S47" s="37">
        <f t="shared" si="4"/>
        <v>840925.5</v>
      </c>
      <c r="T47" s="37">
        <f t="shared" si="4"/>
        <v>416915.39999999997</v>
      </c>
      <c r="U47" s="37">
        <f t="shared" si="4"/>
        <v>2954263.6</v>
      </c>
      <c r="V47" s="37">
        <f t="shared" si="4"/>
        <v>2082027.6</v>
      </c>
      <c r="W47" s="37">
        <f t="shared" si="4"/>
        <v>1225812.8</v>
      </c>
      <c r="X47" s="37">
        <f t="shared" si="4"/>
        <v>139711.20000000001</v>
      </c>
      <c r="Y47" s="37">
        <f t="shared" si="4"/>
        <v>110664</v>
      </c>
      <c r="Z47" s="37">
        <f t="shared" si="4"/>
        <v>0</v>
      </c>
      <c r="AA47" s="37">
        <f t="shared" si="4"/>
        <v>0</v>
      </c>
      <c r="AB47" s="37">
        <f t="shared" si="4"/>
        <v>214653.5</v>
      </c>
      <c r="AC47" s="37">
        <f t="shared" si="4"/>
        <v>0</v>
      </c>
      <c r="AD47" s="37">
        <f t="shared" si="4"/>
        <v>0</v>
      </c>
      <c r="AE47" s="37">
        <f t="shared" si="4"/>
        <v>32660.400000000001</v>
      </c>
      <c r="AF47" s="37">
        <f t="shared" si="4"/>
        <v>0</v>
      </c>
      <c r="AG47" s="37">
        <f t="shared" si="4"/>
        <v>0</v>
      </c>
      <c r="AH47" s="37">
        <f t="shared" si="4"/>
        <v>2626101</v>
      </c>
      <c r="AI47" s="37">
        <f t="shared" si="4"/>
        <v>0</v>
      </c>
      <c r="AJ47" s="37">
        <f t="shared" si="4"/>
        <v>0</v>
      </c>
      <c r="AK47" s="37">
        <f t="shared" si="4"/>
        <v>25348.2</v>
      </c>
      <c r="AL47" s="37">
        <f t="shared" si="4"/>
        <v>0</v>
      </c>
      <c r="AM47" s="37">
        <f t="shared" si="4"/>
        <v>0</v>
      </c>
      <c r="AN47" s="37">
        <f t="shared" si="4"/>
        <v>2091647.5999999999</v>
      </c>
      <c r="AO47" s="37">
        <f t="shared" si="4"/>
        <v>0</v>
      </c>
      <c r="AP47" s="37">
        <f t="shared" si="4"/>
        <v>0</v>
      </c>
      <c r="AQ47" s="37">
        <f t="shared" si="4"/>
        <v>14775.599999999999</v>
      </c>
      <c r="AR47" s="37">
        <f t="shared" si="4"/>
        <v>0</v>
      </c>
      <c r="AS47" s="37">
        <f t="shared" si="4"/>
        <v>0</v>
      </c>
      <c r="AT47" s="37">
        <f t="shared" si="4"/>
        <v>90000</v>
      </c>
      <c r="AU47" s="37">
        <f t="shared" si="4"/>
        <v>766819.83</v>
      </c>
      <c r="AV47" s="37">
        <f t="shared" si="4"/>
        <v>0</v>
      </c>
      <c r="AW47" s="37">
        <f t="shared" si="4"/>
        <v>467279.4</v>
      </c>
      <c r="AX47" s="37">
        <f t="shared" si="4"/>
        <v>0</v>
      </c>
      <c r="AY47" s="37">
        <f t="shared" si="4"/>
        <v>0</v>
      </c>
      <c r="AZ47" s="37">
        <f t="shared" si="4"/>
        <v>163795.5</v>
      </c>
      <c r="BA47" s="37">
        <f t="shared" si="4"/>
        <v>0</v>
      </c>
      <c r="BB47" s="37">
        <f t="shared" si="4"/>
        <v>4074919.5</v>
      </c>
      <c r="BC47" s="37">
        <f t="shared" si="4"/>
        <v>551925</v>
      </c>
      <c r="BD47" s="71">
        <f t="shared" si="4"/>
        <v>0</v>
      </c>
      <c r="BE47" s="30">
        <f>SUM(C47:BD47)</f>
        <v>91257566.929999992</v>
      </c>
    </row>
    <row r="48" spans="1:57" x14ac:dyDescent="0.3">
      <c r="A48" s="7" t="s">
        <v>79</v>
      </c>
      <c r="C48" s="67">
        <f>C47</f>
        <v>4121000.8000000003</v>
      </c>
      <c r="D48" s="37">
        <f t="shared" ref="D48:BD48" si="5">D47</f>
        <v>7374889.6000000006</v>
      </c>
      <c r="E48" s="37">
        <f t="shared" si="5"/>
        <v>5577131.2000000002</v>
      </c>
      <c r="F48" s="37">
        <f t="shared" si="5"/>
        <v>11423152.800000001</v>
      </c>
      <c r="G48" s="37">
        <f t="shared" si="5"/>
        <v>9263600.8000000007</v>
      </c>
      <c r="H48" s="37">
        <f t="shared" si="5"/>
        <v>6194224.8000000007</v>
      </c>
      <c r="I48" s="37">
        <f t="shared" si="5"/>
        <v>3190604.4</v>
      </c>
      <c r="J48" s="37">
        <f t="shared" si="5"/>
        <v>10874263.5</v>
      </c>
      <c r="K48" s="37">
        <f t="shared" si="5"/>
        <v>3286479.6</v>
      </c>
      <c r="L48" s="37">
        <f t="shared" si="5"/>
        <v>445109.10000000003</v>
      </c>
      <c r="M48" s="37">
        <f t="shared" si="5"/>
        <v>762057.4</v>
      </c>
      <c r="N48" s="37">
        <f t="shared" si="5"/>
        <v>394722.5</v>
      </c>
      <c r="O48" s="37">
        <f t="shared" si="5"/>
        <v>5928222.2999999998</v>
      </c>
      <c r="P48" s="37">
        <f t="shared" si="5"/>
        <v>1603875.7</v>
      </c>
      <c r="Q48" s="37">
        <f t="shared" si="5"/>
        <v>923537.29999999993</v>
      </c>
      <c r="R48" s="37">
        <f t="shared" si="5"/>
        <v>1004449.5</v>
      </c>
      <c r="S48" s="37">
        <f t="shared" si="5"/>
        <v>840925.5</v>
      </c>
      <c r="T48" s="37">
        <f t="shared" si="5"/>
        <v>416915.39999999997</v>
      </c>
      <c r="U48" s="37">
        <f t="shared" si="5"/>
        <v>2954263.6</v>
      </c>
      <c r="V48" s="37">
        <f t="shared" si="5"/>
        <v>2082027.6</v>
      </c>
      <c r="W48" s="37">
        <f t="shared" si="5"/>
        <v>1225812.8</v>
      </c>
      <c r="X48" s="37">
        <f t="shared" si="5"/>
        <v>139711.20000000001</v>
      </c>
      <c r="Y48" s="37">
        <f t="shared" si="5"/>
        <v>110664</v>
      </c>
      <c r="Z48" s="37">
        <f t="shared" si="5"/>
        <v>0</v>
      </c>
      <c r="AA48" s="37">
        <f t="shared" si="5"/>
        <v>0</v>
      </c>
      <c r="AB48" s="37">
        <f t="shared" si="5"/>
        <v>214653.5</v>
      </c>
      <c r="AC48" s="37">
        <f t="shared" si="5"/>
        <v>0</v>
      </c>
      <c r="AD48" s="37">
        <f t="shared" si="5"/>
        <v>0</v>
      </c>
      <c r="AE48" s="37">
        <f t="shared" si="5"/>
        <v>32660.400000000001</v>
      </c>
      <c r="AF48" s="37">
        <f t="shared" si="5"/>
        <v>0</v>
      </c>
      <c r="AG48" s="37">
        <f t="shared" si="5"/>
        <v>0</v>
      </c>
      <c r="AH48" s="37">
        <f t="shared" si="5"/>
        <v>2626101</v>
      </c>
      <c r="AI48" s="37">
        <f t="shared" si="5"/>
        <v>0</v>
      </c>
      <c r="AJ48" s="37">
        <f t="shared" si="5"/>
        <v>0</v>
      </c>
      <c r="AK48" s="37">
        <f t="shared" si="5"/>
        <v>25348.2</v>
      </c>
      <c r="AL48" s="37">
        <f t="shared" si="5"/>
        <v>0</v>
      </c>
      <c r="AM48" s="37">
        <f t="shared" si="5"/>
        <v>0</v>
      </c>
      <c r="AN48" s="37">
        <f t="shared" si="5"/>
        <v>2091647.5999999999</v>
      </c>
      <c r="AO48" s="37">
        <f t="shared" si="5"/>
        <v>0</v>
      </c>
      <c r="AP48" s="37">
        <f t="shared" si="5"/>
        <v>0</v>
      </c>
      <c r="AQ48" s="37">
        <f t="shared" si="5"/>
        <v>14775.599999999999</v>
      </c>
      <c r="AR48" s="37">
        <f t="shared" si="5"/>
        <v>0</v>
      </c>
      <c r="AS48" s="37">
        <f t="shared" si="5"/>
        <v>0</v>
      </c>
      <c r="AT48" s="37">
        <f t="shared" si="5"/>
        <v>90000</v>
      </c>
      <c r="AU48" s="37">
        <f t="shared" si="5"/>
        <v>766819.83</v>
      </c>
      <c r="AV48" s="37">
        <f t="shared" si="5"/>
        <v>0</v>
      </c>
      <c r="AW48" s="37">
        <f t="shared" si="5"/>
        <v>467279.4</v>
      </c>
      <c r="AX48" s="37">
        <f t="shared" si="5"/>
        <v>0</v>
      </c>
      <c r="AY48" s="37">
        <f t="shared" si="5"/>
        <v>0</v>
      </c>
      <c r="AZ48" s="37">
        <f t="shared" si="5"/>
        <v>163795.5</v>
      </c>
      <c r="BA48" s="37">
        <f t="shared" si="5"/>
        <v>0</v>
      </c>
      <c r="BB48" s="37">
        <f t="shared" si="5"/>
        <v>4074919.5</v>
      </c>
      <c r="BC48" s="37">
        <f t="shared" si="5"/>
        <v>551925</v>
      </c>
      <c r="BD48" s="71">
        <f t="shared" si="5"/>
        <v>0</v>
      </c>
      <c r="BE48" s="30">
        <f>SUM(C48:BD48)</f>
        <v>91257566.929999992</v>
      </c>
    </row>
    <row r="49" spans="1:58" x14ac:dyDescent="0.3">
      <c r="C49" s="6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71"/>
      <c r="BE49" s="30"/>
    </row>
    <row r="50" spans="1:58" x14ac:dyDescent="0.3">
      <c r="A50" s="87" t="s">
        <v>69</v>
      </c>
      <c r="B50" s="60"/>
      <c r="C50" s="97"/>
      <c r="D50" s="98"/>
      <c r="E50" s="98"/>
      <c r="F50" s="98"/>
      <c r="G50" s="98"/>
      <c r="H50" s="98"/>
      <c r="I50" s="98"/>
      <c r="J50" s="98"/>
      <c r="K50" s="98"/>
      <c r="L50" s="98"/>
      <c r="M50" s="98"/>
      <c r="N50" s="98"/>
      <c r="O50" s="98"/>
      <c r="P50" s="98"/>
      <c r="Q50" s="99"/>
      <c r="R50" s="99"/>
      <c r="S50" s="99"/>
      <c r="T50" s="99"/>
      <c r="U50" s="99"/>
      <c r="V50" s="99"/>
      <c r="W50" s="99"/>
      <c r="X50" s="98"/>
      <c r="Y50" s="98"/>
      <c r="Z50" s="98"/>
      <c r="AA50" s="98"/>
      <c r="AB50" s="98"/>
      <c r="AC50" s="98"/>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100">
        <v>1</v>
      </c>
      <c r="BF50" s="2" t="s">
        <v>124</v>
      </c>
    </row>
    <row r="51" spans="1:58" s="7" customFormat="1" x14ac:dyDescent="0.3">
      <c r="A51" s="7" t="s">
        <v>77</v>
      </c>
      <c r="B51" s="7" t="s">
        <v>72</v>
      </c>
      <c r="C51" s="155">
        <f>SUMIF($C$32:$BD$32,C32,$C$48:$BD$48)</f>
        <v>17073021.600000001</v>
      </c>
      <c r="D51" s="156"/>
      <c r="E51" s="157"/>
      <c r="F51" s="155">
        <f>SUMIF($C$32:$BD$32,F32,$C$48:$BD$48)</f>
        <v>26880978.400000002</v>
      </c>
      <c r="G51" s="156"/>
      <c r="H51" s="157"/>
      <c r="I51" s="155">
        <f>SUMIF($C$32:$BD$32,I32,$C$48:$BD$48)</f>
        <v>17351347.5</v>
      </c>
      <c r="J51" s="156"/>
      <c r="K51" s="157"/>
      <c r="L51" s="155">
        <f>SUMIF($C$32:$BD$32,L32,$C$48:$BD$48)</f>
        <v>1601889</v>
      </c>
      <c r="M51" s="156"/>
      <c r="N51" s="157"/>
      <c r="O51" s="155">
        <f>SUMIF($C$32:$BD$32,O32,$C$48:$BD$48)</f>
        <v>8455635.3000000007</v>
      </c>
      <c r="P51" s="156"/>
      <c r="Q51" s="157"/>
      <c r="R51" s="155">
        <f>SUMIF($C$32:$BD$32,R32,$C$48:$BD$48)</f>
        <v>2262290.4</v>
      </c>
      <c r="S51" s="156"/>
      <c r="T51" s="157"/>
      <c r="U51" s="155">
        <f>SUMIF($C$32:$BD$32,U32,$C$48:$BD$48)</f>
        <v>6262104</v>
      </c>
      <c r="V51" s="156"/>
      <c r="W51" s="157"/>
      <c r="X51" s="155">
        <f>SUMIF($C$32:$BD$32,X32,$C$48:$BD$48)</f>
        <v>250375.2</v>
      </c>
      <c r="Y51" s="156"/>
      <c r="Z51" s="157"/>
      <c r="AA51" s="155">
        <f>SUMIF($C$32:$BD$32,AA32,$C$48:$BD$48)</f>
        <v>214653.5</v>
      </c>
      <c r="AB51" s="156"/>
      <c r="AC51" s="157"/>
      <c r="AD51" s="155">
        <f>SUMIF($C$32:$BD$32,AD32,$C$48:$BD$48)</f>
        <v>32660.400000000001</v>
      </c>
      <c r="AE51" s="156"/>
      <c r="AF51" s="157"/>
      <c r="AG51" s="155">
        <f>SUMIF($C$32:$BD$32,AG32,$C$48:$BD$48)</f>
        <v>2626101</v>
      </c>
      <c r="AH51" s="156"/>
      <c r="AI51" s="157"/>
      <c r="AJ51" s="155">
        <f>SUMIF($C$32:$BD$32,AJ32,$C$48:$BD$48)</f>
        <v>25348.2</v>
      </c>
      <c r="AK51" s="156"/>
      <c r="AL51" s="157"/>
      <c r="AM51" s="155">
        <f>SUMIF($C$32:$BD$32,AM32,$C$48:$BD$48)</f>
        <v>2091647.5999999999</v>
      </c>
      <c r="AN51" s="156"/>
      <c r="AO51" s="157"/>
      <c r="AP51" s="155">
        <f>SUMIF($C$32:$BD$32,AP32,$C$48:$BD$48)</f>
        <v>14775.599999999999</v>
      </c>
      <c r="AQ51" s="156"/>
      <c r="AR51" s="157"/>
      <c r="AS51" s="155">
        <f>SUMIF($C$32:$BD$32,AS32,$C$48:$BD$48)</f>
        <v>856819.83</v>
      </c>
      <c r="AT51" s="156"/>
      <c r="AU51" s="157"/>
      <c r="AV51" s="155">
        <f>SUMIF($C$32:$BD$32,AV32,$C$48:$BD$48)</f>
        <v>467279.4</v>
      </c>
      <c r="AW51" s="156"/>
      <c r="AX51" s="157"/>
      <c r="AY51" s="155">
        <f>SUMIF($C$32:$BD$32,AY32,$C$48:$BD$48)</f>
        <v>163795.5</v>
      </c>
      <c r="AZ51" s="156"/>
      <c r="BA51" s="157"/>
      <c r="BB51" s="155">
        <f>SUMIF($C$32:$BD$32,BB32,$C$48:$BD$48)</f>
        <v>4626844.5</v>
      </c>
      <c r="BC51" s="156"/>
      <c r="BD51" s="157"/>
      <c r="BE51" s="30">
        <f>SUM(C51:BD51)</f>
        <v>91257566.930000007</v>
      </c>
    </row>
    <row r="52" spans="1:58" s="7" customFormat="1" x14ac:dyDescent="0.3">
      <c r="A52" s="7" t="s">
        <v>73</v>
      </c>
      <c r="B52" s="7" t="s">
        <v>74</v>
      </c>
      <c r="C52" s="155">
        <f>MAX(C51-C37,0)</f>
        <v>17073021.600000001</v>
      </c>
      <c r="D52" s="156"/>
      <c r="E52" s="157"/>
      <c r="F52" s="155">
        <f t="shared" ref="F52" si="6">MAX(F51-F37,0)</f>
        <v>26880978.400000002</v>
      </c>
      <c r="G52" s="156"/>
      <c r="H52" s="157"/>
      <c r="I52" s="155">
        <f t="shared" ref="I52" si="7">MAX(I51-I37,0)</f>
        <v>17351347.5</v>
      </c>
      <c r="J52" s="156"/>
      <c r="K52" s="157"/>
      <c r="L52" s="155">
        <f t="shared" ref="L52" si="8">MAX(L51-L37,0)</f>
        <v>1601889</v>
      </c>
      <c r="M52" s="156"/>
      <c r="N52" s="157"/>
      <c r="O52" s="155">
        <f t="shared" ref="O52" si="9">MAX(O51-O37,0)</f>
        <v>8455635.3000000007</v>
      </c>
      <c r="P52" s="156"/>
      <c r="Q52" s="157"/>
      <c r="R52" s="155">
        <f t="shared" ref="R52" si="10">MAX(R51-R37,0)</f>
        <v>2262290.4</v>
      </c>
      <c r="S52" s="156"/>
      <c r="T52" s="157"/>
      <c r="U52" s="155">
        <f t="shared" ref="U52" si="11">MAX(U51-U37,0)</f>
        <v>6262104</v>
      </c>
      <c r="V52" s="156"/>
      <c r="W52" s="157"/>
      <c r="X52" s="155">
        <f t="shared" ref="X52" si="12">MAX(X51-X37,0)</f>
        <v>225375.2</v>
      </c>
      <c r="Y52" s="156"/>
      <c r="Z52" s="157"/>
      <c r="AA52" s="155">
        <f t="shared" ref="AA52" si="13">MAX(AA51-AA37,0)</f>
        <v>189653.5</v>
      </c>
      <c r="AB52" s="156"/>
      <c r="AC52" s="157"/>
      <c r="AD52" s="155">
        <f t="shared" ref="AD52" si="14">MAX(AD51-AD37,0)</f>
        <v>7660.4000000000015</v>
      </c>
      <c r="AE52" s="156"/>
      <c r="AF52" s="157"/>
      <c r="AG52" s="155">
        <f t="shared" ref="AG52" si="15">MAX(AG51-AG37,0)</f>
        <v>2547317.9700000002</v>
      </c>
      <c r="AH52" s="156"/>
      <c r="AI52" s="157"/>
      <c r="AJ52" s="155">
        <f t="shared" ref="AJ52" si="16">MAX(AJ51-AJ37,0)</f>
        <v>348.20000000000073</v>
      </c>
      <c r="AK52" s="156"/>
      <c r="AL52" s="157"/>
      <c r="AM52" s="155">
        <f t="shared" ref="AM52" si="17">MAX(AM51-AM37,0)</f>
        <v>2002005.5599999998</v>
      </c>
      <c r="AN52" s="156"/>
      <c r="AO52" s="157"/>
      <c r="AP52" s="155">
        <f t="shared" ref="AP52" si="18">MAX(AP51-AP37,0)</f>
        <v>0</v>
      </c>
      <c r="AQ52" s="156"/>
      <c r="AR52" s="157"/>
      <c r="AS52" s="155">
        <f t="shared" ref="AS52" si="19">MAX(AS51-AS37,0)</f>
        <v>771137.84699999995</v>
      </c>
      <c r="AT52" s="156"/>
      <c r="AU52" s="157"/>
      <c r="AV52" s="155">
        <f t="shared" ref="AV52" si="20">MAX(AV51-AV37,0)</f>
        <v>327095.58</v>
      </c>
      <c r="AW52" s="156"/>
      <c r="AX52" s="157"/>
      <c r="AY52" s="155">
        <f t="shared" ref="AY52" si="21">MAX(AY51-AY37,0)</f>
        <v>138795.5</v>
      </c>
      <c r="AZ52" s="156"/>
      <c r="BA52" s="157"/>
      <c r="BB52" s="155">
        <f t="shared" ref="BB52" si="22">MAX(BB51-BB37,0)</f>
        <v>4164160.05</v>
      </c>
      <c r="BC52" s="156"/>
      <c r="BD52" s="157"/>
      <c r="BE52" s="30">
        <f>SUM(C52:BD52)</f>
        <v>90260816.007000014</v>
      </c>
      <c r="BF52" s="30">
        <f>SUM(X52:BD52)</f>
        <v>10373549.807</v>
      </c>
    </row>
    <row r="53" spans="1:58" s="7" customFormat="1" x14ac:dyDescent="0.3">
      <c r="A53" s="105" t="s">
        <v>75</v>
      </c>
      <c r="B53" s="60" t="s">
        <v>76</v>
      </c>
      <c r="C53" s="158">
        <f>C51-C52</f>
        <v>0</v>
      </c>
      <c r="D53" s="159"/>
      <c r="E53" s="160"/>
      <c r="F53" s="158">
        <f>F51-F52</f>
        <v>0</v>
      </c>
      <c r="G53" s="159"/>
      <c r="H53" s="160"/>
      <c r="I53" s="158">
        <f t="shared" ref="I53" si="23">I51-I52</f>
        <v>0</v>
      </c>
      <c r="J53" s="159"/>
      <c r="K53" s="160"/>
      <c r="L53" s="158">
        <f t="shared" ref="L53" si="24">L51-L52</f>
        <v>0</v>
      </c>
      <c r="M53" s="159"/>
      <c r="N53" s="160"/>
      <c r="O53" s="158">
        <f t="shared" ref="O53" si="25">O51-O52</f>
        <v>0</v>
      </c>
      <c r="P53" s="159"/>
      <c r="Q53" s="160"/>
      <c r="R53" s="158">
        <f t="shared" ref="R53" si="26">R51-R52</f>
        <v>0</v>
      </c>
      <c r="S53" s="159"/>
      <c r="T53" s="160"/>
      <c r="U53" s="158">
        <f t="shared" ref="U53" si="27">U51-U52</f>
        <v>0</v>
      </c>
      <c r="V53" s="159"/>
      <c r="W53" s="160"/>
      <c r="X53" s="158">
        <f t="shared" ref="X53" si="28">X51-X52</f>
        <v>25000</v>
      </c>
      <c r="Y53" s="159"/>
      <c r="Z53" s="160"/>
      <c r="AA53" s="158">
        <f t="shared" ref="AA53" si="29">AA51-AA52</f>
        <v>25000</v>
      </c>
      <c r="AB53" s="159"/>
      <c r="AC53" s="160"/>
      <c r="AD53" s="158">
        <f t="shared" ref="AD53" si="30">AD51-AD52</f>
        <v>25000</v>
      </c>
      <c r="AE53" s="159"/>
      <c r="AF53" s="160"/>
      <c r="AG53" s="158">
        <f t="shared" ref="AG53" si="31">AG51-AG52</f>
        <v>78783.029999999795</v>
      </c>
      <c r="AH53" s="159"/>
      <c r="AI53" s="160"/>
      <c r="AJ53" s="158">
        <f t="shared" ref="AJ53" si="32">AJ51-AJ52</f>
        <v>25000</v>
      </c>
      <c r="AK53" s="159"/>
      <c r="AL53" s="160"/>
      <c r="AM53" s="158">
        <f t="shared" ref="AM53" si="33">AM51-AM52</f>
        <v>89642.040000000037</v>
      </c>
      <c r="AN53" s="159"/>
      <c r="AO53" s="160"/>
      <c r="AP53" s="158">
        <f t="shared" ref="AP53" si="34">AP51-AP52</f>
        <v>14775.599999999999</v>
      </c>
      <c r="AQ53" s="159"/>
      <c r="AR53" s="160"/>
      <c r="AS53" s="158">
        <f t="shared" ref="AS53" si="35">AS51-AS52</f>
        <v>85681.983000000007</v>
      </c>
      <c r="AT53" s="159"/>
      <c r="AU53" s="160"/>
      <c r="AV53" s="158">
        <f t="shared" ref="AV53" si="36">AV51-AV52</f>
        <v>140183.82</v>
      </c>
      <c r="AW53" s="159"/>
      <c r="AX53" s="160"/>
      <c r="AY53" s="158">
        <f t="shared" ref="AY53" si="37">AY51-AY52</f>
        <v>25000</v>
      </c>
      <c r="AZ53" s="159"/>
      <c r="BA53" s="160"/>
      <c r="BB53" s="158">
        <f t="shared" ref="BB53" si="38">BB51-BB52</f>
        <v>462684.45000000019</v>
      </c>
      <c r="BC53" s="159"/>
      <c r="BD53" s="160"/>
      <c r="BE53" s="30">
        <f>SUM(C53:BD53)</f>
        <v>996750.92299999995</v>
      </c>
    </row>
    <row r="54" spans="1:58" s="22" customFormat="1" x14ac:dyDescent="0.3">
      <c r="A54" s="40" t="s">
        <v>78</v>
      </c>
      <c r="B54" s="47"/>
      <c r="C54" s="62">
        <f>$C52*C48/SUMIF($C$32:$BD$32,C32,$C$48:$BD$48)</f>
        <v>4121000.8000000003</v>
      </c>
      <c r="D54" s="123">
        <f t="shared" ref="D54:E54" si="39">$C52*D48/SUMIF($C$32:$BD$32,D32,$C$48:$BD$48)</f>
        <v>7374889.6000000006</v>
      </c>
      <c r="E54" s="123">
        <f t="shared" si="39"/>
        <v>5577131.2000000002</v>
      </c>
      <c r="F54" s="123">
        <f>$F52*F48/SUMIF($C$32:$BD$32,F32,$C$48:$BD$48)</f>
        <v>11423152.800000001</v>
      </c>
      <c r="G54" s="123">
        <f t="shared" ref="G54:H54" si="40">$F52*G48/SUMIF($C$32:$BD$32,G32,$C$48:$BD$48)</f>
        <v>9263600.8000000007</v>
      </c>
      <c r="H54" s="123">
        <f t="shared" si="40"/>
        <v>6194224.8000000007</v>
      </c>
      <c r="I54" s="123">
        <f>$I52*I48/SUMIF($C$32:$BD$32,I32,$C$48:$BD$48)</f>
        <v>3190604.4</v>
      </c>
      <c r="J54" s="123">
        <f t="shared" ref="J54:K54" si="41">$I52*J48/SUMIF($C$32:$BD$32,J32,$C$48:$BD$48)</f>
        <v>10874263.5</v>
      </c>
      <c r="K54" s="123">
        <f t="shared" si="41"/>
        <v>3286479.6</v>
      </c>
      <c r="L54" s="123">
        <f>$L52*L48/SUMIF($C$32:$BD$32,L32,$C$48:$BD$48)</f>
        <v>445109.10000000003</v>
      </c>
      <c r="M54" s="123">
        <f t="shared" ref="M54:N54" si="42">$L52*M48/SUMIF($C$32:$BD$32,M32,$C$48:$BD$48)</f>
        <v>762057.4</v>
      </c>
      <c r="N54" s="123">
        <f t="shared" si="42"/>
        <v>394722.5</v>
      </c>
      <c r="O54" s="123">
        <f>$O52*O48/SUMIF($C$32:$BD$32,O32,$C$48:$BD$48)</f>
        <v>5928222.2999999998</v>
      </c>
      <c r="P54" s="123">
        <f t="shared" ref="P54:Q54" si="43">$O52*P48/SUMIF($C$32:$BD$32,P32,$C$48:$BD$48)</f>
        <v>1603875.7</v>
      </c>
      <c r="Q54" s="123">
        <f t="shared" si="43"/>
        <v>923537.29999999993</v>
      </c>
      <c r="R54" s="123">
        <f>$R52*R48/SUMIF($C$32:$BD$32,R32,$C$48:$BD$48)</f>
        <v>1004449.5</v>
      </c>
      <c r="S54" s="123">
        <f t="shared" ref="S54:T54" si="44">$R52*S48/SUMIF($C$32:$BD$32,S32,$C$48:$BD$48)</f>
        <v>840925.5</v>
      </c>
      <c r="T54" s="123">
        <f t="shared" si="44"/>
        <v>416915.39999999997</v>
      </c>
      <c r="U54" s="123">
        <f>$U52*U48/SUMIF($C$32:$BD$32,U32,$C$48:$BD$48)</f>
        <v>2954263.6000000006</v>
      </c>
      <c r="V54" s="123">
        <f t="shared" ref="V54:W54" si="45">$U52*V48/SUMIF($C$32:$BD$32,V32,$C$48:$BD$48)</f>
        <v>2082027.6</v>
      </c>
      <c r="W54" s="123">
        <f t="shared" si="45"/>
        <v>1225812.8</v>
      </c>
      <c r="X54" s="123">
        <f>$X52*X48/SUMIF($C$32:$BD$32,X32,$C$48:$BD$48)</f>
        <v>125761.01643549363</v>
      </c>
      <c r="Y54" s="123">
        <f t="shared" ref="Y54:Z54" si="46">$X52*Y48/SUMIF($C$32:$BD$32,Y32,$C$48:$BD$48)</f>
        <v>99614.183564506398</v>
      </c>
      <c r="Z54" s="123">
        <f t="shared" si="46"/>
        <v>0</v>
      </c>
      <c r="AA54" s="123">
        <f>$AA52*AA48/SUMIF($C$32:$BD$32,AA32,$C$48:$BD$48)</f>
        <v>0</v>
      </c>
      <c r="AB54" s="123">
        <f t="shared" ref="AB54:AC54" si="47">$AA52*AB48/SUMIF($C$32:$BD$32,AB32,$C$48:$BD$48)</f>
        <v>189653.5</v>
      </c>
      <c r="AC54" s="123">
        <f t="shared" si="47"/>
        <v>0</v>
      </c>
      <c r="AD54" s="123">
        <f>$AD52*AD48/SUMIF($C$32:$BD$32,AD32,$C$48:$BD$48)</f>
        <v>0</v>
      </c>
      <c r="AE54" s="123">
        <f t="shared" ref="AE54:AF54" si="48">$AD52*AE48/SUMIF($C$32:$BD$32,AE32,$C$48:$BD$48)</f>
        <v>7660.4000000000015</v>
      </c>
      <c r="AF54" s="123">
        <f t="shared" si="48"/>
        <v>0</v>
      </c>
      <c r="AG54" s="123">
        <f>$AG52*AG48/SUMIF($C$32:$BD$32,AG32,$C$48:$BD$48)</f>
        <v>0</v>
      </c>
      <c r="AH54" s="123">
        <f t="shared" ref="AH54:AI54" si="49">$AG52*AH48/SUMIF($C$32:$BD$32,AH32,$C$48:$BD$48)</f>
        <v>2547317.9700000002</v>
      </c>
      <c r="AI54" s="123">
        <f t="shared" si="49"/>
        <v>0</v>
      </c>
      <c r="AJ54" s="123">
        <f>$AJ52*AJ48/SUMIF($C$32:$BD$32,AJ32,$C$48:$BD$48)</f>
        <v>0</v>
      </c>
      <c r="AK54" s="123">
        <f t="shared" ref="AK54:AL54" si="50">$AJ52*AK48/SUMIF($C$32:$BD$32,AK32,$C$48:$BD$48)</f>
        <v>348.20000000000073</v>
      </c>
      <c r="AL54" s="123">
        <f t="shared" si="50"/>
        <v>0</v>
      </c>
      <c r="AM54" s="123">
        <f>$AM52*AM48/SUMIF($C$32:$BD$32,AM32,$C$48:$BD$48)</f>
        <v>0</v>
      </c>
      <c r="AN54" s="123">
        <f t="shared" ref="AN54:AO54" si="51">$AM52*AN48/SUMIF($C$32:$BD$32,AN32,$C$48:$BD$48)</f>
        <v>2002005.5599999998</v>
      </c>
      <c r="AO54" s="123">
        <f t="shared" si="51"/>
        <v>0</v>
      </c>
      <c r="AP54" s="123">
        <f>$AP52*AP48/SUMIF($C$32:$BD$32,AP32,$C$48:$BD$48)</f>
        <v>0</v>
      </c>
      <c r="AQ54" s="123">
        <f t="shared" ref="AQ54:AR54" si="52">$AP52*AQ48/SUMIF($C$32:$BD$32,AQ32,$C$48:$BD$48)</f>
        <v>0</v>
      </c>
      <c r="AR54" s="123">
        <f t="shared" si="52"/>
        <v>0</v>
      </c>
      <c r="AS54" s="123">
        <f>$AS52*AS48/SUMIF($C$32:$BD$32,AS32,$C$48:$BD$48)</f>
        <v>0</v>
      </c>
      <c r="AT54" s="123">
        <f t="shared" ref="AT54:AU54" si="53">$AS52*AT48/SUMIF($C$32:$BD$32,AT32,$C$48:$BD$48)</f>
        <v>81000</v>
      </c>
      <c r="AU54" s="123">
        <f t="shared" si="53"/>
        <v>690137.84699999995</v>
      </c>
      <c r="AV54" s="123">
        <f>$AV52*AV48/SUMIF($C$32:$BD$32,AV32,$C$48:$BD$48)</f>
        <v>0</v>
      </c>
      <c r="AW54" s="123">
        <f t="shared" ref="AW54:AX54" si="54">$AV52*AW48/SUMIF($C$32:$BD$32,AW32,$C$48:$BD$48)</f>
        <v>327095.58</v>
      </c>
      <c r="AX54" s="123">
        <f t="shared" si="54"/>
        <v>0</v>
      </c>
      <c r="AY54" s="123">
        <f>$AY52*AY48/SUMIF($C$32:$BD$32,AY32,$C$48:$BD$48)</f>
        <v>0</v>
      </c>
      <c r="AZ54" s="123">
        <f t="shared" ref="AZ54:BA54" si="55">$AY52*AZ48/SUMIF($C$32:$BD$32,AZ32,$C$48:$BD$48)</f>
        <v>138795.5</v>
      </c>
      <c r="BA54" s="123">
        <f t="shared" si="55"/>
        <v>0</v>
      </c>
      <c r="BB54" s="123">
        <f>$BB52*BB48/SUMIF($C$32:$BD$32,BB32,$C$48:$BD$48)</f>
        <v>3667427.55</v>
      </c>
      <c r="BC54" s="123">
        <f t="shared" ref="BC54:BD54" si="56">$BB52*BC48/SUMIF($C$32:$BD$32,BC32,$C$48:$BD$48)</f>
        <v>496732.5</v>
      </c>
      <c r="BD54" s="123">
        <f t="shared" si="56"/>
        <v>0</v>
      </c>
      <c r="BE54" s="77">
        <f>SUM(C54:BD54)</f>
        <v>90260816.006999984</v>
      </c>
    </row>
    <row r="55" spans="1:58" s="22" customFormat="1" x14ac:dyDescent="0.3">
      <c r="A55" s="40" t="s">
        <v>91</v>
      </c>
      <c r="B55" s="33"/>
      <c r="C55" s="62">
        <f>C53*C$46/SUMIF($C$32:$BD$32,C$32,$C$46:$BD$46)</f>
        <v>0</v>
      </c>
      <c r="D55" s="36">
        <f>C53*D$46/SUMIF($C$32:$BD$32,D$32,$C$46:$BD$46)</f>
        <v>0</v>
      </c>
      <c r="E55" s="36">
        <f>C53*E$46/SUMIF($C$32:$BD$32,E$32,$C$46:$BD$46)</f>
        <v>0</v>
      </c>
      <c r="F55" s="36">
        <f t="shared" ref="F55" si="57">F53*F$46/SUMIF($C$32:$BD$32,F$32,$C$46:$BD$46)</f>
        <v>0</v>
      </c>
      <c r="G55" s="36">
        <f t="shared" ref="G55" si="58">F53*G$46/SUMIF($C$32:$BD$32,G$32,$C$46:$BD$46)</f>
        <v>0</v>
      </c>
      <c r="H55" s="36">
        <f t="shared" ref="H55" si="59">F53*H$46/SUMIF($C$32:$BD$32,H$32,$C$46:$BD$46)</f>
        <v>0</v>
      </c>
      <c r="I55" s="36">
        <f t="shared" ref="I55" si="60">I53*I$46/SUMIF($C$32:$BD$32,I$32,$C$46:$BD$46)</f>
        <v>0</v>
      </c>
      <c r="J55" s="36">
        <f t="shared" ref="J55" si="61">I53*J$46/SUMIF($C$32:$BD$32,J$32,$C$46:$BD$46)</f>
        <v>0</v>
      </c>
      <c r="K55" s="36">
        <f t="shared" ref="K55" si="62">I53*K$46/SUMIF($C$32:$BD$32,K$32,$C$46:$BD$46)</f>
        <v>0</v>
      </c>
      <c r="L55" s="36">
        <f t="shared" ref="L55" si="63">L53*L$46/SUMIF($C$32:$BD$32,L$32,$C$46:$BD$46)</f>
        <v>0</v>
      </c>
      <c r="M55" s="36">
        <f t="shared" ref="M55" si="64">L53*M$46/SUMIF($C$32:$BD$32,M$32,$C$46:$BD$46)</f>
        <v>0</v>
      </c>
      <c r="N55" s="36">
        <f t="shared" ref="N55" si="65">L53*N$46/SUMIF($C$32:$BD$32,N$32,$C$46:$BD$46)</f>
        <v>0</v>
      </c>
      <c r="O55" s="36">
        <f t="shared" ref="O55" si="66">O53*O$46/SUMIF($C$32:$BD$32,O$32,$C$46:$BD$46)</f>
        <v>0</v>
      </c>
      <c r="P55" s="36">
        <f t="shared" ref="P55" si="67">O53*P$46/SUMIF($C$32:$BD$32,P$32,$C$46:$BD$46)</f>
        <v>0</v>
      </c>
      <c r="Q55" s="36">
        <f t="shared" ref="Q55" si="68">O53*Q$46/SUMIF($C$32:$BD$32,Q$32,$C$46:$BD$46)</f>
        <v>0</v>
      </c>
      <c r="R55" s="36">
        <f t="shared" ref="R55" si="69">R53*R$46/SUMIF($C$32:$BD$32,R$32,$C$46:$BD$46)</f>
        <v>0</v>
      </c>
      <c r="S55" s="36">
        <f t="shared" ref="S55" si="70">R53*S$46/SUMIF($C$32:$BD$32,S$32,$C$46:$BD$46)</f>
        <v>0</v>
      </c>
      <c r="T55" s="36">
        <f t="shared" ref="T55" si="71">R53*T$46/SUMIF($C$32:$BD$32,T$32,$C$46:$BD$46)</f>
        <v>0</v>
      </c>
      <c r="U55" s="36">
        <f t="shared" ref="U55" si="72">U53*U$46/SUMIF($C$32:$BD$32,U$32,$C$46:$BD$46)</f>
        <v>0</v>
      </c>
      <c r="V55" s="36">
        <f t="shared" ref="V55" si="73">U53*V$46/SUMIF($C$32:$BD$32,V$32,$C$46:$BD$46)</f>
        <v>0</v>
      </c>
      <c r="W55" s="36">
        <f t="shared" ref="W55" si="74">U53*W$46/SUMIF($C$32:$BD$32,W$32,$C$46:$BD$46)</f>
        <v>0</v>
      </c>
      <c r="X55" s="36">
        <f t="shared" ref="X55" si="75">X53*X$46/SUMIF($C$32:$BD$32,X$32,$C$46:$BD$46)</f>
        <v>13950.183564506389</v>
      </c>
      <c r="Y55" s="36">
        <f t="shared" ref="Y55" si="76">X53*Y$46/SUMIF($C$32:$BD$32,Y$32,$C$46:$BD$46)</f>
        <v>11049.816435493611</v>
      </c>
      <c r="Z55" s="36">
        <f t="shared" ref="Z55" si="77">X53*Z$46/SUMIF($C$32:$BD$32,Z$32,$C$46:$BD$46)</f>
        <v>0</v>
      </c>
      <c r="AA55" s="36">
        <f t="shared" ref="AA55" si="78">AA53*AA$46/SUMIF($C$32:$BD$32,AA$32,$C$46:$BD$46)</f>
        <v>0</v>
      </c>
      <c r="AB55" s="36">
        <f t="shared" ref="AB55" si="79">AA53*AB$46/SUMIF($C$32:$BD$32,AB$32,$C$46:$BD$46)</f>
        <v>25000</v>
      </c>
      <c r="AC55" s="36">
        <f t="shared" ref="AC55" si="80">AA53*AC$46/SUMIF($C$32:$BD$32,AC$32,$C$46:$BD$46)</f>
        <v>0</v>
      </c>
      <c r="AD55" s="36">
        <f t="shared" ref="AD55" si="81">AD53*AD$46/SUMIF($C$32:$BD$32,AD$32,$C$46:$BD$46)</f>
        <v>0</v>
      </c>
      <c r="AE55" s="36">
        <f t="shared" ref="AE55" si="82">AD53*AE$46/SUMIF($C$32:$BD$32,AE$32,$C$46:$BD$46)</f>
        <v>25000</v>
      </c>
      <c r="AF55" s="36">
        <f t="shared" ref="AF55" si="83">AD53*AF$46/SUMIF($C$32:$BD$32,AF$32,$C$46:$BD$46)</f>
        <v>0</v>
      </c>
      <c r="AG55" s="36">
        <f t="shared" ref="AG55" si="84">AG53*AG$46/SUMIF($C$32:$BD$32,AG$32,$C$46:$BD$46)</f>
        <v>0</v>
      </c>
      <c r="AH55" s="36">
        <f t="shared" ref="AH55" si="85">AG53*AH$46/SUMIF($C$32:$BD$32,AH$32,$C$46:$BD$46)</f>
        <v>78783.029999999795</v>
      </c>
      <c r="AI55" s="36">
        <f t="shared" ref="AI55" si="86">AG53*AI$46/SUMIF($C$32:$BD$32,AI$32,$C$46:$BD$46)</f>
        <v>0</v>
      </c>
      <c r="AJ55" s="36">
        <f t="shared" ref="AJ55" si="87">AJ53*AJ$46/SUMIF($C$32:$BD$32,AJ$32,$C$46:$BD$46)</f>
        <v>0</v>
      </c>
      <c r="AK55" s="36">
        <f t="shared" ref="AK55" si="88">AJ53*AK$46/SUMIF($C$32:$BD$32,AK$32,$C$46:$BD$46)</f>
        <v>25000</v>
      </c>
      <c r="AL55" s="36">
        <f t="shared" ref="AL55" si="89">AJ53*AL$46/SUMIF($C$32:$BD$32,AL$32,$C$46:$BD$46)</f>
        <v>0</v>
      </c>
      <c r="AM55" s="36">
        <f t="shared" ref="AM55" si="90">AM53*AM$46/SUMIF($C$32:$BD$32,AM$32,$C$46:$BD$46)</f>
        <v>0</v>
      </c>
      <c r="AN55" s="36">
        <f t="shared" ref="AN55" si="91">AM53*AN$46/SUMIF($C$32:$BD$32,AN$32,$C$46:$BD$46)</f>
        <v>89642.040000000037</v>
      </c>
      <c r="AO55" s="36">
        <f t="shared" ref="AO55" si="92">AM53*AO$46/SUMIF($C$32:$BD$32,AO$32,$C$46:$BD$46)</f>
        <v>0</v>
      </c>
      <c r="AP55" s="36">
        <f t="shared" ref="AP55" si="93">AP53*AP$46/SUMIF($C$32:$BD$32,AP$32,$C$46:$BD$46)</f>
        <v>0</v>
      </c>
      <c r="AQ55" s="36">
        <f t="shared" ref="AQ55" si="94">AP53*AQ$46/SUMIF($C$32:$BD$32,AQ$32,$C$46:$BD$46)</f>
        <v>14775.599999999999</v>
      </c>
      <c r="AR55" s="36">
        <f t="shared" ref="AR55" si="95">AP53*AR$46/SUMIF($C$32:$BD$32,AR$32,$C$46:$BD$46)</f>
        <v>0</v>
      </c>
      <c r="AS55" s="36">
        <f t="shared" ref="AS55" si="96">AS53*AS$46/SUMIF($C$32:$BD$32,AS$32,$C$46:$BD$46)</f>
        <v>0</v>
      </c>
      <c r="AT55" s="36">
        <f t="shared" ref="AT55" si="97">AS53*AT$46/SUMIF($C$32:$BD$32,AT$32,$C$46:$BD$46)</f>
        <v>9000.0000000000018</v>
      </c>
      <c r="AU55" s="36">
        <f t="shared" ref="AU55" si="98">AS53*AU$46/SUMIF($C$32:$BD$32,AU$32,$C$46:$BD$46)</f>
        <v>76681.983000000007</v>
      </c>
      <c r="AV55" s="36">
        <f t="shared" ref="AV55" si="99">AV53*AV$46/SUMIF($C$32:$BD$32,AV$32,$C$46:$BD$46)</f>
        <v>0</v>
      </c>
      <c r="AW55" s="36">
        <f t="shared" ref="AW55" si="100">AV53*AW$46/SUMIF($C$32:$BD$32,AW$32,$C$46:$BD$46)</f>
        <v>140183.82</v>
      </c>
      <c r="AX55" s="36">
        <f t="shared" ref="AX55" si="101">AV53*AX$46/SUMIF($C$32:$BD$32,AX$32,$C$46:$BD$46)</f>
        <v>0</v>
      </c>
      <c r="AY55" s="36">
        <f t="shared" ref="AY55" si="102">AY53*AY$46/SUMIF($C$32:$BD$32,AY$32,$C$46:$BD$46)</f>
        <v>0</v>
      </c>
      <c r="AZ55" s="36">
        <f t="shared" ref="AZ55" si="103">AY53*AZ$46/SUMIF($C$32:$BD$32,AZ$32,$C$46:$BD$46)</f>
        <v>25000</v>
      </c>
      <c r="BA55" s="36">
        <f t="shared" ref="BA55" si="104">AY53*BA$46/SUMIF($C$32:$BD$32,BA$32,$C$46:$BD$46)</f>
        <v>0</v>
      </c>
      <c r="BB55" s="36">
        <f t="shared" ref="BB55" si="105">BB53*BB$46/SUMIF($C$32:$BD$32,BB$32,$C$46:$BD$46)</f>
        <v>407491.95000000019</v>
      </c>
      <c r="BC55" s="36">
        <f t="shared" ref="BC55" si="106">BB53*BC$46/SUMIF($C$32:$BD$32,BC$32,$C$46:$BD$46)</f>
        <v>55192.500000000022</v>
      </c>
      <c r="BD55" s="36">
        <f t="shared" ref="BD55" si="107">BB53*BD$46/SUMIF($C$32:$BD$32,BD$32,$C$46:$BD$46)</f>
        <v>0</v>
      </c>
      <c r="BE55" s="77">
        <f>SUM(C55:BD55)</f>
        <v>996750.92299999995</v>
      </c>
    </row>
    <row r="56" spans="1:58" s="22" customFormat="1" x14ac:dyDescent="0.3">
      <c r="A56" s="33"/>
      <c r="B56" s="33"/>
      <c r="C56" s="75"/>
      <c r="D56" s="27"/>
      <c r="E56" s="27"/>
      <c r="F56" s="27"/>
      <c r="G56" s="27"/>
      <c r="H56" s="27"/>
      <c r="I56" s="33"/>
      <c r="J56" s="27"/>
      <c r="K56" s="27"/>
      <c r="L56" s="27"/>
      <c r="M56" s="27"/>
      <c r="N56" s="27"/>
      <c r="O56" s="27"/>
      <c r="P56" s="33"/>
      <c r="Q56" s="33"/>
      <c r="X56" s="27"/>
      <c r="Y56" s="27"/>
      <c r="Z56" s="27"/>
      <c r="AA56" s="27"/>
      <c r="AB56" s="27"/>
      <c r="AC56" s="27"/>
      <c r="BE56" s="52"/>
    </row>
    <row r="57" spans="1:58" s="22" customFormat="1" x14ac:dyDescent="0.3">
      <c r="A57" s="101" t="s">
        <v>46</v>
      </c>
      <c r="B57" s="55"/>
      <c r="C57" s="102"/>
      <c r="D57" s="103"/>
      <c r="E57" s="103"/>
      <c r="F57" s="103"/>
      <c r="G57" s="55"/>
      <c r="H57" s="55"/>
      <c r="I57" s="55"/>
      <c r="J57" s="55"/>
      <c r="K57" s="55"/>
      <c r="L57" s="103"/>
      <c r="M57" s="103"/>
      <c r="N57" s="55"/>
      <c r="O57" s="103"/>
      <c r="P57" s="55"/>
      <c r="Q57" s="55"/>
      <c r="R57" s="55"/>
      <c r="S57" s="55"/>
      <c r="T57" s="55"/>
      <c r="U57" s="55"/>
      <c r="V57" s="55"/>
      <c r="W57" s="55"/>
      <c r="X57" s="55"/>
      <c r="Y57" s="55"/>
      <c r="Z57" s="55"/>
      <c r="AA57" s="55"/>
      <c r="AB57" s="55"/>
      <c r="AC57" s="103"/>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104"/>
      <c r="BE57" s="52"/>
    </row>
    <row r="58" spans="1:58" s="22" customFormat="1" x14ac:dyDescent="0.3">
      <c r="A58" s="40" t="s">
        <v>80</v>
      </c>
      <c r="B58" s="40" t="s">
        <v>81</v>
      </c>
      <c r="C58" s="164">
        <f>SUMIF($C$38:$BD$38,C38,$C$52:$BD$52)</f>
        <v>79887266.200000003</v>
      </c>
      <c r="D58" s="165"/>
      <c r="E58" s="165"/>
      <c r="F58" s="165"/>
      <c r="G58" s="165"/>
      <c r="H58" s="165"/>
      <c r="I58" s="165"/>
      <c r="J58" s="165"/>
      <c r="K58" s="165"/>
      <c r="L58" s="165"/>
      <c r="M58" s="165"/>
      <c r="N58" s="165"/>
      <c r="O58" s="165"/>
      <c r="P58" s="165"/>
      <c r="Q58" s="165"/>
      <c r="R58" s="165"/>
      <c r="S58" s="165"/>
      <c r="T58" s="165"/>
      <c r="U58" s="165"/>
      <c r="V58" s="165"/>
      <c r="W58" s="166"/>
      <c r="X58" s="161">
        <f>SUMIF($C$38:$BD$38,X38,$C$52:$BD$52)</f>
        <v>6209389.7570000002</v>
      </c>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3"/>
      <c r="BB58" s="164">
        <f>SUMIF($C$38:$BD$38,BB38,$C$52:$BD$52)</f>
        <v>4164160.05</v>
      </c>
      <c r="BC58" s="165"/>
      <c r="BD58" s="165"/>
      <c r="BE58" s="84">
        <f>SUM(C58:BD58)</f>
        <v>90260816.006999999</v>
      </c>
    </row>
    <row r="59" spans="1:58" s="22" customFormat="1" x14ac:dyDescent="0.3">
      <c r="A59" s="40" t="s">
        <v>98</v>
      </c>
      <c r="B59" s="40" t="s">
        <v>82</v>
      </c>
      <c r="C59" s="164">
        <f>SUMIF($C$38:$BD$38,C38,$C$53:$BD$53)</f>
        <v>0</v>
      </c>
      <c r="D59" s="165"/>
      <c r="E59" s="165"/>
      <c r="F59" s="165"/>
      <c r="G59" s="165"/>
      <c r="H59" s="165"/>
      <c r="I59" s="165"/>
      <c r="J59" s="165"/>
      <c r="K59" s="165"/>
      <c r="L59" s="165"/>
      <c r="M59" s="165"/>
      <c r="N59" s="165"/>
      <c r="O59" s="165"/>
      <c r="P59" s="165"/>
      <c r="Q59" s="165"/>
      <c r="R59" s="165"/>
      <c r="S59" s="165"/>
      <c r="T59" s="165"/>
      <c r="U59" s="165"/>
      <c r="V59" s="165"/>
      <c r="W59" s="166"/>
      <c r="X59" s="161">
        <f>SUMIF($C$38:$BD$38,X38,$B$53:$BC$53)</f>
        <v>534066.47299999977</v>
      </c>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3"/>
      <c r="BB59" s="164">
        <f>SUMIF($C$38:$BD$38,BB38,$C$53:$BD$53)</f>
        <v>462684.45000000019</v>
      </c>
      <c r="BC59" s="165"/>
      <c r="BD59" s="165"/>
      <c r="BE59" s="84">
        <f t="shared" ref="BE59:BE63" si="108">SUM(C59:BD59)</f>
        <v>996750.92299999995</v>
      </c>
    </row>
    <row r="60" spans="1:58" x14ac:dyDescent="0.3">
      <c r="A60" s="12" t="s">
        <v>83</v>
      </c>
      <c r="B60" s="7" t="s">
        <v>100</v>
      </c>
      <c r="C60" s="164">
        <f>MIN(MAX(C39-C59,0),C58)</f>
        <v>10000</v>
      </c>
      <c r="D60" s="165"/>
      <c r="E60" s="165"/>
      <c r="F60" s="165"/>
      <c r="G60" s="165"/>
      <c r="H60" s="165"/>
      <c r="I60" s="165"/>
      <c r="J60" s="165"/>
      <c r="K60" s="165"/>
      <c r="L60" s="165"/>
      <c r="M60" s="165"/>
      <c r="N60" s="165"/>
      <c r="O60" s="165"/>
      <c r="P60" s="165"/>
      <c r="Q60" s="165"/>
      <c r="R60" s="165"/>
      <c r="S60" s="165"/>
      <c r="T60" s="165"/>
      <c r="U60" s="165"/>
      <c r="V60" s="165"/>
      <c r="W60" s="166"/>
      <c r="X60" s="161">
        <f>MIN(MAX(X39-X59,0),X58)</f>
        <v>65933.527000000235</v>
      </c>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3"/>
      <c r="BB60" s="164">
        <f>MIN(MAX(BB39-BB59,0),BB58)</f>
        <v>137315.54999999981</v>
      </c>
      <c r="BC60" s="165"/>
      <c r="BD60" s="165"/>
      <c r="BE60" s="84">
        <f t="shared" si="108"/>
        <v>213249.07700000005</v>
      </c>
    </row>
    <row r="61" spans="1:58" x14ac:dyDescent="0.3">
      <c r="A61" s="7" t="s">
        <v>86</v>
      </c>
      <c r="B61" s="31" t="s">
        <v>87</v>
      </c>
      <c r="C61" s="164">
        <f>MAX(C58-C60,0)</f>
        <v>79877266.200000003</v>
      </c>
      <c r="D61" s="165"/>
      <c r="E61" s="165"/>
      <c r="F61" s="165"/>
      <c r="G61" s="165"/>
      <c r="H61" s="165"/>
      <c r="I61" s="165"/>
      <c r="J61" s="165"/>
      <c r="K61" s="165"/>
      <c r="L61" s="165"/>
      <c r="M61" s="165"/>
      <c r="N61" s="165"/>
      <c r="O61" s="165"/>
      <c r="P61" s="165"/>
      <c r="Q61" s="165"/>
      <c r="R61" s="165"/>
      <c r="S61" s="165"/>
      <c r="T61" s="165"/>
      <c r="U61" s="165"/>
      <c r="V61" s="165"/>
      <c r="W61" s="166"/>
      <c r="X61" s="161">
        <f>MAX(X58-X60,0)</f>
        <v>6143456.2300000004</v>
      </c>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162"/>
      <c r="AY61" s="162"/>
      <c r="AZ61" s="162"/>
      <c r="BA61" s="163"/>
      <c r="BB61" s="164">
        <f>MAX(BB58-BB60,0)</f>
        <v>4026844.5</v>
      </c>
      <c r="BC61" s="165"/>
      <c r="BD61" s="165"/>
      <c r="BE61" s="84">
        <f t="shared" si="108"/>
        <v>90047566.930000007</v>
      </c>
      <c r="BF61" s="25"/>
    </row>
    <row r="62" spans="1:58" x14ac:dyDescent="0.3">
      <c r="A62" s="60" t="s">
        <v>89</v>
      </c>
      <c r="B62" s="106" t="s">
        <v>90</v>
      </c>
      <c r="C62" s="167">
        <f>MIN(C61,C40)</f>
        <v>79877266.200000003</v>
      </c>
      <c r="D62" s="168"/>
      <c r="E62" s="168"/>
      <c r="F62" s="168"/>
      <c r="G62" s="168"/>
      <c r="H62" s="168"/>
      <c r="I62" s="168"/>
      <c r="J62" s="168"/>
      <c r="K62" s="168"/>
      <c r="L62" s="168"/>
      <c r="M62" s="168"/>
      <c r="N62" s="168"/>
      <c r="O62" s="168"/>
      <c r="P62" s="168"/>
      <c r="Q62" s="168"/>
      <c r="R62" s="168"/>
      <c r="S62" s="168"/>
      <c r="T62" s="168"/>
      <c r="U62" s="168"/>
      <c r="V62" s="168"/>
      <c r="W62" s="169"/>
      <c r="X62" s="170">
        <f>MIN(X61,X40)</f>
        <v>6143456.2300000004</v>
      </c>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2"/>
      <c r="BB62" s="167">
        <f>MIN(BB61,BB40)</f>
        <v>4026844.5</v>
      </c>
      <c r="BC62" s="168"/>
      <c r="BD62" s="169"/>
      <c r="BE62" s="84">
        <f t="shared" si="108"/>
        <v>90047566.930000007</v>
      </c>
    </row>
    <row r="63" spans="1:58" x14ac:dyDescent="0.3">
      <c r="A63" s="7" t="s">
        <v>88</v>
      </c>
      <c r="B63" s="31"/>
      <c r="C63" s="62">
        <f>$C62*C$54/SUMIF($C$38:$BD$38,C$38,$C$54:$BD$54)</f>
        <v>4120484.947975514</v>
      </c>
      <c r="D63" s="36">
        <f t="shared" ref="D63:W63" si="109">$C62*D$54/SUMIF($C$38:$BD$38,D$38,$C$54:$BD$54)</f>
        <v>7373966.4379053656</v>
      </c>
      <c r="E63" s="36">
        <f t="shared" si="109"/>
        <v>5576433.0748211984</v>
      </c>
      <c r="F63" s="36">
        <f t="shared" si="109"/>
        <v>11421722.890911438</v>
      </c>
      <c r="G63" s="36">
        <f t="shared" si="109"/>
        <v>9262441.2158458997</v>
      </c>
      <c r="H63" s="36">
        <f t="shared" si="109"/>
        <v>6193449.4292688901</v>
      </c>
      <c r="I63" s="36">
        <f t="shared" si="109"/>
        <v>3190205.011642911</v>
      </c>
      <c r="J63" s="36">
        <f t="shared" si="109"/>
        <v>10872902.298895339</v>
      </c>
      <c r="K63" s="36">
        <f t="shared" si="109"/>
        <v>3286068.2103309925</v>
      </c>
      <c r="L63" s="36">
        <f t="shared" si="109"/>
        <v>445053.38284742087</v>
      </c>
      <c r="M63" s="36">
        <f t="shared" si="109"/>
        <v>761962.00840178318</v>
      </c>
      <c r="N63" s="36">
        <f t="shared" si="109"/>
        <v>394673.09006037191</v>
      </c>
      <c r="O63" s="36">
        <f t="shared" si="109"/>
        <v>5927480.2265029354</v>
      </c>
      <c r="P63" s="36">
        <f t="shared" si="109"/>
        <v>1603674.9326216318</v>
      </c>
      <c r="Q63" s="36">
        <f t="shared" si="109"/>
        <v>923421.69493001455</v>
      </c>
      <c r="R63" s="36">
        <f t="shared" si="109"/>
        <v>1004323.7666324964</v>
      </c>
      <c r="S63" s="36">
        <f t="shared" si="109"/>
        <v>840820.2359773342</v>
      </c>
      <c r="T63" s="36">
        <f t="shared" si="109"/>
        <v>416863.21203315229</v>
      </c>
      <c r="U63" s="36">
        <f t="shared" si="109"/>
        <v>2953893.7959322785</v>
      </c>
      <c r="V63" s="36">
        <f t="shared" si="109"/>
        <v>2081766.9792904635</v>
      </c>
      <c r="W63" s="36">
        <f t="shared" si="109"/>
        <v>1225659.3571725877</v>
      </c>
      <c r="X63" s="36">
        <f>$X62*X$54/SUMIF($C$38:$BD$38,X$38,$C$54:$BD$54)</f>
        <v>124425.6408676531</v>
      </c>
      <c r="Y63" s="36">
        <f t="shared" ref="Y63:BA63" si="110">$X62*Y$54/SUMIF($C$38:$BD$38,Y$38,$C$54:$BD$54)</f>
        <v>98556.444443809523</v>
      </c>
      <c r="Z63" s="36">
        <f t="shared" si="110"/>
        <v>0</v>
      </c>
      <c r="AA63" s="36">
        <f t="shared" si="110"/>
        <v>0</v>
      </c>
      <c r="AB63" s="36">
        <f t="shared" si="110"/>
        <v>187639.69113113367</v>
      </c>
      <c r="AC63" s="36">
        <f t="shared" si="110"/>
        <v>0</v>
      </c>
      <c r="AD63" s="36">
        <f t="shared" si="110"/>
        <v>0</v>
      </c>
      <c r="AE63" s="36">
        <f t="shared" si="110"/>
        <v>7579.0591259372304</v>
      </c>
      <c r="AF63" s="36">
        <f t="shared" si="110"/>
        <v>0</v>
      </c>
      <c r="AG63" s="36">
        <f t="shared" si="110"/>
        <v>0</v>
      </c>
      <c r="AH63" s="36">
        <f t="shared" si="110"/>
        <v>2520269.6343784132</v>
      </c>
      <c r="AI63" s="36">
        <f t="shared" si="110"/>
        <v>0</v>
      </c>
      <c r="AJ63" s="36">
        <f t="shared" si="110"/>
        <v>0</v>
      </c>
      <c r="AK63" s="36">
        <f t="shared" si="110"/>
        <v>344.50268754260202</v>
      </c>
      <c r="AL63" s="36">
        <f t="shared" si="110"/>
        <v>0</v>
      </c>
      <c r="AM63" s="36">
        <f t="shared" si="110"/>
        <v>0</v>
      </c>
      <c r="AN63" s="36">
        <f t="shared" si="110"/>
        <v>1980747.5470856705</v>
      </c>
      <c r="AO63" s="36">
        <f t="shared" si="110"/>
        <v>0</v>
      </c>
      <c r="AP63" s="36">
        <f t="shared" si="110"/>
        <v>0</v>
      </c>
      <c r="AQ63" s="36">
        <f t="shared" si="110"/>
        <v>0</v>
      </c>
      <c r="AR63" s="36">
        <f t="shared" si="110"/>
        <v>0</v>
      </c>
      <c r="AS63" s="36">
        <f t="shared" si="110"/>
        <v>0</v>
      </c>
      <c r="AT63" s="36">
        <f t="shared" si="110"/>
        <v>80139.912955056599</v>
      </c>
      <c r="AU63" s="36">
        <f t="shared" si="110"/>
        <v>682809.71587123664</v>
      </c>
      <c r="AV63" s="36">
        <f t="shared" si="110"/>
        <v>0</v>
      </c>
      <c r="AW63" s="36">
        <f t="shared" si="110"/>
        <v>323622.36184177472</v>
      </c>
      <c r="AX63" s="36">
        <f t="shared" si="110"/>
        <v>0</v>
      </c>
      <c r="AY63" s="36">
        <f t="shared" si="110"/>
        <v>0</v>
      </c>
      <c r="AZ63" s="36">
        <f t="shared" si="110"/>
        <v>137321.71961177231</v>
      </c>
      <c r="BA63" s="36">
        <f t="shared" si="110"/>
        <v>0</v>
      </c>
      <c r="BB63" s="36">
        <f>$BB62*BB$54/SUMIF($C$38:$BD$38,BB$38,$C$54:$BD$54)</f>
        <v>3546492.0371794966</v>
      </c>
      <c r="BC63" s="36">
        <f t="shared" ref="BC63:BD63" si="111">$BB62*BC$54/SUMIF($C$38:$BD$38,BC$38,$C$54:$BD$54)</f>
        <v>480352.46282050328</v>
      </c>
      <c r="BD63" s="36">
        <f t="shared" si="111"/>
        <v>0</v>
      </c>
      <c r="BE63" s="84">
        <f t="shared" si="108"/>
        <v>90047566.930000022</v>
      </c>
    </row>
    <row r="64" spans="1:58" x14ac:dyDescent="0.3">
      <c r="A64" s="40" t="s">
        <v>91</v>
      </c>
      <c r="B64" s="31"/>
      <c r="C64" s="62">
        <f>($C60+$C59)*C$46/SUMIF($C$38:$BD$38,C$38,$C$46:$BD$46)</f>
        <v>515.85202448697646</v>
      </c>
      <c r="D64" s="36">
        <f t="shared" ref="D64:W64" si="112">($C60+$C59)*D$46/SUMIF($C$38:$BD$38,D$38,$C$46:$BD$46)</f>
        <v>923.16209463680468</v>
      </c>
      <c r="E64" s="36">
        <f t="shared" si="112"/>
        <v>698.12517880352766</v>
      </c>
      <c r="F64" s="36">
        <f t="shared" si="112"/>
        <v>1429.9090885651062</v>
      </c>
      <c r="G64" s="36">
        <f t="shared" si="112"/>
        <v>1159.5841541013956</v>
      </c>
      <c r="H64" s="36">
        <f t="shared" si="112"/>
        <v>775.37073111158759</v>
      </c>
      <c r="I64" s="36">
        <f t="shared" si="112"/>
        <v>399.38835708963097</v>
      </c>
      <c r="J64" s="36">
        <f t="shared" si="112"/>
        <v>1361.2011046636619</v>
      </c>
      <c r="K64" s="36">
        <f t="shared" si="112"/>
        <v>411.38966900835072</v>
      </c>
      <c r="L64" s="36">
        <f t="shared" si="112"/>
        <v>55.717152579192913</v>
      </c>
      <c r="M64" s="36">
        <f t="shared" si="112"/>
        <v>95.391598216938377</v>
      </c>
      <c r="N64" s="36">
        <f t="shared" si="112"/>
        <v>49.40993962815066</v>
      </c>
      <c r="O64" s="36">
        <f t="shared" si="112"/>
        <v>742.07349706504294</v>
      </c>
      <c r="P64" s="36">
        <f t="shared" si="112"/>
        <v>200.76737836849401</v>
      </c>
      <c r="Q64" s="36">
        <f t="shared" si="112"/>
        <v>115.60506998548414</v>
      </c>
      <c r="R64" s="36">
        <f t="shared" si="112"/>
        <v>125.7333675038188</v>
      </c>
      <c r="S64" s="36">
        <f t="shared" si="112"/>
        <v>105.26402266598029</v>
      </c>
      <c r="T64" s="36">
        <f t="shared" si="112"/>
        <v>52.187966847712708</v>
      </c>
      <c r="U64" s="36">
        <f t="shared" si="112"/>
        <v>369.8040677226229</v>
      </c>
      <c r="V64" s="36">
        <f t="shared" si="112"/>
        <v>260.62070953680978</v>
      </c>
      <c r="W64" s="36">
        <f t="shared" si="112"/>
        <v>153.44282741271226</v>
      </c>
      <c r="X64" s="36">
        <f>($X59+$X60)*X$46/SUMIF($C$38:$BD$38,X$38,$C$46:$BD$46)</f>
        <v>12430.824363784741</v>
      </c>
      <c r="Y64" s="36">
        <f t="shared" ref="Y64:BA64" si="113">($X59+$X60)*Y$46/SUMIF($C$38:$BD$38,Y$38,$C$46:$BD$46)</f>
        <v>9846.3455141311115</v>
      </c>
      <c r="Z64" s="36">
        <f t="shared" si="113"/>
        <v>0</v>
      </c>
      <c r="AA64" s="36">
        <f t="shared" si="113"/>
        <v>0</v>
      </c>
      <c r="AB64" s="36">
        <f t="shared" si="113"/>
        <v>19098.826418867404</v>
      </c>
      <c r="AC64" s="36">
        <f t="shared" si="113"/>
        <v>0</v>
      </c>
      <c r="AD64" s="36">
        <f t="shared" si="113"/>
        <v>0</v>
      </c>
      <c r="AE64" s="36">
        <f t="shared" si="113"/>
        <v>2905.9638457829806</v>
      </c>
      <c r="AF64" s="36">
        <f t="shared" si="113"/>
        <v>0</v>
      </c>
      <c r="AG64" s="36">
        <f t="shared" si="113"/>
        <v>0</v>
      </c>
      <c r="AH64" s="36">
        <f t="shared" si="113"/>
        <v>233657.71886977903</v>
      </c>
      <c r="AI64" s="36">
        <f t="shared" si="113"/>
        <v>0</v>
      </c>
      <c r="AJ64" s="36">
        <f t="shared" si="113"/>
        <v>0</v>
      </c>
      <c r="AK64" s="36">
        <f t="shared" si="113"/>
        <v>2255.3597860306713</v>
      </c>
      <c r="AL64" s="36">
        <f t="shared" si="113"/>
        <v>0</v>
      </c>
      <c r="AM64" s="36">
        <f t="shared" si="113"/>
        <v>0</v>
      </c>
      <c r="AN64" s="36">
        <f t="shared" si="113"/>
        <v>186104.6497813481</v>
      </c>
      <c r="AO64" s="36">
        <f t="shared" si="113"/>
        <v>0</v>
      </c>
      <c r="AP64" s="36">
        <f t="shared" si="113"/>
        <v>0</v>
      </c>
      <c r="AQ64" s="36">
        <f t="shared" si="113"/>
        <v>1314.6611615213226</v>
      </c>
      <c r="AR64" s="36">
        <f t="shared" si="113"/>
        <v>0</v>
      </c>
      <c r="AS64" s="36">
        <f t="shared" si="113"/>
        <v>0</v>
      </c>
      <c r="AT64" s="36">
        <f t="shared" si="113"/>
        <v>8007.7631051814506</v>
      </c>
      <c r="AU64" s="36">
        <f t="shared" si="113"/>
        <v>68227.906033283463</v>
      </c>
      <c r="AV64" s="36">
        <f t="shared" si="113"/>
        <v>0</v>
      </c>
      <c r="AW64" s="36">
        <f t="shared" si="113"/>
        <v>41576.252657014724</v>
      </c>
      <c r="AX64" s="36">
        <f t="shared" si="113"/>
        <v>0</v>
      </c>
      <c r="AY64" s="36">
        <f t="shared" si="113"/>
        <v>0</v>
      </c>
      <c r="AZ64" s="36">
        <f t="shared" si="113"/>
        <v>14573.72846327498</v>
      </c>
      <c r="BA64" s="36">
        <f t="shared" si="113"/>
        <v>0</v>
      </c>
      <c r="BB64" s="36">
        <f>($BB59+$BB60)*BB$46/SUMIF($C$38:$BD$38,BB$38,$C$46:$BD$46)</f>
        <v>528427.46282050328</v>
      </c>
      <c r="BC64" s="36">
        <f t="shared" ref="BC64:BD64" si="114">($BB59+$BB60)*BC$46/SUMIF($C$38:$BD$38,BC$38,$C$46:$BD$46)</f>
        <v>71572.537179496736</v>
      </c>
      <c r="BD64" s="36">
        <f t="shared" si="114"/>
        <v>0</v>
      </c>
      <c r="BE64" s="84">
        <f t="shared" ref="BE64" si="115">SUM(C64:BD64)</f>
        <v>1210000.0000000002</v>
      </c>
    </row>
    <row r="65" spans="1:57" x14ac:dyDescent="0.3">
      <c r="C65" s="77">
        <v>4120485.25</v>
      </c>
      <c r="D65" s="30">
        <v>7373967</v>
      </c>
      <c r="E65" s="30">
        <v>5576433</v>
      </c>
      <c r="F65" s="30">
        <v>11421724</v>
      </c>
      <c r="G65" s="30">
        <v>9262442</v>
      </c>
      <c r="H65" s="30">
        <v>6193450</v>
      </c>
      <c r="I65" s="7">
        <v>3190205.25</v>
      </c>
      <c r="J65" s="30">
        <v>10872904</v>
      </c>
      <c r="K65" s="30">
        <v>3286068.25</v>
      </c>
      <c r="L65" s="30">
        <v>445053.44</v>
      </c>
      <c r="M65" s="30">
        <v>761962.06</v>
      </c>
      <c r="N65" s="30">
        <v>394673.12</v>
      </c>
      <c r="O65" s="30">
        <v>5927480.5</v>
      </c>
      <c r="P65" s="7">
        <v>1603675.12</v>
      </c>
      <c r="Q65" s="30">
        <v>923421.81</v>
      </c>
      <c r="R65" s="25">
        <v>1004323.88</v>
      </c>
      <c r="S65" s="2">
        <v>840820.31</v>
      </c>
      <c r="T65" s="2">
        <v>416863.25</v>
      </c>
      <c r="U65" s="2">
        <v>2953894</v>
      </c>
      <c r="V65" s="2">
        <v>2081767.25</v>
      </c>
      <c r="W65" s="2">
        <v>1225659.5</v>
      </c>
      <c r="X65" s="30">
        <v>127280.38</v>
      </c>
      <c r="Y65" s="30">
        <v>100817.65</v>
      </c>
      <c r="Z65" s="30">
        <v>0</v>
      </c>
      <c r="AA65" s="30">
        <v>0</v>
      </c>
      <c r="AB65" s="30">
        <v>195554.67</v>
      </c>
      <c r="AC65" s="30">
        <v>0</v>
      </c>
      <c r="AD65" s="2">
        <v>0</v>
      </c>
      <c r="AE65" s="2">
        <v>29754.44</v>
      </c>
      <c r="AF65" s="2">
        <v>0</v>
      </c>
      <c r="AG65" s="2">
        <v>0</v>
      </c>
      <c r="AH65" s="2">
        <v>2392443.25</v>
      </c>
      <c r="AI65" s="2">
        <v>0</v>
      </c>
      <c r="AJ65" s="2">
        <v>0</v>
      </c>
      <c r="AK65" s="2">
        <v>23092.84</v>
      </c>
      <c r="AL65" s="2">
        <v>0</v>
      </c>
      <c r="AM65" s="2">
        <v>0</v>
      </c>
      <c r="AN65" s="2">
        <v>1905543</v>
      </c>
      <c r="AO65" s="2">
        <v>0</v>
      </c>
      <c r="AP65" s="2">
        <v>0</v>
      </c>
      <c r="AQ65" s="2">
        <v>13460.94</v>
      </c>
      <c r="AR65" s="2">
        <v>0</v>
      </c>
      <c r="AS65" s="2">
        <v>0</v>
      </c>
      <c r="AT65" s="2">
        <v>81992.240000000005</v>
      </c>
      <c r="AU65" s="2">
        <v>698591.88</v>
      </c>
      <c r="AV65" s="2">
        <v>0</v>
      </c>
      <c r="AW65" s="2">
        <v>425703.16</v>
      </c>
      <c r="AX65" s="2">
        <v>0</v>
      </c>
      <c r="AY65" s="2">
        <v>0</v>
      </c>
      <c r="AZ65" s="2">
        <v>149221.76999999999</v>
      </c>
      <c r="BA65" s="2">
        <v>0</v>
      </c>
      <c r="BB65" s="2">
        <v>3546492</v>
      </c>
      <c r="BC65" s="2">
        <v>480352.47</v>
      </c>
      <c r="BD65" s="2">
        <v>0</v>
      </c>
      <c r="BE65" s="79"/>
    </row>
    <row r="66" spans="1:57" x14ac:dyDescent="0.3">
      <c r="A66" s="107" t="s">
        <v>92</v>
      </c>
      <c r="B66" s="55"/>
      <c r="C66" s="108">
        <v>1</v>
      </c>
      <c r="D66" s="112">
        <v>2</v>
      </c>
      <c r="E66" s="112">
        <v>3</v>
      </c>
      <c r="F66" s="112">
        <v>4</v>
      </c>
      <c r="G66" s="112">
        <v>5</v>
      </c>
      <c r="H66" s="112">
        <v>6</v>
      </c>
      <c r="I66" s="55">
        <v>7</v>
      </c>
      <c r="J66" s="28"/>
      <c r="K66" s="28"/>
      <c r="L66" s="28"/>
      <c r="M66" s="28"/>
      <c r="N66" s="28"/>
      <c r="O66" s="28"/>
      <c r="Q66" s="30"/>
      <c r="X66" s="28"/>
      <c r="Y66" s="28"/>
      <c r="Z66" s="28"/>
      <c r="AA66" s="28"/>
      <c r="AB66" s="28"/>
      <c r="AC66" s="28"/>
      <c r="BE66" s="79"/>
    </row>
    <row r="67" spans="1:57" x14ac:dyDescent="0.3">
      <c r="A67" s="33" t="s">
        <v>94</v>
      </c>
      <c r="B67" s="33"/>
      <c r="C67" s="76">
        <v>477353</v>
      </c>
      <c r="D67" s="29">
        <v>477354</v>
      </c>
      <c r="E67" s="29">
        <v>477355</v>
      </c>
      <c r="F67" s="29">
        <v>477356</v>
      </c>
      <c r="G67" s="33">
        <v>477357</v>
      </c>
      <c r="H67" s="33">
        <v>477358</v>
      </c>
      <c r="I67" s="33">
        <v>477359</v>
      </c>
      <c r="BE67" s="79"/>
    </row>
    <row r="68" spans="1:57" x14ac:dyDescent="0.3">
      <c r="A68" s="33" t="s">
        <v>0</v>
      </c>
      <c r="B68" s="33" t="s">
        <v>23</v>
      </c>
      <c r="C68" s="54">
        <v>5700000</v>
      </c>
      <c r="D68" s="34">
        <v>4300000</v>
      </c>
      <c r="E68" s="34">
        <v>15000000</v>
      </c>
      <c r="F68" s="34">
        <v>5000000</v>
      </c>
      <c r="G68" s="34">
        <v>20000000</v>
      </c>
      <c r="H68" s="34">
        <v>50000000</v>
      </c>
      <c r="I68" s="34">
        <v>100000000</v>
      </c>
      <c r="K68" s="30"/>
      <c r="BE68" s="79"/>
    </row>
    <row r="69" spans="1:57" s="22" customFormat="1" x14ac:dyDescent="0.3">
      <c r="A69" s="33" t="s">
        <v>47</v>
      </c>
      <c r="B69" s="33" t="s">
        <v>49</v>
      </c>
      <c r="C69" s="80">
        <v>0.15</v>
      </c>
      <c r="D69" s="81">
        <v>0.15</v>
      </c>
      <c r="E69" s="81">
        <v>0.12</v>
      </c>
      <c r="F69" s="81">
        <v>0.22</v>
      </c>
      <c r="G69" s="33">
        <v>0.22</v>
      </c>
      <c r="H69" s="33">
        <v>0.1</v>
      </c>
      <c r="I69" s="33">
        <v>0.1</v>
      </c>
      <c r="J69" s="33"/>
      <c r="K69" s="33"/>
      <c r="L69" s="33"/>
      <c r="M69" s="33"/>
      <c r="N69" s="33"/>
      <c r="O69" s="33"/>
      <c r="P69" s="33"/>
      <c r="Q69" s="33"/>
      <c r="X69" s="33"/>
      <c r="Y69" s="33"/>
      <c r="Z69" s="33"/>
      <c r="AA69" s="33"/>
      <c r="AB69" s="33"/>
      <c r="AC69" s="33"/>
      <c r="BE69" s="52"/>
    </row>
    <row r="70" spans="1:57" s="22" customFormat="1" x14ac:dyDescent="0.3">
      <c r="A70" s="33" t="s">
        <v>93</v>
      </c>
      <c r="B70" s="33" t="s">
        <v>48</v>
      </c>
      <c r="C70" s="63">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BE70" s="52"/>
    </row>
    <row r="71" spans="1:57" s="22" customFormat="1" x14ac:dyDescent="0.3">
      <c r="A71" s="33" t="s">
        <v>64</v>
      </c>
      <c r="B71" s="33" t="s">
        <v>102</v>
      </c>
      <c r="C71" s="63">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BE71" s="52"/>
    </row>
    <row r="72" spans="1:57" s="22" customFormat="1" x14ac:dyDescent="0.3">
      <c r="A72" s="33"/>
      <c r="B72" s="33"/>
      <c r="C72" s="75"/>
      <c r="D72" s="27"/>
      <c r="E72" s="18"/>
      <c r="F72" s="18"/>
      <c r="G72" s="33"/>
      <c r="H72" s="33"/>
      <c r="I72" s="33"/>
      <c r="J72" s="33"/>
      <c r="K72" s="33"/>
      <c r="L72" s="33"/>
      <c r="M72" s="33"/>
      <c r="N72" s="33"/>
      <c r="O72" s="33"/>
      <c r="P72" s="33"/>
      <c r="Q72" s="33"/>
      <c r="X72" s="33"/>
      <c r="Y72" s="33"/>
      <c r="Z72" s="33"/>
      <c r="AA72" s="33"/>
      <c r="AB72" s="33"/>
      <c r="AC72" s="33"/>
      <c r="BE72" s="52"/>
    </row>
    <row r="73" spans="1:57" s="22" customFormat="1" x14ac:dyDescent="0.3">
      <c r="A73" s="101" t="s">
        <v>54</v>
      </c>
      <c r="B73" s="55"/>
      <c r="C73" s="113">
        <v>1</v>
      </c>
      <c r="D73" s="114">
        <v>2</v>
      </c>
      <c r="E73" s="114">
        <v>3</v>
      </c>
      <c r="F73" s="114">
        <v>4</v>
      </c>
      <c r="G73" s="105">
        <v>5</v>
      </c>
      <c r="H73" s="105">
        <v>6</v>
      </c>
      <c r="I73" s="105">
        <v>7</v>
      </c>
      <c r="J73" s="33"/>
      <c r="K73" s="101" t="s">
        <v>106</v>
      </c>
      <c r="L73" s="33"/>
      <c r="M73" s="33"/>
      <c r="N73" s="33"/>
      <c r="O73" s="33"/>
      <c r="P73" s="33"/>
      <c r="Q73" s="33"/>
      <c r="X73" s="33"/>
      <c r="Y73" s="33"/>
      <c r="Z73" s="33"/>
      <c r="AA73" s="33"/>
      <c r="AB73" s="33"/>
      <c r="AC73" s="33"/>
      <c r="BE73" s="52"/>
    </row>
    <row r="74" spans="1:57" s="22" customFormat="1" x14ac:dyDescent="0.3">
      <c r="A74" s="40" t="s">
        <v>94</v>
      </c>
      <c r="B74" s="33"/>
      <c r="C74" s="82">
        <v>477353</v>
      </c>
      <c r="D74" s="83">
        <v>477354</v>
      </c>
      <c r="E74" s="83">
        <v>477355</v>
      </c>
      <c r="F74" s="83">
        <v>477356</v>
      </c>
      <c r="G74" s="40">
        <v>477357</v>
      </c>
      <c r="H74" s="40">
        <v>477358</v>
      </c>
      <c r="I74" s="40">
        <v>477359</v>
      </c>
      <c r="J74" s="33"/>
      <c r="K74" s="33"/>
      <c r="L74" s="33"/>
      <c r="M74" s="33"/>
      <c r="N74" s="33"/>
      <c r="O74" s="33"/>
      <c r="P74" s="33"/>
      <c r="Q74" s="33"/>
      <c r="X74" s="33"/>
      <c r="Y74" s="33"/>
      <c r="Z74" s="33"/>
      <c r="AA74" s="33"/>
      <c r="AB74" s="33"/>
      <c r="AC74" s="33"/>
      <c r="BE74" s="52"/>
    </row>
    <row r="75" spans="1:57" x14ac:dyDescent="0.3">
      <c r="A75" s="7" t="s">
        <v>95</v>
      </c>
      <c r="B75" s="7" t="s">
        <v>96</v>
      </c>
      <c r="C75" s="78">
        <f>SUM($C$62:$BD$62)</f>
        <v>90047566.930000007</v>
      </c>
      <c r="D75" s="28">
        <f t="shared" ref="D75:I75" si="116">SUM($C$62:$BD$62)</f>
        <v>90047566.930000007</v>
      </c>
      <c r="E75" s="28">
        <f t="shared" si="116"/>
        <v>90047566.930000007</v>
      </c>
      <c r="F75" s="28">
        <f t="shared" si="116"/>
        <v>90047566.930000007</v>
      </c>
      <c r="G75" s="28">
        <f t="shared" si="116"/>
        <v>90047566.930000007</v>
      </c>
      <c r="H75" s="28">
        <f t="shared" si="116"/>
        <v>90047566.930000007</v>
      </c>
      <c r="I75" s="28">
        <f t="shared" si="116"/>
        <v>90047566.930000007</v>
      </c>
      <c r="BE75" s="79"/>
    </row>
    <row r="76" spans="1:57" x14ac:dyDescent="0.3">
      <c r="A76" s="12" t="s">
        <v>97</v>
      </c>
      <c r="B76" s="7" t="s">
        <v>99</v>
      </c>
      <c r="C76" s="77">
        <f>SUM($C$59:$BD$60)</f>
        <v>1210000</v>
      </c>
      <c r="D76" s="30">
        <f t="shared" ref="D76:I76" si="117">SUM($C$59:$BD$60)</f>
        <v>1210000</v>
      </c>
      <c r="E76" s="30">
        <f t="shared" si="117"/>
        <v>1210000</v>
      </c>
      <c r="F76" s="30">
        <f t="shared" si="117"/>
        <v>1210000</v>
      </c>
      <c r="G76" s="30">
        <f t="shared" si="117"/>
        <v>1210000</v>
      </c>
      <c r="H76" s="30">
        <f t="shared" si="117"/>
        <v>1210000</v>
      </c>
      <c r="I76" s="30">
        <f t="shared" si="117"/>
        <v>1210000</v>
      </c>
      <c r="Q76" s="26"/>
      <c r="BE76" s="79"/>
    </row>
    <row r="77" spans="1:57" x14ac:dyDescent="0.3">
      <c r="A77" s="7" t="s">
        <v>101</v>
      </c>
      <c r="B77" s="7" t="s">
        <v>103</v>
      </c>
      <c r="C77" s="84">
        <f>MIN(C75,MAX(C71-C76,0))</f>
        <v>0</v>
      </c>
      <c r="D77" s="48">
        <f t="shared" ref="D77:I77" si="118">MIN(D75,MAX(D71-D76,0))</f>
        <v>0</v>
      </c>
      <c r="E77" s="48">
        <f t="shared" si="118"/>
        <v>0</v>
      </c>
      <c r="F77" s="48">
        <f t="shared" si="118"/>
        <v>0</v>
      </c>
      <c r="G77" s="48">
        <f t="shared" si="118"/>
        <v>0</v>
      </c>
      <c r="H77" s="48">
        <f t="shared" si="118"/>
        <v>0</v>
      </c>
      <c r="I77" s="48">
        <f t="shared" si="118"/>
        <v>0</v>
      </c>
      <c r="J77" s="48"/>
      <c r="K77" s="48"/>
      <c r="L77" s="48"/>
      <c r="M77" s="48"/>
      <c r="N77" s="48"/>
      <c r="O77" s="48"/>
      <c r="X77" s="48"/>
      <c r="Y77" s="48"/>
      <c r="Z77" s="48"/>
      <c r="AA77" s="48"/>
      <c r="AB77" s="48"/>
      <c r="AC77" s="48"/>
      <c r="BE77" s="79"/>
    </row>
    <row r="78" spans="1:57" x14ac:dyDescent="0.3">
      <c r="A78" s="7" t="s">
        <v>104</v>
      </c>
      <c r="B78" s="7" t="s">
        <v>105</v>
      </c>
      <c r="C78" s="77">
        <f>MAX(C75-C77,0)</f>
        <v>90047566.930000007</v>
      </c>
      <c r="D78" s="30">
        <f t="shared" ref="D78:I78" si="119">MAX(D75-D77,0)</f>
        <v>90047566.930000007</v>
      </c>
      <c r="E78" s="30">
        <f t="shared" si="119"/>
        <v>90047566.930000007</v>
      </c>
      <c r="F78" s="30">
        <f t="shared" si="119"/>
        <v>90047566.930000007</v>
      </c>
      <c r="G78" s="30">
        <f t="shared" si="119"/>
        <v>90047566.930000007</v>
      </c>
      <c r="H78" s="30">
        <f t="shared" si="119"/>
        <v>90047566.930000007</v>
      </c>
      <c r="I78" s="30">
        <f t="shared" si="119"/>
        <v>90047566.930000007</v>
      </c>
      <c r="J78" s="30"/>
      <c r="K78" s="30"/>
      <c r="L78" s="30"/>
      <c r="M78" s="30"/>
      <c r="N78" s="30"/>
      <c r="O78" s="30"/>
      <c r="X78" s="30"/>
      <c r="Y78" s="30"/>
      <c r="Z78" s="30"/>
      <c r="AA78" s="30"/>
      <c r="AB78" s="30"/>
      <c r="AC78" s="30"/>
      <c r="BE78" s="79"/>
    </row>
    <row r="79" spans="1:57" x14ac:dyDescent="0.3">
      <c r="A79" s="7" t="s">
        <v>107</v>
      </c>
      <c r="B79" s="7" t="s">
        <v>109</v>
      </c>
      <c r="C79" s="77">
        <f>MIN(C68,MAX(C78-C70,0))*C69</f>
        <v>855000</v>
      </c>
      <c r="D79" s="30">
        <f t="shared" ref="D79:I79" si="120">MIN(D68,MAX(D78-D70,0))*D69</f>
        <v>645000</v>
      </c>
      <c r="E79" s="30">
        <f t="shared" si="120"/>
        <v>1800000</v>
      </c>
      <c r="F79" s="30">
        <f t="shared" si="120"/>
        <v>1100000</v>
      </c>
      <c r="G79" s="30">
        <f t="shared" si="120"/>
        <v>4400000</v>
      </c>
      <c r="H79" s="30">
        <f t="shared" si="120"/>
        <v>4004756.6930000009</v>
      </c>
      <c r="I79" s="30">
        <f t="shared" si="120"/>
        <v>0</v>
      </c>
      <c r="J79" s="30"/>
      <c r="K79" s="30"/>
      <c r="L79" s="30"/>
      <c r="M79" s="30"/>
      <c r="N79" s="30"/>
      <c r="O79" s="30"/>
      <c r="X79" s="30"/>
      <c r="Y79" s="30"/>
      <c r="Z79" s="30"/>
      <c r="AA79" s="30"/>
      <c r="AB79" s="30"/>
      <c r="AC79" s="30"/>
      <c r="BE79" s="79"/>
    </row>
    <row r="80" spans="1:57" x14ac:dyDescent="0.3">
      <c r="A80" s="59" t="s">
        <v>108</v>
      </c>
      <c r="B80" s="60" t="s">
        <v>110</v>
      </c>
      <c r="C80" s="109"/>
      <c r="D80" s="110"/>
      <c r="E80" s="110"/>
      <c r="F80" s="110"/>
      <c r="G80" s="60"/>
      <c r="H80" s="60"/>
      <c r="I80" s="60"/>
      <c r="J80" s="30"/>
      <c r="K80" s="86">
        <f>SUM(C79:I79)</f>
        <v>12804756.693</v>
      </c>
      <c r="L80" s="30"/>
      <c r="M80" s="30"/>
      <c r="N80" s="30"/>
      <c r="O80" s="30"/>
      <c r="X80" s="30"/>
      <c r="Y80" s="30"/>
      <c r="Z80" s="30"/>
      <c r="AA80" s="30"/>
      <c r="AB80" s="30"/>
      <c r="AC80" s="30"/>
      <c r="BE80" s="79"/>
    </row>
    <row r="81" spans="1:57" x14ac:dyDescent="0.3">
      <c r="C81" s="67"/>
      <c r="D81" s="37"/>
      <c r="E81" s="37"/>
      <c r="F81" s="37"/>
      <c r="G81" s="37"/>
      <c r="H81" s="37"/>
      <c r="I81" s="37"/>
      <c r="J81" s="37"/>
      <c r="K81" s="37"/>
      <c r="L81" s="37"/>
      <c r="M81" s="37"/>
      <c r="N81" s="37"/>
      <c r="O81" s="37"/>
      <c r="Q81" s="30"/>
      <c r="X81" s="37"/>
      <c r="Y81" s="37"/>
      <c r="Z81" s="37"/>
      <c r="AA81" s="37"/>
      <c r="AB81" s="37"/>
      <c r="AC81" s="37"/>
      <c r="BE81" s="79"/>
    </row>
    <row r="82" spans="1:57" x14ac:dyDescent="0.3">
      <c r="A82" s="130" t="s">
        <v>158</v>
      </c>
      <c r="C82" s="67"/>
      <c r="D82" s="37"/>
      <c r="E82" s="37"/>
      <c r="F82" s="37"/>
      <c r="G82" s="37"/>
      <c r="H82" s="37"/>
      <c r="I82" s="37"/>
      <c r="J82" s="37"/>
      <c r="K82" s="37"/>
      <c r="L82" s="37"/>
      <c r="M82" s="37"/>
      <c r="N82" s="37"/>
      <c r="O82" s="37"/>
      <c r="Q82" s="30"/>
      <c r="X82" s="37"/>
      <c r="Y82" s="37"/>
      <c r="Z82" s="37"/>
      <c r="AA82" s="37"/>
      <c r="AB82" s="37"/>
      <c r="AC82" s="37"/>
      <c r="BE82" s="79"/>
    </row>
    <row r="83" spans="1:57" x14ac:dyDescent="0.3">
      <c r="A83" s="85">
        <v>477353</v>
      </c>
      <c r="C83" s="125">
        <f>$C$79*C$46/SUM($C$46:$BD$46)</f>
        <v>38610.011230112032</v>
      </c>
      <c r="D83" s="126">
        <f t="shared" ref="D83:BD83" si="121">$C$79*D$46/SUM($C$46:$BD$46)</f>
        <v>69095.975491399178</v>
      </c>
      <c r="E83" s="126">
        <f t="shared" si="121"/>
        <v>52252.622291121173</v>
      </c>
      <c r="F83" s="126">
        <f t="shared" si="121"/>
        <v>107024.50188587338</v>
      </c>
      <c r="G83" s="126">
        <f t="shared" si="121"/>
        <v>86791.473304075756</v>
      </c>
      <c r="H83" s="126">
        <f t="shared" si="121"/>
        <v>58034.225348812965</v>
      </c>
      <c r="I83" s="126">
        <f t="shared" si="121"/>
        <v>29893.047270178849</v>
      </c>
      <c r="J83" s="126">
        <f t="shared" si="121"/>
        <v>101881.9107858939</v>
      </c>
      <c r="K83" s="126">
        <f t="shared" si="121"/>
        <v>30791.310271896597</v>
      </c>
      <c r="L83" s="126">
        <f t="shared" si="121"/>
        <v>4170.265472800942</v>
      </c>
      <c r="M83" s="126">
        <f t="shared" si="121"/>
        <v>7139.7813783462443</v>
      </c>
      <c r="N83" s="126">
        <f t="shared" si="121"/>
        <v>3698.1890801326454</v>
      </c>
      <c r="O83" s="126">
        <f t="shared" si="121"/>
        <v>55542.025028871765</v>
      </c>
      <c r="P83" s="126">
        <f t="shared" si="121"/>
        <v>15026.849494594564</v>
      </c>
      <c r="Q83" s="126">
        <f t="shared" si="121"/>
        <v>8652.7004616032445</v>
      </c>
      <c r="R83" s="126">
        <f t="shared" si="121"/>
        <v>9410.7738283089911</v>
      </c>
      <c r="S83" s="126">
        <f t="shared" si="121"/>
        <v>7878.703396196277</v>
      </c>
      <c r="T83" s="126">
        <f t="shared" si="121"/>
        <v>3906.116270592971</v>
      </c>
      <c r="U83" s="126">
        <f t="shared" si="121"/>
        <v>27678.749970810779</v>
      </c>
      <c r="V83" s="126">
        <f t="shared" si="121"/>
        <v>19506.695804913019</v>
      </c>
      <c r="W83" s="126">
        <f t="shared" si="121"/>
        <v>11484.745640916904</v>
      </c>
      <c r="X83" s="126">
        <f t="shared" si="121"/>
        <v>1308.9662591117255</v>
      </c>
      <c r="Y83" s="126">
        <f t="shared" si="121"/>
        <v>1036.820541934648</v>
      </c>
      <c r="Z83" s="126">
        <f t="shared" si="121"/>
        <v>0</v>
      </c>
      <c r="AA83" s="126">
        <f t="shared" si="121"/>
        <v>0</v>
      </c>
      <c r="AB83" s="126">
        <f t="shared" si="121"/>
        <v>2011.1071188296912</v>
      </c>
      <c r="AC83" s="126">
        <f t="shared" si="121"/>
        <v>0</v>
      </c>
      <c r="AD83" s="126">
        <f t="shared" si="121"/>
        <v>0</v>
      </c>
      <c r="AE83" s="126">
        <f t="shared" si="121"/>
        <v>305.99809900059978</v>
      </c>
      <c r="AF83" s="126">
        <f t="shared" si="121"/>
        <v>0</v>
      </c>
      <c r="AG83" s="126">
        <f t="shared" si="121"/>
        <v>0</v>
      </c>
      <c r="AH83" s="126">
        <f t="shared" si="121"/>
        <v>24604.16632324081</v>
      </c>
      <c r="AI83" s="126">
        <f t="shared" si="121"/>
        <v>0</v>
      </c>
      <c r="AJ83" s="126">
        <f t="shared" si="121"/>
        <v>0</v>
      </c>
      <c r="AK83" s="126">
        <f t="shared" si="121"/>
        <v>237.48946776790865</v>
      </c>
      <c r="AL83" s="126">
        <f t="shared" si="121"/>
        <v>0</v>
      </c>
      <c r="AM83" s="126">
        <f t="shared" si="121"/>
        <v>0</v>
      </c>
      <c r="AN83" s="126">
        <f t="shared" si="121"/>
        <v>19596.826413000668</v>
      </c>
      <c r="AO83" s="126">
        <f t="shared" si="121"/>
        <v>0</v>
      </c>
      <c r="AP83" s="126">
        <f t="shared" si="121"/>
        <v>0</v>
      </c>
      <c r="AQ83" s="126">
        <f t="shared" si="121"/>
        <v>138.43386828064757</v>
      </c>
      <c r="AR83" s="126">
        <f t="shared" si="121"/>
        <v>0</v>
      </c>
      <c r="AS83" s="126">
        <f t="shared" si="121"/>
        <v>0</v>
      </c>
      <c r="AT83" s="126">
        <f t="shared" si="121"/>
        <v>843.21774718172412</v>
      </c>
      <c r="AU83" s="126">
        <f t="shared" si="121"/>
        <v>7184.4009949652518</v>
      </c>
      <c r="AV83" s="126">
        <f t="shared" si="121"/>
        <v>0</v>
      </c>
      <c r="AW83" s="126">
        <f t="shared" si="121"/>
        <v>4377.9809219158633</v>
      </c>
      <c r="AX83" s="126">
        <f t="shared" si="121"/>
        <v>0</v>
      </c>
      <c r="AY83" s="126">
        <f t="shared" si="121"/>
        <v>0</v>
      </c>
      <c r="AZ83" s="126">
        <f t="shared" si="121"/>
        <v>1534.6141389833788</v>
      </c>
      <c r="BA83" s="126">
        <f t="shared" si="121"/>
        <v>0</v>
      </c>
      <c r="BB83" s="126">
        <f t="shared" si="121"/>
        <v>38178.271563743081</v>
      </c>
      <c r="BC83" s="126">
        <f t="shared" si="121"/>
        <v>5171.0328345919233</v>
      </c>
      <c r="BD83" s="126">
        <f t="shared" si="121"/>
        <v>0</v>
      </c>
      <c r="BE83" s="84">
        <f t="shared" ref="BE83:BE90" si="122">SUM(C83:BD83)</f>
        <v>855000.00000000035</v>
      </c>
    </row>
    <row r="84" spans="1:57" x14ac:dyDescent="0.3">
      <c r="A84" s="46">
        <v>477354</v>
      </c>
      <c r="C84" s="125">
        <f>$D$79*C$46/SUM($C$46:$BD$46)</f>
        <v>29126.850577102057</v>
      </c>
      <c r="D84" s="126">
        <f t="shared" ref="D84:BD84" si="123">$D$79*D$46/SUM($C$46:$BD$46)</f>
        <v>52125.034142634468</v>
      </c>
      <c r="E84" s="126">
        <f t="shared" si="123"/>
        <v>39418.644886284397</v>
      </c>
      <c r="F84" s="126">
        <f t="shared" si="123"/>
        <v>80737.782124430785</v>
      </c>
      <c r="G84" s="126">
        <f t="shared" si="123"/>
        <v>65474.269334653633</v>
      </c>
      <c r="H84" s="126">
        <f t="shared" si="123"/>
        <v>43780.205087701004</v>
      </c>
      <c r="I84" s="126">
        <f t="shared" si="123"/>
        <v>22550.895309082291</v>
      </c>
      <c r="J84" s="126">
        <f t="shared" si="123"/>
        <v>76858.283575323469</v>
      </c>
      <c r="K84" s="126">
        <f t="shared" si="123"/>
        <v>23228.532310378134</v>
      </c>
      <c r="L84" s="126">
        <f t="shared" si="123"/>
        <v>3145.9897426393068</v>
      </c>
      <c r="M84" s="126">
        <f t="shared" si="123"/>
        <v>5386.1508643664647</v>
      </c>
      <c r="N84" s="126">
        <f t="shared" si="123"/>
        <v>2789.8619376439256</v>
      </c>
      <c r="O84" s="126">
        <f t="shared" si="123"/>
        <v>41900.124144587477</v>
      </c>
      <c r="P84" s="126">
        <f t="shared" si="123"/>
        <v>11336.044355571337</v>
      </c>
      <c r="Q84" s="126">
        <f t="shared" si="123"/>
        <v>6527.475786823501</v>
      </c>
      <c r="R84" s="126">
        <f t="shared" si="123"/>
        <v>7099.3556950401162</v>
      </c>
      <c r="S84" s="126">
        <f t="shared" si="123"/>
        <v>5943.5832637971916</v>
      </c>
      <c r="T84" s="126">
        <f t="shared" si="123"/>
        <v>2946.7192918508372</v>
      </c>
      <c r="U84" s="126">
        <f t="shared" si="123"/>
        <v>20880.46050429585</v>
      </c>
      <c r="V84" s="126">
        <f t="shared" si="123"/>
        <v>14715.577537039646</v>
      </c>
      <c r="W84" s="126">
        <f t="shared" si="123"/>
        <v>8663.9309220952073</v>
      </c>
      <c r="X84" s="126">
        <f t="shared" si="123"/>
        <v>987.46577441761747</v>
      </c>
      <c r="Y84" s="126">
        <f t="shared" si="123"/>
        <v>782.16286496824318</v>
      </c>
      <c r="Z84" s="126">
        <f t="shared" si="123"/>
        <v>0</v>
      </c>
      <c r="AA84" s="126">
        <f t="shared" si="123"/>
        <v>0</v>
      </c>
      <c r="AB84" s="126">
        <f t="shared" si="123"/>
        <v>1517.1509843802935</v>
      </c>
      <c r="AC84" s="126">
        <f t="shared" si="123"/>
        <v>0</v>
      </c>
      <c r="AD84" s="126">
        <f t="shared" si="123"/>
        <v>0</v>
      </c>
      <c r="AE84" s="126">
        <f t="shared" si="123"/>
        <v>230.84067117589109</v>
      </c>
      <c r="AF84" s="126">
        <f t="shared" si="123"/>
        <v>0</v>
      </c>
      <c r="AG84" s="126">
        <f t="shared" si="123"/>
        <v>0</v>
      </c>
      <c r="AH84" s="126">
        <f t="shared" si="123"/>
        <v>18561.037752620261</v>
      </c>
      <c r="AI84" s="126">
        <f t="shared" si="123"/>
        <v>0</v>
      </c>
      <c r="AJ84" s="126">
        <f t="shared" si="123"/>
        <v>0</v>
      </c>
      <c r="AK84" s="126">
        <f t="shared" si="123"/>
        <v>179.15872129859775</v>
      </c>
      <c r="AL84" s="126">
        <f t="shared" si="123"/>
        <v>0</v>
      </c>
      <c r="AM84" s="126">
        <f t="shared" si="123"/>
        <v>0</v>
      </c>
      <c r="AN84" s="126">
        <f t="shared" si="123"/>
        <v>14783.570802789976</v>
      </c>
      <c r="AO84" s="126">
        <f t="shared" si="123"/>
        <v>0</v>
      </c>
      <c r="AP84" s="126">
        <f t="shared" si="123"/>
        <v>0</v>
      </c>
      <c r="AQ84" s="126">
        <f t="shared" si="123"/>
        <v>104.4325672994359</v>
      </c>
      <c r="AR84" s="126">
        <f t="shared" si="123"/>
        <v>0</v>
      </c>
      <c r="AS84" s="126">
        <f t="shared" si="123"/>
        <v>0</v>
      </c>
      <c r="AT84" s="126">
        <f t="shared" si="123"/>
        <v>636.11163383884445</v>
      </c>
      <c r="AU84" s="126">
        <f t="shared" si="123"/>
        <v>5419.8112769036106</v>
      </c>
      <c r="AV84" s="126">
        <f t="shared" si="123"/>
        <v>0</v>
      </c>
      <c r="AW84" s="126">
        <f t="shared" si="123"/>
        <v>3302.687362147055</v>
      </c>
      <c r="AX84" s="126">
        <f t="shared" si="123"/>
        <v>0</v>
      </c>
      <c r="AY84" s="126">
        <f t="shared" si="123"/>
        <v>0</v>
      </c>
      <c r="AZ84" s="126">
        <f t="shared" si="123"/>
        <v>1157.691368005005</v>
      </c>
      <c r="BA84" s="126">
        <f t="shared" si="123"/>
        <v>0</v>
      </c>
      <c r="BB84" s="126">
        <f t="shared" si="123"/>
        <v>28801.152232297416</v>
      </c>
      <c r="BC84" s="126">
        <f t="shared" si="123"/>
        <v>3900.9545945167138</v>
      </c>
      <c r="BD84" s="126">
        <f t="shared" si="123"/>
        <v>0</v>
      </c>
      <c r="BE84" s="84">
        <f t="shared" si="122"/>
        <v>645000.00000000012</v>
      </c>
    </row>
    <row r="85" spans="1:57" x14ac:dyDescent="0.3">
      <c r="A85" s="46">
        <v>477355</v>
      </c>
      <c r="C85" s="125">
        <f>$E$79*C$46/SUM($C$46:$BD$46)</f>
        <v>81284.234168656913</v>
      </c>
      <c r="D85" s="126">
        <f t="shared" ref="D85:BD85" si="124">$E$79*D$46/SUM($C$46:$BD$46)</f>
        <v>145465.2115608404</v>
      </c>
      <c r="E85" s="126">
        <f t="shared" si="124"/>
        <v>110005.52061288668</v>
      </c>
      <c r="F85" s="126">
        <f t="shared" si="124"/>
        <v>225314.74081236499</v>
      </c>
      <c r="G85" s="126">
        <f t="shared" si="124"/>
        <v>182718.89116647528</v>
      </c>
      <c r="H85" s="126">
        <f t="shared" si="124"/>
        <v>122177.31652381676</v>
      </c>
      <c r="I85" s="126">
        <f t="shared" si="124"/>
        <v>62932.73109511337</v>
      </c>
      <c r="J85" s="126">
        <f t="shared" si="124"/>
        <v>214488.23323346084</v>
      </c>
      <c r="K85" s="126">
        <f t="shared" si="124"/>
        <v>64823.811098729682</v>
      </c>
      <c r="L85" s="126">
        <f t="shared" si="124"/>
        <v>8779.5062585282994</v>
      </c>
      <c r="M85" s="126">
        <f t="shared" si="124"/>
        <v>15031.118691255251</v>
      </c>
      <c r="N85" s="126">
        <f t="shared" si="124"/>
        <v>7785.6612213318849</v>
      </c>
      <c r="O85" s="126">
        <f t="shared" si="124"/>
        <v>116930.57900815109</v>
      </c>
      <c r="P85" s="126">
        <f t="shared" si="124"/>
        <v>31635.472620199082</v>
      </c>
      <c r="Q85" s="126">
        <f t="shared" si="124"/>
        <v>18216.211498112094</v>
      </c>
      <c r="R85" s="126">
        <f t="shared" si="124"/>
        <v>19812.155428018927</v>
      </c>
      <c r="S85" s="126">
        <f t="shared" si="124"/>
        <v>16586.743991992164</v>
      </c>
      <c r="T85" s="126">
        <f t="shared" si="124"/>
        <v>8223.4026749325694</v>
      </c>
      <c r="U85" s="126">
        <f t="shared" si="124"/>
        <v>58271.052570127955</v>
      </c>
      <c r="V85" s="126">
        <f t="shared" si="124"/>
        <v>41066.728010343199</v>
      </c>
      <c r="W85" s="126">
        <f t="shared" si="124"/>
        <v>24178.411875614533</v>
      </c>
      <c r="X85" s="126">
        <f t="shared" si="124"/>
        <v>2755.7184402352118</v>
      </c>
      <c r="Y85" s="126">
        <f t="shared" si="124"/>
        <v>2182.7800882834695</v>
      </c>
      <c r="Z85" s="126">
        <f t="shared" si="124"/>
        <v>0</v>
      </c>
      <c r="AA85" s="126">
        <f t="shared" si="124"/>
        <v>0</v>
      </c>
      <c r="AB85" s="126">
        <f t="shared" si="124"/>
        <v>4233.9097238519817</v>
      </c>
      <c r="AC85" s="126">
        <f t="shared" si="124"/>
        <v>0</v>
      </c>
      <c r="AD85" s="126">
        <f t="shared" si="124"/>
        <v>0</v>
      </c>
      <c r="AE85" s="126">
        <f t="shared" si="124"/>
        <v>644.20652421178909</v>
      </c>
      <c r="AF85" s="126">
        <f t="shared" si="124"/>
        <v>0</v>
      </c>
      <c r="AG85" s="126">
        <f t="shared" si="124"/>
        <v>0</v>
      </c>
      <c r="AH85" s="126">
        <f t="shared" si="124"/>
        <v>51798.244891033282</v>
      </c>
      <c r="AI85" s="126">
        <f t="shared" si="124"/>
        <v>0</v>
      </c>
      <c r="AJ85" s="126">
        <f t="shared" si="124"/>
        <v>0</v>
      </c>
      <c r="AK85" s="126">
        <f t="shared" si="124"/>
        <v>499.97782687980771</v>
      </c>
      <c r="AL85" s="126">
        <f t="shared" si="124"/>
        <v>0</v>
      </c>
      <c r="AM85" s="126">
        <f t="shared" si="124"/>
        <v>0</v>
      </c>
      <c r="AN85" s="126">
        <f t="shared" si="124"/>
        <v>41256.47665894877</v>
      </c>
      <c r="AO85" s="126">
        <f t="shared" si="124"/>
        <v>0</v>
      </c>
      <c r="AP85" s="126">
        <f t="shared" si="124"/>
        <v>0</v>
      </c>
      <c r="AQ85" s="126">
        <f t="shared" si="124"/>
        <v>291.43972269610015</v>
      </c>
      <c r="AR85" s="126">
        <f t="shared" si="124"/>
        <v>0</v>
      </c>
      <c r="AS85" s="126">
        <f t="shared" si="124"/>
        <v>0</v>
      </c>
      <c r="AT85" s="126">
        <f t="shared" si="124"/>
        <v>1775.1952572246823</v>
      </c>
      <c r="AU85" s="126">
        <f t="shared" si="124"/>
        <v>15125.054726242635</v>
      </c>
      <c r="AV85" s="126">
        <f t="shared" si="124"/>
        <v>0</v>
      </c>
      <c r="AW85" s="126">
        <f t="shared" si="124"/>
        <v>9216.8019408755026</v>
      </c>
      <c r="AX85" s="126">
        <f t="shared" si="124"/>
        <v>0</v>
      </c>
      <c r="AY85" s="126">
        <f t="shared" si="124"/>
        <v>0</v>
      </c>
      <c r="AZ85" s="126">
        <f t="shared" si="124"/>
        <v>3230.7666083860604</v>
      </c>
      <c r="BA85" s="126">
        <f t="shared" si="124"/>
        <v>0</v>
      </c>
      <c r="BB85" s="126">
        <f t="shared" si="124"/>
        <v>80375.308555248601</v>
      </c>
      <c r="BC85" s="126">
        <f t="shared" si="124"/>
        <v>10886.384914930364</v>
      </c>
      <c r="BD85" s="126">
        <f t="shared" si="124"/>
        <v>0</v>
      </c>
      <c r="BE85" s="84">
        <f t="shared" si="122"/>
        <v>1799999.9999999998</v>
      </c>
    </row>
    <row r="86" spans="1:57" x14ac:dyDescent="0.3">
      <c r="A86" s="46">
        <v>477356</v>
      </c>
      <c r="C86" s="125">
        <f>$F$79*C$46/SUM($C$46:$BD$46)</f>
        <v>49673.698658623667</v>
      </c>
      <c r="D86" s="126">
        <f t="shared" ref="D86:BD86" si="125">$F$79*D$46/SUM($C$46:$BD$46)</f>
        <v>88895.407064958024</v>
      </c>
      <c r="E86" s="126">
        <f t="shared" si="125"/>
        <v>67225.595930097421</v>
      </c>
      <c r="F86" s="126">
        <f t="shared" si="125"/>
        <v>137692.34160755639</v>
      </c>
      <c r="G86" s="126">
        <f t="shared" si="125"/>
        <v>111661.54460173487</v>
      </c>
      <c r="H86" s="126">
        <f t="shared" si="125"/>
        <v>74663.915653443575</v>
      </c>
      <c r="I86" s="126">
        <f t="shared" si="125"/>
        <v>38458.891224791507</v>
      </c>
      <c r="J86" s="126">
        <f t="shared" si="125"/>
        <v>131076.1425315594</v>
      </c>
      <c r="K86" s="126">
        <f t="shared" si="125"/>
        <v>39614.551227001473</v>
      </c>
      <c r="L86" s="126">
        <f t="shared" si="125"/>
        <v>5365.2538246561826</v>
      </c>
      <c r="M86" s="126">
        <f t="shared" si="125"/>
        <v>9185.6836446559864</v>
      </c>
      <c r="N86" s="126">
        <f t="shared" si="125"/>
        <v>4757.9040797028183</v>
      </c>
      <c r="O86" s="126">
        <f t="shared" si="125"/>
        <v>71457.576060536769</v>
      </c>
      <c r="P86" s="126">
        <f t="shared" si="125"/>
        <v>19332.788823454994</v>
      </c>
      <c r="Q86" s="126">
        <f t="shared" si="125"/>
        <v>11132.129248846279</v>
      </c>
      <c r="R86" s="126">
        <f t="shared" si="125"/>
        <v>12107.428317122678</v>
      </c>
      <c r="S86" s="126">
        <f t="shared" si="125"/>
        <v>10136.343550661877</v>
      </c>
      <c r="T86" s="126">
        <f t="shared" si="125"/>
        <v>5025.4127457921259</v>
      </c>
      <c r="U86" s="126">
        <f t="shared" si="125"/>
        <v>35610.087681744859</v>
      </c>
      <c r="V86" s="126">
        <f t="shared" si="125"/>
        <v>25096.333784098621</v>
      </c>
      <c r="W86" s="126">
        <f t="shared" si="125"/>
        <v>14775.696146208882</v>
      </c>
      <c r="X86" s="126">
        <f t="shared" si="125"/>
        <v>1684.0501579215181</v>
      </c>
      <c r="Y86" s="126">
        <f t="shared" si="125"/>
        <v>1333.9211650621203</v>
      </c>
      <c r="Z86" s="126">
        <f t="shared" si="125"/>
        <v>0</v>
      </c>
      <c r="AA86" s="126">
        <f t="shared" si="125"/>
        <v>0</v>
      </c>
      <c r="AB86" s="126">
        <f t="shared" si="125"/>
        <v>2587.389275687322</v>
      </c>
      <c r="AC86" s="126">
        <f t="shared" si="125"/>
        <v>0</v>
      </c>
      <c r="AD86" s="126">
        <f t="shared" si="125"/>
        <v>0</v>
      </c>
      <c r="AE86" s="126">
        <f t="shared" si="125"/>
        <v>393.68176479609332</v>
      </c>
      <c r="AF86" s="126">
        <f t="shared" si="125"/>
        <v>0</v>
      </c>
      <c r="AG86" s="126">
        <f t="shared" si="125"/>
        <v>0</v>
      </c>
      <c r="AH86" s="126">
        <f t="shared" si="125"/>
        <v>31654.482988964784</v>
      </c>
      <c r="AI86" s="126">
        <f t="shared" si="125"/>
        <v>0</v>
      </c>
      <c r="AJ86" s="126">
        <f t="shared" si="125"/>
        <v>0</v>
      </c>
      <c r="AK86" s="126">
        <f t="shared" si="125"/>
        <v>305.54200531543802</v>
      </c>
      <c r="AL86" s="126">
        <f t="shared" si="125"/>
        <v>0</v>
      </c>
      <c r="AM86" s="126">
        <f t="shared" si="125"/>
        <v>0</v>
      </c>
      <c r="AN86" s="126">
        <f t="shared" si="125"/>
        <v>25212.291291579804</v>
      </c>
      <c r="AO86" s="126">
        <f t="shared" si="125"/>
        <v>0</v>
      </c>
      <c r="AP86" s="126">
        <f t="shared" si="125"/>
        <v>0</v>
      </c>
      <c r="AQ86" s="126">
        <f t="shared" si="125"/>
        <v>178.10205275872787</v>
      </c>
      <c r="AR86" s="126">
        <f t="shared" si="125"/>
        <v>0</v>
      </c>
      <c r="AS86" s="126">
        <f t="shared" si="125"/>
        <v>0</v>
      </c>
      <c r="AT86" s="126">
        <f t="shared" si="125"/>
        <v>1084.8415460817503</v>
      </c>
      <c r="AU86" s="126">
        <f t="shared" si="125"/>
        <v>9243.0889993704986</v>
      </c>
      <c r="AV86" s="126">
        <f t="shared" si="125"/>
        <v>0</v>
      </c>
      <c r="AW86" s="126">
        <f t="shared" si="125"/>
        <v>5632.4900749794733</v>
      </c>
      <c r="AX86" s="126">
        <f t="shared" si="125"/>
        <v>0</v>
      </c>
      <c r="AY86" s="126">
        <f t="shared" si="125"/>
        <v>0</v>
      </c>
      <c r="AZ86" s="126">
        <f t="shared" si="125"/>
        <v>1974.3573717914815</v>
      </c>
      <c r="BA86" s="126">
        <f t="shared" si="125"/>
        <v>0</v>
      </c>
      <c r="BB86" s="126">
        <f t="shared" si="125"/>
        <v>49118.244117096365</v>
      </c>
      <c r="BC86" s="126">
        <f t="shared" si="125"/>
        <v>6652.7907813463335</v>
      </c>
      <c r="BD86" s="126">
        <f t="shared" si="125"/>
        <v>0</v>
      </c>
      <c r="BE86" s="84">
        <f t="shared" si="122"/>
        <v>1100000</v>
      </c>
    </row>
    <row r="87" spans="1:57" x14ac:dyDescent="0.3">
      <c r="A87" s="46">
        <v>477357</v>
      </c>
      <c r="C87" s="125">
        <f>$G$79*C$46/SUM($C$46:$BD$46)</f>
        <v>198694.79463449467</v>
      </c>
      <c r="D87" s="126">
        <f t="shared" ref="D87:BD87" si="126">$G$79*D$46/SUM($C$46:$BD$46)</f>
        <v>355581.6282598321</v>
      </c>
      <c r="E87" s="126">
        <f t="shared" si="126"/>
        <v>268902.38372038968</v>
      </c>
      <c r="F87" s="126">
        <f t="shared" si="126"/>
        <v>550769.36643022555</v>
      </c>
      <c r="G87" s="126">
        <f t="shared" si="126"/>
        <v>446646.17840693949</v>
      </c>
      <c r="H87" s="126">
        <f t="shared" si="126"/>
        <v>298655.6626137743</v>
      </c>
      <c r="I87" s="126">
        <f t="shared" si="126"/>
        <v>153835.56489916603</v>
      </c>
      <c r="J87" s="126">
        <f t="shared" si="126"/>
        <v>524304.57012623758</v>
      </c>
      <c r="K87" s="126">
        <f t="shared" si="126"/>
        <v>158458.20490800589</v>
      </c>
      <c r="L87" s="126">
        <f t="shared" si="126"/>
        <v>21461.01529862473</v>
      </c>
      <c r="M87" s="126">
        <f t="shared" si="126"/>
        <v>36742.734578623946</v>
      </c>
      <c r="N87" s="126">
        <f t="shared" si="126"/>
        <v>19031.616318811273</v>
      </c>
      <c r="O87" s="126">
        <f t="shared" si="126"/>
        <v>285830.30424214707</v>
      </c>
      <c r="P87" s="126">
        <f t="shared" si="126"/>
        <v>77331.155293819975</v>
      </c>
      <c r="Q87" s="126">
        <f t="shared" si="126"/>
        <v>44528.516995385115</v>
      </c>
      <c r="R87" s="126">
        <f t="shared" si="126"/>
        <v>48429.713268490712</v>
      </c>
      <c r="S87" s="126">
        <f t="shared" si="126"/>
        <v>40545.374202647508</v>
      </c>
      <c r="T87" s="126">
        <f t="shared" si="126"/>
        <v>20101.650983168503</v>
      </c>
      <c r="U87" s="126">
        <f t="shared" si="126"/>
        <v>142440.35072697944</v>
      </c>
      <c r="V87" s="126">
        <f t="shared" si="126"/>
        <v>100385.33513639448</v>
      </c>
      <c r="W87" s="126">
        <f t="shared" si="126"/>
        <v>59102.784584835528</v>
      </c>
      <c r="X87" s="126">
        <f t="shared" si="126"/>
        <v>6736.2006316860725</v>
      </c>
      <c r="Y87" s="126">
        <f t="shared" si="126"/>
        <v>5335.6846602484811</v>
      </c>
      <c r="Z87" s="126">
        <f t="shared" si="126"/>
        <v>0</v>
      </c>
      <c r="AA87" s="126">
        <f t="shared" si="126"/>
        <v>0</v>
      </c>
      <c r="AB87" s="126">
        <f t="shared" si="126"/>
        <v>10349.557102749288</v>
      </c>
      <c r="AC87" s="126">
        <f t="shared" si="126"/>
        <v>0</v>
      </c>
      <c r="AD87" s="126">
        <f t="shared" si="126"/>
        <v>0</v>
      </c>
      <c r="AE87" s="126">
        <f t="shared" si="126"/>
        <v>1574.7270591843733</v>
      </c>
      <c r="AF87" s="126">
        <f t="shared" si="126"/>
        <v>0</v>
      </c>
      <c r="AG87" s="126">
        <f t="shared" si="126"/>
        <v>0</v>
      </c>
      <c r="AH87" s="126">
        <f t="shared" si="126"/>
        <v>126617.93195585914</v>
      </c>
      <c r="AI87" s="126">
        <f t="shared" si="126"/>
        <v>0</v>
      </c>
      <c r="AJ87" s="126">
        <f t="shared" si="126"/>
        <v>0</v>
      </c>
      <c r="AK87" s="126">
        <f t="shared" si="126"/>
        <v>1222.1680212617521</v>
      </c>
      <c r="AL87" s="126">
        <f t="shared" si="126"/>
        <v>0</v>
      </c>
      <c r="AM87" s="126">
        <f t="shared" si="126"/>
        <v>0</v>
      </c>
      <c r="AN87" s="126">
        <f t="shared" si="126"/>
        <v>100849.16516631922</v>
      </c>
      <c r="AO87" s="126">
        <f t="shared" si="126"/>
        <v>0</v>
      </c>
      <c r="AP87" s="126">
        <f t="shared" si="126"/>
        <v>0</v>
      </c>
      <c r="AQ87" s="126">
        <f t="shared" si="126"/>
        <v>712.40821103491146</v>
      </c>
      <c r="AR87" s="126">
        <f t="shared" si="126"/>
        <v>0</v>
      </c>
      <c r="AS87" s="126">
        <f t="shared" si="126"/>
        <v>0</v>
      </c>
      <c r="AT87" s="126">
        <f t="shared" si="126"/>
        <v>4339.3661843270011</v>
      </c>
      <c r="AU87" s="126">
        <f t="shared" si="126"/>
        <v>36972.355997481995</v>
      </c>
      <c r="AV87" s="126">
        <f t="shared" si="126"/>
        <v>0</v>
      </c>
      <c r="AW87" s="126">
        <f t="shared" si="126"/>
        <v>22529.960299917893</v>
      </c>
      <c r="AX87" s="126">
        <f t="shared" si="126"/>
        <v>0</v>
      </c>
      <c r="AY87" s="126">
        <f t="shared" si="126"/>
        <v>0</v>
      </c>
      <c r="AZ87" s="126">
        <f t="shared" si="126"/>
        <v>7897.4294871659258</v>
      </c>
      <c r="BA87" s="126">
        <f t="shared" si="126"/>
        <v>0</v>
      </c>
      <c r="BB87" s="126">
        <f t="shared" si="126"/>
        <v>196472.97646838546</v>
      </c>
      <c r="BC87" s="126">
        <f t="shared" si="126"/>
        <v>26611.163125385334</v>
      </c>
      <c r="BD87" s="126">
        <f t="shared" si="126"/>
        <v>0</v>
      </c>
      <c r="BE87" s="84">
        <f t="shared" si="122"/>
        <v>4400000</v>
      </c>
    </row>
    <row r="88" spans="1:57" x14ac:dyDescent="0.3">
      <c r="A88" s="46">
        <v>477358</v>
      </c>
      <c r="C88" s="125">
        <f>$H$79*C$46/SUM($C$46:$BD$46)</f>
        <v>180846.4337901712</v>
      </c>
      <c r="D88" s="126">
        <f t="shared" ref="D88:BD88" si="127">$H$79*D$46/SUM($C$46:$BD$46)</f>
        <v>323640.43310940929</v>
      </c>
      <c r="E88" s="126">
        <f t="shared" si="127"/>
        <v>244747.41385633752</v>
      </c>
      <c r="F88" s="126">
        <f t="shared" si="127"/>
        <v>501294.84238882182</v>
      </c>
      <c r="G88" s="126">
        <f t="shared" si="127"/>
        <v>406524.83463137806</v>
      </c>
      <c r="H88" s="126">
        <f t="shared" si="127"/>
        <v>271828.01448974153</v>
      </c>
      <c r="I88" s="126">
        <f t="shared" si="127"/>
        <v>140016.82003440251</v>
      </c>
      <c r="J88" s="126">
        <f t="shared" si="127"/>
        <v>477207.32645080419</v>
      </c>
      <c r="K88" s="126">
        <f t="shared" si="127"/>
        <v>144224.21742411415</v>
      </c>
      <c r="L88" s="126">
        <f t="shared" si="127"/>
        <v>19533.214694487</v>
      </c>
      <c r="M88" s="126">
        <f t="shared" si="127"/>
        <v>33442.207323378825</v>
      </c>
      <c r="N88" s="126">
        <f t="shared" si="127"/>
        <v>17322.043825310793</v>
      </c>
      <c r="O88" s="126">
        <f t="shared" si="127"/>
        <v>260154.73272181026</v>
      </c>
      <c r="P88" s="126">
        <f t="shared" si="127"/>
        <v>70384.650395533637</v>
      </c>
      <c r="Q88" s="126">
        <f t="shared" si="127"/>
        <v>40528.608287871102</v>
      </c>
      <c r="R88" s="126">
        <f t="shared" si="127"/>
        <v>44079.367807286166</v>
      </c>
      <c r="S88" s="126">
        <f t="shared" si="127"/>
        <v>36903.263342782309</v>
      </c>
      <c r="T88" s="126">
        <f t="shared" si="127"/>
        <v>18295.959389816842</v>
      </c>
      <c r="U88" s="126">
        <f t="shared" si="127"/>
        <v>129645.21543798601</v>
      </c>
      <c r="V88" s="126">
        <f t="shared" si="127"/>
        <v>91367.918810573639</v>
      </c>
      <c r="W88" s="126">
        <f t="shared" si="127"/>
        <v>53793.698213876669</v>
      </c>
      <c r="X88" s="126">
        <f t="shared" si="127"/>
        <v>6131.101037530826</v>
      </c>
      <c r="Y88" s="126">
        <f t="shared" si="127"/>
        <v>4856.3906488335315</v>
      </c>
      <c r="Z88" s="126">
        <f t="shared" si="127"/>
        <v>0</v>
      </c>
      <c r="AA88" s="126">
        <f t="shared" si="127"/>
        <v>0</v>
      </c>
      <c r="AB88" s="126">
        <f t="shared" si="127"/>
        <v>9419.8768356411165</v>
      </c>
      <c r="AC88" s="126">
        <f t="shared" si="127"/>
        <v>0</v>
      </c>
      <c r="AD88" s="126">
        <f t="shared" si="127"/>
        <v>0</v>
      </c>
      <c r="AE88" s="126">
        <f t="shared" si="127"/>
        <v>1433.2724386174609</v>
      </c>
      <c r="AF88" s="126">
        <f t="shared" si="127"/>
        <v>0</v>
      </c>
      <c r="AG88" s="126">
        <f t="shared" si="127"/>
        <v>0</v>
      </c>
      <c r="AH88" s="126">
        <f t="shared" si="127"/>
        <v>115244.09328501037</v>
      </c>
      <c r="AI88" s="126">
        <f t="shared" si="127"/>
        <v>0</v>
      </c>
      <c r="AJ88" s="126">
        <f t="shared" si="127"/>
        <v>0</v>
      </c>
      <c r="AK88" s="126">
        <f t="shared" si="127"/>
        <v>1112.3830825269476</v>
      </c>
      <c r="AL88" s="126">
        <f t="shared" si="127"/>
        <v>0</v>
      </c>
      <c r="AM88" s="126">
        <f t="shared" si="127"/>
        <v>0</v>
      </c>
      <c r="AN88" s="126">
        <f t="shared" si="127"/>
        <v>91790.083905290769</v>
      </c>
      <c r="AO88" s="126">
        <f t="shared" si="127"/>
        <v>0</v>
      </c>
      <c r="AP88" s="126">
        <f t="shared" si="127"/>
        <v>0</v>
      </c>
      <c r="AQ88" s="126">
        <f t="shared" si="127"/>
        <v>648.41398892959512</v>
      </c>
      <c r="AR88" s="126">
        <f t="shared" si="127"/>
        <v>0</v>
      </c>
      <c r="AS88" s="126">
        <f t="shared" si="127"/>
        <v>0</v>
      </c>
      <c r="AT88" s="126">
        <f t="shared" si="127"/>
        <v>3949.5694931957801</v>
      </c>
      <c r="AU88" s="126">
        <f t="shared" si="127"/>
        <v>33651.202303839716</v>
      </c>
      <c r="AV88" s="126">
        <f t="shared" si="127"/>
        <v>0</v>
      </c>
      <c r="AW88" s="126">
        <f t="shared" si="127"/>
        <v>20506.138478209203</v>
      </c>
      <c r="AX88" s="126">
        <f t="shared" si="127"/>
        <v>0</v>
      </c>
      <c r="AY88" s="126">
        <f t="shared" si="127"/>
        <v>0</v>
      </c>
      <c r="AZ88" s="126">
        <f t="shared" si="127"/>
        <v>7188.0189991416601</v>
      </c>
      <c r="BA88" s="126">
        <f t="shared" si="127"/>
        <v>0</v>
      </c>
      <c r="BB88" s="126">
        <f t="shared" si="127"/>
        <v>178824.1971603178</v>
      </c>
      <c r="BC88" s="126">
        <f t="shared" si="127"/>
        <v>24220.734917023121</v>
      </c>
      <c r="BD88" s="126">
        <f t="shared" si="127"/>
        <v>0</v>
      </c>
      <c r="BE88" s="84">
        <f t="shared" si="122"/>
        <v>4004756.6930000009</v>
      </c>
    </row>
    <row r="89" spans="1:57" x14ac:dyDescent="0.3">
      <c r="A89" s="46">
        <v>477359</v>
      </c>
      <c r="C89" s="125">
        <f>$I$79*C$46/SUM($C$46:$BD$46)</f>
        <v>0</v>
      </c>
      <c r="D89" s="126">
        <f t="shared" ref="D89:BD89" si="128">$I$79*D$46/SUM($C$46:$BD$46)</f>
        <v>0</v>
      </c>
      <c r="E89" s="126">
        <f t="shared" si="128"/>
        <v>0</v>
      </c>
      <c r="F89" s="126">
        <f t="shared" si="128"/>
        <v>0</v>
      </c>
      <c r="G89" s="126">
        <f t="shared" si="128"/>
        <v>0</v>
      </c>
      <c r="H89" s="126">
        <f t="shared" si="128"/>
        <v>0</v>
      </c>
      <c r="I89" s="126">
        <f t="shared" si="128"/>
        <v>0</v>
      </c>
      <c r="J89" s="126">
        <f t="shared" si="128"/>
        <v>0</v>
      </c>
      <c r="K89" s="126">
        <f t="shared" si="128"/>
        <v>0</v>
      </c>
      <c r="L89" s="126">
        <f t="shared" si="128"/>
        <v>0</v>
      </c>
      <c r="M89" s="126">
        <f t="shared" si="128"/>
        <v>0</v>
      </c>
      <c r="N89" s="126">
        <f t="shared" si="128"/>
        <v>0</v>
      </c>
      <c r="O89" s="126">
        <f t="shared" si="128"/>
        <v>0</v>
      </c>
      <c r="P89" s="126">
        <f t="shared" si="128"/>
        <v>0</v>
      </c>
      <c r="Q89" s="126">
        <f t="shared" si="128"/>
        <v>0</v>
      </c>
      <c r="R89" s="126">
        <f t="shared" si="128"/>
        <v>0</v>
      </c>
      <c r="S89" s="126">
        <f t="shared" si="128"/>
        <v>0</v>
      </c>
      <c r="T89" s="126">
        <f t="shared" si="128"/>
        <v>0</v>
      </c>
      <c r="U89" s="126">
        <f t="shared" si="128"/>
        <v>0</v>
      </c>
      <c r="V89" s="126">
        <f t="shared" si="128"/>
        <v>0</v>
      </c>
      <c r="W89" s="126">
        <f t="shared" si="128"/>
        <v>0</v>
      </c>
      <c r="X89" s="126">
        <f t="shared" si="128"/>
        <v>0</v>
      </c>
      <c r="Y89" s="126">
        <f t="shared" si="128"/>
        <v>0</v>
      </c>
      <c r="Z89" s="126">
        <f t="shared" si="128"/>
        <v>0</v>
      </c>
      <c r="AA89" s="126">
        <f t="shared" si="128"/>
        <v>0</v>
      </c>
      <c r="AB89" s="126">
        <f t="shared" si="128"/>
        <v>0</v>
      </c>
      <c r="AC89" s="126">
        <f t="shared" si="128"/>
        <v>0</v>
      </c>
      <c r="AD89" s="126">
        <f t="shared" si="128"/>
        <v>0</v>
      </c>
      <c r="AE89" s="126">
        <f t="shared" si="128"/>
        <v>0</v>
      </c>
      <c r="AF89" s="126">
        <f t="shared" si="128"/>
        <v>0</v>
      </c>
      <c r="AG89" s="126">
        <f t="shared" si="128"/>
        <v>0</v>
      </c>
      <c r="AH89" s="126">
        <f t="shared" si="128"/>
        <v>0</v>
      </c>
      <c r="AI89" s="126">
        <f t="shared" si="128"/>
        <v>0</v>
      </c>
      <c r="AJ89" s="126">
        <f t="shared" si="128"/>
        <v>0</v>
      </c>
      <c r="AK89" s="126">
        <f t="shared" si="128"/>
        <v>0</v>
      </c>
      <c r="AL89" s="126">
        <f t="shared" si="128"/>
        <v>0</v>
      </c>
      <c r="AM89" s="126">
        <f t="shared" si="128"/>
        <v>0</v>
      </c>
      <c r="AN89" s="126">
        <f t="shared" si="128"/>
        <v>0</v>
      </c>
      <c r="AO89" s="126">
        <f t="shared" si="128"/>
        <v>0</v>
      </c>
      <c r="AP89" s="126">
        <f t="shared" si="128"/>
        <v>0</v>
      </c>
      <c r="AQ89" s="126">
        <f t="shared" si="128"/>
        <v>0</v>
      </c>
      <c r="AR89" s="126">
        <f t="shared" si="128"/>
        <v>0</v>
      </c>
      <c r="AS89" s="126">
        <f t="shared" si="128"/>
        <v>0</v>
      </c>
      <c r="AT89" s="126">
        <f t="shared" si="128"/>
        <v>0</v>
      </c>
      <c r="AU89" s="126">
        <f t="shared" si="128"/>
        <v>0</v>
      </c>
      <c r="AV89" s="126">
        <f t="shared" si="128"/>
        <v>0</v>
      </c>
      <c r="AW89" s="126">
        <f t="shared" si="128"/>
        <v>0</v>
      </c>
      <c r="AX89" s="126">
        <f t="shared" si="128"/>
        <v>0</v>
      </c>
      <c r="AY89" s="126">
        <f t="shared" si="128"/>
        <v>0</v>
      </c>
      <c r="AZ89" s="126">
        <f t="shared" si="128"/>
        <v>0</v>
      </c>
      <c r="BA89" s="126">
        <f t="shared" si="128"/>
        <v>0</v>
      </c>
      <c r="BB89" s="126">
        <f t="shared" si="128"/>
        <v>0</v>
      </c>
      <c r="BC89" s="126">
        <f t="shared" si="128"/>
        <v>0</v>
      </c>
      <c r="BD89" s="126">
        <f t="shared" si="128"/>
        <v>0</v>
      </c>
      <c r="BE89" s="84">
        <f t="shared" si="122"/>
        <v>0</v>
      </c>
    </row>
    <row r="90" spans="1:57" x14ac:dyDescent="0.3">
      <c r="A90" s="87" t="s">
        <v>111</v>
      </c>
      <c r="B90" s="87"/>
      <c r="C90" s="127">
        <f>$K$80*C$46/SUM($C$46:$BD$46)</f>
        <v>578236.02305916057</v>
      </c>
      <c r="D90" s="128">
        <f t="shared" ref="D90:BD90" si="129">$K$80*D$46/SUM($C$46:$BD$46)</f>
        <v>1034803.6896290733</v>
      </c>
      <c r="E90" s="128">
        <f t="shared" si="129"/>
        <v>782552.1812971168</v>
      </c>
      <c r="F90" s="128">
        <f t="shared" si="129"/>
        <v>1602833.5752492729</v>
      </c>
      <c r="G90" s="128">
        <f t="shared" si="129"/>
        <v>1299817.191445257</v>
      </c>
      <c r="H90" s="128">
        <f t="shared" si="129"/>
        <v>869139.33971729001</v>
      </c>
      <c r="I90" s="128">
        <f t="shared" si="129"/>
        <v>447687.94983273454</v>
      </c>
      <c r="J90" s="128">
        <f t="shared" si="129"/>
        <v>1525816.4667032792</v>
      </c>
      <c r="K90" s="128">
        <f t="shared" si="129"/>
        <v>461140.62724012585</v>
      </c>
      <c r="L90" s="128">
        <f t="shared" si="129"/>
        <v>62455.245291736464</v>
      </c>
      <c r="M90" s="128">
        <f t="shared" si="129"/>
        <v>106927.6764806267</v>
      </c>
      <c r="N90" s="128">
        <f t="shared" si="129"/>
        <v>55385.27646293334</v>
      </c>
      <c r="O90" s="128">
        <f t="shared" si="129"/>
        <v>831815.34120610426</v>
      </c>
      <c r="P90" s="128">
        <f t="shared" si="129"/>
        <v>225046.96098317357</v>
      </c>
      <c r="Q90" s="128">
        <f t="shared" si="129"/>
        <v>129585.64227864133</v>
      </c>
      <c r="R90" s="128">
        <f t="shared" si="129"/>
        <v>140938.79434426758</v>
      </c>
      <c r="S90" s="128">
        <f t="shared" si="129"/>
        <v>117994.01174807732</v>
      </c>
      <c r="T90" s="128">
        <f t="shared" si="129"/>
        <v>58499.261356153846</v>
      </c>
      <c r="U90" s="128">
        <f t="shared" si="129"/>
        <v>414525.91689194489</v>
      </c>
      <c r="V90" s="128">
        <f t="shared" si="129"/>
        <v>292138.5890833626</v>
      </c>
      <c r="W90" s="128">
        <f t="shared" si="129"/>
        <v>171999.2673835477</v>
      </c>
      <c r="X90" s="128">
        <f t="shared" si="129"/>
        <v>19603.502300902972</v>
      </c>
      <c r="Y90" s="128">
        <f t="shared" si="129"/>
        <v>15527.759969330493</v>
      </c>
      <c r="Z90" s="128">
        <f t="shared" si="129"/>
        <v>0</v>
      </c>
      <c r="AA90" s="128">
        <f t="shared" si="129"/>
        <v>0</v>
      </c>
      <c r="AB90" s="128">
        <f t="shared" si="129"/>
        <v>30118.991041139692</v>
      </c>
      <c r="AC90" s="128">
        <f t="shared" si="129"/>
        <v>0</v>
      </c>
      <c r="AD90" s="128">
        <f t="shared" si="129"/>
        <v>0</v>
      </c>
      <c r="AE90" s="128">
        <f t="shared" si="129"/>
        <v>4582.7265569862066</v>
      </c>
      <c r="AF90" s="128">
        <f t="shared" si="129"/>
        <v>0</v>
      </c>
      <c r="AG90" s="128">
        <f t="shared" si="129"/>
        <v>0</v>
      </c>
      <c r="AH90" s="128">
        <f t="shared" si="129"/>
        <v>368479.95719672862</v>
      </c>
      <c r="AI90" s="128">
        <f t="shared" si="129"/>
        <v>0</v>
      </c>
      <c r="AJ90" s="128">
        <f t="shared" si="129"/>
        <v>0</v>
      </c>
      <c r="AK90" s="128">
        <f t="shared" si="129"/>
        <v>3556.719125050452</v>
      </c>
      <c r="AL90" s="128">
        <f t="shared" si="129"/>
        <v>0</v>
      </c>
      <c r="AM90" s="128">
        <f t="shared" si="129"/>
        <v>0</v>
      </c>
      <c r="AN90" s="128">
        <f t="shared" si="129"/>
        <v>293488.41423792922</v>
      </c>
      <c r="AO90" s="128">
        <f t="shared" si="129"/>
        <v>0</v>
      </c>
      <c r="AP90" s="128">
        <f t="shared" si="129"/>
        <v>0</v>
      </c>
      <c r="AQ90" s="128">
        <f t="shared" si="129"/>
        <v>2073.2304109994179</v>
      </c>
      <c r="AR90" s="128">
        <f t="shared" si="129"/>
        <v>0</v>
      </c>
      <c r="AS90" s="128">
        <f t="shared" si="129"/>
        <v>0</v>
      </c>
      <c r="AT90" s="128">
        <f t="shared" si="129"/>
        <v>12628.301861849783</v>
      </c>
      <c r="AU90" s="128">
        <f t="shared" si="129"/>
        <v>107595.91429880369</v>
      </c>
      <c r="AV90" s="128">
        <f t="shared" si="129"/>
        <v>0</v>
      </c>
      <c r="AW90" s="128">
        <f t="shared" si="129"/>
        <v>65566.059078044986</v>
      </c>
      <c r="AX90" s="128">
        <f t="shared" si="129"/>
        <v>0</v>
      </c>
      <c r="AY90" s="128">
        <f t="shared" si="129"/>
        <v>0</v>
      </c>
      <c r="AZ90" s="128">
        <f t="shared" si="129"/>
        <v>22982.877973473511</v>
      </c>
      <c r="BA90" s="128">
        <f t="shared" si="129"/>
        <v>0</v>
      </c>
      <c r="BB90" s="128">
        <f t="shared" si="129"/>
        <v>571770.15009708866</v>
      </c>
      <c r="BC90" s="128">
        <f t="shared" si="129"/>
        <v>77443.0611677938</v>
      </c>
      <c r="BD90" s="128">
        <f t="shared" si="129"/>
        <v>0</v>
      </c>
      <c r="BE90" s="90">
        <f t="shared" si="122"/>
        <v>12804756.693000002</v>
      </c>
    </row>
    <row r="91" spans="1:57" x14ac:dyDescent="0.3">
      <c r="A91" s="86">
        <f>SUM(C90:BD90)</f>
        <v>12804756.693000002</v>
      </c>
      <c r="C91" s="67"/>
      <c r="D91" s="37"/>
      <c r="E91" s="37"/>
      <c r="F91" s="37"/>
      <c r="G91" s="37"/>
      <c r="H91" s="37"/>
      <c r="I91" s="37"/>
      <c r="J91" s="37"/>
      <c r="K91" s="37"/>
      <c r="L91" s="37"/>
      <c r="M91" s="37"/>
      <c r="N91" s="37"/>
      <c r="O91" s="37"/>
      <c r="Q91" s="30"/>
      <c r="X91" s="37"/>
      <c r="Y91" s="37"/>
      <c r="Z91" s="37"/>
      <c r="AA91" s="37"/>
      <c r="AB91" s="37"/>
      <c r="AC91" s="37"/>
      <c r="BE91" s="79"/>
    </row>
    <row r="92" spans="1:57" x14ac:dyDescent="0.3">
      <c r="C92" s="67"/>
      <c r="D92" s="37"/>
      <c r="E92" s="37"/>
      <c r="F92" s="37"/>
      <c r="G92" s="37"/>
      <c r="H92" s="37"/>
      <c r="I92" s="37"/>
      <c r="J92" s="37"/>
      <c r="K92" s="37"/>
      <c r="L92" s="37"/>
      <c r="M92" s="37"/>
      <c r="N92" s="37"/>
      <c r="O92" s="37"/>
      <c r="Q92" s="30"/>
      <c r="X92" s="37"/>
      <c r="Y92" s="37"/>
      <c r="Z92" s="37"/>
      <c r="AA92" s="37"/>
      <c r="AB92" s="37"/>
      <c r="AC92" s="37"/>
      <c r="BE92" s="79"/>
    </row>
    <row r="93" spans="1:57" x14ac:dyDescent="0.3">
      <c r="A93" s="130" t="s">
        <v>159</v>
      </c>
      <c r="C93" s="67"/>
      <c r="D93" s="37"/>
      <c r="E93" s="37"/>
      <c r="F93" s="37"/>
      <c r="G93" s="37"/>
      <c r="H93" s="37"/>
      <c r="I93" s="37"/>
      <c r="J93" s="37"/>
      <c r="K93" s="37"/>
      <c r="L93" s="37"/>
      <c r="M93" s="37"/>
      <c r="N93" s="37"/>
      <c r="O93" s="37"/>
      <c r="X93" s="37"/>
      <c r="Y93" s="37"/>
      <c r="Z93" s="37"/>
      <c r="AA93" s="37"/>
      <c r="AB93" s="37"/>
      <c r="AC93" s="37"/>
      <c r="BE93" s="79"/>
    </row>
    <row r="94" spans="1:57" x14ac:dyDescent="0.3">
      <c r="A94" s="85">
        <v>477353</v>
      </c>
      <c r="C94" s="62">
        <f>$C$79*C$63/SUM($C$63:$BD$63)</f>
        <v>39123.929170209994</v>
      </c>
      <c r="D94" s="36">
        <f t="shared" ref="D94:BD94" si="130">$C$79*D$63/SUM($C$63:$BD$63)</f>
        <v>70015.676373690178</v>
      </c>
      <c r="E94" s="36">
        <f t="shared" si="130"/>
        <v>52948.129988659137</v>
      </c>
      <c r="F94" s="36">
        <f t="shared" si="130"/>
        <v>108449.04981520168</v>
      </c>
      <c r="G94" s="36">
        <f t="shared" si="130"/>
        <v>87946.709828423365</v>
      </c>
      <c r="H94" s="36">
        <f t="shared" si="130"/>
        <v>58806.688981850763</v>
      </c>
      <c r="I94" s="36">
        <f t="shared" si="130"/>
        <v>30290.938200196502</v>
      </c>
      <c r="J94" s="36">
        <f t="shared" si="130"/>
        <v>103238.0083382172</v>
      </c>
      <c r="K94" s="36">
        <f t="shared" si="130"/>
        <v>31201.157517305037</v>
      </c>
      <c r="L94" s="36">
        <f t="shared" si="130"/>
        <v>4225.7737250174559</v>
      </c>
      <c r="M94" s="36">
        <f t="shared" si="130"/>
        <v>7234.8153247712016</v>
      </c>
      <c r="N94" s="36">
        <f t="shared" si="130"/>
        <v>3747.4137670364471</v>
      </c>
      <c r="O94" s="36">
        <f t="shared" si="130"/>
        <v>56281.316269208037</v>
      </c>
      <c r="P94" s="36">
        <f t="shared" si="130"/>
        <v>15226.86413567815</v>
      </c>
      <c r="Q94" s="36">
        <f t="shared" si="130"/>
        <v>8767.8720934116227</v>
      </c>
      <c r="R94" s="36">
        <f t="shared" si="130"/>
        <v>9536.0357836020903</v>
      </c>
      <c r="S94" s="36">
        <f t="shared" si="130"/>
        <v>7983.5727523817568</v>
      </c>
      <c r="T94" s="36">
        <f t="shared" si="130"/>
        <v>3958.1085690567602</v>
      </c>
      <c r="U94" s="36">
        <f t="shared" si="130"/>
        <v>28047.167531860126</v>
      </c>
      <c r="V94" s="36">
        <f t="shared" si="130"/>
        <v>19766.339369024703</v>
      </c>
      <c r="W94" s="36">
        <f t="shared" si="130"/>
        <v>11637.613165019719</v>
      </c>
      <c r="X94" s="36">
        <f t="shared" si="130"/>
        <v>1181.4191828696794</v>
      </c>
      <c r="Y94" s="36">
        <f t="shared" si="130"/>
        <v>935.79163626889033</v>
      </c>
      <c r="Z94" s="36">
        <f t="shared" si="130"/>
        <v>0</v>
      </c>
      <c r="AA94" s="36">
        <f t="shared" si="130"/>
        <v>0</v>
      </c>
      <c r="AB94" s="36">
        <f t="shared" si="130"/>
        <v>1781.6354332131343</v>
      </c>
      <c r="AC94" s="36">
        <f t="shared" si="130"/>
        <v>0</v>
      </c>
      <c r="AD94" s="36">
        <f t="shared" si="130"/>
        <v>0</v>
      </c>
      <c r="AE94" s="36">
        <f t="shared" si="130"/>
        <v>71.963027693060738</v>
      </c>
      <c r="AF94" s="36">
        <f t="shared" si="130"/>
        <v>0</v>
      </c>
      <c r="AG94" s="36">
        <f t="shared" si="130"/>
        <v>0</v>
      </c>
      <c r="AH94" s="36">
        <f t="shared" si="130"/>
        <v>23929.914053853743</v>
      </c>
      <c r="AI94" s="36">
        <f t="shared" si="130"/>
        <v>0</v>
      </c>
      <c r="AJ94" s="36">
        <f t="shared" si="130"/>
        <v>0</v>
      </c>
      <c r="AK94" s="36">
        <f t="shared" si="130"/>
        <v>3.2710467133209482</v>
      </c>
      <c r="AL94" s="36">
        <f t="shared" si="130"/>
        <v>0</v>
      </c>
      <c r="AM94" s="36">
        <f t="shared" si="130"/>
        <v>0</v>
      </c>
      <c r="AN94" s="36">
        <f t="shared" si="130"/>
        <v>18807.161709041502</v>
      </c>
      <c r="AO94" s="36">
        <f t="shared" si="130"/>
        <v>0</v>
      </c>
      <c r="AP94" s="36">
        <f t="shared" si="130"/>
        <v>0</v>
      </c>
      <c r="AQ94" s="36">
        <f t="shared" si="130"/>
        <v>0</v>
      </c>
      <c r="AR94" s="36">
        <f t="shared" si="130"/>
        <v>0</v>
      </c>
      <c r="AS94" s="36">
        <f t="shared" si="130"/>
        <v>0</v>
      </c>
      <c r="AT94" s="36">
        <f t="shared" si="130"/>
        <v>760.92700683226974</v>
      </c>
      <c r="AU94" s="36">
        <f t="shared" si="130"/>
        <v>6483.2657557947769</v>
      </c>
      <c r="AV94" s="36">
        <f t="shared" si="130"/>
        <v>0</v>
      </c>
      <c r="AW94" s="36">
        <f t="shared" si="130"/>
        <v>3072.7884029316697</v>
      </c>
      <c r="AX94" s="36">
        <f t="shared" si="130"/>
        <v>0</v>
      </c>
      <c r="AY94" s="36">
        <f t="shared" si="130"/>
        <v>0</v>
      </c>
      <c r="AZ94" s="36">
        <f t="shared" si="130"/>
        <v>1303.8672145282503</v>
      </c>
      <c r="BA94" s="36">
        <f t="shared" si="130"/>
        <v>0</v>
      </c>
      <c r="BB94" s="36">
        <f t="shared" si="130"/>
        <v>33673.876987099946</v>
      </c>
      <c r="BC94" s="36">
        <f t="shared" si="130"/>
        <v>4560.9378433377979</v>
      </c>
      <c r="BD94" s="36">
        <f t="shared" si="130"/>
        <v>0</v>
      </c>
      <c r="BE94" s="84">
        <f t="shared" ref="BE94:BE101" si="131">SUM(C94:BD94)</f>
        <v>854999.99999999977</v>
      </c>
    </row>
    <row r="95" spans="1:57" x14ac:dyDescent="0.3">
      <c r="A95" s="46">
        <v>477354</v>
      </c>
      <c r="C95" s="125">
        <f>$D$79*C$63/SUM($C$63:$BD$63)</f>
        <v>29514.543058228592</v>
      </c>
      <c r="D95" s="126">
        <f t="shared" ref="D95:BD95" si="132">$D$79*D$63/SUM($C$63:$BD$63)</f>
        <v>52818.843580152243</v>
      </c>
      <c r="E95" s="126">
        <f t="shared" si="132"/>
        <v>39943.326131795482</v>
      </c>
      <c r="F95" s="126">
        <f t="shared" si="132"/>
        <v>81812.441088660911</v>
      </c>
      <c r="G95" s="126">
        <f t="shared" si="132"/>
        <v>66345.763554775534</v>
      </c>
      <c r="H95" s="126">
        <f t="shared" si="132"/>
        <v>44362.94081086987</v>
      </c>
      <c r="I95" s="126">
        <f t="shared" si="132"/>
        <v>22851.058642253502</v>
      </c>
      <c r="J95" s="126">
        <f t="shared" si="132"/>
        <v>77881.304535848074</v>
      </c>
      <c r="K95" s="126">
        <f t="shared" si="132"/>
        <v>23537.71532007222</v>
      </c>
      <c r="L95" s="126">
        <f t="shared" si="132"/>
        <v>3187.8643890482563</v>
      </c>
      <c r="M95" s="126">
        <f t="shared" si="132"/>
        <v>5457.843139739678</v>
      </c>
      <c r="N95" s="126">
        <f t="shared" si="132"/>
        <v>2826.9963505713549</v>
      </c>
      <c r="O95" s="126">
        <f t="shared" si="132"/>
        <v>42457.83508027975</v>
      </c>
      <c r="P95" s="126">
        <f t="shared" si="132"/>
        <v>11486.932593581763</v>
      </c>
      <c r="Q95" s="126">
        <f t="shared" si="132"/>
        <v>6614.3596494157846</v>
      </c>
      <c r="R95" s="126">
        <f t="shared" si="132"/>
        <v>7193.8515560507003</v>
      </c>
      <c r="S95" s="126">
        <f t="shared" si="132"/>
        <v>6022.6952342529039</v>
      </c>
      <c r="T95" s="126">
        <f t="shared" si="132"/>
        <v>2985.9415520954508</v>
      </c>
      <c r="U95" s="126">
        <f t="shared" si="132"/>
        <v>21158.38954157869</v>
      </c>
      <c r="V95" s="126">
        <f t="shared" si="132"/>
        <v>14911.4489976853</v>
      </c>
      <c r="W95" s="126">
        <f t="shared" si="132"/>
        <v>8779.2520367692614</v>
      </c>
      <c r="X95" s="126">
        <f t="shared" si="132"/>
        <v>891.24605023502136</v>
      </c>
      <c r="Y95" s="126">
        <f t="shared" si="132"/>
        <v>705.9480764835489</v>
      </c>
      <c r="Z95" s="126">
        <f t="shared" si="132"/>
        <v>0</v>
      </c>
      <c r="AA95" s="126">
        <f t="shared" si="132"/>
        <v>0</v>
      </c>
      <c r="AB95" s="126">
        <f t="shared" si="132"/>
        <v>1344.0407654063995</v>
      </c>
      <c r="AC95" s="126">
        <f t="shared" si="132"/>
        <v>0</v>
      </c>
      <c r="AD95" s="126">
        <f t="shared" si="132"/>
        <v>0</v>
      </c>
      <c r="AE95" s="126">
        <f t="shared" si="132"/>
        <v>54.287898084238797</v>
      </c>
      <c r="AF95" s="126">
        <f t="shared" si="132"/>
        <v>0</v>
      </c>
      <c r="AG95" s="126">
        <f t="shared" si="132"/>
        <v>0</v>
      </c>
      <c r="AH95" s="126">
        <f t="shared" si="132"/>
        <v>18052.391303784403</v>
      </c>
      <c r="AI95" s="126">
        <f t="shared" si="132"/>
        <v>0</v>
      </c>
      <c r="AJ95" s="126">
        <f t="shared" si="132"/>
        <v>0</v>
      </c>
      <c r="AK95" s="126">
        <f t="shared" si="132"/>
        <v>2.4676317311017684</v>
      </c>
      <c r="AL95" s="126">
        <f t="shared" si="132"/>
        <v>0</v>
      </c>
      <c r="AM95" s="126">
        <f t="shared" si="132"/>
        <v>0</v>
      </c>
      <c r="AN95" s="126">
        <f t="shared" si="132"/>
        <v>14187.858833136574</v>
      </c>
      <c r="AO95" s="126">
        <f t="shared" si="132"/>
        <v>0</v>
      </c>
      <c r="AP95" s="126">
        <f t="shared" si="132"/>
        <v>0</v>
      </c>
      <c r="AQ95" s="126">
        <f t="shared" si="132"/>
        <v>0</v>
      </c>
      <c r="AR95" s="126">
        <f t="shared" si="132"/>
        <v>0</v>
      </c>
      <c r="AS95" s="126">
        <f t="shared" si="132"/>
        <v>0</v>
      </c>
      <c r="AT95" s="126">
        <f t="shared" si="132"/>
        <v>574.03265427697545</v>
      </c>
      <c r="AU95" s="126">
        <f t="shared" si="132"/>
        <v>4890.8846929679894</v>
      </c>
      <c r="AV95" s="126">
        <f t="shared" si="132"/>
        <v>0</v>
      </c>
      <c r="AW95" s="126">
        <f t="shared" si="132"/>
        <v>2318.0684443168734</v>
      </c>
      <c r="AX95" s="126">
        <f t="shared" si="132"/>
        <v>0</v>
      </c>
      <c r="AY95" s="126">
        <f t="shared" si="132"/>
        <v>0</v>
      </c>
      <c r="AZ95" s="126">
        <f t="shared" si="132"/>
        <v>983.61912674938185</v>
      </c>
      <c r="BA95" s="126">
        <f t="shared" si="132"/>
        <v>0</v>
      </c>
      <c r="BB95" s="126">
        <f t="shared" si="132"/>
        <v>25403.100183250834</v>
      </c>
      <c r="BC95" s="126">
        <f t="shared" si="132"/>
        <v>3440.7074958513213</v>
      </c>
      <c r="BD95" s="126">
        <f t="shared" si="132"/>
        <v>0</v>
      </c>
      <c r="BE95" s="84">
        <f t="shared" si="131"/>
        <v>645000.00000000012</v>
      </c>
    </row>
    <row r="96" spans="1:57" x14ac:dyDescent="0.3">
      <c r="A96" s="46">
        <v>477355</v>
      </c>
      <c r="C96" s="62">
        <f>$E$79*C$63/SUM($C$63:$BD$63)</f>
        <v>82366.166674126289</v>
      </c>
      <c r="D96" s="36">
        <f t="shared" ref="D96:BD96" si="133">$E$79*D$63/SUM($C$63:$BD$63)</f>
        <v>147401.4239446109</v>
      </c>
      <c r="E96" s="36">
        <f t="shared" si="133"/>
        <v>111469.74734454554</v>
      </c>
      <c r="F96" s="36">
        <f t="shared" si="133"/>
        <v>228313.78908463509</v>
      </c>
      <c r="G96" s="36">
        <f t="shared" si="133"/>
        <v>185150.96805983866</v>
      </c>
      <c r="H96" s="36">
        <f t="shared" si="133"/>
        <v>123803.55575126475</v>
      </c>
      <c r="I96" s="36">
        <f t="shared" si="133"/>
        <v>63770.396210940009</v>
      </c>
      <c r="J96" s="36">
        <f t="shared" si="133"/>
        <v>217343.17544887835</v>
      </c>
      <c r="K96" s="36">
        <f t="shared" si="133"/>
        <v>65686.647404852702</v>
      </c>
      <c r="L96" s="36">
        <f t="shared" si="133"/>
        <v>8896.3657368788536</v>
      </c>
      <c r="M96" s="36">
        <f t="shared" si="133"/>
        <v>15231.190157413055</v>
      </c>
      <c r="N96" s="36">
        <f t="shared" si="133"/>
        <v>7889.2921411293619</v>
      </c>
      <c r="O96" s="36">
        <f t="shared" si="133"/>
        <v>118486.98161938533</v>
      </c>
      <c r="P96" s="36">
        <f t="shared" si="133"/>
        <v>32056.556075111894</v>
      </c>
      <c r="Q96" s="36">
        <f t="shared" si="133"/>
        <v>18458.678091392889</v>
      </c>
      <c r="R96" s="36">
        <f t="shared" si="133"/>
        <v>20075.864807583348</v>
      </c>
      <c r="S96" s="36">
        <f t="shared" si="133"/>
        <v>16807.521583961596</v>
      </c>
      <c r="T96" s="36">
        <f t="shared" si="133"/>
        <v>8332.8601453826523</v>
      </c>
      <c r="U96" s="36">
        <f t="shared" si="133"/>
        <v>59046.668488126583</v>
      </c>
      <c r="V96" s="36">
        <f t="shared" si="133"/>
        <v>41613.346040052005</v>
      </c>
      <c r="W96" s="36">
        <f t="shared" si="133"/>
        <v>24500.238242146774</v>
      </c>
      <c r="X96" s="36">
        <f t="shared" si="133"/>
        <v>2487.198279725641</v>
      </c>
      <c r="Y96" s="36">
        <f t="shared" si="133"/>
        <v>1970.0876553029273</v>
      </c>
      <c r="Z96" s="36">
        <f t="shared" si="133"/>
        <v>0</v>
      </c>
      <c r="AA96" s="36">
        <f t="shared" si="133"/>
        <v>0</v>
      </c>
      <c r="AB96" s="36">
        <f t="shared" si="133"/>
        <v>3750.8114383434404</v>
      </c>
      <c r="AC96" s="36">
        <f t="shared" si="133"/>
        <v>0</v>
      </c>
      <c r="AD96" s="36">
        <f t="shared" si="133"/>
        <v>0</v>
      </c>
      <c r="AE96" s="36">
        <f t="shared" si="133"/>
        <v>151.50111093275947</v>
      </c>
      <c r="AF96" s="36">
        <f t="shared" si="133"/>
        <v>0</v>
      </c>
      <c r="AG96" s="36">
        <f t="shared" si="133"/>
        <v>0</v>
      </c>
      <c r="AH96" s="36">
        <f t="shared" si="133"/>
        <v>50378.766429165778</v>
      </c>
      <c r="AI96" s="36">
        <f t="shared" si="133"/>
        <v>0</v>
      </c>
      <c r="AJ96" s="36">
        <f t="shared" si="133"/>
        <v>0</v>
      </c>
      <c r="AK96" s="36">
        <f t="shared" si="133"/>
        <v>6.8864141333072606</v>
      </c>
      <c r="AL96" s="36">
        <f t="shared" si="133"/>
        <v>0</v>
      </c>
      <c r="AM96" s="36">
        <f t="shared" si="133"/>
        <v>0</v>
      </c>
      <c r="AN96" s="36">
        <f t="shared" si="133"/>
        <v>39594.02465061369</v>
      </c>
      <c r="AO96" s="36">
        <f t="shared" si="133"/>
        <v>0</v>
      </c>
      <c r="AP96" s="36">
        <f t="shared" si="133"/>
        <v>0</v>
      </c>
      <c r="AQ96" s="36">
        <f t="shared" si="133"/>
        <v>0</v>
      </c>
      <c r="AR96" s="36">
        <f t="shared" si="133"/>
        <v>0</v>
      </c>
      <c r="AS96" s="36">
        <f t="shared" si="133"/>
        <v>0</v>
      </c>
      <c r="AT96" s="36">
        <f t="shared" si="133"/>
        <v>1601.951593331094</v>
      </c>
      <c r="AU96" s="36">
        <f t="shared" si="133"/>
        <v>13648.980538515318</v>
      </c>
      <c r="AV96" s="36">
        <f t="shared" si="133"/>
        <v>0</v>
      </c>
      <c r="AW96" s="36">
        <f t="shared" si="133"/>
        <v>6469.0282166982515</v>
      </c>
      <c r="AX96" s="36">
        <f t="shared" si="133"/>
        <v>0</v>
      </c>
      <c r="AY96" s="36">
        <f t="shared" si="133"/>
        <v>0</v>
      </c>
      <c r="AZ96" s="36">
        <f t="shared" si="133"/>
        <v>2744.9836095331589</v>
      </c>
      <c r="BA96" s="36">
        <f t="shared" si="133"/>
        <v>0</v>
      </c>
      <c r="BB96" s="36">
        <f t="shared" si="133"/>
        <v>70892.372604420932</v>
      </c>
      <c r="BC96" s="36">
        <f t="shared" si="133"/>
        <v>9601.9744070269426</v>
      </c>
      <c r="BD96" s="36">
        <f t="shared" si="133"/>
        <v>0</v>
      </c>
      <c r="BE96" s="84">
        <f t="shared" si="131"/>
        <v>1799999.9999999998</v>
      </c>
    </row>
    <row r="97" spans="1:57" x14ac:dyDescent="0.3">
      <c r="A97" s="46">
        <v>477356</v>
      </c>
      <c r="C97" s="62">
        <f>$F$79*C$63/SUM($C$63:$BD$63)</f>
        <v>50334.879634188292</v>
      </c>
      <c r="D97" s="36">
        <f t="shared" ref="D97:BD97" si="134">$F$79*D$63/SUM($C$63:$BD$63)</f>
        <v>90078.647966151111</v>
      </c>
      <c r="E97" s="36">
        <f t="shared" si="134"/>
        <v>68120.401155000058</v>
      </c>
      <c r="F97" s="36">
        <f t="shared" si="134"/>
        <v>139525.09332949924</v>
      </c>
      <c r="G97" s="36">
        <f t="shared" si="134"/>
        <v>113147.81381434586</v>
      </c>
      <c r="H97" s="36">
        <f t="shared" si="134"/>
        <v>75657.728514661794</v>
      </c>
      <c r="I97" s="36">
        <f t="shared" si="134"/>
        <v>38970.797684463338</v>
      </c>
      <c r="J97" s="36">
        <f t="shared" si="134"/>
        <v>132820.82944098121</v>
      </c>
      <c r="K97" s="36">
        <f t="shared" si="134"/>
        <v>40141.840080743321</v>
      </c>
      <c r="L97" s="36">
        <f t="shared" si="134"/>
        <v>5436.6679503148553</v>
      </c>
      <c r="M97" s="36">
        <f t="shared" si="134"/>
        <v>9307.9495406413116</v>
      </c>
      <c r="N97" s="36">
        <f t="shared" si="134"/>
        <v>4821.2340862457213</v>
      </c>
      <c r="O97" s="36">
        <f t="shared" si="134"/>
        <v>72408.710989624364</v>
      </c>
      <c r="P97" s="36">
        <f t="shared" si="134"/>
        <v>19590.11760145727</v>
      </c>
      <c r="Q97" s="36">
        <f t="shared" si="134"/>
        <v>11280.303278073432</v>
      </c>
      <c r="R97" s="36">
        <f t="shared" si="134"/>
        <v>12268.584049078712</v>
      </c>
      <c r="S97" s="36">
        <f t="shared" si="134"/>
        <v>10271.263190198752</v>
      </c>
      <c r="T97" s="36">
        <f t="shared" si="134"/>
        <v>5092.3034221782882</v>
      </c>
      <c r="U97" s="36">
        <f t="shared" si="134"/>
        <v>36084.075187188464</v>
      </c>
      <c r="V97" s="36">
        <f t="shared" si="134"/>
        <v>25430.378135587336</v>
      </c>
      <c r="W97" s="36">
        <f t="shared" si="134"/>
        <v>14972.367814645251</v>
      </c>
      <c r="X97" s="36">
        <f t="shared" si="134"/>
        <v>1519.9545042767807</v>
      </c>
      <c r="Y97" s="36">
        <f t="shared" si="134"/>
        <v>1203.9424560184555</v>
      </c>
      <c r="Z97" s="36">
        <f t="shared" si="134"/>
        <v>0</v>
      </c>
      <c r="AA97" s="36">
        <f t="shared" si="134"/>
        <v>0</v>
      </c>
      <c r="AB97" s="36">
        <f t="shared" si="134"/>
        <v>2292.1625456543247</v>
      </c>
      <c r="AC97" s="36">
        <f t="shared" si="134"/>
        <v>0</v>
      </c>
      <c r="AD97" s="36">
        <f t="shared" si="134"/>
        <v>0</v>
      </c>
      <c r="AE97" s="36">
        <f t="shared" si="134"/>
        <v>92.584012236686334</v>
      </c>
      <c r="AF97" s="36">
        <f t="shared" si="134"/>
        <v>0</v>
      </c>
      <c r="AG97" s="36">
        <f t="shared" si="134"/>
        <v>0</v>
      </c>
      <c r="AH97" s="36">
        <f t="shared" si="134"/>
        <v>30787.023928934643</v>
      </c>
      <c r="AI97" s="36">
        <f t="shared" si="134"/>
        <v>0</v>
      </c>
      <c r="AJ97" s="36">
        <f t="shared" si="134"/>
        <v>0</v>
      </c>
      <c r="AK97" s="36">
        <f t="shared" si="134"/>
        <v>4.2083641925766591</v>
      </c>
      <c r="AL97" s="36">
        <f t="shared" si="134"/>
        <v>0</v>
      </c>
      <c r="AM97" s="36">
        <f t="shared" si="134"/>
        <v>0</v>
      </c>
      <c r="AN97" s="36">
        <f t="shared" si="134"/>
        <v>24196.348397597256</v>
      </c>
      <c r="AO97" s="36">
        <f t="shared" si="134"/>
        <v>0</v>
      </c>
      <c r="AP97" s="36">
        <f t="shared" si="134"/>
        <v>0</v>
      </c>
      <c r="AQ97" s="36">
        <f t="shared" si="134"/>
        <v>0</v>
      </c>
      <c r="AR97" s="36">
        <f t="shared" si="134"/>
        <v>0</v>
      </c>
      <c r="AS97" s="36">
        <f t="shared" si="134"/>
        <v>0</v>
      </c>
      <c r="AT97" s="36">
        <f t="shared" si="134"/>
        <v>978.97041814677971</v>
      </c>
      <c r="AU97" s="36">
        <f t="shared" si="134"/>
        <v>8341.0436624260292</v>
      </c>
      <c r="AV97" s="36">
        <f t="shared" si="134"/>
        <v>0</v>
      </c>
      <c r="AW97" s="36">
        <f t="shared" si="134"/>
        <v>3953.2950213155982</v>
      </c>
      <c r="AX97" s="36">
        <f t="shared" si="134"/>
        <v>0</v>
      </c>
      <c r="AY97" s="36">
        <f t="shared" si="134"/>
        <v>0</v>
      </c>
      <c r="AZ97" s="36">
        <f t="shared" si="134"/>
        <v>1677.4899836035968</v>
      </c>
      <c r="BA97" s="36">
        <f t="shared" si="134"/>
        <v>0</v>
      </c>
      <c r="BB97" s="36">
        <f t="shared" si="134"/>
        <v>43323.116591590573</v>
      </c>
      <c r="BC97" s="36">
        <f t="shared" si="134"/>
        <v>5867.8732487386869</v>
      </c>
      <c r="BD97" s="36">
        <f t="shared" si="134"/>
        <v>0</v>
      </c>
      <c r="BE97" s="84">
        <f t="shared" si="131"/>
        <v>1100000</v>
      </c>
    </row>
    <row r="98" spans="1:57" x14ac:dyDescent="0.3">
      <c r="A98" s="46">
        <v>477357</v>
      </c>
      <c r="C98" s="62">
        <f>$G$79*C$63/SUM($C$63:$BD$63)</f>
        <v>201339.51853675317</v>
      </c>
      <c r="D98" s="36">
        <f t="shared" ref="D98:BD98" si="135">$G$79*D$63/SUM($C$63:$BD$63)</f>
        <v>360314.59186460444</v>
      </c>
      <c r="E98" s="36">
        <f t="shared" si="135"/>
        <v>272481.60462000023</v>
      </c>
      <c r="F98" s="36">
        <f t="shared" si="135"/>
        <v>558100.37331799697</v>
      </c>
      <c r="G98" s="36">
        <f t="shared" si="135"/>
        <v>452591.25525738345</v>
      </c>
      <c r="H98" s="36">
        <f t="shared" si="135"/>
        <v>302630.91405864718</v>
      </c>
      <c r="I98" s="36">
        <f t="shared" si="135"/>
        <v>155883.19073785335</v>
      </c>
      <c r="J98" s="36">
        <f t="shared" si="135"/>
        <v>531283.31776392483</v>
      </c>
      <c r="K98" s="36">
        <f t="shared" si="135"/>
        <v>160567.36032297328</v>
      </c>
      <c r="L98" s="36">
        <f t="shared" si="135"/>
        <v>21746.671801259421</v>
      </c>
      <c r="M98" s="36">
        <f t="shared" si="135"/>
        <v>37231.798162565246</v>
      </c>
      <c r="N98" s="36">
        <f t="shared" si="135"/>
        <v>19284.936344982885</v>
      </c>
      <c r="O98" s="36">
        <f t="shared" si="135"/>
        <v>289634.84395849745</v>
      </c>
      <c r="P98" s="36">
        <f t="shared" si="135"/>
        <v>78360.470405829081</v>
      </c>
      <c r="Q98" s="36">
        <f t="shared" si="135"/>
        <v>45121.213112293728</v>
      </c>
      <c r="R98" s="36">
        <f t="shared" si="135"/>
        <v>49074.336196314849</v>
      </c>
      <c r="S98" s="36">
        <f t="shared" si="135"/>
        <v>41085.052760795006</v>
      </c>
      <c r="T98" s="36">
        <f t="shared" si="135"/>
        <v>20369.213688713153</v>
      </c>
      <c r="U98" s="36">
        <f t="shared" si="135"/>
        <v>144336.30074875386</v>
      </c>
      <c r="V98" s="36">
        <f t="shared" si="135"/>
        <v>101721.51254234934</v>
      </c>
      <c r="W98" s="36">
        <f t="shared" si="135"/>
        <v>59889.471258581005</v>
      </c>
      <c r="X98" s="36">
        <f t="shared" si="135"/>
        <v>6079.8180171071226</v>
      </c>
      <c r="Y98" s="36">
        <f t="shared" si="135"/>
        <v>4815.7698240738218</v>
      </c>
      <c r="Z98" s="36">
        <f t="shared" si="135"/>
        <v>0</v>
      </c>
      <c r="AA98" s="36">
        <f t="shared" si="135"/>
        <v>0</v>
      </c>
      <c r="AB98" s="36">
        <f t="shared" si="135"/>
        <v>9168.6501826172989</v>
      </c>
      <c r="AC98" s="36">
        <f t="shared" si="135"/>
        <v>0</v>
      </c>
      <c r="AD98" s="36">
        <f t="shared" si="135"/>
        <v>0</v>
      </c>
      <c r="AE98" s="36">
        <f t="shared" si="135"/>
        <v>370.33604894674534</v>
      </c>
      <c r="AF98" s="36">
        <f t="shared" si="135"/>
        <v>0</v>
      </c>
      <c r="AG98" s="36">
        <f t="shared" si="135"/>
        <v>0</v>
      </c>
      <c r="AH98" s="36">
        <f t="shared" si="135"/>
        <v>123148.09571573857</v>
      </c>
      <c r="AI98" s="36">
        <f t="shared" si="135"/>
        <v>0</v>
      </c>
      <c r="AJ98" s="36">
        <f t="shared" si="135"/>
        <v>0</v>
      </c>
      <c r="AK98" s="36">
        <f t="shared" si="135"/>
        <v>16.833456770306636</v>
      </c>
      <c r="AL98" s="36">
        <f t="shared" si="135"/>
        <v>0</v>
      </c>
      <c r="AM98" s="36">
        <f t="shared" si="135"/>
        <v>0</v>
      </c>
      <c r="AN98" s="36">
        <f t="shared" si="135"/>
        <v>96785.393590389023</v>
      </c>
      <c r="AO98" s="36">
        <f t="shared" si="135"/>
        <v>0</v>
      </c>
      <c r="AP98" s="36">
        <f t="shared" si="135"/>
        <v>0</v>
      </c>
      <c r="AQ98" s="36">
        <f t="shared" si="135"/>
        <v>0</v>
      </c>
      <c r="AR98" s="36">
        <f t="shared" si="135"/>
        <v>0</v>
      </c>
      <c r="AS98" s="36">
        <f t="shared" si="135"/>
        <v>0</v>
      </c>
      <c r="AT98" s="36">
        <f t="shared" si="135"/>
        <v>3915.8816725871188</v>
      </c>
      <c r="AU98" s="36">
        <f t="shared" si="135"/>
        <v>33364.174649704117</v>
      </c>
      <c r="AV98" s="36">
        <f t="shared" si="135"/>
        <v>0</v>
      </c>
      <c r="AW98" s="36">
        <f t="shared" si="135"/>
        <v>15813.180085262393</v>
      </c>
      <c r="AX98" s="36">
        <f t="shared" si="135"/>
        <v>0</v>
      </c>
      <c r="AY98" s="36">
        <f t="shared" si="135"/>
        <v>0</v>
      </c>
      <c r="AZ98" s="36">
        <f t="shared" si="135"/>
        <v>6709.9599344143871</v>
      </c>
      <c r="BA98" s="36">
        <f t="shared" si="135"/>
        <v>0</v>
      </c>
      <c r="BB98" s="36">
        <f t="shared" si="135"/>
        <v>173292.46636636229</v>
      </c>
      <c r="BC98" s="36">
        <f t="shared" si="135"/>
        <v>23471.492994954748</v>
      </c>
      <c r="BD98" s="36">
        <f t="shared" si="135"/>
        <v>0</v>
      </c>
      <c r="BE98" s="84">
        <f t="shared" si="131"/>
        <v>4400000</v>
      </c>
    </row>
    <row r="99" spans="1:57" x14ac:dyDescent="0.3">
      <c r="A99" s="46">
        <v>477358</v>
      </c>
      <c r="C99" s="62">
        <f>$H$79*C$63/SUM($C$63:$BD$63)</f>
        <v>183253.58736942272</v>
      </c>
      <c r="D99" s="36">
        <f t="shared" ref="D99:BD99" si="136">$H$79*D$63/SUM($C$63:$BD$63)</f>
        <v>327948.24394439504</v>
      </c>
      <c r="E99" s="36">
        <f t="shared" si="136"/>
        <v>248005.12041393769</v>
      </c>
      <c r="F99" s="36">
        <f t="shared" si="136"/>
        <v>507967.31941160164</v>
      </c>
      <c r="G99" s="36">
        <f t="shared" si="136"/>
        <v>411935.87697392679</v>
      </c>
      <c r="H99" s="36">
        <f t="shared" si="136"/>
        <v>275446.17695115349</v>
      </c>
      <c r="I99" s="36">
        <f t="shared" si="136"/>
        <v>141880.51168945772</v>
      </c>
      <c r="J99" s="36">
        <f t="shared" si="136"/>
        <v>483559.18697598274</v>
      </c>
      <c r="K99" s="36">
        <f t="shared" si="136"/>
        <v>146143.91157517501</v>
      </c>
      <c r="L99" s="36">
        <f t="shared" si="136"/>
        <v>19793.211237856376</v>
      </c>
      <c r="M99" s="36">
        <f t="shared" si="136"/>
        <v>33887.339291808705</v>
      </c>
      <c r="N99" s="36">
        <f t="shared" si="136"/>
        <v>17552.60861401118</v>
      </c>
      <c r="O99" s="36">
        <f t="shared" si="136"/>
        <v>263617.51815200085</v>
      </c>
      <c r="P99" s="36">
        <f t="shared" si="136"/>
        <v>71321.504164630111</v>
      </c>
      <c r="Q99" s="36">
        <f t="shared" si="136"/>
        <v>41068.063683576751</v>
      </c>
      <c r="R99" s="36">
        <f t="shared" si="136"/>
        <v>44666.085531073659</v>
      </c>
      <c r="S99" s="36">
        <f t="shared" si="136"/>
        <v>37394.463642284536</v>
      </c>
      <c r="T99" s="36">
        <f t="shared" si="136"/>
        <v>18539.487466141189</v>
      </c>
      <c r="U99" s="36">
        <f t="shared" si="136"/>
        <v>131370.85601509843</v>
      </c>
      <c r="V99" s="36">
        <f t="shared" si="136"/>
        <v>92584.070040012972</v>
      </c>
      <c r="W99" s="36">
        <f t="shared" si="136"/>
        <v>54509.718377962148</v>
      </c>
      <c r="X99" s="36">
        <f t="shared" si="136"/>
        <v>5533.6799764163052</v>
      </c>
      <c r="Y99" s="36">
        <f t="shared" si="136"/>
        <v>4383.1787352061538</v>
      </c>
      <c r="Z99" s="36">
        <f t="shared" si="136"/>
        <v>0</v>
      </c>
      <c r="AA99" s="36">
        <f t="shared" si="136"/>
        <v>0</v>
      </c>
      <c r="AB99" s="36">
        <f t="shared" si="136"/>
        <v>8345.0484510482511</v>
      </c>
      <c r="AC99" s="36">
        <f t="shared" si="136"/>
        <v>0</v>
      </c>
      <c r="AD99" s="36">
        <f t="shared" si="136"/>
        <v>0</v>
      </c>
      <c r="AE99" s="36">
        <f t="shared" si="136"/>
        <v>337.0694933360578</v>
      </c>
      <c r="AF99" s="36">
        <f t="shared" si="136"/>
        <v>0</v>
      </c>
      <c r="AG99" s="36">
        <f t="shared" si="136"/>
        <v>0</v>
      </c>
      <c r="AH99" s="36">
        <f t="shared" si="136"/>
        <v>112085.94557904745</v>
      </c>
      <c r="AI99" s="36">
        <f t="shared" si="136"/>
        <v>0</v>
      </c>
      <c r="AJ99" s="36">
        <f t="shared" si="136"/>
        <v>0</v>
      </c>
      <c r="AK99" s="36">
        <f t="shared" si="136"/>
        <v>15.321340606184474</v>
      </c>
      <c r="AL99" s="36">
        <f t="shared" si="136"/>
        <v>0</v>
      </c>
      <c r="AM99" s="36">
        <f t="shared" si="136"/>
        <v>0</v>
      </c>
      <c r="AN99" s="36">
        <f t="shared" si="136"/>
        <v>88091.352901306775</v>
      </c>
      <c r="AO99" s="36">
        <f t="shared" si="136"/>
        <v>0</v>
      </c>
      <c r="AP99" s="36">
        <f t="shared" si="136"/>
        <v>0</v>
      </c>
      <c r="AQ99" s="36">
        <f t="shared" si="136"/>
        <v>0</v>
      </c>
      <c r="AR99" s="36">
        <f t="shared" si="136"/>
        <v>0</v>
      </c>
      <c r="AS99" s="36">
        <f t="shared" si="136"/>
        <v>0</v>
      </c>
      <c r="AT99" s="36">
        <f t="shared" si="136"/>
        <v>3564.1257584748414</v>
      </c>
      <c r="AU99" s="36">
        <f t="shared" si="136"/>
        <v>30367.136757914432</v>
      </c>
      <c r="AV99" s="36">
        <f t="shared" si="136"/>
        <v>0</v>
      </c>
      <c r="AW99" s="36">
        <f t="shared" si="136"/>
        <v>14392.713360015658</v>
      </c>
      <c r="AX99" s="36">
        <f t="shared" si="136"/>
        <v>0</v>
      </c>
      <c r="AY99" s="36">
        <f t="shared" si="136"/>
        <v>0</v>
      </c>
      <c r="AZ99" s="36">
        <f t="shared" si="136"/>
        <v>6107.2174902517881</v>
      </c>
      <c r="BA99" s="36">
        <f t="shared" si="136"/>
        <v>0</v>
      </c>
      <c r="BB99" s="36">
        <f t="shared" si="136"/>
        <v>157725.94648344701</v>
      </c>
      <c r="BC99" s="36">
        <f t="shared" si="136"/>
        <v>21363.095151419926</v>
      </c>
      <c r="BD99" s="36">
        <f t="shared" si="136"/>
        <v>0</v>
      </c>
      <c r="BE99" s="84">
        <f t="shared" si="131"/>
        <v>4004756.6930000009</v>
      </c>
    </row>
    <row r="100" spans="1:57" x14ac:dyDescent="0.3">
      <c r="A100" s="46">
        <v>477359</v>
      </c>
      <c r="C100" s="62">
        <f>$I$79*C$63/SUM($C$63:$BD$63)</f>
        <v>0</v>
      </c>
      <c r="D100" s="36">
        <f t="shared" ref="D100:BD100" si="137">$I$79*D$63/SUM($C$63:$BD$63)</f>
        <v>0</v>
      </c>
      <c r="E100" s="36">
        <f t="shared" si="137"/>
        <v>0</v>
      </c>
      <c r="F100" s="36">
        <f t="shared" si="137"/>
        <v>0</v>
      </c>
      <c r="G100" s="36">
        <f t="shared" si="137"/>
        <v>0</v>
      </c>
      <c r="H100" s="36">
        <f t="shared" si="137"/>
        <v>0</v>
      </c>
      <c r="I100" s="36">
        <f t="shared" si="137"/>
        <v>0</v>
      </c>
      <c r="J100" s="36">
        <f t="shared" si="137"/>
        <v>0</v>
      </c>
      <c r="K100" s="36">
        <f t="shared" si="137"/>
        <v>0</v>
      </c>
      <c r="L100" s="36">
        <f t="shared" si="137"/>
        <v>0</v>
      </c>
      <c r="M100" s="36">
        <f t="shared" si="137"/>
        <v>0</v>
      </c>
      <c r="N100" s="36">
        <f t="shared" si="137"/>
        <v>0</v>
      </c>
      <c r="O100" s="36">
        <f t="shared" si="137"/>
        <v>0</v>
      </c>
      <c r="P100" s="36">
        <f t="shared" si="137"/>
        <v>0</v>
      </c>
      <c r="Q100" s="36">
        <f t="shared" si="137"/>
        <v>0</v>
      </c>
      <c r="R100" s="36">
        <f t="shared" si="137"/>
        <v>0</v>
      </c>
      <c r="S100" s="36">
        <f t="shared" si="137"/>
        <v>0</v>
      </c>
      <c r="T100" s="36">
        <f t="shared" si="137"/>
        <v>0</v>
      </c>
      <c r="U100" s="36">
        <f t="shared" si="137"/>
        <v>0</v>
      </c>
      <c r="V100" s="36">
        <f t="shared" si="137"/>
        <v>0</v>
      </c>
      <c r="W100" s="36">
        <f t="shared" si="137"/>
        <v>0</v>
      </c>
      <c r="X100" s="36">
        <f t="shared" si="137"/>
        <v>0</v>
      </c>
      <c r="Y100" s="36">
        <f t="shared" si="137"/>
        <v>0</v>
      </c>
      <c r="Z100" s="36">
        <f t="shared" si="137"/>
        <v>0</v>
      </c>
      <c r="AA100" s="36">
        <f t="shared" si="137"/>
        <v>0</v>
      </c>
      <c r="AB100" s="36">
        <f t="shared" si="137"/>
        <v>0</v>
      </c>
      <c r="AC100" s="36">
        <f t="shared" si="137"/>
        <v>0</v>
      </c>
      <c r="AD100" s="36">
        <f t="shared" si="137"/>
        <v>0</v>
      </c>
      <c r="AE100" s="36">
        <f t="shared" si="137"/>
        <v>0</v>
      </c>
      <c r="AF100" s="36">
        <f t="shared" si="137"/>
        <v>0</v>
      </c>
      <c r="AG100" s="36">
        <f t="shared" si="137"/>
        <v>0</v>
      </c>
      <c r="AH100" s="36">
        <f t="shared" si="137"/>
        <v>0</v>
      </c>
      <c r="AI100" s="36">
        <f t="shared" si="137"/>
        <v>0</v>
      </c>
      <c r="AJ100" s="36">
        <f t="shared" si="137"/>
        <v>0</v>
      </c>
      <c r="AK100" s="36">
        <f t="shared" si="137"/>
        <v>0</v>
      </c>
      <c r="AL100" s="36">
        <f t="shared" si="137"/>
        <v>0</v>
      </c>
      <c r="AM100" s="36">
        <f t="shared" si="137"/>
        <v>0</v>
      </c>
      <c r="AN100" s="36">
        <f t="shared" si="137"/>
        <v>0</v>
      </c>
      <c r="AO100" s="36">
        <f t="shared" si="137"/>
        <v>0</v>
      </c>
      <c r="AP100" s="36">
        <f t="shared" si="137"/>
        <v>0</v>
      </c>
      <c r="AQ100" s="36">
        <f t="shared" si="137"/>
        <v>0</v>
      </c>
      <c r="AR100" s="36">
        <f t="shared" si="137"/>
        <v>0</v>
      </c>
      <c r="AS100" s="36">
        <f t="shared" si="137"/>
        <v>0</v>
      </c>
      <c r="AT100" s="36">
        <f t="shared" si="137"/>
        <v>0</v>
      </c>
      <c r="AU100" s="36">
        <f t="shared" si="137"/>
        <v>0</v>
      </c>
      <c r="AV100" s="36">
        <f t="shared" si="137"/>
        <v>0</v>
      </c>
      <c r="AW100" s="36">
        <f t="shared" si="137"/>
        <v>0</v>
      </c>
      <c r="AX100" s="36">
        <f t="shared" si="137"/>
        <v>0</v>
      </c>
      <c r="AY100" s="36">
        <f t="shared" si="137"/>
        <v>0</v>
      </c>
      <c r="AZ100" s="36">
        <f t="shared" si="137"/>
        <v>0</v>
      </c>
      <c r="BA100" s="36">
        <f t="shared" si="137"/>
        <v>0</v>
      </c>
      <c r="BB100" s="36">
        <f t="shared" si="137"/>
        <v>0</v>
      </c>
      <c r="BC100" s="36">
        <f t="shared" si="137"/>
        <v>0</v>
      </c>
      <c r="BD100" s="36">
        <f t="shared" si="137"/>
        <v>0</v>
      </c>
      <c r="BE100" s="84">
        <f t="shared" si="131"/>
        <v>0</v>
      </c>
    </row>
    <row r="101" spans="1:57" x14ac:dyDescent="0.3">
      <c r="A101" s="87" t="s">
        <v>111</v>
      </c>
      <c r="B101" s="60"/>
      <c r="C101" s="88">
        <f>$K$80*C$63/SUM($C$63:$BD$63)</f>
        <v>585932.62444292905</v>
      </c>
      <c r="D101" s="89">
        <f t="shared" ref="D101:BD101" si="138">$K$80*D$63/SUM($C$63:$BD$63)</f>
        <v>1048577.4276736039</v>
      </c>
      <c r="E101" s="89">
        <f t="shared" si="138"/>
        <v>792968.32965393807</v>
      </c>
      <c r="F101" s="89">
        <f t="shared" si="138"/>
        <v>1624168.0660475953</v>
      </c>
      <c r="G101" s="89">
        <f t="shared" si="138"/>
        <v>1317118.3874886937</v>
      </c>
      <c r="H101" s="89">
        <f t="shared" si="138"/>
        <v>880708.00506844767</v>
      </c>
      <c r="I101" s="89">
        <f t="shared" si="138"/>
        <v>453646.89316516439</v>
      </c>
      <c r="J101" s="89">
        <f t="shared" si="138"/>
        <v>1546125.8225038322</v>
      </c>
      <c r="K101" s="89">
        <f t="shared" si="138"/>
        <v>467278.63222112152</v>
      </c>
      <c r="L101" s="89">
        <f t="shared" si="138"/>
        <v>63286.554840375211</v>
      </c>
      <c r="M101" s="89">
        <f t="shared" si="138"/>
        <v>108350.9356169392</v>
      </c>
      <c r="N101" s="89">
        <f t="shared" si="138"/>
        <v>56122.481303976951</v>
      </c>
      <c r="O101" s="89">
        <f t="shared" si="138"/>
        <v>842887.20606899587</v>
      </c>
      <c r="P101" s="89">
        <f t="shared" si="138"/>
        <v>228042.44497628824</v>
      </c>
      <c r="Q101" s="89">
        <f t="shared" si="138"/>
        <v>131310.48990816419</v>
      </c>
      <c r="R101" s="89">
        <f t="shared" si="138"/>
        <v>142814.75792370335</v>
      </c>
      <c r="S101" s="89">
        <f t="shared" si="138"/>
        <v>119564.56916387453</v>
      </c>
      <c r="T101" s="89">
        <f t="shared" si="138"/>
        <v>59277.914843567487</v>
      </c>
      <c r="U101" s="89">
        <f t="shared" si="138"/>
        <v>420043.45751260605</v>
      </c>
      <c r="V101" s="89">
        <f t="shared" si="138"/>
        <v>296027.09512471163</v>
      </c>
      <c r="W101" s="89">
        <f t="shared" si="138"/>
        <v>174288.66089512417</v>
      </c>
      <c r="X101" s="89">
        <f t="shared" si="138"/>
        <v>17693.316010630548</v>
      </c>
      <c r="Y101" s="89">
        <f t="shared" si="138"/>
        <v>14014.718383353795</v>
      </c>
      <c r="Z101" s="89">
        <f t="shared" si="138"/>
        <v>0</v>
      </c>
      <c r="AA101" s="89">
        <f t="shared" si="138"/>
        <v>0</v>
      </c>
      <c r="AB101" s="89">
        <f t="shared" si="138"/>
        <v>26682.348816282847</v>
      </c>
      <c r="AC101" s="89">
        <f t="shared" si="138"/>
        <v>0</v>
      </c>
      <c r="AD101" s="89">
        <f t="shared" si="138"/>
        <v>0</v>
      </c>
      <c r="AE101" s="89">
        <f t="shared" si="138"/>
        <v>1077.7415912295485</v>
      </c>
      <c r="AF101" s="89">
        <f t="shared" si="138"/>
        <v>0</v>
      </c>
      <c r="AG101" s="89">
        <f t="shared" si="138"/>
        <v>0</v>
      </c>
      <c r="AH101" s="89">
        <f t="shared" si="138"/>
        <v>358382.13701052457</v>
      </c>
      <c r="AI101" s="89">
        <f t="shared" si="138"/>
        <v>0</v>
      </c>
      <c r="AJ101" s="89">
        <f t="shared" si="138"/>
        <v>0</v>
      </c>
      <c r="AK101" s="89">
        <f t="shared" si="138"/>
        <v>48.988254146797743</v>
      </c>
      <c r="AL101" s="89">
        <f t="shared" si="138"/>
        <v>0</v>
      </c>
      <c r="AM101" s="89">
        <f t="shared" si="138"/>
        <v>0</v>
      </c>
      <c r="AN101" s="89">
        <f t="shared" si="138"/>
        <v>281662.14008208475</v>
      </c>
      <c r="AO101" s="89">
        <f t="shared" si="138"/>
        <v>0</v>
      </c>
      <c r="AP101" s="89">
        <f t="shared" si="138"/>
        <v>0</v>
      </c>
      <c r="AQ101" s="89">
        <f t="shared" si="138"/>
        <v>0</v>
      </c>
      <c r="AR101" s="89">
        <f t="shared" si="138"/>
        <v>0</v>
      </c>
      <c r="AS101" s="89">
        <f t="shared" si="138"/>
        <v>0</v>
      </c>
      <c r="AT101" s="89">
        <f t="shared" si="138"/>
        <v>11395.889103649079</v>
      </c>
      <c r="AU101" s="89">
        <f t="shared" si="138"/>
        <v>97095.486057322647</v>
      </c>
      <c r="AV101" s="89">
        <f t="shared" si="138"/>
        <v>0</v>
      </c>
      <c r="AW101" s="89">
        <f t="shared" si="138"/>
        <v>46019.073530540438</v>
      </c>
      <c r="AX101" s="89">
        <f t="shared" si="138"/>
        <v>0</v>
      </c>
      <c r="AY101" s="89">
        <f t="shared" si="138"/>
        <v>0</v>
      </c>
      <c r="AZ101" s="89">
        <f t="shared" si="138"/>
        <v>19527.137359080563</v>
      </c>
      <c r="BA101" s="89">
        <f t="shared" si="138"/>
        <v>0</v>
      </c>
      <c r="BB101" s="89">
        <f t="shared" si="138"/>
        <v>504310.87921617157</v>
      </c>
      <c r="BC101" s="89">
        <f t="shared" si="138"/>
        <v>68306.081141329414</v>
      </c>
      <c r="BD101" s="89">
        <f t="shared" si="138"/>
        <v>0</v>
      </c>
      <c r="BE101" s="90">
        <f t="shared" si="131"/>
        <v>12804756.692999998</v>
      </c>
    </row>
    <row r="102" spans="1:57" x14ac:dyDescent="0.3">
      <c r="A102" s="86">
        <f>SUM(C101:BD101)</f>
        <v>12804756.692999998</v>
      </c>
      <c r="C102" s="30"/>
      <c r="D102" s="30"/>
      <c r="E102" s="30"/>
      <c r="F102" s="30"/>
      <c r="G102" s="30"/>
      <c r="H102" s="30"/>
      <c r="I102" s="30"/>
      <c r="J102" s="30"/>
      <c r="K102" s="30"/>
      <c r="L102" s="30"/>
      <c r="M102" s="30"/>
      <c r="N102" s="30"/>
      <c r="O102" s="30"/>
      <c r="X102" s="30"/>
      <c r="Y102" s="30"/>
      <c r="Z102" s="30"/>
      <c r="AA102" s="30"/>
      <c r="AB102" s="30"/>
      <c r="AC102" s="30"/>
    </row>
    <row r="103" spans="1:57" x14ac:dyDescent="0.3">
      <c r="C103" s="30"/>
      <c r="D103" s="30"/>
      <c r="E103" s="30"/>
      <c r="F103" s="30"/>
      <c r="G103" s="30"/>
      <c r="H103" s="30"/>
      <c r="I103" s="30"/>
      <c r="J103" s="30"/>
      <c r="K103" s="30"/>
      <c r="L103" s="30"/>
      <c r="M103" s="30"/>
      <c r="N103" s="30"/>
      <c r="O103" s="30"/>
      <c r="X103" s="30"/>
      <c r="Y103" s="30"/>
      <c r="Z103" s="30"/>
      <c r="AA103" s="30"/>
      <c r="AB103" s="30"/>
      <c r="AC103" s="30"/>
    </row>
    <row r="104" spans="1:57" x14ac:dyDescent="0.3">
      <c r="C104" s="37"/>
      <c r="D104" s="37"/>
      <c r="E104" s="37"/>
      <c r="F104" s="37"/>
      <c r="G104" s="37"/>
      <c r="H104" s="37"/>
      <c r="I104" s="37"/>
      <c r="J104" s="37"/>
      <c r="K104" s="37"/>
      <c r="L104" s="37"/>
      <c r="M104" s="37"/>
      <c r="N104" s="37"/>
      <c r="O104" s="37"/>
      <c r="P104" s="37"/>
      <c r="Q104" s="37"/>
      <c r="R104" s="131"/>
      <c r="S104" s="131"/>
      <c r="T104" s="131"/>
      <c r="U104" s="131"/>
      <c r="V104" s="131"/>
      <c r="W104" s="131"/>
      <c r="X104" s="37"/>
      <c r="Y104" s="37"/>
      <c r="Z104" s="37"/>
      <c r="AA104" s="37"/>
      <c r="AB104" s="37"/>
      <c r="AC104" s="37"/>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25"/>
    </row>
    <row r="105" spans="1:57" s="7" customFormat="1" x14ac:dyDescent="0.3">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c r="AT105" s="129"/>
      <c r="AU105" s="129"/>
      <c r="AV105" s="129"/>
      <c r="AW105" s="129"/>
      <c r="AX105" s="129"/>
      <c r="AY105" s="129"/>
      <c r="AZ105" s="129"/>
      <c r="BA105" s="129"/>
      <c r="BB105" s="129"/>
      <c r="BC105" s="129"/>
      <c r="BD105" s="129"/>
      <c r="BE105" s="25"/>
    </row>
    <row r="106" spans="1:57" s="7" customFormat="1" x14ac:dyDescent="0.3">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c r="AY106" s="129"/>
      <c r="AZ106" s="129"/>
      <c r="BA106" s="129"/>
      <c r="BB106" s="129"/>
      <c r="BC106" s="129"/>
      <c r="BD106" s="129"/>
      <c r="BE106" s="25"/>
    </row>
    <row r="107" spans="1:57" s="7" customFormat="1" x14ac:dyDescent="0.3">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c r="AY107" s="129"/>
      <c r="AZ107" s="129"/>
      <c r="BA107" s="129"/>
      <c r="BB107" s="129"/>
      <c r="BC107" s="129"/>
      <c r="BD107" s="129"/>
      <c r="BE107" s="25"/>
    </row>
    <row r="108" spans="1:57" s="7" customFormat="1" x14ac:dyDescent="0.3">
      <c r="A108" s="26"/>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C108" s="129"/>
      <c r="BD108" s="129"/>
      <c r="BE108" s="25"/>
    </row>
    <row r="109" spans="1:57" s="7" customFormat="1" x14ac:dyDescent="0.3">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25"/>
    </row>
    <row r="110" spans="1:57" s="7" customFormat="1" x14ac:dyDescent="0.3">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c r="AK110" s="129"/>
      <c r="AL110" s="129"/>
      <c r="AM110" s="129"/>
      <c r="AN110" s="129"/>
      <c r="AO110" s="129"/>
      <c r="AP110" s="129"/>
      <c r="AQ110" s="129"/>
      <c r="AR110" s="129"/>
      <c r="AS110" s="129"/>
      <c r="AT110" s="129"/>
      <c r="AU110" s="129"/>
      <c r="AV110" s="129"/>
      <c r="AW110" s="129"/>
      <c r="AX110" s="129"/>
      <c r="AY110" s="129"/>
      <c r="AZ110" s="129"/>
      <c r="BA110" s="129"/>
      <c r="BB110" s="129"/>
      <c r="BC110" s="129"/>
      <c r="BD110" s="129"/>
      <c r="BE110" s="25"/>
    </row>
    <row r="111" spans="1:57" s="7" customFormat="1" x14ac:dyDescent="0.3">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row>
    <row r="112" spans="1:57" s="7" customFormat="1" x14ac:dyDescent="0.3">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row>
    <row r="113" spans="1:56" s="7" customFormat="1" x14ac:dyDescent="0.3">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row>
    <row r="114" spans="1:56" s="7" customFormat="1" x14ac:dyDescent="0.3">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row>
    <row r="115" spans="1:56" s="7" customFormat="1" x14ac:dyDescent="0.3">
      <c r="A115" s="26"/>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row>
    <row r="116" spans="1:56" s="7" customFormat="1" x14ac:dyDescent="0.3">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row>
    <row r="117" spans="1:56" s="7" customFormat="1" x14ac:dyDescent="0.3">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row>
    <row r="118" spans="1:56" s="7" customFormat="1" x14ac:dyDescent="0.3">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row>
    <row r="119" spans="1:56" x14ac:dyDescent="0.3">
      <c r="C119" s="30"/>
      <c r="D119" s="30"/>
      <c r="E119" s="30"/>
      <c r="F119" s="30"/>
      <c r="G119" s="30"/>
      <c r="H119" s="30"/>
      <c r="I119" s="30"/>
      <c r="J119" s="30"/>
      <c r="K119" s="30"/>
      <c r="L119" s="30"/>
      <c r="M119" s="30"/>
      <c r="N119" s="30"/>
      <c r="O119" s="30"/>
      <c r="Q119" s="30"/>
      <c r="X119" s="30"/>
      <c r="Y119" s="30"/>
      <c r="Z119" s="30"/>
      <c r="AA119" s="30"/>
      <c r="AB119" s="30"/>
      <c r="AC119" s="30"/>
    </row>
    <row r="120" spans="1:56" x14ac:dyDescent="0.3">
      <c r="C120" s="37"/>
      <c r="D120" s="37"/>
      <c r="E120" s="37"/>
      <c r="F120" s="37"/>
      <c r="G120" s="37"/>
      <c r="H120" s="37"/>
      <c r="I120" s="37"/>
      <c r="J120" s="37"/>
      <c r="K120" s="37"/>
      <c r="L120" s="37"/>
      <c r="M120" s="37"/>
      <c r="N120" s="37"/>
      <c r="O120" s="37"/>
      <c r="Q120" s="30"/>
      <c r="X120" s="37"/>
      <c r="Y120" s="37"/>
      <c r="Z120" s="37"/>
      <c r="AA120" s="37"/>
      <c r="AB120" s="37"/>
      <c r="AC120" s="37"/>
    </row>
    <row r="121" spans="1:56" x14ac:dyDescent="0.3">
      <c r="C121" s="37"/>
      <c r="D121" s="37"/>
      <c r="E121" s="37"/>
      <c r="F121" s="37"/>
      <c r="G121" s="37"/>
      <c r="H121" s="37"/>
      <c r="I121" s="37"/>
      <c r="J121" s="37"/>
      <c r="K121" s="37"/>
      <c r="L121" s="37"/>
      <c r="M121" s="37"/>
      <c r="N121" s="37"/>
      <c r="O121" s="37"/>
      <c r="X121" s="37"/>
      <c r="Y121" s="37"/>
      <c r="Z121" s="37"/>
      <c r="AA121" s="37"/>
      <c r="AB121" s="37"/>
      <c r="AC121" s="37"/>
    </row>
    <row r="122" spans="1:56" x14ac:dyDescent="0.3">
      <c r="A122" s="26"/>
      <c r="C122" s="7"/>
      <c r="D122" s="7"/>
      <c r="E122" s="7"/>
      <c r="F122" s="7"/>
      <c r="Q122" s="49"/>
    </row>
    <row r="123" spans="1:56" x14ac:dyDescent="0.3">
      <c r="C123" s="37"/>
      <c r="D123" s="37"/>
      <c r="E123" s="37"/>
      <c r="F123" s="37"/>
      <c r="G123" s="37"/>
      <c r="H123" s="37"/>
      <c r="I123" s="37"/>
      <c r="J123" s="37"/>
      <c r="K123" s="37"/>
      <c r="L123" s="37"/>
      <c r="M123" s="37"/>
      <c r="N123" s="37"/>
      <c r="O123" s="37"/>
      <c r="Q123" s="41"/>
      <c r="X123" s="37"/>
      <c r="Y123" s="37"/>
      <c r="Z123" s="37"/>
      <c r="AA123" s="37"/>
      <c r="AB123" s="37"/>
      <c r="AC123" s="37"/>
    </row>
    <row r="124" spans="1:56" x14ac:dyDescent="0.3">
      <c r="C124" s="37"/>
      <c r="D124" s="37"/>
      <c r="E124" s="37"/>
      <c r="F124" s="37"/>
      <c r="G124" s="37"/>
      <c r="H124" s="37"/>
      <c r="I124" s="37"/>
      <c r="J124" s="37"/>
      <c r="K124" s="37"/>
      <c r="L124" s="37"/>
      <c r="M124" s="37"/>
      <c r="N124" s="37"/>
      <c r="O124" s="37"/>
      <c r="Q124" s="41"/>
      <c r="X124" s="37"/>
      <c r="Y124" s="37"/>
      <c r="Z124" s="37"/>
      <c r="AA124" s="37"/>
      <c r="AB124" s="37"/>
      <c r="AC124" s="37"/>
    </row>
    <row r="125" spans="1:56" x14ac:dyDescent="0.3">
      <c r="A125" s="42"/>
    </row>
    <row r="126" spans="1:56" s="38" customFormat="1" x14ac:dyDescent="0.3">
      <c r="A126" s="42"/>
      <c r="B126" s="42"/>
      <c r="C126" s="43"/>
      <c r="D126" s="43"/>
      <c r="E126" s="43"/>
      <c r="F126" s="43"/>
      <c r="G126" s="43"/>
      <c r="H126" s="43"/>
      <c r="I126" s="43"/>
      <c r="J126" s="43"/>
      <c r="K126" s="43"/>
      <c r="L126" s="43"/>
      <c r="M126" s="43"/>
      <c r="N126" s="43"/>
      <c r="O126" s="43"/>
      <c r="P126" s="42"/>
      <c r="Q126" s="44"/>
      <c r="X126" s="43"/>
      <c r="Y126" s="43"/>
      <c r="Z126" s="43"/>
      <c r="AA126" s="43"/>
      <c r="AB126" s="43"/>
      <c r="AC126" s="43"/>
    </row>
    <row r="127" spans="1:56" s="38" customFormat="1" x14ac:dyDescent="0.3">
      <c r="A127" s="42"/>
      <c r="B127" s="42"/>
      <c r="C127" s="45"/>
      <c r="D127" s="45"/>
      <c r="E127" s="45"/>
      <c r="F127" s="45"/>
      <c r="G127" s="45"/>
      <c r="H127" s="45"/>
      <c r="I127" s="45"/>
      <c r="J127" s="45"/>
      <c r="K127" s="45"/>
      <c r="L127" s="45"/>
      <c r="M127" s="45"/>
      <c r="N127" s="45"/>
      <c r="O127" s="45"/>
      <c r="P127" s="42"/>
      <c r="Q127" s="42"/>
      <c r="X127" s="45"/>
      <c r="Y127" s="45"/>
      <c r="Z127" s="45"/>
      <c r="AA127" s="45"/>
      <c r="AB127" s="45"/>
      <c r="AC127" s="45"/>
    </row>
  </sheetData>
  <mergeCells count="94">
    <mergeCell ref="BB60:BD60"/>
    <mergeCell ref="C61:W61"/>
    <mergeCell ref="X61:BA61"/>
    <mergeCell ref="BB61:BD61"/>
    <mergeCell ref="C62:W62"/>
    <mergeCell ref="X62:BA62"/>
    <mergeCell ref="BB62:BD62"/>
    <mergeCell ref="C60:W60"/>
    <mergeCell ref="X60:BA60"/>
    <mergeCell ref="X58:BA58"/>
    <mergeCell ref="BB58:BD58"/>
    <mergeCell ref="C59:W59"/>
    <mergeCell ref="X59:BA59"/>
    <mergeCell ref="BB59:BD59"/>
    <mergeCell ref="C58:W58"/>
    <mergeCell ref="AP53:AR53"/>
    <mergeCell ref="AS53:AU53"/>
    <mergeCell ref="AV53:AX53"/>
    <mergeCell ref="AY53:BA53"/>
    <mergeCell ref="BB53:BD53"/>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G52:AI52"/>
    <mergeCell ref="AJ52:AL52"/>
    <mergeCell ref="AM52:AO52"/>
    <mergeCell ref="AP52:AR52"/>
    <mergeCell ref="AS52:AU52"/>
    <mergeCell ref="R52:T52"/>
    <mergeCell ref="U52:W52"/>
    <mergeCell ref="X52:Z52"/>
    <mergeCell ref="AA52:AC52"/>
    <mergeCell ref="AD52:AF52"/>
    <mergeCell ref="C52:E52"/>
    <mergeCell ref="F52:H52"/>
    <mergeCell ref="I52:K52"/>
    <mergeCell ref="L52:N52"/>
    <mergeCell ref="O52:Q52"/>
    <mergeCell ref="AP51:AR51"/>
    <mergeCell ref="AS51:AU51"/>
    <mergeCell ref="AV51:AX51"/>
    <mergeCell ref="AY51:BA51"/>
    <mergeCell ref="BB51:BD51"/>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C39:W39"/>
    <mergeCell ref="C40:W40"/>
    <mergeCell ref="X39:BA39"/>
    <mergeCell ref="X40:BA40"/>
    <mergeCell ref="AJ37:AL37"/>
    <mergeCell ref="C37:E37"/>
    <mergeCell ref="F37:H37"/>
    <mergeCell ref="I37:K37"/>
    <mergeCell ref="L37:N37"/>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6"/>
  <sheetViews>
    <sheetView zoomScale="84" zoomScaleNormal="84" workbookViewId="0">
      <selection activeCell="A10" sqref="A10:B26"/>
    </sheetView>
  </sheetViews>
  <sheetFormatPr defaultColWidth="9.109375" defaultRowHeight="14.4" x14ac:dyDescent="0.3"/>
  <cols>
    <col min="1" max="1" width="41.44140625" style="3" customWidth="1"/>
    <col min="2" max="2" width="51.44140625" style="3" customWidth="1"/>
    <col min="3" max="3" width="56.109375" style="3" customWidth="1"/>
    <col min="4" max="16384" width="9.109375" style="3"/>
  </cols>
  <sheetData>
    <row r="1" spans="1:3" x14ac:dyDescent="0.3">
      <c r="A1" s="8" t="s">
        <v>32</v>
      </c>
      <c r="B1" s="8" t="s">
        <v>43</v>
      </c>
      <c r="C1" s="8" t="s">
        <v>19</v>
      </c>
    </row>
    <row r="2" spans="1:3" ht="28.8" x14ac:dyDescent="0.3">
      <c r="A2" s="9" t="s">
        <v>17</v>
      </c>
      <c r="B2" s="10" t="s">
        <v>28</v>
      </c>
      <c r="C2" s="10" t="s">
        <v>29</v>
      </c>
    </row>
    <row r="3" spans="1:3" ht="57.6" x14ac:dyDescent="0.3">
      <c r="A3" s="9" t="s">
        <v>40</v>
      </c>
      <c r="B3" s="10" t="s">
        <v>41</v>
      </c>
      <c r="C3" s="10" t="s">
        <v>30</v>
      </c>
    </row>
    <row r="4" spans="1:3" ht="28.8" x14ac:dyDescent="0.3">
      <c r="A4" s="9" t="s">
        <v>0</v>
      </c>
      <c r="B4" s="10" t="s">
        <v>39</v>
      </c>
      <c r="C4" s="10" t="s">
        <v>42</v>
      </c>
    </row>
    <row r="5" spans="1:3" ht="57.6" x14ac:dyDescent="0.3">
      <c r="A5" s="9" t="s">
        <v>34</v>
      </c>
      <c r="B5" s="10" t="s">
        <v>37</v>
      </c>
      <c r="C5" s="10"/>
    </row>
    <row r="6" spans="1:3" x14ac:dyDescent="0.3">
      <c r="A6" s="9" t="s">
        <v>1</v>
      </c>
      <c r="B6" s="10" t="s">
        <v>38</v>
      </c>
      <c r="C6" s="10"/>
    </row>
    <row r="7" spans="1:3" ht="57.6" x14ac:dyDescent="0.3">
      <c r="A7" s="9" t="s">
        <v>35</v>
      </c>
      <c r="B7" s="10" t="s">
        <v>36</v>
      </c>
      <c r="C7" s="10"/>
    </row>
    <row r="8" spans="1:3" x14ac:dyDescent="0.3">
      <c r="A8" s="9" t="s">
        <v>26</v>
      </c>
      <c r="B8" s="10" t="s">
        <v>27</v>
      </c>
      <c r="C8" s="10"/>
    </row>
    <row r="9" spans="1:3" x14ac:dyDescent="0.3">
      <c r="A9" s="19"/>
      <c r="B9" s="20"/>
      <c r="C9" s="20"/>
    </row>
    <row r="10" spans="1:3" x14ac:dyDescent="0.3">
      <c r="A10" s="19"/>
      <c r="B10" s="20"/>
      <c r="C10" s="20"/>
    </row>
    <row r="11" spans="1:3" x14ac:dyDescent="0.3">
      <c r="A11" s="15"/>
      <c r="B11" s="21"/>
    </row>
    <row r="12" spans="1:3" x14ac:dyDescent="0.3">
      <c r="A12" s="15"/>
      <c r="B12" s="21"/>
    </row>
    <row r="13" spans="1:3" x14ac:dyDescent="0.3">
      <c r="A13" s="15"/>
      <c r="B13" s="21"/>
    </row>
    <row r="14" spans="1:3" x14ac:dyDescent="0.3">
      <c r="A14" s="15"/>
      <c r="B14" s="21"/>
    </row>
    <row r="15" spans="1:3" x14ac:dyDescent="0.3">
      <c r="A15" s="15"/>
      <c r="B15"/>
    </row>
    <row r="16" spans="1:3" x14ac:dyDescent="0.3">
      <c r="A16" s="15"/>
      <c r="B16"/>
    </row>
    <row r="17" spans="1:2" x14ac:dyDescent="0.3">
      <c r="A17" s="15"/>
      <c r="B17"/>
    </row>
    <row r="18" spans="1:2" x14ac:dyDescent="0.3">
      <c r="A18" s="15"/>
      <c r="B18"/>
    </row>
    <row r="19" spans="1:2" x14ac:dyDescent="0.3">
      <c r="A19" s="15"/>
      <c r="B19"/>
    </row>
    <row r="20" spans="1:2" x14ac:dyDescent="0.3">
      <c r="A20" s="15"/>
      <c r="B20"/>
    </row>
    <row r="21" spans="1:2" x14ac:dyDescent="0.3">
      <c r="A21" s="15"/>
      <c r="B21"/>
    </row>
    <row r="22" spans="1:2" x14ac:dyDescent="0.3">
      <c r="A22" s="15"/>
      <c r="B22"/>
    </row>
    <row r="23" spans="1:2" x14ac:dyDescent="0.3">
      <c r="A23" s="15"/>
      <c r="B23"/>
    </row>
    <row r="24" spans="1:2" x14ac:dyDescent="0.3">
      <c r="A24" s="15"/>
      <c r="B24"/>
    </row>
    <row r="25" spans="1:2" x14ac:dyDescent="0.3">
      <c r="A25" s="15"/>
      <c r="B25"/>
    </row>
    <row r="26" spans="1:2" x14ac:dyDescent="0.3">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X463"/>
  <sheetViews>
    <sheetView zoomScale="85" zoomScaleNormal="85" workbookViewId="0">
      <selection activeCell="A2" sqref="A2"/>
    </sheetView>
  </sheetViews>
  <sheetFormatPr defaultRowHeight="14.4" x14ac:dyDescent="0.3"/>
  <cols>
    <col min="2" max="2" width="12.44140625" bestFit="1" customWidth="1"/>
    <col min="3" max="3" width="4.33203125" bestFit="1" customWidth="1"/>
    <col min="4" max="4" width="11.88671875" bestFit="1" customWidth="1"/>
    <col min="5" max="5" width="9.44140625" bestFit="1" customWidth="1"/>
    <col min="6" max="6" width="7.44140625" bestFit="1" customWidth="1"/>
    <col min="7" max="7" width="18.109375" bestFit="1" customWidth="1"/>
    <col min="9" max="9" width="9.109375" customWidth="1"/>
    <col min="11" max="11" width="64.6640625" bestFit="1" customWidth="1"/>
    <col min="29" max="29" width="11.33203125" bestFit="1" customWidth="1"/>
  </cols>
  <sheetData>
    <row r="1" spans="1:50" x14ac:dyDescent="0.3">
      <c r="A1" t="s">
        <v>44</v>
      </c>
    </row>
    <row r="2" spans="1:50" x14ac:dyDescent="0.3">
      <c r="E2" t="s">
        <v>140</v>
      </c>
      <c r="O2" s="15"/>
      <c r="S2" s="15"/>
      <c r="X2" s="15"/>
      <c r="AN2" s="15" t="s">
        <v>156</v>
      </c>
      <c r="AT2" s="15" t="s">
        <v>157</v>
      </c>
    </row>
    <row r="3" spans="1:50" x14ac:dyDescent="0.3">
      <c r="B3" t="s">
        <v>125</v>
      </c>
      <c r="C3" t="s">
        <v>123</v>
      </c>
      <c r="D3" t="s">
        <v>122</v>
      </c>
      <c r="E3" t="s">
        <v>129</v>
      </c>
      <c r="F3" t="s">
        <v>116</v>
      </c>
      <c r="G3" t="s">
        <v>130</v>
      </c>
      <c r="H3" t="s">
        <v>131</v>
      </c>
      <c r="K3" s="15" t="s">
        <v>132</v>
      </c>
      <c r="AN3" t="s">
        <v>150</v>
      </c>
      <c r="AO3" t="s">
        <v>151</v>
      </c>
      <c r="AP3" t="s">
        <v>152</v>
      </c>
      <c r="AQ3" t="s">
        <v>153</v>
      </c>
      <c r="AR3" t="s">
        <v>154</v>
      </c>
      <c r="AT3" t="s">
        <v>151</v>
      </c>
      <c r="AU3" t="s">
        <v>155</v>
      </c>
    </row>
    <row r="4" spans="1:50" x14ac:dyDescent="0.3">
      <c r="B4">
        <v>1</v>
      </c>
      <c r="C4" t="s">
        <v>58</v>
      </c>
      <c r="D4">
        <v>23039308</v>
      </c>
      <c r="E4">
        <v>1</v>
      </c>
      <c r="F4">
        <v>1</v>
      </c>
      <c r="G4">
        <v>1</v>
      </c>
      <c r="H4">
        <v>1</v>
      </c>
      <c r="K4" s="122" t="s">
        <v>149</v>
      </c>
      <c r="L4" s="122" t="s">
        <v>126</v>
      </c>
      <c r="N4" s="27"/>
      <c r="O4" s="121"/>
      <c r="P4" s="48"/>
      <c r="Q4" s="121"/>
      <c r="R4" s="27"/>
      <c r="S4" s="48"/>
      <c r="T4" s="48"/>
      <c r="U4" s="48"/>
      <c r="V4" s="48"/>
      <c r="W4" s="27"/>
      <c r="X4" s="48"/>
      <c r="Y4" s="48"/>
      <c r="Z4" s="48"/>
      <c r="AA4" s="48"/>
      <c r="AB4" s="48"/>
      <c r="AC4" s="48"/>
      <c r="AD4" s="48"/>
      <c r="AE4" s="48"/>
      <c r="AF4" s="48"/>
      <c r="AG4" s="48"/>
      <c r="AH4" s="48"/>
      <c r="AI4" s="48"/>
      <c r="AJ4" s="27"/>
      <c r="AK4" s="116"/>
      <c r="AL4" s="116"/>
      <c r="AM4" s="116"/>
      <c r="AN4" s="116">
        <v>1</v>
      </c>
      <c r="AO4" s="116">
        <v>1</v>
      </c>
      <c r="AP4" s="116">
        <v>1</v>
      </c>
      <c r="AQ4" s="116">
        <v>1</v>
      </c>
      <c r="AR4" s="116">
        <v>1</v>
      </c>
      <c r="AS4" s="116"/>
      <c r="AT4" s="116">
        <v>1</v>
      </c>
      <c r="AU4" s="116">
        <v>5151251</v>
      </c>
      <c r="AV4" s="116"/>
      <c r="AW4" s="116"/>
      <c r="AX4" s="116"/>
    </row>
    <row r="5" spans="1:50" x14ac:dyDescent="0.3">
      <c r="B5">
        <v>2</v>
      </c>
      <c r="C5" t="s">
        <v>45</v>
      </c>
      <c r="D5">
        <v>23039308</v>
      </c>
      <c r="E5">
        <v>2</v>
      </c>
      <c r="F5">
        <v>1</v>
      </c>
      <c r="G5">
        <v>1</v>
      </c>
      <c r="H5">
        <v>1</v>
      </c>
      <c r="K5" t="s">
        <v>133</v>
      </c>
      <c r="L5">
        <v>1</v>
      </c>
      <c r="N5" s="27"/>
      <c r="O5" s="121"/>
      <c r="P5" s="48"/>
      <c r="Q5" s="121"/>
      <c r="R5" s="115"/>
      <c r="S5" s="48"/>
      <c r="T5" s="48"/>
      <c r="U5" s="48"/>
      <c r="V5" s="48"/>
      <c r="W5" s="115"/>
      <c r="X5" s="119"/>
      <c r="Y5" s="119"/>
      <c r="Z5" s="48"/>
      <c r="AA5" s="119"/>
      <c r="AB5" s="119"/>
      <c r="AC5" s="119"/>
      <c r="AD5" s="119"/>
      <c r="AE5" s="119"/>
      <c r="AF5" s="119"/>
      <c r="AG5" s="119"/>
      <c r="AH5" s="119"/>
      <c r="AI5" s="119"/>
      <c r="AJ5" s="115"/>
      <c r="AN5">
        <v>2</v>
      </c>
      <c r="AO5">
        <v>2</v>
      </c>
      <c r="AP5">
        <v>1</v>
      </c>
      <c r="AQ5">
        <v>1</v>
      </c>
      <c r="AR5">
        <v>1</v>
      </c>
      <c r="AT5">
        <v>2</v>
      </c>
      <c r="AU5">
        <v>9218612</v>
      </c>
    </row>
    <row r="6" spans="1:50" x14ac:dyDescent="0.3">
      <c r="B6">
        <v>3</v>
      </c>
      <c r="C6" t="s">
        <v>57</v>
      </c>
      <c r="D6">
        <v>23039308</v>
      </c>
      <c r="E6">
        <v>3</v>
      </c>
      <c r="F6">
        <v>1</v>
      </c>
      <c r="G6">
        <v>1</v>
      </c>
      <c r="H6">
        <v>1</v>
      </c>
      <c r="K6" t="s">
        <v>134</v>
      </c>
      <c r="L6">
        <v>2</v>
      </c>
      <c r="N6" s="27"/>
      <c r="O6" s="121"/>
      <c r="P6" s="48"/>
      <c r="Q6" s="121"/>
      <c r="S6" s="48"/>
      <c r="T6" s="48"/>
      <c r="U6" s="48"/>
      <c r="V6" s="48"/>
      <c r="X6" s="48"/>
      <c r="Y6" s="119"/>
      <c r="Z6" s="48"/>
      <c r="AA6" s="119"/>
      <c r="AC6" s="119"/>
      <c r="AD6" s="119"/>
      <c r="AE6" s="119"/>
      <c r="AF6" s="119"/>
      <c r="AG6" s="119"/>
      <c r="AH6" s="119"/>
      <c r="AI6" s="119"/>
      <c r="AN6">
        <v>3</v>
      </c>
      <c r="AO6">
        <v>3</v>
      </c>
      <c r="AP6">
        <v>1</v>
      </c>
      <c r="AQ6">
        <v>1</v>
      </c>
      <c r="AR6">
        <v>1</v>
      </c>
      <c r="AT6">
        <v>3</v>
      </c>
      <c r="AU6">
        <v>6971414</v>
      </c>
    </row>
    <row r="7" spans="1:50" x14ac:dyDescent="0.3">
      <c r="B7">
        <v>4</v>
      </c>
      <c r="C7" t="s">
        <v>58</v>
      </c>
      <c r="D7">
        <v>23039309</v>
      </c>
      <c r="E7">
        <v>4</v>
      </c>
      <c r="F7">
        <v>2</v>
      </c>
      <c r="G7">
        <v>1</v>
      </c>
      <c r="H7">
        <v>1</v>
      </c>
      <c r="K7" t="s">
        <v>135</v>
      </c>
      <c r="L7">
        <v>3</v>
      </c>
      <c r="N7" s="27"/>
      <c r="O7" s="121"/>
      <c r="P7" s="48"/>
      <c r="Q7" s="121"/>
      <c r="S7" s="48"/>
      <c r="T7" s="48"/>
      <c r="U7" s="48"/>
      <c r="V7" s="48"/>
      <c r="X7" s="119"/>
      <c r="Y7" s="119"/>
      <c r="Z7" s="48"/>
      <c r="AA7" s="119"/>
      <c r="AC7" s="119"/>
      <c r="AD7" s="119"/>
      <c r="AE7" s="119"/>
      <c r="AF7" s="119"/>
      <c r="AG7" s="119"/>
      <c r="AH7" s="119"/>
      <c r="AI7" s="119"/>
      <c r="AN7">
        <v>4</v>
      </c>
      <c r="AO7">
        <v>4</v>
      </c>
      <c r="AP7">
        <v>2</v>
      </c>
      <c r="AQ7">
        <v>2</v>
      </c>
      <c r="AR7">
        <v>2</v>
      </c>
      <c r="AT7">
        <v>4</v>
      </c>
      <c r="AU7">
        <v>14278941</v>
      </c>
    </row>
    <row r="8" spans="1:50" x14ac:dyDescent="0.3">
      <c r="B8">
        <v>5</v>
      </c>
      <c r="C8" t="s">
        <v>45</v>
      </c>
      <c r="D8">
        <v>23039309</v>
      </c>
      <c r="E8">
        <v>5</v>
      </c>
      <c r="F8">
        <v>2</v>
      </c>
      <c r="G8">
        <v>1</v>
      </c>
      <c r="H8">
        <v>1</v>
      </c>
      <c r="K8" t="s">
        <v>136</v>
      </c>
      <c r="L8">
        <v>4</v>
      </c>
      <c r="N8" s="27"/>
      <c r="O8" s="121"/>
      <c r="P8" s="48"/>
      <c r="Q8" s="121"/>
      <c r="S8" s="48"/>
      <c r="T8" s="48"/>
      <c r="U8" s="48"/>
      <c r="V8" s="48"/>
      <c r="X8" s="48"/>
      <c r="Y8" s="119"/>
      <c r="Z8" s="48"/>
      <c r="AA8" s="119"/>
      <c r="AC8" s="119"/>
      <c r="AD8" s="119"/>
      <c r="AE8" s="119"/>
      <c r="AF8" s="119"/>
      <c r="AG8" s="119"/>
      <c r="AH8" s="119"/>
      <c r="AI8" s="119"/>
      <c r="AN8">
        <v>5</v>
      </c>
      <c r="AO8">
        <v>5</v>
      </c>
      <c r="AP8">
        <v>2</v>
      </c>
      <c r="AQ8">
        <v>2</v>
      </c>
      <c r="AR8">
        <v>2</v>
      </c>
      <c r="AT8">
        <v>5</v>
      </c>
      <c r="AU8">
        <v>11579501</v>
      </c>
    </row>
    <row r="9" spans="1:50" x14ac:dyDescent="0.3">
      <c r="B9">
        <v>6</v>
      </c>
      <c r="C9" t="s">
        <v>57</v>
      </c>
      <c r="D9">
        <v>23039309</v>
      </c>
      <c r="E9">
        <v>6</v>
      </c>
      <c r="F9">
        <v>2</v>
      </c>
      <c r="G9">
        <v>1</v>
      </c>
      <c r="H9">
        <v>1</v>
      </c>
      <c r="K9" t="s">
        <v>137</v>
      </c>
      <c r="L9">
        <v>5</v>
      </c>
      <c r="N9" s="27"/>
      <c r="O9" s="121"/>
      <c r="P9" s="48"/>
      <c r="Q9" s="121"/>
      <c r="S9" s="48"/>
      <c r="T9" s="48"/>
      <c r="U9" s="48"/>
      <c r="V9" s="48"/>
      <c r="X9" s="119"/>
      <c r="Y9" s="119"/>
      <c r="Z9" s="48"/>
      <c r="AA9" s="119"/>
      <c r="AC9" s="119"/>
      <c r="AD9" s="119"/>
      <c r="AE9" s="119"/>
      <c r="AF9" s="119"/>
      <c r="AG9" s="119"/>
      <c r="AH9" s="119"/>
      <c r="AI9" s="119"/>
      <c r="AN9">
        <v>6</v>
      </c>
      <c r="AO9">
        <v>6</v>
      </c>
      <c r="AP9">
        <v>2</v>
      </c>
      <c r="AQ9">
        <v>2</v>
      </c>
      <c r="AR9">
        <v>2</v>
      </c>
      <c r="AT9">
        <v>6</v>
      </c>
      <c r="AU9">
        <v>7742781</v>
      </c>
    </row>
    <row r="10" spans="1:50" x14ac:dyDescent="0.3">
      <c r="B10">
        <v>7</v>
      </c>
      <c r="C10" t="s">
        <v>58</v>
      </c>
      <c r="D10">
        <v>23039311</v>
      </c>
      <c r="E10">
        <v>7</v>
      </c>
      <c r="F10">
        <v>3</v>
      </c>
      <c r="G10">
        <v>1</v>
      </c>
      <c r="H10">
        <v>1</v>
      </c>
      <c r="K10" t="s">
        <v>138</v>
      </c>
      <c r="L10">
        <v>6</v>
      </c>
      <c r="N10" s="27"/>
      <c r="O10" s="121"/>
      <c r="P10" s="48"/>
      <c r="Q10" s="121"/>
      <c r="S10" s="48"/>
      <c r="T10" s="48"/>
      <c r="U10" s="48"/>
      <c r="V10" s="48"/>
      <c r="X10" s="48"/>
      <c r="Y10" s="119"/>
      <c r="Z10" s="48"/>
      <c r="AA10" s="119"/>
      <c r="AC10" s="119"/>
      <c r="AD10" s="119"/>
      <c r="AE10" s="119"/>
      <c r="AF10" s="119"/>
      <c r="AG10" s="119"/>
      <c r="AH10" s="119"/>
      <c r="AI10" s="119"/>
      <c r="AN10">
        <v>7</v>
      </c>
      <c r="AO10">
        <v>7</v>
      </c>
      <c r="AP10">
        <v>3</v>
      </c>
      <c r="AQ10">
        <v>3</v>
      </c>
      <c r="AR10">
        <v>3</v>
      </c>
      <c r="AT10">
        <v>7</v>
      </c>
      <c r="AU10">
        <v>3545116</v>
      </c>
    </row>
    <row r="11" spans="1:50" x14ac:dyDescent="0.3">
      <c r="B11">
        <v>8</v>
      </c>
      <c r="C11" t="s">
        <v>45</v>
      </c>
      <c r="D11">
        <v>23039311</v>
      </c>
      <c r="E11">
        <v>8</v>
      </c>
      <c r="F11">
        <v>3</v>
      </c>
      <c r="G11">
        <v>1</v>
      </c>
      <c r="H11">
        <v>1</v>
      </c>
      <c r="N11" s="27"/>
      <c r="O11" s="121"/>
      <c r="P11" s="48"/>
      <c r="Q11" s="121"/>
      <c r="S11" s="48"/>
      <c r="T11" s="48"/>
      <c r="U11" s="48"/>
      <c r="V11" s="48"/>
      <c r="X11" s="119"/>
      <c r="Y11" s="119"/>
      <c r="Z11" s="48"/>
      <c r="AA11" s="119"/>
      <c r="AC11" s="119"/>
      <c r="AD11" s="119"/>
      <c r="AE11" s="119"/>
      <c r="AF11" s="119"/>
      <c r="AG11" s="119"/>
      <c r="AH11" s="119"/>
      <c r="AI11" s="119"/>
      <c r="AN11">
        <v>8</v>
      </c>
      <c r="AO11">
        <v>8</v>
      </c>
      <c r="AP11">
        <v>3</v>
      </c>
      <c r="AQ11">
        <v>3</v>
      </c>
      <c r="AR11">
        <v>3</v>
      </c>
      <c r="AT11">
        <v>8</v>
      </c>
      <c r="AU11">
        <v>12082515</v>
      </c>
    </row>
    <row r="12" spans="1:50" x14ac:dyDescent="0.3">
      <c r="B12">
        <v>9</v>
      </c>
      <c r="C12" t="s">
        <v>57</v>
      </c>
      <c r="D12">
        <v>23039311</v>
      </c>
      <c r="E12">
        <v>9</v>
      </c>
      <c r="F12">
        <v>3</v>
      </c>
      <c r="G12">
        <v>1</v>
      </c>
      <c r="H12">
        <v>1</v>
      </c>
      <c r="N12" s="27"/>
      <c r="O12" s="121"/>
      <c r="P12" s="48"/>
      <c r="Q12" s="121"/>
      <c r="S12" s="48"/>
      <c r="T12" s="48"/>
      <c r="U12" s="48"/>
      <c r="V12" s="48"/>
      <c r="X12" s="117"/>
      <c r="Y12" s="119"/>
      <c r="Z12" s="48"/>
      <c r="AA12" s="119"/>
      <c r="AB12" s="117"/>
      <c r="AC12" s="119"/>
      <c r="AD12" s="119"/>
      <c r="AE12" s="119"/>
      <c r="AF12" s="119"/>
      <c r="AG12" s="119"/>
      <c r="AH12" s="119"/>
      <c r="AI12" s="119"/>
      <c r="AN12">
        <v>9</v>
      </c>
      <c r="AO12">
        <v>9</v>
      </c>
      <c r="AP12">
        <v>3</v>
      </c>
      <c r="AQ12">
        <v>3</v>
      </c>
      <c r="AR12">
        <v>3</v>
      </c>
      <c r="AT12">
        <v>9</v>
      </c>
      <c r="AU12">
        <v>3651644</v>
      </c>
    </row>
    <row r="13" spans="1:50" x14ac:dyDescent="0.3">
      <c r="B13">
        <v>10</v>
      </c>
      <c r="C13" t="s">
        <v>58</v>
      </c>
      <c r="D13">
        <v>23039320</v>
      </c>
      <c r="E13">
        <v>10</v>
      </c>
      <c r="F13">
        <v>4</v>
      </c>
      <c r="G13">
        <v>1</v>
      </c>
      <c r="H13">
        <v>1</v>
      </c>
      <c r="K13" s="15" t="s">
        <v>139</v>
      </c>
      <c r="N13" s="27"/>
      <c r="O13" s="121"/>
      <c r="P13" s="48"/>
      <c r="Q13" s="121"/>
      <c r="S13" s="48"/>
      <c r="T13" s="48"/>
      <c r="U13" s="48"/>
      <c r="V13" s="48"/>
      <c r="X13" s="119"/>
      <c r="Y13" s="119"/>
      <c r="Z13" s="48"/>
      <c r="AA13" s="119"/>
      <c r="AB13" s="117"/>
      <c r="AC13" s="119"/>
      <c r="AD13" s="119"/>
      <c r="AE13" s="119"/>
      <c r="AF13" s="119"/>
      <c r="AG13" s="119"/>
      <c r="AH13" s="119"/>
      <c r="AI13" s="119"/>
      <c r="AN13">
        <v>10</v>
      </c>
      <c r="AO13">
        <v>10</v>
      </c>
      <c r="AP13">
        <v>4</v>
      </c>
      <c r="AQ13">
        <v>4</v>
      </c>
      <c r="AR13">
        <v>4</v>
      </c>
      <c r="AT13">
        <v>10</v>
      </c>
      <c r="AU13">
        <v>4451091</v>
      </c>
    </row>
    <row r="14" spans="1:50" x14ac:dyDescent="0.3">
      <c r="B14">
        <v>11</v>
      </c>
      <c r="C14" t="s">
        <v>45</v>
      </c>
      <c r="D14">
        <v>23039320</v>
      </c>
      <c r="E14">
        <v>11</v>
      </c>
      <c r="F14">
        <v>4</v>
      </c>
      <c r="G14">
        <v>1</v>
      </c>
      <c r="H14">
        <v>1</v>
      </c>
      <c r="K14" s="122" t="s">
        <v>141</v>
      </c>
      <c r="L14" s="122" t="s">
        <v>142</v>
      </c>
      <c r="M14" s="122" t="s">
        <v>143</v>
      </c>
      <c r="N14" s="27"/>
      <c r="O14" s="121"/>
      <c r="P14" s="48"/>
      <c r="Q14" s="121"/>
      <c r="S14" s="48"/>
      <c r="T14" s="48"/>
      <c r="U14" s="48"/>
      <c r="V14" s="48"/>
      <c r="X14" s="117"/>
      <c r="Y14" s="119"/>
      <c r="Z14" s="48"/>
      <c r="AA14" s="119"/>
      <c r="AB14" s="117"/>
      <c r="AC14" s="119"/>
      <c r="AD14" s="119"/>
      <c r="AE14" s="119"/>
      <c r="AF14" s="119"/>
      <c r="AG14" s="119"/>
      <c r="AH14" s="119"/>
      <c r="AI14" s="119"/>
      <c r="AN14">
        <v>11</v>
      </c>
      <c r="AO14">
        <v>11</v>
      </c>
      <c r="AP14">
        <v>4</v>
      </c>
      <c r="AQ14">
        <v>4</v>
      </c>
      <c r="AR14">
        <v>4</v>
      </c>
      <c r="AT14">
        <v>11</v>
      </c>
      <c r="AU14">
        <v>7620574</v>
      </c>
    </row>
    <row r="15" spans="1:50" x14ac:dyDescent="0.3">
      <c r="B15">
        <v>12</v>
      </c>
      <c r="C15" t="s">
        <v>57</v>
      </c>
      <c r="D15">
        <v>23039320</v>
      </c>
      <c r="E15">
        <v>12</v>
      </c>
      <c r="F15">
        <v>4</v>
      </c>
      <c r="G15">
        <v>1</v>
      </c>
      <c r="H15">
        <v>1</v>
      </c>
      <c r="K15" t="s">
        <v>144</v>
      </c>
      <c r="L15">
        <v>3</v>
      </c>
      <c r="M15">
        <v>12</v>
      </c>
      <c r="O15" s="121"/>
      <c r="P15" s="48"/>
      <c r="Q15" s="121"/>
      <c r="S15" s="48"/>
      <c r="T15" s="48"/>
      <c r="U15" s="48"/>
      <c r="V15" s="48"/>
      <c r="X15" s="119"/>
      <c r="Y15" s="119"/>
      <c r="Z15" s="48"/>
      <c r="AA15" s="119"/>
      <c r="AB15" s="117"/>
      <c r="AC15" s="119"/>
      <c r="AD15" s="119"/>
      <c r="AE15" s="119"/>
      <c r="AF15" s="119"/>
      <c r="AG15" s="119"/>
      <c r="AH15" s="119"/>
      <c r="AI15" s="119"/>
      <c r="AN15">
        <v>12</v>
      </c>
      <c r="AO15">
        <v>12</v>
      </c>
      <c r="AP15">
        <v>4</v>
      </c>
      <c r="AQ15">
        <v>4</v>
      </c>
      <c r="AR15">
        <v>4</v>
      </c>
      <c r="AT15">
        <v>12</v>
      </c>
      <c r="AU15">
        <v>3947225</v>
      </c>
    </row>
    <row r="16" spans="1:50" x14ac:dyDescent="0.3">
      <c r="B16">
        <v>13</v>
      </c>
      <c r="C16" t="s">
        <v>58</v>
      </c>
      <c r="D16">
        <v>23039326</v>
      </c>
      <c r="E16">
        <v>13</v>
      </c>
      <c r="F16">
        <v>5</v>
      </c>
      <c r="G16">
        <v>1</v>
      </c>
      <c r="H16">
        <v>1</v>
      </c>
      <c r="K16" t="s">
        <v>160</v>
      </c>
      <c r="L16">
        <v>5</v>
      </c>
      <c r="M16">
        <v>11</v>
      </c>
      <c r="O16" s="121"/>
      <c r="P16" s="48"/>
      <c r="Q16" s="121"/>
      <c r="S16" s="48"/>
      <c r="T16" s="48"/>
      <c r="U16" s="48"/>
      <c r="V16" s="48"/>
      <c r="Y16" s="119"/>
      <c r="Z16" s="48"/>
      <c r="AA16" s="119"/>
      <c r="AE16" s="119"/>
      <c r="AF16" s="119"/>
      <c r="AG16" s="119"/>
      <c r="AH16" s="119"/>
      <c r="AI16" s="119"/>
      <c r="AN16">
        <v>13</v>
      </c>
      <c r="AO16">
        <v>13</v>
      </c>
      <c r="AP16">
        <v>5</v>
      </c>
      <c r="AQ16">
        <v>5</v>
      </c>
      <c r="AR16">
        <v>5</v>
      </c>
      <c r="AT16">
        <v>13</v>
      </c>
      <c r="AU16">
        <v>8468889</v>
      </c>
    </row>
    <row r="17" spans="2:47" x14ac:dyDescent="0.3">
      <c r="B17">
        <v>14</v>
      </c>
      <c r="C17" t="s">
        <v>45</v>
      </c>
      <c r="D17">
        <v>23039326</v>
      </c>
      <c r="E17">
        <v>14</v>
      </c>
      <c r="F17">
        <v>5</v>
      </c>
      <c r="G17">
        <v>1</v>
      </c>
      <c r="H17">
        <v>1</v>
      </c>
      <c r="K17" t="s">
        <v>145</v>
      </c>
      <c r="L17">
        <v>6</v>
      </c>
      <c r="M17">
        <v>2</v>
      </c>
      <c r="O17" s="121"/>
      <c r="P17" s="48"/>
      <c r="Q17" s="121"/>
      <c r="S17" s="48"/>
      <c r="T17" s="48"/>
      <c r="U17" s="48"/>
      <c r="V17" s="48"/>
      <c r="Y17" s="119"/>
      <c r="Z17" s="48"/>
      <c r="AA17" s="119"/>
      <c r="AE17" s="119"/>
      <c r="AF17" s="119"/>
      <c r="AG17" s="119"/>
      <c r="AH17" s="119"/>
      <c r="AI17" s="119"/>
      <c r="AN17">
        <v>14</v>
      </c>
      <c r="AO17">
        <v>14</v>
      </c>
      <c r="AP17">
        <v>5</v>
      </c>
      <c r="AQ17">
        <v>5</v>
      </c>
      <c r="AR17">
        <v>5</v>
      </c>
      <c r="AT17">
        <v>14</v>
      </c>
      <c r="AU17">
        <v>2291251</v>
      </c>
    </row>
    <row r="18" spans="2:47" x14ac:dyDescent="0.3">
      <c r="B18">
        <v>15</v>
      </c>
      <c r="C18" t="s">
        <v>57</v>
      </c>
      <c r="D18">
        <v>23039326</v>
      </c>
      <c r="E18">
        <v>15</v>
      </c>
      <c r="F18">
        <v>5</v>
      </c>
      <c r="G18">
        <v>1</v>
      </c>
      <c r="H18">
        <v>1</v>
      </c>
      <c r="K18" t="s">
        <v>146</v>
      </c>
      <c r="L18">
        <v>12</v>
      </c>
      <c r="M18">
        <v>14</v>
      </c>
      <c r="O18" s="121"/>
      <c r="P18" s="48"/>
      <c r="Q18" s="121"/>
      <c r="S18" s="48"/>
      <c r="T18" s="48"/>
      <c r="U18" s="48"/>
      <c r="V18" s="48"/>
      <c r="Y18" s="119"/>
      <c r="Z18" s="48"/>
      <c r="AA18" s="119"/>
      <c r="AE18" s="119"/>
      <c r="AF18" s="119"/>
      <c r="AG18" s="119"/>
      <c r="AH18" s="119"/>
      <c r="AI18" s="119"/>
      <c r="AN18">
        <v>15</v>
      </c>
      <c r="AO18">
        <v>15</v>
      </c>
      <c r="AP18">
        <v>5</v>
      </c>
      <c r="AQ18">
        <v>5</v>
      </c>
      <c r="AR18">
        <v>5</v>
      </c>
      <c r="AT18">
        <v>15</v>
      </c>
      <c r="AU18">
        <v>1319339</v>
      </c>
    </row>
    <row r="19" spans="2:47" x14ac:dyDescent="0.3">
      <c r="B19">
        <v>16</v>
      </c>
      <c r="C19" t="s">
        <v>58</v>
      </c>
      <c r="D19">
        <v>23039331</v>
      </c>
      <c r="E19">
        <v>16</v>
      </c>
      <c r="F19">
        <v>6</v>
      </c>
      <c r="G19">
        <v>1</v>
      </c>
      <c r="H19">
        <v>1</v>
      </c>
      <c r="O19" s="121"/>
      <c r="P19" s="48"/>
      <c r="Q19" s="121"/>
      <c r="S19" s="48"/>
      <c r="T19" s="48"/>
      <c r="U19" s="48"/>
      <c r="V19" s="48"/>
      <c r="Y19" s="119"/>
      <c r="Z19" s="48"/>
      <c r="AA19" s="119"/>
      <c r="AE19" s="119"/>
      <c r="AF19" s="119"/>
      <c r="AG19" s="119"/>
      <c r="AH19" s="119"/>
      <c r="AI19" s="119"/>
      <c r="AN19">
        <v>16</v>
      </c>
      <c r="AO19">
        <v>16</v>
      </c>
      <c r="AP19">
        <v>6</v>
      </c>
      <c r="AQ19">
        <v>6</v>
      </c>
      <c r="AR19">
        <v>6</v>
      </c>
      <c r="AT19">
        <v>16</v>
      </c>
      <c r="AU19">
        <v>3348165</v>
      </c>
    </row>
    <row r="20" spans="2:47" x14ac:dyDescent="0.3">
      <c r="B20">
        <v>17</v>
      </c>
      <c r="C20" t="s">
        <v>45</v>
      </c>
      <c r="D20">
        <v>23039331</v>
      </c>
      <c r="E20">
        <v>17</v>
      </c>
      <c r="F20">
        <v>6</v>
      </c>
      <c r="G20">
        <v>1</v>
      </c>
      <c r="H20">
        <v>1</v>
      </c>
      <c r="K20" s="15" t="s">
        <v>148</v>
      </c>
      <c r="O20" s="121"/>
      <c r="P20" s="48"/>
      <c r="Q20" s="121"/>
      <c r="S20" s="48"/>
      <c r="T20" s="48"/>
      <c r="U20" s="48"/>
      <c r="V20" s="48"/>
      <c r="Y20" s="119"/>
      <c r="Z20" s="48"/>
      <c r="AA20" s="119"/>
      <c r="AE20" s="119"/>
      <c r="AF20" s="119"/>
      <c r="AG20" s="119"/>
      <c r="AH20" s="119"/>
      <c r="AI20" s="119"/>
      <c r="AN20">
        <v>17</v>
      </c>
      <c r="AO20">
        <v>17</v>
      </c>
      <c r="AP20">
        <v>6</v>
      </c>
      <c r="AQ20">
        <v>6</v>
      </c>
      <c r="AR20">
        <v>6</v>
      </c>
      <c r="AT20">
        <v>17</v>
      </c>
      <c r="AU20">
        <v>2803085</v>
      </c>
    </row>
    <row r="21" spans="2:47" x14ac:dyDescent="0.3">
      <c r="B21">
        <v>18</v>
      </c>
      <c r="C21" t="s">
        <v>57</v>
      </c>
      <c r="D21">
        <v>23039331</v>
      </c>
      <c r="E21">
        <v>18</v>
      </c>
      <c r="F21">
        <v>6</v>
      </c>
      <c r="G21">
        <v>1</v>
      </c>
      <c r="H21">
        <v>1</v>
      </c>
      <c r="K21" s="122" t="s">
        <v>147</v>
      </c>
      <c r="L21" s="122" t="s">
        <v>128</v>
      </c>
      <c r="O21" s="121"/>
      <c r="P21" s="48"/>
      <c r="Q21" s="121"/>
      <c r="S21" s="48"/>
      <c r="T21" s="48"/>
      <c r="U21" s="48"/>
      <c r="V21" s="48"/>
      <c r="Y21" s="119"/>
      <c r="Z21" s="48"/>
      <c r="AA21" s="119"/>
      <c r="AE21" s="119"/>
      <c r="AF21" s="119"/>
      <c r="AG21" s="119"/>
      <c r="AH21" s="119"/>
      <c r="AI21" s="119"/>
      <c r="AN21">
        <v>18</v>
      </c>
      <c r="AO21">
        <v>18</v>
      </c>
      <c r="AP21">
        <v>6</v>
      </c>
      <c r="AQ21">
        <v>6</v>
      </c>
      <c r="AR21">
        <v>6</v>
      </c>
      <c r="AT21">
        <v>18</v>
      </c>
      <c r="AU21">
        <v>1389718</v>
      </c>
    </row>
    <row r="22" spans="2:47" x14ac:dyDescent="0.3">
      <c r="B22">
        <v>19</v>
      </c>
      <c r="C22" t="s">
        <v>58</v>
      </c>
      <c r="D22">
        <v>23039338</v>
      </c>
      <c r="E22">
        <v>19</v>
      </c>
      <c r="F22">
        <v>7</v>
      </c>
      <c r="G22">
        <v>1</v>
      </c>
      <c r="H22">
        <v>1</v>
      </c>
      <c r="K22" s="118">
        <v>477353</v>
      </c>
      <c r="L22">
        <v>1</v>
      </c>
      <c r="O22" s="121"/>
      <c r="P22" s="48"/>
      <c r="Q22" s="121"/>
      <c r="S22" s="48"/>
      <c r="T22" s="48"/>
      <c r="U22" s="48"/>
      <c r="V22" s="48"/>
      <c r="Y22" s="119"/>
      <c r="Z22" s="48"/>
      <c r="AA22" s="119"/>
      <c r="AE22" s="119"/>
      <c r="AF22" s="119"/>
      <c r="AG22" s="119"/>
      <c r="AH22" s="119"/>
      <c r="AI22" s="119"/>
      <c r="AN22">
        <v>19</v>
      </c>
      <c r="AO22">
        <v>19</v>
      </c>
      <c r="AP22">
        <v>7</v>
      </c>
      <c r="AQ22">
        <v>7</v>
      </c>
      <c r="AR22">
        <v>7</v>
      </c>
      <c r="AT22">
        <v>19</v>
      </c>
      <c r="AU22">
        <v>7385659</v>
      </c>
    </row>
    <row r="23" spans="2:47" x14ac:dyDescent="0.3">
      <c r="B23">
        <v>20</v>
      </c>
      <c r="C23" t="s">
        <v>45</v>
      </c>
      <c r="D23">
        <v>23039338</v>
      </c>
      <c r="E23">
        <v>20</v>
      </c>
      <c r="F23">
        <v>7</v>
      </c>
      <c r="G23">
        <v>1</v>
      </c>
      <c r="H23">
        <v>1</v>
      </c>
      <c r="K23" s="118">
        <v>477354</v>
      </c>
      <c r="L23">
        <v>2</v>
      </c>
      <c r="O23" s="121"/>
      <c r="P23" s="48"/>
      <c r="Q23" s="121"/>
      <c r="S23" s="48"/>
      <c r="T23" s="48"/>
      <c r="U23" s="48"/>
      <c r="V23" s="48"/>
      <c r="AN23">
        <v>20</v>
      </c>
      <c r="AO23">
        <v>20</v>
      </c>
      <c r="AP23">
        <v>7</v>
      </c>
      <c r="AQ23">
        <v>7</v>
      </c>
      <c r="AR23">
        <v>7</v>
      </c>
      <c r="AT23">
        <v>20</v>
      </c>
      <c r="AU23">
        <v>5205069</v>
      </c>
    </row>
    <row r="24" spans="2:47" x14ac:dyDescent="0.3">
      <c r="B24">
        <v>21</v>
      </c>
      <c r="C24" t="s">
        <v>57</v>
      </c>
      <c r="D24">
        <v>23039338</v>
      </c>
      <c r="E24">
        <v>21</v>
      </c>
      <c r="F24">
        <v>7</v>
      </c>
      <c r="G24">
        <v>1</v>
      </c>
      <c r="H24">
        <v>1</v>
      </c>
      <c r="K24" s="118">
        <v>477355</v>
      </c>
      <c r="L24">
        <v>3</v>
      </c>
      <c r="O24" s="121"/>
      <c r="P24" s="48"/>
      <c r="Q24" s="121"/>
      <c r="S24" s="48"/>
      <c r="T24" s="48"/>
      <c r="U24" s="48"/>
      <c r="V24" s="48"/>
      <c r="AN24">
        <v>21</v>
      </c>
      <c r="AO24">
        <v>21</v>
      </c>
      <c r="AP24">
        <v>7</v>
      </c>
      <c r="AQ24">
        <v>7</v>
      </c>
      <c r="AR24">
        <v>7</v>
      </c>
      <c r="AT24">
        <v>21</v>
      </c>
      <c r="AU24">
        <v>3064532</v>
      </c>
    </row>
    <row r="25" spans="2:47" x14ac:dyDescent="0.3">
      <c r="B25">
        <v>22</v>
      </c>
      <c r="C25" t="s">
        <v>58</v>
      </c>
      <c r="D25">
        <v>23039310</v>
      </c>
      <c r="E25">
        <v>22</v>
      </c>
      <c r="F25">
        <v>8</v>
      </c>
      <c r="G25">
        <v>2</v>
      </c>
      <c r="H25">
        <v>1</v>
      </c>
      <c r="K25" s="118">
        <v>477356</v>
      </c>
      <c r="L25">
        <v>4</v>
      </c>
      <c r="O25" s="121"/>
      <c r="P25" s="48"/>
      <c r="Q25" s="121"/>
      <c r="S25" s="48"/>
      <c r="T25" s="48"/>
      <c r="U25" s="48"/>
      <c r="V25" s="48"/>
      <c r="X25" s="15"/>
      <c r="AN25">
        <v>22</v>
      </c>
      <c r="AO25">
        <v>22</v>
      </c>
      <c r="AP25">
        <v>8</v>
      </c>
      <c r="AQ25">
        <v>8</v>
      </c>
      <c r="AR25">
        <v>8</v>
      </c>
      <c r="AT25">
        <v>22</v>
      </c>
      <c r="AU25">
        <v>174639</v>
      </c>
    </row>
    <row r="26" spans="2:47" x14ac:dyDescent="0.3">
      <c r="B26">
        <v>23</v>
      </c>
      <c r="C26" t="s">
        <v>45</v>
      </c>
      <c r="D26">
        <v>23039310</v>
      </c>
      <c r="E26">
        <v>23</v>
      </c>
      <c r="F26">
        <v>8</v>
      </c>
      <c r="G26">
        <v>2</v>
      </c>
      <c r="H26">
        <v>1</v>
      </c>
      <c r="K26" s="118">
        <v>477357</v>
      </c>
      <c r="L26">
        <v>5</v>
      </c>
      <c r="O26" s="121"/>
      <c r="P26" s="48"/>
      <c r="Q26" s="121"/>
      <c r="S26" s="48"/>
      <c r="T26" s="48"/>
      <c r="U26" s="48"/>
      <c r="V26" s="48"/>
      <c r="AN26">
        <v>23</v>
      </c>
      <c r="AO26">
        <v>23</v>
      </c>
      <c r="AP26">
        <v>8</v>
      </c>
      <c r="AQ26">
        <v>8</v>
      </c>
      <c r="AR26">
        <v>8</v>
      </c>
      <c r="AT26">
        <v>23</v>
      </c>
      <c r="AU26">
        <v>138330</v>
      </c>
    </row>
    <row r="27" spans="2:47" x14ac:dyDescent="0.3">
      <c r="B27">
        <v>24</v>
      </c>
      <c r="C27" t="s">
        <v>57</v>
      </c>
      <c r="D27">
        <v>23039310</v>
      </c>
      <c r="E27">
        <v>24</v>
      </c>
      <c r="F27">
        <v>8</v>
      </c>
      <c r="G27">
        <v>2</v>
      </c>
      <c r="H27">
        <v>1</v>
      </c>
      <c r="K27" s="118">
        <v>477358</v>
      </c>
      <c r="L27">
        <v>6</v>
      </c>
      <c r="O27" s="121"/>
      <c r="P27" s="48"/>
      <c r="Q27" s="121"/>
      <c r="S27" s="48"/>
      <c r="T27" s="48"/>
      <c r="U27" s="48"/>
      <c r="V27" s="48"/>
      <c r="AN27">
        <v>24</v>
      </c>
      <c r="AO27">
        <v>24</v>
      </c>
      <c r="AP27">
        <v>8</v>
      </c>
      <c r="AQ27">
        <v>8</v>
      </c>
      <c r="AR27">
        <v>8</v>
      </c>
      <c r="AT27">
        <v>24</v>
      </c>
      <c r="AU27">
        <v>0</v>
      </c>
    </row>
    <row r="28" spans="2:47" x14ac:dyDescent="0.3">
      <c r="B28">
        <v>25</v>
      </c>
      <c r="C28" t="s">
        <v>58</v>
      </c>
      <c r="D28">
        <v>23039324</v>
      </c>
      <c r="E28">
        <v>25</v>
      </c>
      <c r="F28">
        <v>9</v>
      </c>
      <c r="G28">
        <v>2</v>
      </c>
      <c r="H28">
        <v>1</v>
      </c>
      <c r="K28" s="118">
        <v>477359</v>
      </c>
      <c r="L28">
        <v>7</v>
      </c>
      <c r="O28" s="121"/>
      <c r="P28" s="48"/>
      <c r="Q28" s="121"/>
      <c r="S28" s="48"/>
      <c r="T28" s="48"/>
      <c r="U28" s="48"/>
      <c r="V28" s="48"/>
      <c r="AN28">
        <v>25</v>
      </c>
      <c r="AO28">
        <v>25</v>
      </c>
      <c r="AP28">
        <v>9</v>
      </c>
      <c r="AQ28">
        <v>9</v>
      </c>
      <c r="AR28">
        <v>9</v>
      </c>
      <c r="AT28">
        <v>25</v>
      </c>
      <c r="AU28">
        <v>0</v>
      </c>
    </row>
    <row r="29" spans="2:47" x14ac:dyDescent="0.3">
      <c r="B29">
        <v>26</v>
      </c>
      <c r="C29" t="s">
        <v>45</v>
      </c>
      <c r="D29">
        <v>23039324</v>
      </c>
      <c r="E29">
        <v>26</v>
      </c>
      <c r="F29">
        <v>9</v>
      </c>
      <c r="G29">
        <v>2</v>
      </c>
      <c r="H29">
        <v>1</v>
      </c>
      <c r="L29" s="27"/>
      <c r="M29" s="48"/>
      <c r="O29" s="121"/>
      <c r="P29" s="48"/>
      <c r="Q29" s="121"/>
      <c r="S29" s="48"/>
      <c r="T29" s="48"/>
      <c r="U29" s="48"/>
      <c r="V29" s="48"/>
      <c r="AN29">
        <v>26</v>
      </c>
      <c r="AO29">
        <v>26</v>
      </c>
      <c r="AP29">
        <v>9</v>
      </c>
      <c r="AQ29">
        <v>9</v>
      </c>
      <c r="AR29">
        <v>9</v>
      </c>
      <c r="AT29">
        <v>26</v>
      </c>
      <c r="AU29">
        <v>429307</v>
      </c>
    </row>
    <row r="30" spans="2:47" x14ac:dyDescent="0.3">
      <c r="B30">
        <v>27</v>
      </c>
      <c r="C30" t="s">
        <v>57</v>
      </c>
      <c r="D30">
        <v>23039324</v>
      </c>
      <c r="E30">
        <v>27</v>
      </c>
      <c r="F30">
        <v>9</v>
      </c>
      <c r="G30">
        <v>2</v>
      </c>
      <c r="H30">
        <v>1</v>
      </c>
      <c r="L30" s="115"/>
      <c r="M30" s="115"/>
      <c r="O30" s="121"/>
      <c r="P30" s="48"/>
      <c r="Q30" s="121"/>
      <c r="S30" s="48"/>
      <c r="T30" s="48"/>
      <c r="U30" s="48"/>
      <c r="V30" s="48"/>
      <c r="AN30">
        <v>27</v>
      </c>
      <c r="AO30">
        <v>27</v>
      </c>
      <c r="AP30">
        <v>9</v>
      </c>
      <c r="AQ30">
        <v>9</v>
      </c>
      <c r="AR30">
        <v>9</v>
      </c>
      <c r="AT30">
        <v>27</v>
      </c>
      <c r="AU30">
        <v>0</v>
      </c>
    </row>
    <row r="31" spans="2:47" x14ac:dyDescent="0.3">
      <c r="B31">
        <v>28</v>
      </c>
      <c r="C31" t="s">
        <v>58</v>
      </c>
      <c r="D31">
        <v>23039357</v>
      </c>
      <c r="E31">
        <v>28</v>
      </c>
      <c r="F31">
        <v>10</v>
      </c>
      <c r="G31">
        <v>2</v>
      </c>
      <c r="H31">
        <v>1</v>
      </c>
      <c r="O31" s="121"/>
      <c r="P31" s="48"/>
      <c r="Q31" s="121"/>
      <c r="S31" s="48"/>
      <c r="T31" s="48"/>
      <c r="U31" s="48"/>
      <c r="V31" s="48"/>
      <c r="AN31">
        <v>28</v>
      </c>
      <c r="AO31">
        <v>28</v>
      </c>
      <c r="AP31">
        <v>10</v>
      </c>
      <c r="AQ31">
        <v>10</v>
      </c>
      <c r="AR31">
        <v>10</v>
      </c>
      <c r="AT31">
        <v>28</v>
      </c>
      <c r="AU31">
        <v>0</v>
      </c>
    </row>
    <row r="32" spans="2:47" x14ac:dyDescent="0.3">
      <c r="B32">
        <v>29</v>
      </c>
      <c r="C32" t="s">
        <v>45</v>
      </c>
      <c r="D32">
        <v>23039357</v>
      </c>
      <c r="E32">
        <v>29</v>
      </c>
      <c r="F32">
        <v>10</v>
      </c>
      <c r="G32">
        <v>2</v>
      </c>
      <c r="H32">
        <v>1</v>
      </c>
      <c r="O32" s="121"/>
      <c r="P32" s="48"/>
      <c r="Q32" s="121"/>
      <c r="S32" s="48"/>
      <c r="T32" s="48"/>
      <c r="U32" s="48"/>
      <c r="V32" s="48"/>
      <c r="AN32">
        <v>29</v>
      </c>
      <c r="AO32">
        <v>29</v>
      </c>
      <c r="AP32">
        <v>10</v>
      </c>
      <c r="AQ32">
        <v>10</v>
      </c>
      <c r="AR32">
        <v>10</v>
      </c>
      <c r="AT32">
        <v>29</v>
      </c>
      <c r="AU32">
        <v>81651</v>
      </c>
    </row>
    <row r="33" spans="2:47" x14ac:dyDescent="0.3">
      <c r="B33">
        <v>30</v>
      </c>
      <c r="C33" t="s">
        <v>57</v>
      </c>
      <c r="D33">
        <v>23039357</v>
      </c>
      <c r="E33">
        <v>30</v>
      </c>
      <c r="F33">
        <v>10</v>
      </c>
      <c r="G33">
        <v>2</v>
      </c>
      <c r="H33">
        <v>1</v>
      </c>
      <c r="O33" s="121"/>
      <c r="P33" s="48"/>
      <c r="Q33" s="121"/>
      <c r="S33" s="48"/>
      <c r="T33" s="48"/>
      <c r="U33" s="48"/>
      <c r="V33" s="48"/>
      <c r="AN33">
        <v>30</v>
      </c>
      <c r="AO33">
        <v>30</v>
      </c>
      <c r="AP33">
        <v>10</v>
      </c>
      <c r="AQ33">
        <v>10</v>
      </c>
      <c r="AR33">
        <v>10</v>
      </c>
      <c r="AT33">
        <v>30</v>
      </c>
      <c r="AU33">
        <v>0</v>
      </c>
    </row>
    <row r="34" spans="2:47" x14ac:dyDescent="0.3">
      <c r="B34">
        <v>31</v>
      </c>
      <c r="C34" t="s">
        <v>58</v>
      </c>
      <c r="D34">
        <v>23039389</v>
      </c>
      <c r="E34">
        <v>31</v>
      </c>
      <c r="F34">
        <v>11</v>
      </c>
      <c r="G34">
        <v>2</v>
      </c>
      <c r="H34">
        <v>1</v>
      </c>
      <c r="O34" s="121"/>
      <c r="P34" s="48"/>
      <c r="Q34" s="121"/>
      <c r="S34" s="48"/>
      <c r="T34" s="48"/>
      <c r="U34" s="48"/>
      <c r="V34" s="48"/>
      <c r="AN34">
        <v>31</v>
      </c>
      <c r="AO34">
        <v>31</v>
      </c>
      <c r="AP34">
        <v>11</v>
      </c>
      <c r="AQ34">
        <v>11</v>
      </c>
      <c r="AR34">
        <v>11</v>
      </c>
      <c r="AT34">
        <v>31</v>
      </c>
      <c r="AU34">
        <v>0</v>
      </c>
    </row>
    <row r="35" spans="2:47" x14ac:dyDescent="0.3">
      <c r="B35">
        <v>32</v>
      </c>
      <c r="C35" t="s">
        <v>45</v>
      </c>
      <c r="D35">
        <v>23039389</v>
      </c>
      <c r="E35">
        <v>32</v>
      </c>
      <c r="F35">
        <v>11</v>
      </c>
      <c r="G35">
        <v>2</v>
      </c>
      <c r="H35">
        <v>1</v>
      </c>
      <c r="O35" s="121"/>
      <c r="P35" s="48"/>
      <c r="Q35" s="121"/>
      <c r="S35" s="48"/>
      <c r="T35" s="48"/>
      <c r="U35" s="48"/>
      <c r="V35" s="48"/>
      <c r="AN35">
        <v>32</v>
      </c>
      <c r="AO35">
        <v>32</v>
      </c>
      <c r="AP35">
        <v>11</v>
      </c>
      <c r="AQ35">
        <v>11</v>
      </c>
      <c r="AR35">
        <v>11</v>
      </c>
      <c r="AT35">
        <v>32</v>
      </c>
      <c r="AU35">
        <v>2626101</v>
      </c>
    </row>
    <row r="36" spans="2:47" x14ac:dyDescent="0.3">
      <c r="B36">
        <v>33</v>
      </c>
      <c r="C36" t="s">
        <v>57</v>
      </c>
      <c r="D36">
        <v>23039389</v>
      </c>
      <c r="E36">
        <v>33</v>
      </c>
      <c r="F36">
        <v>11</v>
      </c>
      <c r="G36">
        <v>2</v>
      </c>
      <c r="H36">
        <v>1</v>
      </c>
      <c r="O36" s="121"/>
      <c r="P36" s="48"/>
      <c r="Q36" s="121"/>
      <c r="S36" s="48"/>
      <c r="T36" s="48"/>
      <c r="U36" s="48"/>
      <c r="V36" s="48"/>
      <c r="AN36">
        <v>33</v>
      </c>
      <c r="AO36">
        <v>33</v>
      </c>
      <c r="AP36">
        <v>11</v>
      </c>
      <c r="AQ36">
        <v>11</v>
      </c>
      <c r="AR36">
        <v>11</v>
      </c>
      <c r="AT36">
        <v>33</v>
      </c>
      <c r="AU36">
        <v>0</v>
      </c>
    </row>
    <row r="37" spans="2:47" x14ac:dyDescent="0.3">
      <c r="B37">
        <v>34</v>
      </c>
      <c r="C37" t="s">
        <v>58</v>
      </c>
      <c r="D37">
        <v>23039390</v>
      </c>
      <c r="E37">
        <v>34</v>
      </c>
      <c r="F37">
        <v>12</v>
      </c>
      <c r="G37">
        <v>2</v>
      </c>
      <c r="H37">
        <v>1</v>
      </c>
      <c r="O37" s="121"/>
      <c r="P37" s="48"/>
      <c r="Q37" s="121"/>
      <c r="S37" s="48"/>
      <c r="T37" s="48"/>
      <c r="U37" s="48"/>
      <c r="V37" s="48"/>
      <c r="AN37">
        <v>34</v>
      </c>
      <c r="AO37">
        <v>34</v>
      </c>
      <c r="AP37">
        <v>12</v>
      </c>
      <c r="AQ37">
        <v>12</v>
      </c>
      <c r="AR37">
        <v>12</v>
      </c>
      <c r="AT37">
        <v>34</v>
      </c>
      <c r="AU37">
        <v>0</v>
      </c>
    </row>
    <row r="38" spans="2:47" x14ac:dyDescent="0.3">
      <c r="B38">
        <v>35</v>
      </c>
      <c r="C38" t="s">
        <v>45</v>
      </c>
      <c r="D38">
        <v>23039390</v>
      </c>
      <c r="E38">
        <v>35</v>
      </c>
      <c r="F38">
        <v>12</v>
      </c>
      <c r="G38">
        <v>2</v>
      </c>
      <c r="H38">
        <v>1</v>
      </c>
      <c r="O38" s="121"/>
      <c r="P38" s="48"/>
      <c r="Q38" s="121"/>
      <c r="S38" s="48"/>
      <c r="T38" s="48"/>
      <c r="U38" s="48"/>
      <c r="V38" s="48"/>
      <c r="AN38">
        <v>35</v>
      </c>
      <c r="AO38">
        <v>35</v>
      </c>
      <c r="AP38">
        <v>12</v>
      </c>
      <c r="AQ38">
        <v>12</v>
      </c>
      <c r="AR38">
        <v>12</v>
      </c>
      <c r="AT38">
        <v>35</v>
      </c>
      <c r="AU38">
        <v>42247</v>
      </c>
    </row>
    <row r="39" spans="2:47" x14ac:dyDescent="0.3">
      <c r="B39">
        <v>36</v>
      </c>
      <c r="C39" t="s">
        <v>57</v>
      </c>
      <c r="D39">
        <v>23039390</v>
      </c>
      <c r="E39">
        <v>36</v>
      </c>
      <c r="F39">
        <v>12</v>
      </c>
      <c r="G39">
        <v>2</v>
      </c>
      <c r="H39">
        <v>1</v>
      </c>
      <c r="O39" s="121"/>
      <c r="P39" s="48"/>
      <c r="Q39" s="121"/>
      <c r="S39" s="48"/>
      <c r="T39" s="48"/>
      <c r="U39" s="48"/>
      <c r="V39" s="48"/>
      <c r="AN39">
        <v>36</v>
      </c>
      <c r="AO39">
        <v>36</v>
      </c>
      <c r="AP39">
        <v>12</v>
      </c>
      <c r="AQ39">
        <v>12</v>
      </c>
      <c r="AR39">
        <v>12</v>
      </c>
      <c r="AT39">
        <v>36</v>
      </c>
      <c r="AU39">
        <v>0</v>
      </c>
    </row>
    <row r="40" spans="2:47" x14ac:dyDescent="0.3">
      <c r="B40">
        <v>37</v>
      </c>
      <c r="C40" t="s">
        <v>58</v>
      </c>
      <c r="D40">
        <v>23039729</v>
      </c>
      <c r="E40">
        <v>37</v>
      </c>
      <c r="F40">
        <v>13</v>
      </c>
      <c r="G40">
        <v>2</v>
      </c>
      <c r="H40">
        <v>1</v>
      </c>
      <c r="O40" s="121"/>
      <c r="P40" s="48"/>
      <c r="Q40" s="121"/>
      <c r="S40" s="48"/>
      <c r="T40" s="48"/>
      <c r="U40" s="48"/>
      <c r="V40" s="48"/>
      <c r="AN40">
        <v>37</v>
      </c>
      <c r="AO40">
        <v>37</v>
      </c>
      <c r="AP40">
        <v>13</v>
      </c>
      <c r="AQ40">
        <v>13</v>
      </c>
      <c r="AR40">
        <v>13</v>
      </c>
      <c r="AT40">
        <v>37</v>
      </c>
      <c r="AU40">
        <v>0</v>
      </c>
    </row>
    <row r="41" spans="2:47" x14ac:dyDescent="0.3">
      <c r="B41">
        <v>38</v>
      </c>
      <c r="C41" t="s">
        <v>45</v>
      </c>
      <c r="D41">
        <v>23039729</v>
      </c>
      <c r="E41">
        <v>38</v>
      </c>
      <c r="F41">
        <v>13</v>
      </c>
      <c r="G41">
        <v>2</v>
      </c>
      <c r="H41">
        <v>1</v>
      </c>
      <c r="O41" s="121"/>
      <c r="P41" s="48"/>
      <c r="Q41" s="121"/>
      <c r="S41" s="48"/>
      <c r="T41" s="48"/>
      <c r="U41" s="48"/>
      <c r="V41" s="48"/>
      <c r="AN41">
        <v>38</v>
      </c>
      <c r="AO41">
        <v>38</v>
      </c>
      <c r="AP41">
        <v>13</v>
      </c>
      <c r="AQ41">
        <v>13</v>
      </c>
      <c r="AR41">
        <v>13</v>
      </c>
      <c r="AT41">
        <v>38</v>
      </c>
      <c r="AU41">
        <v>2988068</v>
      </c>
    </row>
    <row r="42" spans="2:47" x14ac:dyDescent="0.3">
      <c r="B42">
        <v>39</v>
      </c>
      <c r="C42" t="s">
        <v>57</v>
      </c>
      <c r="D42">
        <v>23039729</v>
      </c>
      <c r="E42">
        <v>39</v>
      </c>
      <c r="F42">
        <v>13</v>
      </c>
      <c r="G42">
        <v>2</v>
      </c>
      <c r="H42">
        <v>1</v>
      </c>
      <c r="O42" s="121"/>
      <c r="P42" s="48"/>
      <c r="Q42" s="121"/>
      <c r="S42" s="48"/>
      <c r="T42" s="48"/>
      <c r="U42" s="48"/>
      <c r="V42" s="48"/>
      <c r="AN42">
        <v>39</v>
      </c>
      <c r="AO42">
        <v>39</v>
      </c>
      <c r="AP42">
        <v>13</v>
      </c>
      <c r="AQ42">
        <v>13</v>
      </c>
      <c r="AR42">
        <v>13</v>
      </c>
      <c r="AT42">
        <v>39</v>
      </c>
      <c r="AU42">
        <v>0</v>
      </c>
    </row>
    <row r="43" spans="2:47" x14ac:dyDescent="0.3">
      <c r="B43">
        <v>40</v>
      </c>
      <c r="C43" t="s">
        <v>58</v>
      </c>
      <c r="D43">
        <v>23039730</v>
      </c>
      <c r="E43">
        <v>40</v>
      </c>
      <c r="F43">
        <v>14</v>
      </c>
      <c r="G43">
        <v>2</v>
      </c>
      <c r="H43">
        <v>1</v>
      </c>
      <c r="O43" s="121"/>
      <c r="P43" s="48"/>
      <c r="Q43" s="121"/>
      <c r="S43" s="48"/>
      <c r="T43" s="48"/>
      <c r="U43" s="48"/>
      <c r="V43" s="48"/>
      <c r="AN43">
        <v>40</v>
      </c>
      <c r="AO43">
        <v>40</v>
      </c>
      <c r="AP43">
        <v>14</v>
      </c>
      <c r="AQ43">
        <v>14</v>
      </c>
      <c r="AR43">
        <v>14</v>
      </c>
      <c r="AT43">
        <v>40</v>
      </c>
      <c r="AU43">
        <v>0</v>
      </c>
    </row>
    <row r="44" spans="2:47" x14ac:dyDescent="0.3">
      <c r="B44">
        <v>41</v>
      </c>
      <c r="C44" t="s">
        <v>45</v>
      </c>
      <c r="D44">
        <v>23039730</v>
      </c>
      <c r="E44">
        <v>41</v>
      </c>
      <c r="F44">
        <v>14</v>
      </c>
      <c r="G44">
        <v>2</v>
      </c>
      <c r="H44">
        <v>1</v>
      </c>
      <c r="O44" s="121"/>
      <c r="P44" s="48"/>
      <c r="Q44" s="121"/>
      <c r="S44" s="48"/>
      <c r="T44" s="48"/>
      <c r="U44" s="48"/>
      <c r="V44" s="48"/>
      <c r="AN44">
        <v>41</v>
      </c>
      <c r="AO44">
        <v>41</v>
      </c>
      <c r="AP44">
        <v>14</v>
      </c>
      <c r="AQ44">
        <v>14</v>
      </c>
      <c r="AR44">
        <v>14</v>
      </c>
      <c r="AT44">
        <v>41</v>
      </c>
      <c r="AU44">
        <v>21108</v>
      </c>
    </row>
    <row r="45" spans="2:47" x14ac:dyDescent="0.3">
      <c r="B45">
        <v>42</v>
      </c>
      <c r="C45" t="s">
        <v>57</v>
      </c>
      <c r="D45">
        <v>23039730</v>
      </c>
      <c r="E45">
        <v>42</v>
      </c>
      <c r="F45">
        <v>14</v>
      </c>
      <c r="G45">
        <v>2</v>
      </c>
      <c r="H45">
        <v>1</v>
      </c>
      <c r="O45" s="121"/>
      <c r="P45" s="48"/>
      <c r="Q45" s="121"/>
      <c r="S45" s="48"/>
      <c r="T45" s="48"/>
      <c r="U45" s="48"/>
      <c r="V45" s="48"/>
      <c r="AN45">
        <v>42</v>
      </c>
      <c r="AO45">
        <v>42</v>
      </c>
      <c r="AP45">
        <v>14</v>
      </c>
      <c r="AQ45">
        <v>14</v>
      </c>
      <c r="AR45">
        <v>14</v>
      </c>
      <c r="AT45">
        <v>42</v>
      </c>
      <c r="AU45">
        <v>0</v>
      </c>
    </row>
    <row r="46" spans="2:47" x14ac:dyDescent="0.3">
      <c r="B46">
        <v>43</v>
      </c>
      <c r="C46" t="s">
        <v>58</v>
      </c>
      <c r="D46">
        <v>23039811</v>
      </c>
      <c r="E46">
        <v>43</v>
      </c>
      <c r="F46">
        <v>15</v>
      </c>
      <c r="G46">
        <v>2</v>
      </c>
      <c r="H46">
        <v>1</v>
      </c>
      <c r="O46" s="121"/>
      <c r="P46" s="48"/>
      <c r="Q46" s="121"/>
      <c r="S46" s="48"/>
      <c r="T46" s="48"/>
      <c r="U46" s="48"/>
      <c r="V46" s="48"/>
      <c r="AN46">
        <v>43</v>
      </c>
      <c r="AO46">
        <v>43</v>
      </c>
      <c r="AP46">
        <v>15</v>
      </c>
      <c r="AQ46">
        <v>15</v>
      </c>
      <c r="AR46">
        <v>15</v>
      </c>
      <c r="AT46">
        <v>43</v>
      </c>
      <c r="AU46">
        <v>0</v>
      </c>
    </row>
    <row r="47" spans="2:47" x14ac:dyDescent="0.3">
      <c r="B47">
        <v>44</v>
      </c>
      <c r="C47" t="s">
        <v>45</v>
      </c>
      <c r="D47">
        <v>23039811</v>
      </c>
      <c r="E47">
        <v>44</v>
      </c>
      <c r="F47">
        <v>15</v>
      </c>
      <c r="G47">
        <v>2</v>
      </c>
      <c r="H47">
        <v>1</v>
      </c>
      <c r="O47" s="121"/>
      <c r="P47" s="48"/>
      <c r="Q47" s="121"/>
      <c r="S47" s="48"/>
      <c r="T47" s="48"/>
      <c r="U47" s="48"/>
      <c r="V47" s="48"/>
      <c r="AN47">
        <v>44</v>
      </c>
      <c r="AO47">
        <v>44</v>
      </c>
      <c r="AP47">
        <v>15</v>
      </c>
      <c r="AQ47">
        <v>15</v>
      </c>
      <c r="AR47">
        <v>15</v>
      </c>
      <c r="AT47">
        <v>44</v>
      </c>
      <c r="AU47">
        <v>300000</v>
      </c>
    </row>
    <row r="48" spans="2:47" x14ac:dyDescent="0.3">
      <c r="B48">
        <v>45</v>
      </c>
      <c r="C48" t="s">
        <v>57</v>
      </c>
      <c r="D48">
        <v>23039811</v>
      </c>
      <c r="E48">
        <v>45</v>
      </c>
      <c r="F48">
        <v>15</v>
      </c>
      <c r="G48">
        <v>2</v>
      </c>
      <c r="H48">
        <v>1</v>
      </c>
      <c r="O48" s="121"/>
      <c r="P48" s="48"/>
      <c r="Q48" s="121"/>
      <c r="S48" s="48"/>
      <c r="T48" s="48"/>
      <c r="U48" s="48"/>
      <c r="V48" s="48"/>
      <c r="AN48">
        <v>45</v>
      </c>
      <c r="AO48">
        <v>45</v>
      </c>
      <c r="AP48">
        <v>15</v>
      </c>
      <c r="AQ48">
        <v>15</v>
      </c>
      <c r="AR48">
        <v>15</v>
      </c>
      <c r="AT48">
        <v>45</v>
      </c>
      <c r="AU48">
        <v>2556066.1</v>
      </c>
    </row>
    <row r="49" spans="2:47" x14ac:dyDescent="0.3">
      <c r="B49">
        <v>46</v>
      </c>
      <c r="C49" t="s">
        <v>58</v>
      </c>
      <c r="D49">
        <v>23039853</v>
      </c>
      <c r="E49">
        <v>46</v>
      </c>
      <c r="F49">
        <v>16</v>
      </c>
      <c r="G49">
        <v>2</v>
      </c>
      <c r="H49">
        <v>1</v>
      </c>
      <c r="O49" s="121"/>
      <c r="P49" s="48"/>
      <c r="Q49" s="121"/>
      <c r="S49" s="48"/>
      <c r="T49" s="48"/>
      <c r="U49" s="48"/>
      <c r="V49" s="48"/>
      <c r="AN49">
        <v>46</v>
      </c>
      <c r="AO49">
        <v>46</v>
      </c>
      <c r="AP49">
        <v>16</v>
      </c>
      <c r="AQ49">
        <v>16</v>
      </c>
      <c r="AR49">
        <v>16</v>
      </c>
      <c r="AT49">
        <v>46</v>
      </c>
      <c r="AU49">
        <v>0</v>
      </c>
    </row>
    <row r="50" spans="2:47" x14ac:dyDescent="0.3">
      <c r="B50">
        <v>47</v>
      </c>
      <c r="C50" t="s">
        <v>45</v>
      </c>
      <c r="D50">
        <v>23039853</v>
      </c>
      <c r="E50">
        <v>47</v>
      </c>
      <c r="F50">
        <v>16</v>
      </c>
      <c r="G50">
        <v>2</v>
      </c>
      <c r="H50">
        <v>1</v>
      </c>
      <c r="O50" s="121"/>
      <c r="P50" s="48"/>
      <c r="Q50" s="121"/>
      <c r="S50" s="48"/>
      <c r="T50" s="48"/>
      <c r="U50" s="48"/>
      <c r="V50" s="48"/>
      <c r="AN50">
        <v>47</v>
      </c>
      <c r="AO50">
        <v>47</v>
      </c>
      <c r="AP50">
        <v>16</v>
      </c>
      <c r="AQ50">
        <v>16</v>
      </c>
      <c r="AR50">
        <v>16</v>
      </c>
      <c r="AT50">
        <v>47</v>
      </c>
      <c r="AU50">
        <v>4672794</v>
      </c>
    </row>
    <row r="51" spans="2:47" x14ac:dyDescent="0.3">
      <c r="B51">
        <v>48</v>
      </c>
      <c r="C51" t="s">
        <v>57</v>
      </c>
      <c r="D51">
        <v>23039853</v>
      </c>
      <c r="E51">
        <v>48</v>
      </c>
      <c r="F51">
        <v>16</v>
      </c>
      <c r="G51">
        <v>2</v>
      </c>
      <c r="H51">
        <v>1</v>
      </c>
      <c r="O51" s="121"/>
      <c r="P51" s="48"/>
      <c r="Q51" s="121"/>
      <c r="S51" s="48"/>
      <c r="T51" s="48"/>
      <c r="U51" s="48"/>
      <c r="V51" s="48"/>
      <c r="AN51">
        <v>48</v>
      </c>
      <c r="AO51">
        <v>48</v>
      </c>
      <c r="AP51">
        <v>16</v>
      </c>
      <c r="AQ51">
        <v>16</v>
      </c>
      <c r="AR51">
        <v>16</v>
      </c>
      <c r="AT51">
        <v>48</v>
      </c>
      <c r="AU51">
        <v>0</v>
      </c>
    </row>
    <row r="52" spans="2:47" x14ac:dyDescent="0.3">
      <c r="B52">
        <v>49</v>
      </c>
      <c r="C52" t="s">
        <v>58</v>
      </c>
      <c r="D52">
        <v>23039855</v>
      </c>
      <c r="E52">
        <v>49</v>
      </c>
      <c r="F52">
        <v>17</v>
      </c>
      <c r="G52">
        <v>2</v>
      </c>
      <c r="H52">
        <v>1</v>
      </c>
      <c r="O52" s="121"/>
      <c r="P52" s="48"/>
      <c r="Q52" s="121"/>
      <c r="S52" s="48"/>
      <c r="T52" s="48"/>
      <c r="U52" s="48"/>
      <c r="V52" s="48"/>
      <c r="AN52">
        <v>49</v>
      </c>
      <c r="AO52">
        <v>49</v>
      </c>
      <c r="AP52">
        <v>17</v>
      </c>
      <c r="AQ52">
        <v>17</v>
      </c>
      <c r="AR52">
        <v>17</v>
      </c>
      <c r="AT52">
        <v>49</v>
      </c>
      <c r="AU52">
        <v>0</v>
      </c>
    </row>
    <row r="53" spans="2:47" x14ac:dyDescent="0.3">
      <c r="B53">
        <v>50</v>
      </c>
      <c r="C53" t="s">
        <v>45</v>
      </c>
      <c r="D53">
        <v>23039855</v>
      </c>
      <c r="E53">
        <v>50</v>
      </c>
      <c r="F53">
        <v>17</v>
      </c>
      <c r="G53">
        <v>2</v>
      </c>
      <c r="H53">
        <v>1</v>
      </c>
      <c r="O53" s="121"/>
      <c r="P53" s="48"/>
      <c r="Q53" s="121"/>
      <c r="S53" s="48"/>
      <c r="T53" s="48"/>
      <c r="U53" s="48"/>
      <c r="V53" s="48"/>
      <c r="AN53">
        <v>50</v>
      </c>
      <c r="AO53">
        <v>50</v>
      </c>
      <c r="AP53">
        <v>17</v>
      </c>
      <c r="AQ53">
        <v>17</v>
      </c>
      <c r="AR53">
        <v>17</v>
      </c>
      <c r="AT53">
        <v>50</v>
      </c>
      <c r="AU53">
        <v>181995</v>
      </c>
    </row>
    <row r="54" spans="2:47" x14ac:dyDescent="0.3">
      <c r="B54">
        <v>51</v>
      </c>
      <c r="C54" t="s">
        <v>57</v>
      </c>
      <c r="D54">
        <v>23039855</v>
      </c>
      <c r="E54">
        <v>51</v>
      </c>
      <c r="F54">
        <v>17</v>
      </c>
      <c r="G54">
        <v>2</v>
      </c>
      <c r="H54">
        <v>1</v>
      </c>
      <c r="O54" s="121"/>
      <c r="P54" s="48"/>
      <c r="Q54" s="121"/>
      <c r="S54" s="48"/>
      <c r="T54" s="48"/>
      <c r="U54" s="48"/>
      <c r="V54" s="48"/>
      <c r="AN54">
        <v>51</v>
      </c>
      <c r="AO54">
        <v>51</v>
      </c>
      <c r="AP54">
        <v>17</v>
      </c>
      <c r="AQ54">
        <v>17</v>
      </c>
      <c r="AR54">
        <v>17</v>
      </c>
      <c r="AT54">
        <v>51</v>
      </c>
      <c r="AU54">
        <v>0</v>
      </c>
    </row>
    <row r="55" spans="2:47" x14ac:dyDescent="0.3">
      <c r="B55">
        <v>52</v>
      </c>
      <c r="C55" t="s">
        <v>58</v>
      </c>
      <c r="D55">
        <v>23039428</v>
      </c>
      <c r="E55">
        <v>52</v>
      </c>
      <c r="F55">
        <v>18</v>
      </c>
      <c r="G55">
        <v>3</v>
      </c>
      <c r="H55">
        <v>1</v>
      </c>
      <c r="O55" s="121"/>
      <c r="P55" s="48"/>
      <c r="Q55" s="121"/>
      <c r="S55" s="48"/>
      <c r="T55" s="48"/>
      <c r="U55" s="48"/>
      <c r="V55" s="48"/>
      <c r="AN55">
        <v>52</v>
      </c>
      <c r="AO55">
        <v>52</v>
      </c>
      <c r="AP55">
        <v>18</v>
      </c>
      <c r="AQ55">
        <v>18</v>
      </c>
      <c r="AR55">
        <v>18</v>
      </c>
      <c r="AT55">
        <v>52</v>
      </c>
      <c r="AU55">
        <v>13583065</v>
      </c>
    </row>
    <row r="56" spans="2:47" x14ac:dyDescent="0.3">
      <c r="B56">
        <v>53</v>
      </c>
      <c r="C56" t="s">
        <v>45</v>
      </c>
      <c r="D56">
        <v>23039428</v>
      </c>
      <c r="E56">
        <v>53</v>
      </c>
      <c r="F56">
        <v>18</v>
      </c>
      <c r="G56">
        <v>3</v>
      </c>
      <c r="H56">
        <v>1</v>
      </c>
      <c r="O56" s="121">
        <v>53</v>
      </c>
      <c r="P56" s="48">
        <v>1</v>
      </c>
      <c r="Q56" s="121">
        <v>53</v>
      </c>
      <c r="S56" s="48">
        <v>1</v>
      </c>
      <c r="T56" s="48">
        <v>1</v>
      </c>
      <c r="U56" s="48">
        <v>53</v>
      </c>
      <c r="V56" s="48">
        <v>1</v>
      </c>
      <c r="AN56">
        <v>53</v>
      </c>
      <c r="AO56">
        <v>53</v>
      </c>
      <c r="AP56">
        <v>18</v>
      </c>
      <c r="AQ56">
        <v>18</v>
      </c>
      <c r="AR56">
        <v>18</v>
      </c>
      <c r="AT56">
        <v>53</v>
      </c>
      <c r="AU56">
        <v>1839750</v>
      </c>
    </row>
    <row r="57" spans="2:47" x14ac:dyDescent="0.3">
      <c r="B57">
        <v>54</v>
      </c>
      <c r="C57" t="s">
        <v>57</v>
      </c>
      <c r="D57">
        <v>23039428</v>
      </c>
      <c r="E57">
        <v>54</v>
      </c>
      <c r="F57">
        <v>18</v>
      </c>
      <c r="G57">
        <v>3</v>
      </c>
      <c r="H57">
        <v>1</v>
      </c>
      <c r="O57" s="121">
        <v>54</v>
      </c>
      <c r="P57" s="48">
        <v>1</v>
      </c>
      <c r="Q57" s="121">
        <v>54</v>
      </c>
      <c r="S57" s="48">
        <v>1</v>
      </c>
      <c r="T57" s="48">
        <v>1</v>
      </c>
      <c r="U57" s="48">
        <v>54</v>
      </c>
      <c r="V57" s="48">
        <v>2</v>
      </c>
      <c r="AN57">
        <v>54</v>
      </c>
      <c r="AO57">
        <v>54</v>
      </c>
      <c r="AP57">
        <v>18</v>
      </c>
      <c r="AQ57">
        <v>18</v>
      </c>
      <c r="AR57">
        <v>18</v>
      </c>
      <c r="AT57">
        <v>54</v>
      </c>
      <c r="AU57">
        <v>0</v>
      </c>
    </row>
    <row r="58" spans="2:47" x14ac:dyDescent="0.3">
      <c r="O58" s="121">
        <v>1</v>
      </c>
      <c r="P58" s="48">
        <v>2</v>
      </c>
      <c r="Q58" s="121">
        <v>1</v>
      </c>
      <c r="S58" s="117">
        <v>1</v>
      </c>
      <c r="T58" s="117">
        <v>2</v>
      </c>
      <c r="U58">
        <v>1</v>
      </c>
      <c r="V58" s="117">
        <v>20</v>
      </c>
    </row>
    <row r="59" spans="2:47" x14ac:dyDescent="0.3">
      <c r="O59" s="121">
        <v>2</v>
      </c>
      <c r="P59" s="48">
        <v>2</v>
      </c>
      <c r="Q59" s="121">
        <v>1</v>
      </c>
      <c r="S59" s="117">
        <v>1</v>
      </c>
      <c r="T59" s="117">
        <v>2</v>
      </c>
      <c r="U59">
        <v>2</v>
      </c>
      <c r="V59" s="117">
        <v>20</v>
      </c>
    </row>
    <row r="60" spans="2:47" x14ac:dyDescent="0.3">
      <c r="O60" s="121">
        <v>3</v>
      </c>
      <c r="P60" s="48">
        <v>2</v>
      </c>
      <c r="Q60" s="121">
        <v>1</v>
      </c>
      <c r="S60" s="117">
        <v>1</v>
      </c>
      <c r="T60" s="117">
        <v>2</v>
      </c>
      <c r="U60">
        <v>3</v>
      </c>
      <c r="V60" s="117">
        <v>20</v>
      </c>
    </row>
    <row r="61" spans="2:47" x14ac:dyDescent="0.3">
      <c r="O61" s="121">
        <v>4</v>
      </c>
      <c r="P61" s="48">
        <v>2</v>
      </c>
      <c r="Q61" s="121">
        <v>2</v>
      </c>
      <c r="S61" s="117">
        <v>1</v>
      </c>
      <c r="T61" s="117">
        <v>2</v>
      </c>
      <c r="U61">
        <v>4</v>
      </c>
      <c r="V61" s="117">
        <v>20</v>
      </c>
    </row>
    <row r="62" spans="2:47" x14ac:dyDescent="0.3">
      <c r="O62" s="121">
        <v>5</v>
      </c>
      <c r="P62" s="48">
        <v>2</v>
      </c>
      <c r="Q62" s="121">
        <v>2</v>
      </c>
      <c r="S62" s="117">
        <v>1</v>
      </c>
      <c r="T62" s="117">
        <v>2</v>
      </c>
      <c r="U62">
        <v>5</v>
      </c>
      <c r="V62" s="117">
        <v>20</v>
      </c>
    </row>
    <row r="63" spans="2:47" x14ac:dyDescent="0.3">
      <c r="O63" s="121">
        <v>6</v>
      </c>
      <c r="P63" s="48">
        <v>2</v>
      </c>
      <c r="Q63" s="121">
        <v>2</v>
      </c>
      <c r="S63" s="117">
        <v>1</v>
      </c>
      <c r="T63" s="117">
        <v>2</v>
      </c>
      <c r="U63">
        <v>6</v>
      </c>
      <c r="V63" s="117">
        <v>20</v>
      </c>
    </row>
    <row r="64" spans="2:47" x14ac:dyDescent="0.3">
      <c r="O64" s="121">
        <v>7</v>
      </c>
      <c r="P64" s="48">
        <v>2</v>
      </c>
      <c r="Q64" s="121">
        <v>3</v>
      </c>
      <c r="S64" s="117">
        <v>1</v>
      </c>
      <c r="T64" s="117">
        <v>2</v>
      </c>
      <c r="U64">
        <v>7</v>
      </c>
      <c r="V64" s="117">
        <v>20</v>
      </c>
    </row>
    <row r="65" spans="15:22" x14ac:dyDescent="0.3">
      <c r="O65" s="121">
        <v>8</v>
      </c>
      <c r="P65" s="48">
        <v>2</v>
      </c>
      <c r="Q65" s="121">
        <v>3</v>
      </c>
      <c r="S65" s="117">
        <v>1</v>
      </c>
      <c r="T65" s="117">
        <v>2</v>
      </c>
      <c r="U65">
        <v>8</v>
      </c>
      <c r="V65" s="117">
        <v>3</v>
      </c>
    </row>
    <row r="66" spans="15:22" x14ac:dyDescent="0.3">
      <c r="O66" s="121">
        <v>9</v>
      </c>
      <c r="P66" s="48">
        <v>2</v>
      </c>
      <c r="Q66" s="121">
        <v>3</v>
      </c>
      <c r="S66" s="117">
        <v>1</v>
      </c>
      <c r="T66" s="117">
        <v>2</v>
      </c>
      <c r="U66">
        <v>9</v>
      </c>
      <c r="V66" s="117">
        <v>3</v>
      </c>
    </row>
    <row r="67" spans="15:22" x14ac:dyDescent="0.3">
      <c r="O67" s="121">
        <v>10</v>
      </c>
      <c r="P67" s="48">
        <v>2</v>
      </c>
      <c r="Q67" s="121">
        <v>4</v>
      </c>
      <c r="S67" s="117">
        <v>1</v>
      </c>
      <c r="T67" s="117">
        <v>2</v>
      </c>
      <c r="U67">
        <v>10</v>
      </c>
      <c r="V67" s="117">
        <v>3</v>
      </c>
    </row>
    <row r="68" spans="15:22" x14ac:dyDescent="0.3">
      <c r="O68" s="121">
        <v>11</v>
      </c>
      <c r="P68" s="48">
        <v>2</v>
      </c>
      <c r="Q68" s="121">
        <v>4</v>
      </c>
      <c r="S68" s="117">
        <v>1</v>
      </c>
      <c r="T68" s="117">
        <v>2</v>
      </c>
      <c r="U68">
        <v>11</v>
      </c>
      <c r="V68" s="117">
        <v>4</v>
      </c>
    </row>
    <row r="69" spans="15:22" x14ac:dyDescent="0.3">
      <c r="O69" s="121">
        <v>12</v>
      </c>
      <c r="P69" s="48">
        <v>2</v>
      </c>
      <c r="Q69" s="121">
        <v>4</v>
      </c>
      <c r="S69" s="117">
        <v>1</v>
      </c>
      <c r="T69" s="117">
        <v>2</v>
      </c>
      <c r="U69">
        <v>12</v>
      </c>
      <c r="V69" s="117">
        <v>3</v>
      </c>
    </row>
    <row r="70" spans="15:22" x14ac:dyDescent="0.3">
      <c r="O70" s="121">
        <v>13</v>
      </c>
      <c r="P70" s="48">
        <v>2</v>
      </c>
      <c r="Q70" s="121">
        <v>5</v>
      </c>
      <c r="S70" s="117">
        <v>1</v>
      </c>
      <c r="T70" s="117">
        <v>2</v>
      </c>
      <c r="U70">
        <v>13</v>
      </c>
      <c r="V70" s="48">
        <v>5</v>
      </c>
    </row>
    <row r="71" spans="15:22" x14ac:dyDescent="0.3">
      <c r="O71" s="121">
        <v>14</v>
      </c>
      <c r="P71" s="48">
        <v>2</v>
      </c>
      <c r="Q71" s="121">
        <v>5</v>
      </c>
      <c r="S71" s="117">
        <v>1</v>
      </c>
      <c r="T71" s="117">
        <v>2</v>
      </c>
      <c r="U71">
        <v>14</v>
      </c>
      <c r="V71" s="117">
        <v>3</v>
      </c>
    </row>
    <row r="72" spans="15:22" x14ac:dyDescent="0.3">
      <c r="O72" s="121">
        <v>15</v>
      </c>
      <c r="P72" s="48">
        <v>2</v>
      </c>
      <c r="Q72" s="121">
        <v>5</v>
      </c>
      <c r="S72" s="117">
        <v>1</v>
      </c>
      <c r="T72" s="117">
        <v>2</v>
      </c>
      <c r="U72">
        <v>15</v>
      </c>
      <c r="V72" s="117">
        <v>6</v>
      </c>
    </row>
    <row r="73" spans="15:22" x14ac:dyDescent="0.3">
      <c r="O73" s="121">
        <v>16</v>
      </c>
      <c r="P73" s="48">
        <v>2</v>
      </c>
      <c r="Q73" s="121">
        <v>6</v>
      </c>
      <c r="S73" s="117">
        <v>1</v>
      </c>
      <c r="T73" s="117">
        <v>2</v>
      </c>
      <c r="U73">
        <v>16</v>
      </c>
      <c r="V73" s="117">
        <v>7</v>
      </c>
    </row>
    <row r="74" spans="15:22" x14ac:dyDescent="0.3">
      <c r="O74" s="121">
        <v>17</v>
      </c>
      <c r="P74" s="48">
        <v>2</v>
      </c>
      <c r="Q74" s="121">
        <v>6</v>
      </c>
      <c r="S74" s="117">
        <v>1</v>
      </c>
      <c r="T74" s="117">
        <v>2</v>
      </c>
      <c r="U74">
        <v>17</v>
      </c>
      <c r="V74" s="117">
        <v>3</v>
      </c>
    </row>
    <row r="75" spans="15:22" x14ac:dyDescent="0.3">
      <c r="O75" s="121">
        <v>18</v>
      </c>
      <c r="P75" s="48">
        <v>2</v>
      </c>
      <c r="Q75" s="121">
        <v>6</v>
      </c>
      <c r="S75" s="117">
        <v>1</v>
      </c>
      <c r="T75" s="117">
        <v>2</v>
      </c>
      <c r="U75">
        <v>18</v>
      </c>
      <c r="V75" s="117">
        <v>8</v>
      </c>
    </row>
    <row r="76" spans="15:22" x14ac:dyDescent="0.3">
      <c r="O76" s="121">
        <v>19</v>
      </c>
      <c r="P76" s="48">
        <v>2</v>
      </c>
      <c r="Q76" s="121">
        <v>7</v>
      </c>
      <c r="S76" s="117">
        <v>1</v>
      </c>
      <c r="T76" s="117">
        <v>3</v>
      </c>
      <c r="U76" s="117">
        <v>1</v>
      </c>
      <c r="V76" s="117">
        <v>9</v>
      </c>
    </row>
    <row r="77" spans="15:22" x14ac:dyDescent="0.3">
      <c r="O77" s="121">
        <v>20</v>
      </c>
      <c r="P77" s="48">
        <v>2</v>
      </c>
      <c r="Q77" s="121">
        <v>7</v>
      </c>
      <c r="S77" s="117">
        <v>1</v>
      </c>
      <c r="T77" s="117">
        <v>3</v>
      </c>
      <c r="U77" s="117">
        <v>2</v>
      </c>
      <c r="V77" s="117">
        <v>10</v>
      </c>
    </row>
    <row r="78" spans="15:22" x14ac:dyDescent="0.3">
      <c r="O78" s="121">
        <v>21</v>
      </c>
      <c r="P78" s="48">
        <v>2</v>
      </c>
      <c r="Q78" s="121">
        <v>7</v>
      </c>
      <c r="S78" s="117">
        <v>1</v>
      </c>
      <c r="T78" s="117">
        <v>3</v>
      </c>
      <c r="U78" s="117">
        <v>3</v>
      </c>
      <c r="V78" s="117">
        <v>10</v>
      </c>
    </row>
    <row r="79" spans="15:22" x14ac:dyDescent="0.3">
      <c r="O79" s="121">
        <v>22</v>
      </c>
      <c r="P79" s="48">
        <v>2</v>
      </c>
      <c r="Q79" s="121">
        <v>8</v>
      </c>
      <c r="S79" s="117">
        <v>1</v>
      </c>
      <c r="T79" s="117">
        <v>4</v>
      </c>
      <c r="U79" s="117">
        <v>1</v>
      </c>
      <c r="V79" s="117">
        <v>11</v>
      </c>
    </row>
    <row r="80" spans="15:22" x14ac:dyDescent="0.3">
      <c r="O80" s="121">
        <v>23</v>
      </c>
      <c r="P80" s="48">
        <v>2</v>
      </c>
      <c r="Q80" s="121">
        <v>8</v>
      </c>
      <c r="S80" s="117">
        <v>1</v>
      </c>
      <c r="T80" s="117">
        <v>4</v>
      </c>
      <c r="U80" s="117">
        <v>2</v>
      </c>
      <c r="V80" s="117">
        <v>12</v>
      </c>
    </row>
    <row r="81" spans="15:22" x14ac:dyDescent="0.3">
      <c r="O81" s="121">
        <v>24</v>
      </c>
      <c r="P81" s="48">
        <v>2</v>
      </c>
      <c r="Q81" s="121">
        <v>8</v>
      </c>
      <c r="S81" s="117">
        <v>1</v>
      </c>
      <c r="T81" s="117">
        <v>4</v>
      </c>
      <c r="U81" s="117">
        <v>3</v>
      </c>
      <c r="V81" s="117">
        <v>12</v>
      </c>
    </row>
    <row r="82" spans="15:22" x14ac:dyDescent="0.3">
      <c r="O82" s="121">
        <v>25</v>
      </c>
      <c r="P82" s="48">
        <v>2</v>
      </c>
      <c r="Q82" s="121">
        <v>9</v>
      </c>
      <c r="S82" s="117">
        <v>1</v>
      </c>
      <c r="T82" s="117">
        <v>5</v>
      </c>
      <c r="U82" s="117">
        <v>1</v>
      </c>
      <c r="V82" s="117">
        <v>9</v>
      </c>
    </row>
    <row r="83" spans="15:22" x14ac:dyDescent="0.3">
      <c r="O83" s="121">
        <v>26</v>
      </c>
      <c r="P83" s="48">
        <v>2</v>
      </c>
      <c r="Q83" s="121">
        <v>9</v>
      </c>
      <c r="S83" s="117">
        <v>1</v>
      </c>
      <c r="T83" s="117">
        <v>6</v>
      </c>
      <c r="U83" s="117">
        <v>1</v>
      </c>
      <c r="V83" s="117">
        <v>13</v>
      </c>
    </row>
    <row r="84" spans="15:22" x14ac:dyDescent="0.3">
      <c r="O84" s="121">
        <v>27</v>
      </c>
      <c r="P84" s="48">
        <v>2</v>
      </c>
      <c r="Q84" s="121">
        <v>9</v>
      </c>
      <c r="S84" s="117">
        <v>2</v>
      </c>
      <c r="T84" s="117">
        <v>6</v>
      </c>
      <c r="U84" s="117">
        <v>1</v>
      </c>
      <c r="V84" s="117">
        <v>14</v>
      </c>
    </row>
    <row r="85" spans="15:22" x14ac:dyDescent="0.3">
      <c r="O85" s="121">
        <v>28</v>
      </c>
      <c r="P85" s="48">
        <v>2</v>
      </c>
      <c r="Q85" s="121">
        <v>10</v>
      </c>
      <c r="S85" s="117">
        <v>3</v>
      </c>
      <c r="T85" s="117">
        <v>6</v>
      </c>
      <c r="U85" s="117">
        <v>1</v>
      </c>
      <c r="V85" s="117">
        <v>15</v>
      </c>
    </row>
    <row r="86" spans="15:22" x14ac:dyDescent="0.3">
      <c r="O86" s="121">
        <v>29</v>
      </c>
      <c r="P86" s="48">
        <v>2</v>
      </c>
      <c r="Q86" s="121">
        <v>10</v>
      </c>
      <c r="S86" s="117">
        <v>4</v>
      </c>
      <c r="T86" s="117">
        <v>6</v>
      </c>
      <c r="U86" s="117">
        <v>1</v>
      </c>
      <c r="V86" s="117">
        <v>16</v>
      </c>
    </row>
    <row r="87" spans="15:22" x14ac:dyDescent="0.3">
      <c r="O87" s="121">
        <v>30</v>
      </c>
      <c r="P87" s="48">
        <v>2</v>
      </c>
      <c r="Q87" s="121">
        <v>10</v>
      </c>
      <c r="S87" s="117">
        <v>5</v>
      </c>
      <c r="T87" s="117">
        <v>6</v>
      </c>
      <c r="U87" s="117">
        <v>1</v>
      </c>
      <c r="V87" s="117">
        <v>17</v>
      </c>
    </row>
    <row r="88" spans="15:22" x14ac:dyDescent="0.3">
      <c r="O88" s="121">
        <v>31</v>
      </c>
      <c r="P88" s="48">
        <v>2</v>
      </c>
      <c r="Q88" s="121">
        <v>11</v>
      </c>
      <c r="S88" s="117">
        <v>6</v>
      </c>
      <c r="T88" s="117">
        <v>6</v>
      </c>
      <c r="U88" s="117">
        <v>1</v>
      </c>
      <c r="V88" s="117">
        <v>18</v>
      </c>
    </row>
    <row r="89" spans="15:22" x14ac:dyDescent="0.3">
      <c r="O89" s="121">
        <v>32</v>
      </c>
      <c r="P89" s="48">
        <v>2</v>
      </c>
      <c r="Q89" s="121">
        <v>11</v>
      </c>
      <c r="S89" s="117">
        <v>7</v>
      </c>
      <c r="T89" s="117">
        <v>6</v>
      </c>
      <c r="U89" s="117">
        <v>1</v>
      </c>
      <c r="V89" s="117">
        <v>19</v>
      </c>
    </row>
    <row r="90" spans="15:22" x14ac:dyDescent="0.3">
      <c r="O90" s="121">
        <v>33</v>
      </c>
      <c r="P90" s="48">
        <v>2</v>
      </c>
      <c r="Q90" s="121">
        <v>11</v>
      </c>
    </row>
    <row r="91" spans="15:22" x14ac:dyDescent="0.3">
      <c r="O91" s="121">
        <v>34</v>
      </c>
      <c r="P91" s="48">
        <v>2</v>
      </c>
      <c r="Q91" s="121">
        <v>12</v>
      </c>
    </row>
    <row r="92" spans="15:22" x14ac:dyDescent="0.3">
      <c r="O92" s="121">
        <v>35</v>
      </c>
      <c r="P92" s="48">
        <v>2</v>
      </c>
      <c r="Q92" s="121">
        <v>12</v>
      </c>
    </row>
    <row r="93" spans="15:22" x14ac:dyDescent="0.3">
      <c r="O93" s="121">
        <v>36</v>
      </c>
      <c r="P93" s="48">
        <v>2</v>
      </c>
      <c r="Q93" s="121">
        <v>12</v>
      </c>
    </row>
    <row r="94" spans="15:22" x14ac:dyDescent="0.3">
      <c r="O94" s="121">
        <v>37</v>
      </c>
      <c r="P94" s="48">
        <v>2</v>
      </c>
      <c r="Q94" s="121">
        <v>13</v>
      </c>
    </row>
    <row r="95" spans="15:22" x14ac:dyDescent="0.3">
      <c r="O95" s="121">
        <v>38</v>
      </c>
      <c r="P95" s="48">
        <v>2</v>
      </c>
      <c r="Q95" s="121">
        <v>13</v>
      </c>
    </row>
    <row r="96" spans="15:22" x14ac:dyDescent="0.3">
      <c r="O96" s="121">
        <v>39</v>
      </c>
      <c r="P96" s="48">
        <v>2</v>
      </c>
      <c r="Q96" s="121">
        <v>13</v>
      </c>
    </row>
    <row r="97" spans="15:17" x14ac:dyDescent="0.3">
      <c r="O97" s="121">
        <v>40</v>
      </c>
      <c r="P97" s="48">
        <v>2</v>
      </c>
      <c r="Q97" s="121">
        <v>14</v>
      </c>
    </row>
    <row r="98" spans="15:17" x14ac:dyDescent="0.3">
      <c r="O98" s="121">
        <v>41</v>
      </c>
      <c r="P98" s="48">
        <v>2</v>
      </c>
      <c r="Q98" s="121">
        <v>14</v>
      </c>
    </row>
    <row r="99" spans="15:17" x14ac:dyDescent="0.3">
      <c r="O99" s="121">
        <v>42</v>
      </c>
      <c r="P99" s="48">
        <v>2</v>
      </c>
      <c r="Q99" s="121">
        <v>14</v>
      </c>
    </row>
    <row r="100" spans="15:17" x14ac:dyDescent="0.3">
      <c r="O100" s="121">
        <v>43</v>
      </c>
      <c r="P100" s="48">
        <v>2</v>
      </c>
      <c r="Q100" s="121">
        <v>15</v>
      </c>
    </row>
    <row r="101" spans="15:17" x14ac:dyDescent="0.3">
      <c r="O101" s="121">
        <v>44</v>
      </c>
      <c r="P101" s="48">
        <v>2</v>
      </c>
      <c r="Q101" s="121">
        <v>15</v>
      </c>
    </row>
    <row r="102" spans="15:17" x14ac:dyDescent="0.3">
      <c r="O102" s="121">
        <v>45</v>
      </c>
      <c r="P102" s="48">
        <v>2</v>
      </c>
      <c r="Q102" s="121">
        <v>15</v>
      </c>
    </row>
    <row r="103" spans="15:17" x14ac:dyDescent="0.3">
      <c r="O103" s="121">
        <v>46</v>
      </c>
      <c r="P103" s="48">
        <v>2</v>
      </c>
      <c r="Q103" s="121">
        <v>16</v>
      </c>
    </row>
    <row r="104" spans="15:17" x14ac:dyDescent="0.3">
      <c r="O104" s="121">
        <v>47</v>
      </c>
      <c r="P104" s="48">
        <v>2</v>
      </c>
      <c r="Q104" s="121">
        <v>16</v>
      </c>
    </row>
    <row r="105" spans="15:17" x14ac:dyDescent="0.3">
      <c r="O105" s="121">
        <v>48</v>
      </c>
      <c r="P105" s="48">
        <v>2</v>
      </c>
      <c r="Q105" s="121">
        <v>16</v>
      </c>
    </row>
    <row r="106" spans="15:17" x14ac:dyDescent="0.3">
      <c r="O106" s="121">
        <v>49</v>
      </c>
      <c r="P106" s="48">
        <v>2</v>
      </c>
      <c r="Q106" s="121">
        <v>17</v>
      </c>
    </row>
    <row r="107" spans="15:17" x14ac:dyDescent="0.3">
      <c r="O107" s="121">
        <v>50</v>
      </c>
      <c r="P107" s="48">
        <v>2</v>
      </c>
      <c r="Q107" s="121">
        <v>17</v>
      </c>
    </row>
    <row r="108" spans="15:17" x14ac:dyDescent="0.3">
      <c r="O108" s="121">
        <v>51</v>
      </c>
      <c r="P108" s="48">
        <v>2</v>
      </c>
      <c r="Q108" s="121">
        <v>17</v>
      </c>
    </row>
    <row r="109" spans="15:17" x14ac:dyDescent="0.3">
      <c r="O109" s="121">
        <v>52</v>
      </c>
      <c r="P109" s="48">
        <v>2</v>
      </c>
      <c r="Q109" s="121">
        <v>18</v>
      </c>
    </row>
    <row r="110" spans="15:17" x14ac:dyDescent="0.3">
      <c r="O110" s="121">
        <v>53</v>
      </c>
      <c r="P110" s="48">
        <v>2</v>
      </c>
      <c r="Q110" s="121">
        <v>18</v>
      </c>
    </row>
    <row r="111" spans="15:17" x14ac:dyDescent="0.3">
      <c r="O111" s="121">
        <v>54</v>
      </c>
      <c r="P111" s="48">
        <v>2</v>
      </c>
      <c r="Q111" s="121">
        <v>18</v>
      </c>
    </row>
    <row r="112" spans="15:17" x14ac:dyDescent="0.3">
      <c r="O112" s="121">
        <v>1</v>
      </c>
      <c r="P112" s="48">
        <v>3</v>
      </c>
      <c r="Q112" s="121">
        <v>1</v>
      </c>
    </row>
    <row r="113" spans="15:17" x14ac:dyDescent="0.3">
      <c r="O113" s="121">
        <v>2</v>
      </c>
      <c r="P113" s="48">
        <v>3</v>
      </c>
      <c r="Q113" s="121">
        <v>1</v>
      </c>
    </row>
    <row r="114" spans="15:17" x14ac:dyDescent="0.3">
      <c r="O114" s="121">
        <v>3</v>
      </c>
      <c r="P114" s="48">
        <v>3</v>
      </c>
      <c r="Q114" s="121">
        <v>1</v>
      </c>
    </row>
    <row r="115" spans="15:17" x14ac:dyDescent="0.3">
      <c r="O115" s="121">
        <v>4</v>
      </c>
      <c r="P115" s="48">
        <v>3</v>
      </c>
      <c r="Q115" s="121">
        <v>1</v>
      </c>
    </row>
    <row r="116" spans="15:17" x14ac:dyDescent="0.3">
      <c r="O116" s="121">
        <v>5</v>
      </c>
      <c r="P116" s="48">
        <v>3</v>
      </c>
      <c r="Q116" s="121">
        <v>1</v>
      </c>
    </row>
    <row r="117" spans="15:17" x14ac:dyDescent="0.3">
      <c r="O117" s="121">
        <v>6</v>
      </c>
      <c r="P117" s="48">
        <v>3</v>
      </c>
      <c r="Q117" s="121">
        <v>1</v>
      </c>
    </row>
    <row r="118" spans="15:17" x14ac:dyDescent="0.3">
      <c r="O118" s="121">
        <v>7</v>
      </c>
      <c r="P118" s="48">
        <v>3</v>
      </c>
      <c r="Q118" s="121">
        <v>1</v>
      </c>
    </row>
    <row r="119" spans="15:17" x14ac:dyDescent="0.3">
      <c r="O119" s="121">
        <v>8</v>
      </c>
      <c r="P119" s="48">
        <v>3</v>
      </c>
      <c r="Q119" s="121">
        <v>2</v>
      </c>
    </row>
    <row r="120" spans="15:17" x14ac:dyDescent="0.3">
      <c r="O120" s="121">
        <v>9</v>
      </c>
      <c r="P120" s="48">
        <v>3</v>
      </c>
      <c r="Q120" s="121">
        <v>2</v>
      </c>
    </row>
    <row r="121" spans="15:17" x14ac:dyDescent="0.3">
      <c r="O121" s="121">
        <v>10</v>
      </c>
      <c r="P121" s="48">
        <v>3</v>
      </c>
      <c r="Q121" s="121">
        <v>2</v>
      </c>
    </row>
    <row r="122" spans="15:17" x14ac:dyDescent="0.3">
      <c r="O122" s="121">
        <v>11</v>
      </c>
      <c r="P122" s="48">
        <v>3</v>
      </c>
      <c r="Q122" s="121">
        <v>2</v>
      </c>
    </row>
    <row r="123" spans="15:17" x14ac:dyDescent="0.3">
      <c r="O123" s="121">
        <v>12</v>
      </c>
      <c r="P123" s="48">
        <v>3</v>
      </c>
      <c r="Q123" s="121">
        <v>2</v>
      </c>
    </row>
    <row r="124" spans="15:17" x14ac:dyDescent="0.3">
      <c r="O124" s="121">
        <v>13</v>
      </c>
      <c r="P124" s="48">
        <v>3</v>
      </c>
      <c r="Q124" s="121">
        <v>2</v>
      </c>
    </row>
    <row r="125" spans="15:17" x14ac:dyDescent="0.3">
      <c r="O125" s="121">
        <v>14</v>
      </c>
      <c r="P125" s="48">
        <v>3</v>
      </c>
      <c r="Q125" s="121">
        <v>2</v>
      </c>
    </row>
    <row r="126" spans="15:17" x14ac:dyDescent="0.3">
      <c r="O126" s="121">
        <v>15</v>
      </c>
      <c r="P126" s="48">
        <v>3</v>
      </c>
      <c r="Q126" s="121">
        <v>2</v>
      </c>
    </row>
    <row r="127" spans="15:17" x14ac:dyDescent="0.3">
      <c r="O127" s="121">
        <v>16</v>
      </c>
      <c r="P127" s="48">
        <v>3</v>
      </c>
      <c r="Q127" s="121">
        <v>2</v>
      </c>
    </row>
    <row r="128" spans="15:17" x14ac:dyDescent="0.3">
      <c r="O128" s="121">
        <v>17</v>
      </c>
      <c r="P128" s="48">
        <v>3</v>
      </c>
      <c r="Q128" s="121">
        <v>2</v>
      </c>
    </row>
    <row r="129" spans="15:17" x14ac:dyDescent="0.3">
      <c r="O129" s="121">
        <v>18</v>
      </c>
      <c r="P129" s="48">
        <v>3</v>
      </c>
      <c r="Q129" s="121">
        <v>3</v>
      </c>
    </row>
    <row r="130" spans="15:17" x14ac:dyDescent="0.3">
      <c r="O130" s="121">
        <v>1</v>
      </c>
      <c r="P130" s="48">
        <v>4</v>
      </c>
      <c r="Q130" s="121">
        <v>1</v>
      </c>
    </row>
    <row r="131" spans="15:17" x14ac:dyDescent="0.3">
      <c r="O131" s="121">
        <v>2</v>
      </c>
      <c r="P131" s="48">
        <v>4</v>
      </c>
      <c r="Q131" s="121">
        <v>2</v>
      </c>
    </row>
    <row r="132" spans="15:17" x14ac:dyDescent="0.3">
      <c r="O132" s="121">
        <v>3</v>
      </c>
      <c r="P132" s="48">
        <v>4</v>
      </c>
      <c r="Q132" s="121">
        <v>3</v>
      </c>
    </row>
    <row r="133" spans="15:17" x14ac:dyDescent="0.3">
      <c r="O133" s="121">
        <v>1</v>
      </c>
      <c r="P133" s="48">
        <v>5</v>
      </c>
      <c r="Q133" s="121">
        <v>1</v>
      </c>
    </row>
    <row r="134" spans="15:17" x14ac:dyDescent="0.3">
      <c r="O134" s="121">
        <v>2</v>
      </c>
      <c r="P134" s="48">
        <v>5</v>
      </c>
      <c r="Q134" s="121">
        <v>1</v>
      </c>
    </row>
    <row r="135" spans="15:17" x14ac:dyDescent="0.3">
      <c r="O135" s="121">
        <v>3</v>
      </c>
      <c r="P135" s="48">
        <v>5</v>
      </c>
      <c r="Q135" s="121">
        <v>1</v>
      </c>
    </row>
    <row r="136" spans="15:17" x14ac:dyDescent="0.3">
      <c r="O136" s="121">
        <v>1</v>
      </c>
      <c r="P136" s="48">
        <v>6</v>
      </c>
      <c r="Q136" s="121">
        <v>1</v>
      </c>
    </row>
    <row r="137" spans="15:17" x14ac:dyDescent="0.3">
      <c r="O137" s="121"/>
      <c r="P137" s="48"/>
      <c r="Q137" s="121"/>
    </row>
    <row r="138" spans="15:17" x14ac:dyDescent="0.3">
      <c r="O138" s="121"/>
      <c r="P138" s="48"/>
      <c r="Q138" s="121"/>
    </row>
    <row r="139" spans="15:17" x14ac:dyDescent="0.3">
      <c r="O139" s="121"/>
      <c r="P139" s="48"/>
      <c r="Q139" s="121"/>
    </row>
    <row r="140" spans="15:17" x14ac:dyDescent="0.3">
      <c r="O140" s="121"/>
      <c r="P140" s="48"/>
      <c r="Q140" s="121"/>
    </row>
    <row r="141" spans="15:17" x14ac:dyDescent="0.3">
      <c r="O141" s="121"/>
      <c r="P141" s="48"/>
      <c r="Q141" s="121"/>
    </row>
    <row r="142" spans="15:17" x14ac:dyDescent="0.3">
      <c r="O142" s="121"/>
      <c r="P142" s="48"/>
      <c r="Q142" s="121"/>
    </row>
    <row r="143" spans="15:17" x14ac:dyDescent="0.3">
      <c r="O143" s="121"/>
      <c r="P143" s="48"/>
      <c r="Q143" s="121"/>
    </row>
    <row r="144" spans="15:17" x14ac:dyDescent="0.3">
      <c r="O144" s="121"/>
      <c r="P144" s="48"/>
      <c r="Q144" s="121"/>
    </row>
    <row r="145" spans="15:17" x14ac:dyDescent="0.3">
      <c r="O145" s="121"/>
      <c r="P145" s="48"/>
      <c r="Q145" s="121"/>
    </row>
    <row r="146" spans="15:17" x14ac:dyDescent="0.3">
      <c r="O146" s="121"/>
      <c r="P146" s="48"/>
      <c r="Q146" s="121"/>
    </row>
    <row r="147" spans="15:17" x14ac:dyDescent="0.3">
      <c r="O147" s="121"/>
      <c r="P147" s="48"/>
      <c r="Q147" s="121"/>
    </row>
    <row r="148" spans="15:17" x14ac:dyDescent="0.3">
      <c r="O148" s="121"/>
      <c r="P148" s="48"/>
      <c r="Q148" s="121"/>
    </row>
    <row r="149" spans="15:17" x14ac:dyDescent="0.3">
      <c r="O149" s="121"/>
      <c r="P149" s="48"/>
      <c r="Q149" s="121"/>
    </row>
    <row r="150" spans="15:17" x14ac:dyDescent="0.3">
      <c r="O150" s="121"/>
      <c r="P150" s="48"/>
      <c r="Q150" s="121"/>
    </row>
    <row r="151" spans="15:17" x14ac:dyDescent="0.3">
      <c r="O151" s="121"/>
      <c r="P151" s="48"/>
      <c r="Q151" s="121"/>
    </row>
    <row r="152" spans="15:17" x14ac:dyDescent="0.3">
      <c r="O152" s="121"/>
      <c r="P152" s="48"/>
      <c r="Q152" s="121"/>
    </row>
    <row r="153" spans="15:17" x14ac:dyDescent="0.3">
      <c r="O153" s="121"/>
      <c r="P153" s="48"/>
      <c r="Q153" s="121"/>
    </row>
    <row r="154" spans="15:17" x14ac:dyDescent="0.3">
      <c r="O154" s="121"/>
      <c r="P154" s="48"/>
      <c r="Q154" s="121"/>
    </row>
    <row r="155" spans="15:17" x14ac:dyDescent="0.3">
      <c r="O155" s="121"/>
      <c r="P155" s="48"/>
      <c r="Q155" s="121"/>
    </row>
    <row r="156" spans="15:17" x14ac:dyDescent="0.3">
      <c r="O156" s="121"/>
      <c r="P156" s="48"/>
      <c r="Q156" s="121"/>
    </row>
    <row r="157" spans="15:17" x14ac:dyDescent="0.3">
      <c r="O157" s="121"/>
      <c r="P157" s="48"/>
      <c r="Q157" s="121"/>
    </row>
    <row r="158" spans="15:17" x14ac:dyDescent="0.3">
      <c r="O158" s="121"/>
      <c r="P158" s="48"/>
      <c r="Q158" s="121"/>
    </row>
    <row r="159" spans="15:17" x14ac:dyDescent="0.3">
      <c r="O159" s="121"/>
      <c r="P159" s="48"/>
      <c r="Q159" s="121"/>
    </row>
    <row r="160" spans="15:17" x14ac:dyDescent="0.3">
      <c r="O160" s="121"/>
      <c r="P160" s="48"/>
      <c r="Q160" s="121"/>
    </row>
    <row r="161" spans="15:17" x14ac:dyDescent="0.3">
      <c r="O161" s="121"/>
      <c r="P161" s="48"/>
      <c r="Q161" s="121"/>
    </row>
    <row r="162" spans="15:17" x14ac:dyDescent="0.3">
      <c r="O162" s="121"/>
      <c r="P162" s="48"/>
      <c r="Q162" s="121"/>
    </row>
    <row r="163" spans="15:17" x14ac:dyDescent="0.3">
      <c r="O163" s="121"/>
      <c r="P163" s="48"/>
      <c r="Q163" s="121"/>
    </row>
    <row r="164" spans="15:17" x14ac:dyDescent="0.3">
      <c r="O164" s="121"/>
      <c r="P164" s="48"/>
      <c r="Q164" s="121"/>
    </row>
    <row r="165" spans="15:17" x14ac:dyDescent="0.3">
      <c r="O165" s="121"/>
      <c r="P165" s="48"/>
      <c r="Q165" s="121"/>
    </row>
    <row r="166" spans="15:17" x14ac:dyDescent="0.3">
      <c r="O166" s="121"/>
      <c r="P166" s="48"/>
      <c r="Q166" s="121"/>
    </row>
    <row r="167" spans="15:17" x14ac:dyDescent="0.3">
      <c r="O167" s="121"/>
      <c r="P167" s="48"/>
      <c r="Q167" s="121"/>
    </row>
    <row r="168" spans="15:17" x14ac:dyDescent="0.3">
      <c r="O168" s="121"/>
      <c r="P168" s="48"/>
      <c r="Q168" s="121"/>
    </row>
    <row r="169" spans="15:17" x14ac:dyDescent="0.3">
      <c r="O169" s="121"/>
      <c r="P169" s="48"/>
      <c r="Q169" s="121"/>
    </row>
    <row r="170" spans="15:17" x14ac:dyDescent="0.3">
      <c r="O170" s="121"/>
      <c r="P170" s="48"/>
      <c r="Q170" s="121"/>
    </row>
    <row r="171" spans="15:17" x14ac:dyDescent="0.3">
      <c r="O171" s="121"/>
      <c r="P171" s="48"/>
      <c r="Q171" s="121"/>
    </row>
    <row r="172" spans="15:17" x14ac:dyDescent="0.3">
      <c r="O172" s="121"/>
      <c r="P172" s="48"/>
      <c r="Q172" s="121"/>
    </row>
    <row r="173" spans="15:17" x14ac:dyDescent="0.3">
      <c r="O173" s="121"/>
      <c r="P173" s="48"/>
      <c r="Q173" s="121"/>
    </row>
    <row r="174" spans="15:17" x14ac:dyDescent="0.3">
      <c r="O174" s="121"/>
      <c r="P174" s="48"/>
      <c r="Q174" s="121"/>
    </row>
    <row r="175" spans="15:17" x14ac:dyDescent="0.3">
      <c r="O175" s="121"/>
      <c r="P175" s="48"/>
      <c r="Q175" s="121"/>
    </row>
    <row r="176" spans="15:17" x14ac:dyDescent="0.3">
      <c r="O176" s="121"/>
      <c r="P176" s="48"/>
      <c r="Q176" s="121"/>
    </row>
    <row r="177" spans="15:17" x14ac:dyDescent="0.3">
      <c r="O177" s="121"/>
      <c r="P177" s="48"/>
      <c r="Q177" s="121"/>
    </row>
    <row r="178" spans="15:17" x14ac:dyDescent="0.3">
      <c r="O178" s="121"/>
      <c r="P178" s="48"/>
      <c r="Q178" s="121"/>
    </row>
    <row r="179" spans="15:17" x14ac:dyDescent="0.3">
      <c r="O179" s="121"/>
      <c r="P179" s="48"/>
      <c r="Q179" s="121"/>
    </row>
    <row r="180" spans="15:17" x14ac:dyDescent="0.3">
      <c r="O180" s="121"/>
      <c r="P180" s="48"/>
      <c r="Q180" s="121"/>
    </row>
    <row r="181" spans="15:17" x14ac:dyDescent="0.3">
      <c r="O181" s="121"/>
      <c r="P181" s="48"/>
      <c r="Q181" s="121"/>
    </row>
    <row r="182" spans="15:17" x14ac:dyDescent="0.3">
      <c r="O182" s="121"/>
      <c r="P182" s="48"/>
      <c r="Q182" s="121"/>
    </row>
    <row r="183" spans="15:17" x14ac:dyDescent="0.3">
      <c r="O183" s="121"/>
      <c r="P183" s="48"/>
      <c r="Q183" s="121"/>
    </row>
    <row r="184" spans="15:17" x14ac:dyDescent="0.3">
      <c r="O184" s="121"/>
      <c r="P184" s="48"/>
      <c r="Q184" s="121"/>
    </row>
    <row r="185" spans="15:17" x14ac:dyDescent="0.3">
      <c r="O185" s="121"/>
      <c r="P185" s="48"/>
      <c r="Q185" s="121"/>
    </row>
    <row r="186" spans="15:17" x14ac:dyDescent="0.3">
      <c r="O186" s="121"/>
      <c r="P186" s="48"/>
      <c r="Q186" s="121"/>
    </row>
    <row r="187" spans="15:17" x14ac:dyDescent="0.3">
      <c r="O187" s="121"/>
      <c r="P187" s="48"/>
      <c r="Q187" s="121"/>
    </row>
    <row r="188" spans="15:17" x14ac:dyDescent="0.3">
      <c r="O188" s="121"/>
      <c r="P188" s="48"/>
      <c r="Q188" s="121"/>
    </row>
    <row r="189" spans="15:17" x14ac:dyDescent="0.3">
      <c r="O189" s="121"/>
      <c r="P189" s="48"/>
      <c r="Q189" s="121"/>
    </row>
    <row r="190" spans="15:17" x14ac:dyDescent="0.3">
      <c r="O190" s="121"/>
      <c r="P190" s="48"/>
      <c r="Q190" s="121"/>
    </row>
    <row r="191" spans="15:17" x14ac:dyDescent="0.3">
      <c r="O191" s="121"/>
      <c r="P191" s="48"/>
      <c r="Q191" s="121"/>
    </row>
    <row r="192" spans="15:17" x14ac:dyDescent="0.3">
      <c r="O192" s="121"/>
      <c r="P192" s="48"/>
      <c r="Q192" s="121"/>
    </row>
    <row r="193" spans="15:17" x14ac:dyDescent="0.3">
      <c r="O193" s="121"/>
      <c r="P193" s="48"/>
      <c r="Q193" s="121"/>
    </row>
    <row r="194" spans="15:17" x14ac:dyDescent="0.3">
      <c r="O194" s="121"/>
      <c r="P194" s="48"/>
      <c r="Q194" s="121"/>
    </row>
    <row r="195" spans="15:17" x14ac:dyDescent="0.3">
      <c r="O195" s="121"/>
      <c r="P195" s="48"/>
      <c r="Q195" s="121"/>
    </row>
    <row r="196" spans="15:17" x14ac:dyDescent="0.3">
      <c r="O196" s="121"/>
      <c r="P196" s="48"/>
      <c r="Q196" s="121"/>
    </row>
    <row r="197" spans="15:17" x14ac:dyDescent="0.3">
      <c r="O197" s="121"/>
      <c r="P197" s="48"/>
      <c r="Q197" s="121"/>
    </row>
    <row r="198" spans="15:17" x14ac:dyDescent="0.3">
      <c r="O198" s="121"/>
      <c r="P198" s="48"/>
      <c r="Q198" s="121"/>
    </row>
    <row r="199" spans="15:17" x14ac:dyDescent="0.3">
      <c r="O199" s="121"/>
      <c r="P199" s="48"/>
      <c r="Q199" s="121"/>
    </row>
    <row r="200" spans="15:17" x14ac:dyDescent="0.3">
      <c r="O200" s="121"/>
      <c r="P200" s="48"/>
      <c r="Q200" s="121"/>
    </row>
    <row r="201" spans="15:17" x14ac:dyDescent="0.3">
      <c r="O201" s="121"/>
      <c r="P201" s="48"/>
      <c r="Q201" s="121"/>
    </row>
    <row r="202" spans="15:17" x14ac:dyDescent="0.3">
      <c r="O202" s="121"/>
      <c r="P202" s="48"/>
      <c r="Q202" s="121"/>
    </row>
    <row r="203" spans="15:17" x14ac:dyDescent="0.3">
      <c r="O203" s="121"/>
      <c r="P203" s="48"/>
      <c r="Q203" s="121"/>
    </row>
    <row r="204" spans="15:17" x14ac:dyDescent="0.3">
      <c r="O204" s="121"/>
      <c r="P204" s="48"/>
      <c r="Q204" s="121"/>
    </row>
    <row r="205" spans="15:17" x14ac:dyDescent="0.3">
      <c r="O205" s="121"/>
      <c r="P205" s="48"/>
      <c r="Q205" s="121"/>
    </row>
    <row r="206" spans="15:17" x14ac:dyDescent="0.3">
      <c r="O206" s="121"/>
      <c r="P206" s="48"/>
      <c r="Q206" s="121"/>
    </row>
    <row r="207" spans="15:17" x14ac:dyDescent="0.3">
      <c r="O207" s="121"/>
      <c r="P207" s="48"/>
      <c r="Q207" s="121"/>
    </row>
    <row r="208" spans="15:17" x14ac:dyDescent="0.3">
      <c r="O208" s="121"/>
      <c r="P208" s="48"/>
      <c r="Q208" s="121"/>
    </row>
    <row r="209" spans="15:17" x14ac:dyDescent="0.3">
      <c r="O209" s="121"/>
      <c r="P209" s="48"/>
      <c r="Q209" s="121"/>
    </row>
    <row r="210" spans="15:17" x14ac:dyDescent="0.3">
      <c r="O210" s="121"/>
      <c r="P210" s="48"/>
      <c r="Q210" s="121"/>
    </row>
    <row r="211" spans="15:17" x14ac:dyDescent="0.3">
      <c r="O211" s="121"/>
      <c r="P211" s="48"/>
      <c r="Q211" s="121"/>
    </row>
    <row r="212" spans="15:17" x14ac:dyDescent="0.3">
      <c r="O212" s="121"/>
      <c r="P212" s="48"/>
      <c r="Q212" s="121"/>
    </row>
    <row r="213" spans="15:17" x14ac:dyDescent="0.3">
      <c r="O213" s="121"/>
      <c r="P213" s="48"/>
      <c r="Q213" s="121"/>
    </row>
    <row r="214" spans="15:17" x14ac:dyDescent="0.3">
      <c r="O214" s="121"/>
      <c r="P214" s="48"/>
      <c r="Q214" s="121"/>
    </row>
    <row r="215" spans="15:17" x14ac:dyDescent="0.3">
      <c r="O215" s="121"/>
      <c r="P215" s="48"/>
      <c r="Q215" s="121"/>
    </row>
    <row r="216" spans="15:17" x14ac:dyDescent="0.3">
      <c r="O216" s="121"/>
      <c r="P216" s="48"/>
      <c r="Q216" s="121"/>
    </row>
    <row r="217" spans="15:17" x14ac:dyDescent="0.3">
      <c r="O217" s="121"/>
      <c r="P217" s="48"/>
      <c r="Q217" s="121"/>
    </row>
    <row r="218" spans="15:17" x14ac:dyDescent="0.3">
      <c r="O218" s="121"/>
      <c r="P218" s="48"/>
      <c r="Q218" s="121"/>
    </row>
    <row r="219" spans="15:17" x14ac:dyDescent="0.3">
      <c r="O219" s="121"/>
      <c r="P219" s="48"/>
      <c r="Q219" s="121"/>
    </row>
    <row r="220" spans="15:17" x14ac:dyDescent="0.3">
      <c r="O220" s="121"/>
      <c r="P220" s="48"/>
      <c r="Q220" s="121"/>
    </row>
    <row r="221" spans="15:17" x14ac:dyDescent="0.3">
      <c r="O221" s="121"/>
      <c r="P221" s="48"/>
      <c r="Q221" s="121"/>
    </row>
    <row r="222" spans="15:17" x14ac:dyDescent="0.3">
      <c r="O222" s="121"/>
      <c r="P222" s="48"/>
      <c r="Q222" s="121"/>
    </row>
    <row r="223" spans="15:17" x14ac:dyDescent="0.3">
      <c r="O223" s="121"/>
      <c r="P223" s="48"/>
      <c r="Q223" s="121"/>
    </row>
    <row r="224" spans="15:17" x14ac:dyDescent="0.3">
      <c r="O224" s="121"/>
      <c r="P224" s="48"/>
      <c r="Q224" s="121"/>
    </row>
    <row r="225" spans="15:17" x14ac:dyDescent="0.3">
      <c r="O225" s="121"/>
      <c r="P225" s="48"/>
      <c r="Q225" s="121"/>
    </row>
    <row r="226" spans="15:17" x14ac:dyDescent="0.3">
      <c r="O226" s="121"/>
      <c r="P226" s="48"/>
      <c r="Q226" s="121"/>
    </row>
    <row r="227" spans="15:17" x14ac:dyDescent="0.3">
      <c r="O227" s="121"/>
      <c r="P227" s="48"/>
      <c r="Q227" s="121"/>
    </row>
    <row r="228" spans="15:17" x14ac:dyDescent="0.3">
      <c r="O228" s="121"/>
      <c r="P228" s="48"/>
      <c r="Q228" s="121"/>
    </row>
    <row r="229" spans="15:17" x14ac:dyDescent="0.3">
      <c r="O229" s="121"/>
      <c r="P229" s="48"/>
      <c r="Q229" s="121"/>
    </row>
    <row r="230" spans="15:17" x14ac:dyDescent="0.3">
      <c r="O230" s="121"/>
      <c r="P230" s="48"/>
      <c r="Q230" s="121"/>
    </row>
    <row r="231" spans="15:17" x14ac:dyDescent="0.3">
      <c r="O231" s="121"/>
      <c r="P231" s="48"/>
      <c r="Q231" s="121"/>
    </row>
    <row r="232" spans="15:17" x14ac:dyDescent="0.3">
      <c r="O232" s="121"/>
      <c r="P232" s="48"/>
      <c r="Q232" s="121"/>
    </row>
    <row r="233" spans="15:17" x14ac:dyDescent="0.3">
      <c r="O233" s="121"/>
      <c r="P233" s="48"/>
      <c r="Q233" s="121"/>
    </row>
    <row r="234" spans="15:17" x14ac:dyDescent="0.3">
      <c r="O234" s="121"/>
      <c r="P234" s="48"/>
      <c r="Q234" s="121"/>
    </row>
    <row r="235" spans="15:17" x14ac:dyDescent="0.3">
      <c r="O235" s="121"/>
      <c r="P235" s="48"/>
      <c r="Q235" s="121"/>
    </row>
    <row r="236" spans="15:17" x14ac:dyDescent="0.3">
      <c r="O236" s="121"/>
      <c r="P236" s="48"/>
      <c r="Q236" s="121"/>
    </row>
    <row r="237" spans="15:17" x14ac:dyDescent="0.3">
      <c r="O237" s="121"/>
      <c r="P237" s="48"/>
      <c r="Q237" s="121"/>
    </row>
    <row r="238" spans="15:17" x14ac:dyDescent="0.3">
      <c r="O238" s="121"/>
      <c r="P238" s="48"/>
      <c r="Q238" s="121"/>
    </row>
    <row r="239" spans="15:17" x14ac:dyDescent="0.3">
      <c r="O239" s="121"/>
      <c r="P239" s="48"/>
      <c r="Q239" s="121"/>
    </row>
    <row r="240" spans="15:17" x14ac:dyDescent="0.3">
      <c r="O240" s="121"/>
      <c r="P240" s="48"/>
      <c r="Q240" s="121"/>
    </row>
    <row r="241" spans="15:17" x14ac:dyDescent="0.3">
      <c r="O241" s="121"/>
      <c r="P241" s="48"/>
      <c r="Q241" s="121"/>
    </row>
    <row r="242" spans="15:17" x14ac:dyDescent="0.3">
      <c r="O242" s="121"/>
      <c r="P242" s="48"/>
      <c r="Q242" s="121"/>
    </row>
    <row r="243" spans="15:17" x14ac:dyDescent="0.3">
      <c r="O243" s="121"/>
      <c r="P243" s="48"/>
      <c r="Q243" s="121"/>
    </row>
    <row r="244" spans="15:17" x14ac:dyDescent="0.3">
      <c r="O244" s="121"/>
      <c r="P244" s="48"/>
      <c r="Q244" s="121"/>
    </row>
    <row r="245" spans="15:17" x14ac:dyDescent="0.3">
      <c r="O245" s="121"/>
      <c r="P245" s="48"/>
      <c r="Q245" s="121"/>
    </row>
    <row r="246" spans="15:17" x14ac:dyDescent="0.3">
      <c r="O246" s="121"/>
      <c r="P246" s="48"/>
      <c r="Q246" s="121"/>
    </row>
    <row r="247" spans="15:17" x14ac:dyDescent="0.3">
      <c r="O247" s="121"/>
      <c r="P247" s="48"/>
      <c r="Q247" s="121"/>
    </row>
    <row r="248" spans="15:17" x14ac:dyDescent="0.3">
      <c r="O248" s="121"/>
      <c r="P248" s="48"/>
      <c r="Q248" s="121"/>
    </row>
    <row r="249" spans="15:17" x14ac:dyDescent="0.3">
      <c r="O249" s="121"/>
      <c r="P249" s="48"/>
      <c r="Q249" s="121"/>
    </row>
    <row r="250" spans="15:17" x14ac:dyDescent="0.3">
      <c r="O250" s="121"/>
      <c r="P250" s="48"/>
      <c r="Q250" s="121"/>
    </row>
    <row r="251" spans="15:17" x14ac:dyDescent="0.3">
      <c r="O251" s="121"/>
      <c r="P251" s="48"/>
      <c r="Q251" s="121"/>
    </row>
    <row r="252" spans="15:17" x14ac:dyDescent="0.3">
      <c r="O252" s="121"/>
      <c r="P252" s="48"/>
      <c r="Q252" s="121"/>
    </row>
    <row r="253" spans="15:17" x14ac:dyDescent="0.3">
      <c r="O253" s="121"/>
      <c r="P253" s="48"/>
      <c r="Q253" s="121"/>
    </row>
    <row r="254" spans="15:17" x14ac:dyDescent="0.3">
      <c r="O254" s="121"/>
      <c r="P254" s="48"/>
      <c r="Q254" s="121"/>
    </row>
    <row r="255" spans="15:17" x14ac:dyDescent="0.3">
      <c r="O255" s="121"/>
      <c r="P255" s="48"/>
      <c r="Q255" s="121"/>
    </row>
    <row r="256" spans="15:17" x14ac:dyDescent="0.3">
      <c r="O256" s="121"/>
      <c r="P256" s="48"/>
      <c r="Q256" s="121"/>
    </row>
    <row r="257" spans="15:17" x14ac:dyDescent="0.3">
      <c r="O257" s="121"/>
      <c r="P257" s="48"/>
      <c r="Q257" s="121"/>
    </row>
    <row r="258" spans="15:17" x14ac:dyDescent="0.3">
      <c r="O258" s="121"/>
      <c r="P258" s="48"/>
      <c r="Q258" s="121"/>
    </row>
    <row r="259" spans="15:17" x14ac:dyDescent="0.3">
      <c r="O259" s="121"/>
      <c r="P259" s="48"/>
      <c r="Q259" s="121"/>
    </row>
    <row r="260" spans="15:17" x14ac:dyDescent="0.3">
      <c r="O260" s="121"/>
      <c r="P260" s="48"/>
      <c r="Q260" s="121"/>
    </row>
    <row r="261" spans="15:17" x14ac:dyDescent="0.3">
      <c r="O261" s="121"/>
      <c r="P261" s="48"/>
      <c r="Q261" s="121"/>
    </row>
    <row r="262" spans="15:17" x14ac:dyDescent="0.3">
      <c r="O262" s="121"/>
      <c r="P262" s="48"/>
      <c r="Q262" s="121"/>
    </row>
    <row r="263" spans="15:17" x14ac:dyDescent="0.3">
      <c r="O263" s="121"/>
      <c r="P263" s="48"/>
      <c r="Q263" s="121"/>
    </row>
    <row r="264" spans="15:17" x14ac:dyDescent="0.3">
      <c r="O264" s="121"/>
      <c r="P264" s="48"/>
      <c r="Q264" s="121"/>
    </row>
    <row r="265" spans="15:17" x14ac:dyDescent="0.3">
      <c r="O265" s="121"/>
      <c r="P265" s="48"/>
      <c r="Q265" s="121"/>
    </row>
    <row r="266" spans="15:17" x14ac:dyDescent="0.3">
      <c r="O266" s="121"/>
      <c r="P266" s="48"/>
      <c r="Q266" s="121"/>
    </row>
    <row r="267" spans="15:17" x14ac:dyDescent="0.3">
      <c r="O267" s="121"/>
      <c r="P267" s="48"/>
      <c r="Q267" s="121"/>
    </row>
    <row r="268" spans="15:17" x14ac:dyDescent="0.3">
      <c r="O268" s="121"/>
      <c r="P268" s="48"/>
      <c r="Q268" s="121"/>
    </row>
    <row r="269" spans="15:17" x14ac:dyDescent="0.3">
      <c r="O269" s="121"/>
      <c r="P269" s="48"/>
      <c r="Q269" s="121"/>
    </row>
    <row r="270" spans="15:17" x14ac:dyDescent="0.3">
      <c r="O270" s="121"/>
      <c r="P270" s="48"/>
      <c r="Q270" s="121"/>
    </row>
    <row r="271" spans="15:17" x14ac:dyDescent="0.3">
      <c r="O271" s="121"/>
      <c r="P271" s="48"/>
      <c r="Q271" s="121"/>
    </row>
    <row r="272" spans="15:17" x14ac:dyDescent="0.3">
      <c r="O272" s="121"/>
      <c r="P272" s="48"/>
      <c r="Q272" s="121"/>
    </row>
    <row r="273" spans="15:17" x14ac:dyDescent="0.3">
      <c r="O273" s="121"/>
      <c r="P273" s="48"/>
      <c r="Q273" s="121"/>
    </row>
    <row r="274" spans="15:17" x14ac:dyDescent="0.3">
      <c r="O274" s="121"/>
      <c r="P274" s="48"/>
      <c r="Q274" s="121"/>
    </row>
    <row r="275" spans="15:17" x14ac:dyDescent="0.3">
      <c r="O275" s="121"/>
      <c r="P275" s="48"/>
      <c r="Q275" s="121"/>
    </row>
    <row r="276" spans="15:17" x14ac:dyDescent="0.3">
      <c r="O276" s="121"/>
      <c r="P276" s="48"/>
      <c r="Q276" s="121"/>
    </row>
    <row r="277" spans="15:17" x14ac:dyDescent="0.3">
      <c r="O277" s="121"/>
      <c r="P277" s="48"/>
      <c r="Q277" s="121"/>
    </row>
    <row r="278" spans="15:17" x14ac:dyDescent="0.3">
      <c r="O278" s="121"/>
      <c r="P278" s="48"/>
      <c r="Q278" s="121"/>
    </row>
    <row r="279" spans="15:17" x14ac:dyDescent="0.3">
      <c r="O279" s="121"/>
      <c r="P279" s="48"/>
      <c r="Q279" s="121"/>
    </row>
    <row r="280" spans="15:17" x14ac:dyDescent="0.3">
      <c r="O280" s="121"/>
      <c r="P280" s="48"/>
      <c r="Q280" s="121"/>
    </row>
    <row r="281" spans="15:17" x14ac:dyDescent="0.3">
      <c r="O281" s="121"/>
      <c r="P281" s="48"/>
      <c r="Q281" s="121"/>
    </row>
    <row r="282" spans="15:17" x14ac:dyDescent="0.3">
      <c r="O282" s="121"/>
      <c r="P282" s="48"/>
      <c r="Q282" s="121"/>
    </row>
    <row r="283" spans="15:17" x14ac:dyDescent="0.3">
      <c r="O283" s="121"/>
      <c r="P283" s="48"/>
      <c r="Q283" s="121"/>
    </row>
    <row r="284" spans="15:17" x14ac:dyDescent="0.3">
      <c r="O284" s="121"/>
      <c r="P284" s="48"/>
      <c r="Q284" s="121"/>
    </row>
    <row r="285" spans="15:17" x14ac:dyDescent="0.3">
      <c r="O285" s="121"/>
      <c r="P285" s="48"/>
      <c r="Q285" s="121"/>
    </row>
    <row r="286" spans="15:17" x14ac:dyDescent="0.3">
      <c r="O286" s="121"/>
      <c r="P286" s="48"/>
      <c r="Q286" s="121"/>
    </row>
    <row r="287" spans="15:17" x14ac:dyDescent="0.3">
      <c r="O287" s="121"/>
      <c r="P287" s="48"/>
      <c r="Q287" s="121"/>
    </row>
    <row r="288" spans="15:17" x14ac:dyDescent="0.3">
      <c r="O288" s="121"/>
      <c r="P288" s="48"/>
      <c r="Q288" s="121"/>
    </row>
    <row r="289" spans="15:17" x14ac:dyDescent="0.3">
      <c r="O289" s="121"/>
      <c r="P289" s="48"/>
      <c r="Q289" s="121"/>
    </row>
    <row r="290" spans="15:17" x14ac:dyDescent="0.3">
      <c r="O290" s="121"/>
      <c r="P290" s="48"/>
      <c r="Q290" s="121"/>
    </row>
    <row r="291" spans="15:17" x14ac:dyDescent="0.3">
      <c r="O291" s="121"/>
      <c r="P291" s="48"/>
      <c r="Q291" s="121"/>
    </row>
    <row r="292" spans="15:17" x14ac:dyDescent="0.3">
      <c r="O292" s="121"/>
      <c r="P292" s="48"/>
      <c r="Q292" s="121"/>
    </row>
    <row r="293" spans="15:17" x14ac:dyDescent="0.3">
      <c r="O293" s="121"/>
      <c r="P293" s="48"/>
      <c r="Q293" s="121"/>
    </row>
    <row r="294" spans="15:17" x14ac:dyDescent="0.3">
      <c r="O294" s="121"/>
      <c r="P294" s="48"/>
      <c r="Q294" s="121"/>
    </row>
    <row r="295" spans="15:17" x14ac:dyDescent="0.3">
      <c r="O295" s="121"/>
      <c r="P295" s="48"/>
      <c r="Q295" s="121"/>
    </row>
    <row r="296" spans="15:17" x14ac:dyDescent="0.3">
      <c r="O296" s="121"/>
      <c r="P296" s="48"/>
      <c r="Q296" s="121"/>
    </row>
    <row r="297" spans="15:17" x14ac:dyDescent="0.3">
      <c r="O297" s="121"/>
      <c r="P297" s="48"/>
      <c r="Q297" s="121"/>
    </row>
    <row r="298" spans="15:17" x14ac:dyDescent="0.3">
      <c r="O298" s="121"/>
      <c r="P298" s="48"/>
      <c r="Q298" s="121"/>
    </row>
    <row r="299" spans="15:17" x14ac:dyDescent="0.3">
      <c r="O299" s="121"/>
      <c r="P299" s="48"/>
      <c r="Q299" s="121"/>
    </row>
    <row r="300" spans="15:17" x14ac:dyDescent="0.3">
      <c r="O300" s="121"/>
      <c r="P300" s="48"/>
      <c r="Q300" s="121"/>
    </row>
    <row r="301" spans="15:17" x14ac:dyDescent="0.3">
      <c r="O301" s="121"/>
      <c r="P301" s="48"/>
      <c r="Q301" s="121"/>
    </row>
    <row r="302" spans="15:17" x14ac:dyDescent="0.3">
      <c r="O302" s="121"/>
      <c r="P302" s="48"/>
      <c r="Q302" s="121"/>
    </row>
    <row r="303" spans="15:17" x14ac:dyDescent="0.3">
      <c r="O303" s="121"/>
      <c r="P303" s="48"/>
      <c r="Q303" s="121"/>
    </row>
    <row r="304" spans="15:17" x14ac:dyDescent="0.3">
      <c r="O304" s="121"/>
      <c r="P304" s="48"/>
      <c r="Q304" s="121"/>
    </row>
    <row r="305" spans="15:17" x14ac:dyDescent="0.3">
      <c r="O305" s="121"/>
      <c r="P305" s="48"/>
      <c r="Q305" s="121"/>
    </row>
    <row r="306" spans="15:17" x14ac:dyDescent="0.3">
      <c r="O306" s="121"/>
      <c r="P306" s="48"/>
      <c r="Q306" s="121"/>
    </row>
    <row r="307" spans="15:17" x14ac:dyDescent="0.3">
      <c r="O307" s="121"/>
      <c r="P307" s="48"/>
      <c r="Q307" s="121"/>
    </row>
    <row r="308" spans="15:17" x14ac:dyDescent="0.3">
      <c r="O308" s="121"/>
      <c r="P308" s="48"/>
      <c r="Q308" s="121"/>
    </row>
    <row r="309" spans="15:17" x14ac:dyDescent="0.3">
      <c r="O309" s="121"/>
      <c r="P309" s="48"/>
      <c r="Q309" s="121"/>
    </row>
    <row r="310" spans="15:17" x14ac:dyDescent="0.3">
      <c r="O310" s="121"/>
      <c r="P310" s="48"/>
      <c r="Q310" s="121"/>
    </row>
    <row r="311" spans="15:17" x14ac:dyDescent="0.3">
      <c r="O311" s="121"/>
      <c r="P311" s="48"/>
      <c r="Q311" s="121"/>
    </row>
    <row r="312" spans="15:17" x14ac:dyDescent="0.3">
      <c r="O312" s="121"/>
      <c r="P312" s="48"/>
      <c r="Q312" s="121"/>
    </row>
    <row r="313" spans="15:17" x14ac:dyDescent="0.3">
      <c r="O313" s="121"/>
      <c r="P313" s="48"/>
      <c r="Q313" s="121"/>
    </row>
    <row r="314" spans="15:17" x14ac:dyDescent="0.3">
      <c r="O314" s="121"/>
      <c r="P314" s="48"/>
      <c r="Q314" s="121"/>
    </row>
    <row r="315" spans="15:17" x14ac:dyDescent="0.3">
      <c r="O315" s="121"/>
      <c r="P315" s="48"/>
      <c r="Q315" s="121"/>
    </row>
    <row r="316" spans="15:17" x14ac:dyDescent="0.3">
      <c r="O316" s="121"/>
      <c r="P316" s="48"/>
      <c r="Q316" s="121"/>
    </row>
    <row r="317" spans="15:17" x14ac:dyDescent="0.3">
      <c r="O317" s="121"/>
      <c r="P317" s="48"/>
      <c r="Q317" s="121"/>
    </row>
    <row r="318" spans="15:17" x14ac:dyDescent="0.3">
      <c r="O318" s="121"/>
      <c r="P318" s="48"/>
      <c r="Q318" s="121"/>
    </row>
    <row r="319" spans="15:17" x14ac:dyDescent="0.3">
      <c r="O319" s="121"/>
      <c r="P319" s="48"/>
      <c r="Q319" s="121"/>
    </row>
    <row r="320" spans="15:17" x14ac:dyDescent="0.3">
      <c r="O320" s="121"/>
      <c r="P320" s="48"/>
      <c r="Q320" s="121"/>
    </row>
    <row r="321" spans="15:17" x14ac:dyDescent="0.3">
      <c r="O321" s="121"/>
      <c r="P321" s="48"/>
      <c r="Q321" s="121"/>
    </row>
    <row r="322" spans="15:17" x14ac:dyDescent="0.3">
      <c r="O322" s="121"/>
      <c r="P322" s="48"/>
      <c r="Q322" s="121"/>
    </row>
    <row r="323" spans="15:17" x14ac:dyDescent="0.3">
      <c r="O323" s="121"/>
      <c r="P323" s="48"/>
      <c r="Q323" s="121"/>
    </row>
    <row r="324" spans="15:17" x14ac:dyDescent="0.3">
      <c r="O324" s="121"/>
      <c r="P324" s="48"/>
      <c r="Q324" s="121"/>
    </row>
    <row r="325" spans="15:17" x14ac:dyDescent="0.3">
      <c r="O325" s="121"/>
      <c r="P325" s="48"/>
      <c r="Q325" s="121"/>
    </row>
    <row r="326" spans="15:17" x14ac:dyDescent="0.3">
      <c r="O326" s="121"/>
      <c r="P326" s="48"/>
      <c r="Q326" s="121"/>
    </row>
    <row r="327" spans="15:17" x14ac:dyDescent="0.3">
      <c r="O327" s="121"/>
      <c r="P327" s="48"/>
      <c r="Q327" s="121"/>
    </row>
    <row r="330" spans="15:17" x14ac:dyDescent="0.3">
      <c r="O330" t="s">
        <v>125</v>
      </c>
      <c r="P330" t="s">
        <v>126</v>
      </c>
      <c r="Q330" t="s">
        <v>127</v>
      </c>
    </row>
    <row r="331" spans="15:17" x14ac:dyDescent="0.3">
      <c r="O331">
        <v>1</v>
      </c>
      <c r="P331">
        <v>1</v>
      </c>
      <c r="Q331">
        <v>1</v>
      </c>
    </row>
    <row r="332" spans="15:17" x14ac:dyDescent="0.3">
      <c r="O332">
        <v>2</v>
      </c>
      <c r="P332">
        <v>1</v>
      </c>
      <c r="Q332">
        <v>2</v>
      </c>
    </row>
    <row r="333" spans="15:17" x14ac:dyDescent="0.3">
      <c r="O333">
        <v>3</v>
      </c>
      <c r="P333">
        <v>1</v>
      </c>
      <c r="Q333">
        <v>3</v>
      </c>
    </row>
    <row r="334" spans="15:17" x14ac:dyDescent="0.3">
      <c r="O334">
        <v>4</v>
      </c>
      <c r="P334">
        <v>1</v>
      </c>
      <c r="Q334">
        <v>4</v>
      </c>
    </row>
    <row r="335" spans="15:17" x14ac:dyDescent="0.3">
      <c r="O335">
        <v>5</v>
      </c>
      <c r="P335">
        <v>1</v>
      </c>
      <c r="Q335">
        <v>5</v>
      </c>
    </row>
    <row r="336" spans="15:17" x14ac:dyDescent="0.3">
      <c r="O336">
        <v>6</v>
      </c>
      <c r="P336">
        <v>1</v>
      </c>
      <c r="Q336">
        <v>6</v>
      </c>
    </row>
    <row r="337" spans="15:17" x14ac:dyDescent="0.3">
      <c r="O337">
        <v>7</v>
      </c>
      <c r="P337">
        <v>1</v>
      </c>
      <c r="Q337">
        <v>7</v>
      </c>
    </row>
    <row r="338" spans="15:17" x14ac:dyDescent="0.3">
      <c r="O338">
        <v>8</v>
      </c>
      <c r="P338">
        <v>1</v>
      </c>
      <c r="Q338">
        <v>8</v>
      </c>
    </row>
    <row r="339" spans="15:17" x14ac:dyDescent="0.3">
      <c r="O339">
        <v>9</v>
      </c>
      <c r="P339">
        <v>1</v>
      </c>
      <c r="Q339">
        <v>9</v>
      </c>
    </row>
    <row r="340" spans="15:17" x14ac:dyDescent="0.3">
      <c r="O340">
        <v>10</v>
      </c>
      <c r="P340">
        <v>1</v>
      </c>
      <c r="Q340">
        <v>10</v>
      </c>
    </row>
    <row r="341" spans="15:17" x14ac:dyDescent="0.3">
      <c r="O341">
        <v>11</v>
      </c>
      <c r="P341">
        <v>1</v>
      </c>
      <c r="Q341">
        <v>11</v>
      </c>
    </row>
    <row r="342" spans="15:17" x14ac:dyDescent="0.3">
      <c r="O342">
        <v>12</v>
      </c>
      <c r="P342">
        <v>1</v>
      </c>
      <c r="Q342">
        <v>12</v>
      </c>
    </row>
    <row r="343" spans="15:17" x14ac:dyDescent="0.3">
      <c r="O343">
        <v>13</v>
      </c>
      <c r="P343">
        <v>1</v>
      </c>
      <c r="Q343">
        <v>13</v>
      </c>
    </row>
    <row r="344" spans="15:17" x14ac:dyDescent="0.3">
      <c r="O344">
        <v>14</v>
      </c>
      <c r="P344">
        <v>1</v>
      </c>
      <c r="Q344">
        <v>14</v>
      </c>
    </row>
    <row r="345" spans="15:17" x14ac:dyDescent="0.3">
      <c r="O345">
        <v>15</v>
      </c>
      <c r="P345">
        <v>1</v>
      </c>
      <c r="Q345">
        <v>15</v>
      </c>
    </row>
    <row r="346" spans="15:17" x14ac:dyDescent="0.3">
      <c r="O346">
        <v>16</v>
      </c>
      <c r="P346">
        <v>1</v>
      </c>
      <c r="Q346">
        <v>16</v>
      </c>
    </row>
    <row r="347" spans="15:17" x14ac:dyDescent="0.3">
      <c r="O347">
        <v>17</v>
      </c>
      <c r="P347">
        <v>1</v>
      </c>
      <c r="Q347">
        <v>17</v>
      </c>
    </row>
    <row r="348" spans="15:17" x14ac:dyDescent="0.3">
      <c r="O348">
        <v>18</v>
      </c>
      <c r="P348">
        <v>1</v>
      </c>
      <c r="Q348">
        <v>18</v>
      </c>
    </row>
    <row r="349" spans="15:17" x14ac:dyDescent="0.3">
      <c r="O349">
        <v>19</v>
      </c>
      <c r="P349">
        <v>1</v>
      </c>
      <c r="Q349">
        <v>19</v>
      </c>
    </row>
    <row r="350" spans="15:17" x14ac:dyDescent="0.3">
      <c r="O350">
        <v>20</v>
      </c>
      <c r="P350">
        <v>1</v>
      </c>
      <c r="Q350">
        <v>20</v>
      </c>
    </row>
    <row r="351" spans="15:17" x14ac:dyDescent="0.3">
      <c r="O351">
        <v>21</v>
      </c>
      <c r="P351">
        <v>1</v>
      </c>
      <c r="Q351">
        <v>21</v>
      </c>
    </row>
    <row r="352" spans="15:17" x14ac:dyDescent="0.3">
      <c r="O352">
        <v>22</v>
      </c>
      <c r="P352">
        <v>1</v>
      </c>
      <c r="Q352">
        <v>22</v>
      </c>
    </row>
    <row r="353" spans="15:17" x14ac:dyDescent="0.3">
      <c r="O353">
        <v>23</v>
      </c>
      <c r="P353">
        <v>1</v>
      </c>
      <c r="Q353">
        <v>23</v>
      </c>
    </row>
    <row r="354" spans="15:17" x14ac:dyDescent="0.3">
      <c r="O354">
        <v>24</v>
      </c>
      <c r="P354">
        <v>1</v>
      </c>
      <c r="Q354">
        <v>24</v>
      </c>
    </row>
    <row r="355" spans="15:17" x14ac:dyDescent="0.3">
      <c r="O355">
        <v>25</v>
      </c>
      <c r="P355">
        <v>1</v>
      </c>
      <c r="Q355">
        <v>25</v>
      </c>
    </row>
    <row r="356" spans="15:17" x14ac:dyDescent="0.3">
      <c r="O356">
        <v>26</v>
      </c>
      <c r="P356">
        <v>1</v>
      </c>
      <c r="Q356">
        <v>26</v>
      </c>
    </row>
    <row r="357" spans="15:17" x14ac:dyDescent="0.3">
      <c r="O357">
        <v>27</v>
      </c>
      <c r="P357">
        <v>1</v>
      </c>
      <c r="Q357">
        <v>27</v>
      </c>
    </row>
    <row r="358" spans="15:17" x14ac:dyDescent="0.3">
      <c r="O358">
        <v>28</v>
      </c>
      <c r="P358">
        <v>1</v>
      </c>
      <c r="Q358">
        <v>28</v>
      </c>
    </row>
    <row r="359" spans="15:17" x14ac:dyDescent="0.3">
      <c r="O359">
        <v>29</v>
      </c>
      <c r="P359">
        <v>1</v>
      </c>
      <c r="Q359">
        <v>29</v>
      </c>
    </row>
    <row r="360" spans="15:17" x14ac:dyDescent="0.3">
      <c r="O360">
        <v>30</v>
      </c>
      <c r="P360">
        <v>1</v>
      </c>
      <c r="Q360">
        <v>30</v>
      </c>
    </row>
    <row r="361" spans="15:17" x14ac:dyDescent="0.3">
      <c r="O361">
        <v>31</v>
      </c>
      <c r="P361">
        <v>1</v>
      </c>
      <c r="Q361">
        <v>31</v>
      </c>
    </row>
    <row r="362" spans="15:17" x14ac:dyDescent="0.3">
      <c r="O362">
        <v>32</v>
      </c>
      <c r="P362">
        <v>1</v>
      </c>
      <c r="Q362">
        <v>32</v>
      </c>
    </row>
    <row r="363" spans="15:17" x14ac:dyDescent="0.3">
      <c r="O363">
        <v>33</v>
      </c>
      <c r="P363">
        <v>1</v>
      </c>
      <c r="Q363">
        <v>33</v>
      </c>
    </row>
    <row r="364" spans="15:17" x14ac:dyDescent="0.3">
      <c r="O364">
        <v>34</v>
      </c>
      <c r="P364">
        <v>1</v>
      </c>
      <c r="Q364">
        <v>34</v>
      </c>
    </row>
    <row r="365" spans="15:17" x14ac:dyDescent="0.3">
      <c r="O365">
        <v>35</v>
      </c>
      <c r="P365">
        <v>1</v>
      </c>
      <c r="Q365">
        <v>35</v>
      </c>
    </row>
    <row r="366" spans="15:17" x14ac:dyDescent="0.3">
      <c r="O366">
        <v>36</v>
      </c>
      <c r="P366">
        <v>1</v>
      </c>
      <c r="Q366">
        <v>36</v>
      </c>
    </row>
    <row r="367" spans="15:17" x14ac:dyDescent="0.3">
      <c r="O367">
        <v>37</v>
      </c>
      <c r="P367">
        <v>1</v>
      </c>
      <c r="Q367">
        <v>37</v>
      </c>
    </row>
    <row r="368" spans="15:17" x14ac:dyDescent="0.3">
      <c r="O368">
        <v>38</v>
      </c>
      <c r="P368">
        <v>1</v>
      </c>
      <c r="Q368">
        <v>38</v>
      </c>
    </row>
    <row r="369" spans="15:17" x14ac:dyDescent="0.3">
      <c r="O369">
        <v>39</v>
      </c>
      <c r="P369">
        <v>1</v>
      </c>
      <c r="Q369">
        <v>39</v>
      </c>
    </row>
    <row r="370" spans="15:17" x14ac:dyDescent="0.3">
      <c r="O370">
        <v>40</v>
      </c>
      <c r="P370">
        <v>1</v>
      </c>
      <c r="Q370">
        <v>40</v>
      </c>
    </row>
    <row r="371" spans="15:17" x14ac:dyDescent="0.3">
      <c r="O371">
        <v>41</v>
      </c>
      <c r="P371">
        <v>1</v>
      </c>
      <c r="Q371">
        <v>41</v>
      </c>
    </row>
    <row r="372" spans="15:17" x14ac:dyDescent="0.3">
      <c r="O372">
        <v>42</v>
      </c>
      <c r="P372">
        <v>1</v>
      </c>
      <c r="Q372">
        <v>42</v>
      </c>
    </row>
    <row r="373" spans="15:17" x14ac:dyDescent="0.3">
      <c r="O373">
        <v>43</v>
      </c>
      <c r="P373">
        <v>1</v>
      </c>
      <c r="Q373">
        <v>43</v>
      </c>
    </row>
    <row r="374" spans="15:17" x14ac:dyDescent="0.3">
      <c r="O374">
        <v>44</v>
      </c>
      <c r="P374">
        <v>1</v>
      </c>
      <c r="Q374">
        <v>44</v>
      </c>
    </row>
    <row r="375" spans="15:17" x14ac:dyDescent="0.3">
      <c r="O375">
        <v>45</v>
      </c>
      <c r="P375">
        <v>1</v>
      </c>
      <c r="Q375">
        <v>45</v>
      </c>
    </row>
    <row r="376" spans="15:17" x14ac:dyDescent="0.3">
      <c r="O376">
        <v>46</v>
      </c>
      <c r="P376">
        <v>1</v>
      </c>
      <c r="Q376">
        <v>46</v>
      </c>
    </row>
    <row r="377" spans="15:17" x14ac:dyDescent="0.3">
      <c r="O377">
        <v>47</v>
      </c>
      <c r="P377">
        <v>1</v>
      </c>
      <c r="Q377">
        <v>47</v>
      </c>
    </row>
    <row r="378" spans="15:17" x14ac:dyDescent="0.3">
      <c r="O378">
        <v>48</v>
      </c>
      <c r="P378">
        <v>1</v>
      </c>
      <c r="Q378">
        <v>48</v>
      </c>
    </row>
    <row r="379" spans="15:17" x14ac:dyDescent="0.3">
      <c r="O379">
        <v>49</v>
      </c>
      <c r="P379">
        <v>1</v>
      </c>
      <c r="Q379">
        <v>49</v>
      </c>
    </row>
    <row r="380" spans="15:17" x14ac:dyDescent="0.3">
      <c r="O380">
        <v>50</v>
      </c>
      <c r="P380">
        <v>1</v>
      </c>
      <c r="Q380">
        <v>50</v>
      </c>
    </row>
    <row r="381" spans="15:17" x14ac:dyDescent="0.3">
      <c r="O381">
        <v>51</v>
      </c>
      <c r="P381">
        <v>1</v>
      </c>
      <c r="Q381">
        <v>51</v>
      </c>
    </row>
    <row r="382" spans="15:17" x14ac:dyDescent="0.3">
      <c r="O382">
        <v>52</v>
      </c>
      <c r="P382">
        <v>1</v>
      </c>
      <c r="Q382">
        <v>52</v>
      </c>
    </row>
    <row r="383" spans="15:17" x14ac:dyDescent="0.3">
      <c r="O383">
        <v>53</v>
      </c>
      <c r="P383">
        <v>1</v>
      </c>
      <c r="Q383">
        <v>53</v>
      </c>
    </row>
    <row r="384" spans="15:17" x14ac:dyDescent="0.3">
      <c r="O384">
        <v>54</v>
      </c>
      <c r="P384">
        <v>1</v>
      </c>
      <c r="Q384">
        <v>54</v>
      </c>
    </row>
    <row r="385" spans="15:17" x14ac:dyDescent="0.3">
      <c r="O385">
        <v>1</v>
      </c>
      <c r="P385">
        <v>2</v>
      </c>
      <c r="Q385">
        <v>1</v>
      </c>
    </row>
    <row r="386" spans="15:17" x14ac:dyDescent="0.3">
      <c r="O386">
        <v>2</v>
      </c>
      <c r="P386">
        <v>2</v>
      </c>
      <c r="Q386">
        <v>1</v>
      </c>
    </row>
    <row r="387" spans="15:17" x14ac:dyDescent="0.3">
      <c r="O387">
        <v>3</v>
      </c>
      <c r="P387">
        <v>2</v>
      </c>
      <c r="Q387">
        <v>1</v>
      </c>
    </row>
    <row r="388" spans="15:17" x14ac:dyDescent="0.3">
      <c r="O388">
        <v>4</v>
      </c>
      <c r="P388">
        <v>2</v>
      </c>
      <c r="Q388">
        <v>2</v>
      </c>
    </row>
    <row r="389" spans="15:17" x14ac:dyDescent="0.3">
      <c r="O389">
        <v>5</v>
      </c>
      <c r="P389">
        <v>2</v>
      </c>
      <c r="Q389">
        <v>2</v>
      </c>
    </row>
    <row r="390" spans="15:17" x14ac:dyDescent="0.3">
      <c r="O390">
        <v>6</v>
      </c>
      <c r="P390">
        <v>2</v>
      </c>
      <c r="Q390">
        <v>2</v>
      </c>
    </row>
    <row r="391" spans="15:17" x14ac:dyDescent="0.3">
      <c r="O391">
        <v>7</v>
      </c>
      <c r="P391">
        <v>2</v>
      </c>
      <c r="Q391">
        <v>3</v>
      </c>
    </row>
    <row r="392" spans="15:17" x14ac:dyDescent="0.3">
      <c r="O392">
        <v>8</v>
      </c>
      <c r="P392">
        <v>2</v>
      </c>
      <c r="Q392">
        <v>3</v>
      </c>
    </row>
    <row r="393" spans="15:17" x14ac:dyDescent="0.3">
      <c r="O393">
        <v>9</v>
      </c>
      <c r="P393">
        <v>2</v>
      </c>
      <c r="Q393">
        <v>3</v>
      </c>
    </row>
    <row r="394" spans="15:17" x14ac:dyDescent="0.3">
      <c r="O394">
        <v>10</v>
      </c>
      <c r="P394">
        <v>2</v>
      </c>
      <c r="Q394">
        <v>4</v>
      </c>
    </row>
    <row r="395" spans="15:17" x14ac:dyDescent="0.3">
      <c r="O395">
        <v>11</v>
      </c>
      <c r="P395">
        <v>2</v>
      </c>
      <c r="Q395">
        <v>4</v>
      </c>
    </row>
    <row r="396" spans="15:17" x14ac:dyDescent="0.3">
      <c r="O396">
        <v>12</v>
      </c>
      <c r="P396">
        <v>2</v>
      </c>
      <c r="Q396">
        <v>4</v>
      </c>
    </row>
    <row r="397" spans="15:17" x14ac:dyDescent="0.3">
      <c r="O397">
        <v>13</v>
      </c>
      <c r="P397">
        <v>2</v>
      </c>
      <c r="Q397">
        <v>5</v>
      </c>
    </row>
    <row r="398" spans="15:17" x14ac:dyDescent="0.3">
      <c r="O398">
        <v>14</v>
      </c>
      <c r="P398">
        <v>2</v>
      </c>
      <c r="Q398">
        <v>5</v>
      </c>
    </row>
    <row r="399" spans="15:17" x14ac:dyDescent="0.3">
      <c r="O399">
        <v>15</v>
      </c>
      <c r="P399">
        <v>2</v>
      </c>
      <c r="Q399">
        <v>5</v>
      </c>
    </row>
    <row r="400" spans="15:17" x14ac:dyDescent="0.3">
      <c r="O400">
        <v>16</v>
      </c>
      <c r="P400">
        <v>2</v>
      </c>
      <c r="Q400">
        <v>6</v>
      </c>
    </row>
    <row r="401" spans="15:17" x14ac:dyDescent="0.3">
      <c r="O401">
        <v>17</v>
      </c>
      <c r="P401">
        <v>2</v>
      </c>
      <c r="Q401">
        <v>6</v>
      </c>
    </row>
    <row r="402" spans="15:17" x14ac:dyDescent="0.3">
      <c r="O402">
        <v>18</v>
      </c>
      <c r="P402">
        <v>2</v>
      </c>
      <c r="Q402">
        <v>6</v>
      </c>
    </row>
    <row r="403" spans="15:17" x14ac:dyDescent="0.3">
      <c r="O403">
        <v>19</v>
      </c>
      <c r="P403">
        <v>2</v>
      </c>
      <c r="Q403">
        <v>7</v>
      </c>
    </row>
    <row r="404" spans="15:17" x14ac:dyDescent="0.3">
      <c r="O404">
        <v>20</v>
      </c>
      <c r="P404">
        <v>2</v>
      </c>
      <c r="Q404">
        <v>7</v>
      </c>
    </row>
    <row r="405" spans="15:17" x14ac:dyDescent="0.3">
      <c r="O405">
        <v>21</v>
      </c>
      <c r="P405">
        <v>2</v>
      </c>
      <c r="Q405">
        <v>7</v>
      </c>
    </row>
    <row r="406" spans="15:17" x14ac:dyDescent="0.3">
      <c r="O406">
        <v>22</v>
      </c>
      <c r="P406">
        <v>2</v>
      </c>
      <c r="Q406">
        <v>8</v>
      </c>
    </row>
    <row r="407" spans="15:17" x14ac:dyDescent="0.3">
      <c r="O407">
        <v>23</v>
      </c>
      <c r="P407">
        <v>2</v>
      </c>
      <c r="Q407">
        <v>8</v>
      </c>
    </row>
    <row r="408" spans="15:17" x14ac:dyDescent="0.3">
      <c r="O408">
        <v>24</v>
      </c>
      <c r="P408">
        <v>2</v>
      </c>
      <c r="Q408">
        <v>8</v>
      </c>
    </row>
    <row r="409" spans="15:17" x14ac:dyDescent="0.3">
      <c r="O409">
        <v>25</v>
      </c>
      <c r="P409">
        <v>2</v>
      </c>
      <c r="Q409">
        <v>9</v>
      </c>
    </row>
    <row r="410" spans="15:17" x14ac:dyDescent="0.3">
      <c r="O410">
        <v>26</v>
      </c>
      <c r="P410">
        <v>2</v>
      </c>
      <c r="Q410">
        <v>9</v>
      </c>
    </row>
    <row r="411" spans="15:17" x14ac:dyDescent="0.3">
      <c r="O411">
        <v>27</v>
      </c>
      <c r="P411">
        <v>2</v>
      </c>
      <c r="Q411">
        <v>9</v>
      </c>
    </row>
    <row r="412" spans="15:17" x14ac:dyDescent="0.3">
      <c r="O412">
        <v>28</v>
      </c>
      <c r="P412">
        <v>2</v>
      </c>
      <c r="Q412">
        <v>10</v>
      </c>
    </row>
    <row r="413" spans="15:17" x14ac:dyDescent="0.3">
      <c r="O413">
        <v>29</v>
      </c>
      <c r="P413">
        <v>2</v>
      </c>
      <c r="Q413">
        <v>10</v>
      </c>
    </row>
    <row r="414" spans="15:17" x14ac:dyDescent="0.3">
      <c r="O414">
        <v>30</v>
      </c>
      <c r="P414">
        <v>2</v>
      </c>
      <c r="Q414">
        <v>10</v>
      </c>
    </row>
    <row r="415" spans="15:17" x14ac:dyDescent="0.3">
      <c r="O415">
        <v>31</v>
      </c>
      <c r="P415">
        <v>2</v>
      </c>
      <c r="Q415">
        <v>11</v>
      </c>
    </row>
    <row r="416" spans="15:17" x14ac:dyDescent="0.3">
      <c r="O416">
        <v>32</v>
      </c>
      <c r="P416">
        <v>2</v>
      </c>
      <c r="Q416">
        <v>11</v>
      </c>
    </row>
    <row r="417" spans="15:17" x14ac:dyDescent="0.3">
      <c r="O417">
        <v>33</v>
      </c>
      <c r="P417">
        <v>2</v>
      </c>
      <c r="Q417">
        <v>11</v>
      </c>
    </row>
    <row r="418" spans="15:17" x14ac:dyDescent="0.3">
      <c r="O418">
        <v>34</v>
      </c>
      <c r="P418">
        <v>2</v>
      </c>
      <c r="Q418">
        <v>12</v>
      </c>
    </row>
    <row r="419" spans="15:17" x14ac:dyDescent="0.3">
      <c r="O419">
        <v>35</v>
      </c>
      <c r="P419">
        <v>2</v>
      </c>
      <c r="Q419">
        <v>12</v>
      </c>
    </row>
    <row r="420" spans="15:17" x14ac:dyDescent="0.3">
      <c r="O420">
        <v>36</v>
      </c>
      <c r="P420">
        <v>2</v>
      </c>
      <c r="Q420">
        <v>12</v>
      </c>
    </row>
    <row r="421" spans="15:17" x14ac:dyDescent="0.3">
      <c r="O421">
        <v>37</v>
      </c>
      <c r="P421">
        <v>2</v>
      </c>
      <c r="Q421">
        <v>13</v>
      </c>
    </row>
    <row r="422" spans="15:17" x14ac:dyDescent="0.3">
      <c r="O422">
        <v>38</v>
      </c>
      <c r="P422">
        <v>2</v>
      </c>
      <c r="Q422">
        <v>13</v>
      </c>
    </row>
    <row r="423" spans="15:17" x14ac:dyDescent="0.3">
      <c r="O423">
        <v>39</v>
      </c>
      <c r="P423">
        <v>2</v>
      </c>
      <c r="Q423">
        <v>13</v>
      </c>
    </row>
    <row r="424" spans="15:17" x14ac:dyDescent="0.3">
      <c r="O424">
        <v>40</v>
      </c>
      <c r="P424">
        <v>2</v>
      </c>
      <c r="Q424">
        <v>14</v>
      </c>
    </row>
    <row r="425" spans="15:17" x14ac:dyDescent="0.3">
      <c r="O425">
        <v>41</v>
      </c>
      <c r="P425">
        <v>2</v>
      </c>
      <c r="Q425">
        <v>14</v>
      </c>
    </row>
    <row r="426" spans="15:17" x14ac:dyDescent="0.3">
      <c r="O426">
        <v>42</v>
      </c>
      <c r="P426">
        <v>2</v>
      </c>
      <c r="Q426">
        <v>14</v>
      </c>
    </row>
    <row r="427" spans="15:17" x14ac:dyDescent="0.3">
      <c r="O427">
        <v>43</v>
      </c>
      <c r="P427">
        <v>2</v>
      </c>
      <c r="Q427">
        <v>15</v>
      </c>
    </row>
    <row r="428" spans="15:17" x14ac:dyDescent="0.3">
      <c r="O428">
        <v>44</v>
      </c>
      <c r="P428">
        <v>2</v>
      </c>
      <c r="Q428">
        <v>15</v>
      </c>
    </row>
    <row r="429" spans="15:17" x14ac:dyDescent="0.3">
      <c r="O429">
        <v>45</v>
      </c>
      <c r="P429">
        <v>2</v>
      </c>
      <c r="Q429">
        <v>15</v>
      </c>
    </row>
    <row r="430" spans="15:17" x14ac:dyDescent="0.3">
      <c r="O430">
        <v>46</v>
      </c>
      <c r="P430">
        <v>2</v>
      </c>
      <c r="Q430">
        <v>16</v>
      </c>
    </row>
    <row r="431" spans="15:17" x14ac:dyDescent="0.3">
      <c r="O431">
        <v>47</v>
      </c>
      <c r="P431">
        <v>2</v>
      </c>
      <c r="Q431">
        <v>16</v>
      </c>
    </row>
    <row r="432" spans="15:17" x14ac:dyDescent="0.3">
      <c r="O432">
        <v>48</v>
      </c>
      <c r="P432">
        <v>2</v>
      </c>
      <c r="Q432">
        <v>16</v>
      </c>
    </row>
    <row r="433" spans="15:17" x14ac:dyDescent="0.3">
      <c r="O433">
        <v>49</v>
      </c>
      <c r="P433">
        <v>2</v>
      </c>
      <c r="Q433">
        <v>17</v>
      </c>
    </row>
    <row r="434" spans="15:17" x14ac:dyDescent="0.3">
      <c r="O434">
        <v>50</v>
      </c>
      <c r="P434">
        <v>2</v>
      </c>
      <c r="Q434">
        <v>17</v>
      </c>
    </row>
    <row r="435" spans="15:17" x14ac:dyDescent="0.3">
      <c r="O435">
        <v>51</v>
      </c>
      <c r="P435">
        <v>2</v>
      </c>
      <c r="Q435">
        <v>17</v>
      </c>
    </row>
    <row r="436" spans="15:17" x14ac:dyDescent="0.3">
      <c r="O436">
        <v>52</v>
      </c>
      <c r="P436">
        <v>2</v>
      </c>
      <c r="Q436">
        <v>18</v>
      </c>
    </row>
    <row r="437" spans="15:17" x14ac:dyDescent="0.3">
      <c r="O437">
        <v>53</v>
      </c>
      <c r="P437">
        <v>2</v>
      </c>
      <c r="Q437">
        <v>18</v>
      </c>
    </row>
    <row r="438" spans="15:17" x14ac:dyDescent="0.3">
      <c r="O438">
        <v>54</v>
      </c>
      <c r="P438">
        <v>2</v>
      </c>
      <c r="Q438">
        <v>18</v>
      </c>
    </row>
    <row r="439" spans="15:17" x14ac:dyDescent="0.3">
      <c r="O439">
        <v>1</v>
      </c>
      <c r="P439">
        <v>3</v>
      </c>
      <c r="Q439">
        <v>1</v>
      </c>
    </row>
    <row r="440" spans="15:17" x14ac:dyDescent="0.3">
      <c r="O440">
        <v>2</v>
      </c>
      <c r="P440">
        <v>3</v>
      </c>
      <c r="Q440">
        <v>1</v>
      </c>
    </row>
    <row r="441" spans="15:17" x14ac:dyDescent="0.3">
      <c r="O441">
        <v>3</v>
      </c>
      <c r="P441">
        <v>3</v>
      </c>
      <c r="Q441">
        <v>1</v>
      </c>
    </row>
    <row r="442" spans="15:17" x14ac:dyDescent="0.3">
      <c r="O442">
        <v>4</v>
      </c>
      <c r="P442">
        <v>3</v>
      </c>
      <c r="Q442">
        <v>1</v>
      </c>
    </row>
    <row r="443" spans="15:17" x14ac:dyDescent="0.3">
      <c r="O443">
        <v>5</v>
      </c>
      <c r="P443">
        <v>3</v>
      </c>
      <c r="Q443">
        <v>1</v>
      </c>
    </row>
    <row r="444" spans="15:17" x14ac:dyDescent="0.3">
      <c r="O444">
        <v>6</v>
      </c>
      <c r="P444">
        <v>3</v>
      </c>
      <c r="Q444">
        <v>1</v>
      </c>
    </row>
    <row r="445" spans="15:17" x14ac:dyDescent="0.3">
      <c r="O445">
        <v>7</v>
      </c>
      <c r="P445">
        <v>3</v>
      </c>
      <c r="Q445">
        <v>1</v>
      </c>
    </row>
    <row r="446" spans="15:17" x14ac:dyDescent="0.3">
      <c r="O446">
        <v>8</v>
      </c>
      <c r="P446">
        <v>3</v>
      </c>
      <c r="Q446">
        <v>2</v>
      </c>
    </row>
    <row r="447" spans="15:17" x14ac:dyDescent="0.3">
      <c r="O447">
        <v>9</v>
      </c>
      <c r="P447">
        <v>3</v>
      </c>
      <c r="Q447">
        <v>2</v>
      </c>
    </row>
    <row r="448" spans="15:17" x14ac:dyDescent="0.3">
      <c r="O448">
        <v>10</v>
      </c>
      <c r="P448">
        <v>3</v>
      </c>
      <c r="Q448">
        <v>2</v>
      </c>
    </row>
    <row r="449" spans="15:17" x14ac:dyDescent="0.3">
      <c r="O449">
        <v>11</v>
      </c>
      <c r="P449">
        <v>3</v>
      </c>
      <c r="Q449">
        <v>2</v>
      </c>
    </row>
    <row r="450" spans="15:17" x14ac:dyDescent="0.3">
      <c r="O450">
        <v>12</v>
      </c>
      <c r="P450">
        <v>3</v>
      </c>
      <c r="Q450">
        <v>2</v>
      </c>
    </row>
    <row r="451" spans="15:17" x14ac:dyDescent="0.3">
      <c r="O451">
        <v>13</v>
      </c>
      <c r="P451">
        <v>3</v>
      </c>
      <c r="Q451">
        <v>2</v>
      </c>
    </row>
    <row r="452" spans="15:17" x14ac:dyDescent="0.3">
      <c r="O452">
        <v>14</v>
      </c>
      <c r="P452">
        <v>3</v>
      </c>
      <c r="Q452">
        <v>2</v>
      </c>
    </row>
    <row r="453" spans="15:17" x14ac:dyDescent="0.3">
      <c r="O453">
        <v>15</v>
      </c>
      <c r="P453">
        <v>3</v>
      </c>
      <c r="Q453">
        <v>2</v>
      </c>
    </row>
    <row r="454" spans="15:17" x14ac:dyDescent="0.3">
      <c r="O454">
        <v>16</v>
      </c>
      <c r="P454">
        <v>3</v>
      </c>
      <c r="Q454">
        <v>2</v>
      </c>
    </row>
    <row r="455" spans="15:17" x14ac:dyDescent="0.3">
      <c r="O455">
        <v>17</v>
      </c>
      <c r="P455">
        <v>3</v>
      </c>
      <c r="Q455">
        <v>2</v>
      </c>
    </row>
    <row r="456" spans="15:17" x14ac:dyDescent="0.3">
      <c r="O456">
        <v>18</v>
      </c>
      <c r="P456">
        <v>3</v>
      </c>
      <c r="Q456">
        <v>3</v>
      </c>
    </row>
    <row r="457" spans="15:17" x14ac:dyDescent="0.3">
      <c r="O457">
        <v>1</v>
      </c>
      <c r="P457">
        <v>4</v>
      </c>
      <c r="Q457">
        <v>1</v>
      </c>
    </row>
    <row r="458" spans="15:17" x14ac:dyDescent="0.3">
      <c r="O458">
        <v>2</v>
      </c>
      <c r="P458">
        <v>4</v>
      </c>
      <c r="Q458">
        <v>2</v>
      </c>
    </row>
    <row r="459" spans="15:17" x14ac:dyDescent="0.3">
      <c r="O459">
        <v>3</v>
      </c>
      <c r="P459">
        <v>4</v>
      </c>
      <c r="Q459">
        <v>3</v>
      </c>
    </row>
    <row r="460" spans="15:17" x14ac:dyDescent="0.3">
      <c r="O460">
        <v>1</v>
      </c>
      <c r="P460">
        <v>5</v>
      </c>
      <c r="Q460">
        <v>1</v>
      </c>
    </row>
    <row r="461" spans="15:17" x14ac:dyDescent="0.3">
      <c r="O461">
        <v>2</v>
      </c>
      <c r="P461">
        <v>5</v>
      </c>
      <c r="Q461">
        <v>1</v>
      </c>
    </row>
    <row r="462" spans="15:17" x14ac:dyDescent="0.3">
      <c r="O462">
        <v>3</v>
      </c>
      <c r="P462">
        <v>5</v>
      </c>
      <c r="Q462">
        <v>1</v>
      </c>
    </row>
    <row r="463" spans="15:17" x14ac:dyDescent="0.3">
      <c r="O463">
        <v>1</v>
      </c>
      <c r="P463">
        <v>6</v>
      </c>
      <c r="Q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Glossary</vt:lpstr>
      <vt:lpstr>Oasis Implementation</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2018-08-14T13:05:37Z</dcterms:modified>
</cp:coreProperties>
</file>