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6\"/>
    </mc:Choice>
  </mc:AlternateContent>
  <xr:revisionPtr revIDLastSave="0" documentId="10_ncr:8100000_{B8BE9B29-E960-4F95-BF38-2773400B34A0}" xr6:coauthVersionLast="33" xr6:coauthVersionMax="33" xr10:uidLastSave="{00000000-0000-0000-0000-000000000000}"/>
  <bookViews>
    <workbookView xWindow="-12" yWindow="-12" windowWidth="18972" windowHeight="5916" activeTab="3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files'!$X$4:$AA$85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N13" i="5" l="1"/>
  <c r="R15" i="5" l="1"/>
  <c r="Q15" i="5"/>
  <c r="R14" i="5"/>
  <c r="Q14" i="5"/>
  <c r="R13" i="5"/>
  <c r="S30" i="5"/>
  <c r="S28" i="5"/>
  <c r="R26" i="5"/>
  <c r="R24" i="5"/>
  <c r="R23" i="5"/>
  <c r="R22" i="5"/>
  <c r="R10" i="5"/>
  <c r="R9" i="5"/>
  <c r="R8" i="5"/>
  <c r="Q26" i="5"/>
  <c r="Q24" i="5"/>
  <c r="Q23" i="5"/>
  <c r="Q22" i="5"/>
  <c r="Q10" i="5"/>
  <c r="Q9" i="5"/>
  <c r="Q8" i="5"/>
  <c r="M13" i="5"/>
  <c r="M14" i="5"/>
  <c r="M15" i="5"/>
  <c r="E23" i="5"/>
  <c r="H15" i="5"/>
  <c r="G15" i="5"/>
  <c r="F15" i="5"/>
  <c r="E15" i="5"/>
  <c r="N15" i="5"/>
  <c r="L15" i="5"/>
  <c r="K15" i="5"/>
  <c r="N14" i="5"/>
  <c r="L14" i="5"/>
  <c r="K14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L25" i="5" s="1"/>
  <c r="E19" i="5"/>
  <c r="G25" i="5"/>
  <c r="G27" i="5" s="1"/>
  <c r="F25" i="5"/>
  <c r="F27" i="5" s="1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E31" i="5" s="1"/>
  <c r="I31" i="5" l="1"/>
  <c r="F31" i="5"/>
  <c r="G31" i="5"/>
  <c r="H31" i="5"/>
  <c r="N27" i="5"/>
  <c r="O27" i="5" l="1"/>
  <c r="O31" i="5" l="1"/>
  <c r="O29" i="5"/>
  <c r="R29" i="5" l="1"/>
  <c r="R31" i="5" s="1"/>
  <c r="Q29" i="5"/>
  <c r="Q31" i="5" s="1"/>
  <c r="S31" i="5"/>
  <c r="U31" i="5" s="1"/>
  <c r="S29" i="5"/>
  <c r="M29" i="5"/>
  <c r="M31" i="5" s="1"/>
  <c r="L29" i="5"/>
  <c r="L31" i="5" s="1"/>
  <c r="K29" i="5"/>
  <c r="K31" i="5" s="1"/>
  <c r="N29" i="5"/>
  <c r="N31" i="5" s="1"/>
</calcChain>
</file>

<file path=xl/sharedStrings.xml><?xml version="1.0" encoding="utf-8"?>
<sst xmlns="http://schemas.openxmlformats.org/spreadsheetml/2006/main" count="197" uniqueCount="105">
  <si>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</si>
  <si>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</si>
  <si>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</si>
  <si>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</si>
  <si>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</si>
  <si>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</si>
  <si>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</si>
  <si>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</si>
  <si>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</si>
  <si>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</si>
  <si>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</si>
  <si>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</si>
  <si>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</si>
  <si>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Portfolio</t>
  </si>
  <si>
    <t>XYZ Company</t>
  </si>
  <si>
    <t>Limit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</si>
  <si>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</si>
  <si>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</si>
  <si>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</si>
  <si>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</si>
  <si>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</si>
  <si>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</si>
  <si>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</si>
  <si>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</si>
  <si>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</si>
  <si>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</si>
  <si>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</si>
  <si>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</si>
  <si>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</si>
  <si>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</si>
  <si>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</si>
  <si>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</si>
  <si>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</si>
  <si>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</si>
  <si>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</si>
  <si>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</si>
  <si>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</si>
  <si>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</si>
  <si>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</si>
  <si>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</si>
  <si>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</si>
  <si>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</si>
  <si>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</si>
  <si>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</si>
  <si>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</si>
  <si>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</si>
  <si>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</si>
  <si>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</si>
  <si>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i</t>
  </si>
  <si>
    <t>ii</t>
  </si>
  <si>
    <t>%Loss</t>
  </si>
  <si>
    <t>789 Total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</si>
  <si>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</si>
  <si>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</si>
  <si>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</si>
  <si>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</si>
  <si>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</si>
  <si>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</si>
  <si>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</si>
  <si>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The terms and conditions</t>
  </si>
  <si>
    <t>- gross loss net of location and policy terms</t>
  </si>
  <si>
    <t>For a sample loss by coverage, this example demonstrates the calculation of;</t>
  </si>
  <si>
    <t>1 portfolio, 3 accounts, 10 locations each with 3 coverages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</si>
  <si>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</si>
  <si>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</si>
  <si>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</si>
  <si>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</si>
  <si>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</si>
  <si>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</si>
  <si>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</si>
  <si>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</si>
  <si>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</si>
  <si>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</si>
  <si>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</si>
  <si>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</si>
  <si>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</si>
  <si>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</si>
  <si>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</si>
  <si>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</si>
  <si>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</si>
  <si>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</si>
  <si>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</si>
  <si>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</si>
  <si>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</si>
  <si>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</si>
  <si>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</si>
  <si>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</si>
  <si>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</si>
  <si>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</si>
  <si>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</si>
  <si>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</si>
  <si>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</si>
  <si>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</si>
  <si>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</si>
  <si>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</si>
  <si>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</si>
  <si>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</si>
  <si>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</si>
  <si>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</si>
  <si>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</si>
  <si>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</si>
  <si>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</si>
  <si>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</si>
  <si>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</si>
  <si>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Location terms with % tiv and % loss deductibles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</si>
</sst>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%"/>
    <numFmt numFmtId="165" formatCode="0.00000%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B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3" fontId="6" fillId="0" borderId="0" xfId="0" applyNumberFormat="1" applyFont="1" applyBorder="1"/>
    <xf numFmtId="9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9" fontId="7" fillId="0" borderId="0" xfId="1" applyFont="1" applyBorder="1"/>
    <xf numFmtId="164" fontId="7" fillId="0" borderId="0" xfId="1" applyNumberFormat="1" applyFont="1" applyBorder="1"/>
    <xf numFmtId="0" fontId="7" fillId="0" borderId="0" xfId="0" applyFont="1" applyBorder="1"/>
    <xf numFmtId="9" fontId="7" fillId="0" borderId="0" xfId="0" applyNumberFormat="1" applyFont="1" applyBorder="1"/>
    <xf numFmtId="165" fontId="7" fillId="0" borderId="0" xfId="1" applyNumberFormat="1" applyFont="1" applyBorder="1"/>
    <xf numFmtId="0" fontId="2" fillId="0" borderId="13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6" xfId="0" applyBorder="1"/>
    <xf numFmtId="0" fontId="2" fillId="0" borderId="14" xfId="0" applyFont="1" applyBorder="1" applyAlignment="1">
      <alignment horizontal="center" wrapText="1"/>
    </xf>
    <xf numFmtId="0" fontId="0" fillId="0" borderId="15" xfId="0" applyBorder="1"/>
    <xf numFmtId="0" fontId="9" fillId="0" borderId="0" xfId="0" applyFont="1"/>
    <xf numFmtId="0" fontId="10" fillId="0" borderId="0" xfId="0" applyFont="1"/>
    <xf numFmtId="9" fontId="11" fillId="0" borderId="0" xfId="0" applyNumberFormat="1" applyFont="1"/>
    <xf numFmtId="0" fontId="0" fillId="0" borderId="0" xfId="0" quotePrefix="1"/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3" fillId="0" borderId="0" xfId="0" applyFont="1"/>
    <xf numFmtId="166" fontId="0" fillId="0" borderId="0" xfId="2" applyNumberFormat="1" applyFont="1" applyBorder="1"/>
    <xf numFmtId="166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A12" sqref="A12"/>
    </sheetView>
  </sheetViews>
  <sheetFormatPr defaultRowHeight="14.4" x14ac:dyDescent="0.3"/>
  <cols>
    <col min="1" max="1" width="20" customWidth="1"/>
  </cols>
  <sheetData>
    <row r="1" spans="1:3" x14ac:dyDescent="0.3">
      <c r="A1" s="68" t="s">
        <v>54</v>
      </c>
      <c r="B1" s="67"/>
      <c r="C1" s="67"/>
    </row>
    <row r="2" spans="1:3" s="69" customFormat="1" x14ac:dyDescent="0.3">
      <c r="A2" s="69" t="s">
        <v>58</v>
      </c>
    </row>
    <row r="3" spans="1:3" x14ac:dyDescent="0.3">
      <c r="A3" s="69" t="s">
        <v>57</v>
      </c>
      <c r="B3" s="67"/>
      <c r="C3" s="67"/>
    </row>
    <row r="4" spans="1:3" x14ac:dyDescent="0.3">
      <c r="A4" s="73"/>
    </row>
    <row r="5" spans="1:3" s="69" customFormat="1" x14ac:dyDescent="0.3"/>
    <row r="6" spans="1:3" x14ac:dyDescent="0.3">
      <c r="A6" s="68" t="s">
        <v>55</v>
      </c>
      <c r="B6" s="67"/>
      <c r="C6" s="67"/>
    </row>
    <row r="7" spans="1:3" x14ac:dyDescent="0.3">
      <c r="A7" s="67" t="s">
        <v>93</v>
      </c>
      <c r="B7" s="67"/>
      <c r="C7" s="67"/>
    </row>
    <row r="8" spans="1:3" s="69" customFormat="1" x14ac:dyDescent="0.3">
      <c r="A8" s="69" t="s">
        <v>62</v>
      </c>
    </row>
    <row r="9" spans="1:3" s="69" customFormat="1" x14ac:dyDescent="0.3">
      <c r="A9" s="69" t="s">
        <v>104</v>
      </c>
    </row>
    <row r="11" spans="1:3" s="69" customFormat="1" x14ac:dyDescent="0.3"/>
    <row r="12" spans="1:3" x14ac:dyDescent="0.3">
      <c r="A12" s="68" t="s">
        <v>56</v>
      </c>
      <c r="B12" s="67"/>
      <c r="C12" s="67"/>
    </row>
    <row r="14" spans="1:3" x14ac:dyDescent="0.3">
      <c r="A14" s="67" t="s">
        <v>52</v>
      </c>
      <c r="B14" s="67"/>
      <c r="C14" s="67" t="s">
        <v>59</v>
      </c>
    </row>
    <row r="16" spans="1:3" x14ac:dyDescent="0.3">
      <c r="A16" s="67" t="s">
        <v>53</v>
      </c>
      <c r="B16" s="67"/>
      <c r="C16" s="67" t="s">
        <v>61</v>
      </c>
    </row>
    <row r="17" spans="1:3" s="69" customFormat="1" x14ac:dyDescent="0.3">
      <c r="C17" s="66" t="s">
        <v>60</v>
      </c>
    </row>
    <row r="18" spans="1:3" s="69" customFormat="1" x14ac:dyDescent="0.3">
      <c r="C18" s="66"/>
    </row>
    <row r="19" spans="1:3" s="69" customFormat="1" x14ac:dyDescent="0.3">
      <c r="C19" s="66"/>
    </row>
    <row r="21" spans="1:3" x14ac:dyDescent="0.3">
      <c r="A21" s="67" t="s">
        <v>63</v>
      </c>
      <c r="B21" s="67"/>
      <c r="C21" s="67" t="s">
        <v>94</v>
      </c>
    </row>
    <row r="23" spans="1:3" x14ac:dyDescent="0.3">
      <c r="A23" s="67"/>
      <c r="B23" s="67"/>
      <c r="C23" s="67"/>
    </row>
    <row r="25" spans="1:3" x14ac:dyDescent="0.3">
      <c r="A25" s="67"/>
      <c r="B25" s="67"/>
      <c r="C25" s="67"/>
    </row>
    <row r="26" spans="1:3" x14ac:dyDescent="0.3">
      <c r="A26" s="67"/>
      <c r="B26" s="67"/>
      <c r="C26" s="67"/>
    </row>
    <row r="27" spans="1:3" x14ac:dyDescent="0.3">
      <c r="A27" s="67"/>
      <c r="B27" s="67"/>
      <c r="C27" s="67"/>
    </row>
    <row r="28" spans="1:3" x14ac:dyDescent="0.3">
      <c r="A28" s="67"/>
      <c r="B28" s="67"/>
      <c r="C28" s="67"/>
    </row>
    <row r="29" spans="1:3" x14ac:dyDescent="0.3">
      <c r="A29" s="67"/>
      <c r="B29" s="67"/>
      <c r="C29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opLeftCell="A10" zoomScale="90" zoomScaleNormal="90" workbookViewId="0">
      <selection activeCell="L31" sqref="L31:L33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</cols>
  <sheetData>
    <row r="1" spans="1:12" x14ac:dyDescent="0.3">
      <c r="A1" s="74"/>
    </row>
    <row r="2" spans="1:12" ht="21" x14ac:dyDescent="0.4">
      <c r="A2" s="63" t="s">
        <v>52</v>
      </c>
    </row>
    <row r="3" spans="1:12" ht="18" x14ac:dyDescent="0.35">
      <c r="A3" s="64"/>
      <c r="L3" s="77"/>
    </row>
    <row r="4" spans="1:12" x14ac:dyDescent="0.3">
      <c r="A4" s="1"/>
    </row>
    <row r="5" spans="1:12" x14ac:dyDescent="0.3">
      <c r="A5" s="2"/>
      <c r="B5" s="4"/>
      <c r="C5" s="4"/>
      <c r="D5" s="78" t="s">
        <v>12</v>
      </c>
      <c r="E5" s="79"/>
      <c r="F5" s="80" t="s">
        <v>11</v>
      </c>
      <c r="G5" s="81"/>
      <c r="H5" s="81"/>
      <c r="I5" s="81"/>
      <c r="J5" s="81"/>
      <c r="K5" s="81"/>
      <c r="L5" s="82"/>
    </row>
    <row r="6" spans="1:12" ht="43.2" x14ac:dyDescent="0.3">
      <c r="A6" s="17" t="s">
        <v>13</v>
      </c>
      <c r="B6" s="6" t="s">
        <v>1</v>
      </c>
      <c r="C6" s="6" t="s">
        <v>2</v>
      </c>
      <c r="D6" s="17" t="s">
        <v>0</v>
      </c>
      <c r="E6" s="18" t="s">
        <v>3</v>
      </c>
      <c r="F6" s="17" t="s">
        <v>7</v>
      </c>
      <c r="G6" s="6" t="s">
        <v>8</v>
      </c>
      <c r="H6" s="6" t="s">
        <v>9</v>
      </c>
      <c r="I6" s="6" t="s">
        <v>20</v>
      </c>
      <c r="J6" s="6" t="s">
        <v>21</v>
      </c>
      <c r="K6" s="6" t="s">
        <v>19</v>
      </c>
      <c r="L6" s="18" t="s">
        <v>22</v>
      </c>
    </row>
    <row r="7" spans="1:12" x14ac:dyDescent="0.3">
      <c r="A7" s="48" t="s">
        <v>14</v>
      </c>
      <c r="B7" s="3"/>
      <c r="C7" s="3"/>
      <c r="D7" s="19"/>
      <c r="E7" s="20"/>
      <c r="F7" s="19"/>
      <c r="G7" s="3"/>
      <c r="H7" s="3"/>
      <c r="I7" s="3"/>
      <c r="J7" s="3"/>
      <c r="K7" s="3"/>
      <c r="L7" s="20"/>
    </row>
    <row r="8" spans="1:12" x14ac:dyDescent="0.3">
      <c r="A8" s="49"/>
      <c r="B8" s="6"/>
      <c r="C8" s="6"/>
      <c r="D8" s="17"/>
      <c r="E8" s="18"/>
      <c r="F8" s="17"/>
      <c r="G8" s="6"/>
      <c r="H8" s="6"/>
      <c r="I8" s="6"/>
      <c r="J8" s="6"/>
      <c r="K8" s="6"/>
      <c r="L8" s="18"/>
    </row>
    <row r="9" spans="1:12" x14ac:dyDescent="0.3">
      <c r="A9" s="49"/>
      <c r="B9" s="6"/>
      <c r="C9" s="6"/>
      <c r="D9" s="17"/>
      <c r="E9" s="18"/>
      <c r="F9" s="17"/>
      <c r="G9" s="6"/>
      <c r="H9" s="6"/>
      <c r="I9" s="6"/>
      <c r="J9" s="6"/>
      <c r="K9" s="6"/>
      <c r="L9" s="18"/>
    </row>
    <row r="10" spans="1:12" x14ac:dyDescent="0.3">
      <c r="A10" s="49"/>
      <c r="B10" s="6"/>
      <c r="C10" s="6"/>
      <c r="D10" s="17"/>
      <c r="E10" s="18"/>
      <c r="F10" s="17"/>
      <c r="G10" s="6"/>
      <c r="H10" s="6"/>
      <c r="I10" s="6"/>
      <c r="J10" s="6"/>
      <c r="K10" s="6"/>
      <c r="L10" s="18"/>
    </row>
    <row r="11" spans="1:12" x14ac:dyDescent="0.3">
      <c r="A11" s="49"/>
      <c r="B11" s="6"/>
      <c r="C11" s="6"/>
      <c r="D11" s="17"/>
      <c r="E11" s="18"/>
      <c r="F11" s="17"/>
      <c r="G11" s="6"/>
      <c r="H11" s="6"/>
      <c r="I11" s="6"/>
      <c r="J11" s="6"/>
      <c r="K11" s="6"/>
      <c r="L11" s="18"/>
    </row>
    <row r="12" spans="1:12" x14ac:dyDescent="0.3">
      <c r="A12" s="49"/>
      <c r="B12" s="6"/>
      <c r="C12" s="6"/>
      <c r="D12" s="17"/>
      <c r="E12" s="18"/>
      <c r="F12" s="17"/>
      <c r="G12" s="6"/>
      <c r="H12" s="6"/>
      <c r="I12" s="6"/>
      <c r="J12" s="6"/>
      <c r="K12" s="6"/>
      <c r="L12" s="18"/>
    </row>
    <row r="13" spans="1:12" x14ac:dyDescent="0.3">
      <c r="A13" s="49"/>
      <c r="B13" s="6"/>
      <c r="C13" s="6"/>
      <c r="D13" s="17"/>
      <c r="E13" s="18"/>
      <c r="F13" s="17"/>
      <c r="G13" s="6"/>
      <c r="H13" s="6"/>
      <c r="I13" s="6"/>
      <c r="J13" s="6"/>
      <c r="K13" s="6"/>
      <c r="L13" s="18"/>
    </row>
    <row r="14" spans="1:12" x14ac:dyDescent="0.3">
      <c r="A14" s="56"/>
      <c r="B14" s="57">
        <v>123</v>
      </c>
      <c r="C14" s="58"/>
      <c r="D14" s="59">
        <v>450000000</v>
      </c>
      <c r="E14" s="60">
        <f>70000000/D14</f>
        <v>0.15555555555555556</v>
      </c>
      <c r="F14" s="61"/>
      <c r="G14" s="58"/>
      <c r="H14" s="58"/>
      <c r="I14" s="62"/>
      <c r="J14" s="62"/>
      <c r="K14" s="62"/>
      <c r="L14" s="60"/>
    </row>
    <row r="15" spans="1:12" x14ac:dyDescent="0.3">
      <c r="A15" s="50"/>
      <c r="B15" s="27"/>
      <c r="C15" s="27" t="s">
        <v>4</v>
      </c>
      <c r="D15" s="5"/>
      <c r="E15" s="10"/>
      <c r="F15" s="5">
        <v>775000000</v>
      </c>
      <c r="G15" s="7">
        <v>125000000</v>
      </c>
      <c r="H15" s="7">
        <v>2500000</v>
      </c>
      <c r="I15" s="7" t="s">
        <v>18</v>
      </c>
      <c r="J15" s="7" t="s">
        <v>17</v>
      </c>
      <c r="K15" s="7">
        <v>10000</v>
      </c>
      <c r="L15" s="10" t="s">
        <v>16</v>
      </c>
    </row>
    <row r="16" spans="1:12" x14ac:dyDescent="0.3">
      <c r="A16" s="50"/>
      <c r="B16" s="27"/>
      <c r="C16" s="27" t="s">
        <v>5</v>
      </c>
      <c r="D16" s="5"/>
      <c r="E16" s="10"/>
      <c r="F16" s="5">
        <v>470000000</v>
      </c>
      <c r="G16" s="7">
        <v>130000000</v>
      </c>
      <c r="H16" s="7">
        <v>1000000</v>
      </c>
      <c r="I16" s="7" t="s">
        <v>18</v>
      </c>
      <c r="J16" s="7" t="s">
        <v>17</v>
      </c>
      <c r="K16" s="7">
        <v>10000</v>
      </c>
      <c r="L16" s="10" t="s">
        <v>16</v>
      </c>
    </row>
    <row r="17" spans="1:14" x14ac:dyDescent="0.3">
      <c r="A17" s="50"/>
      <c r="B17" s="27"/>
      <c r="C17" s="27" t="s">
        <v>6</v>
      </c>
      <c r="D17" s="5"/>
      <c r="E17" s="10"/>
      <c r="F17" s="5">
        <v>270000000</v>
      </c>
      <c r="G17" s="7">
        <v>60000000</v>
      </c>
      <c r="H17" s="7">
        <v>500000</v>
      </c>
      <c r="I17" s="7" t="s">
        <v>18</v>
      </c>
      <c r="J17" s="7" t="s">
        <v>17</v>
      </c>
      <c r="K17" s="7">
        <v>10000</v>
      </c>
      <c r="L17" s="10" t="s">
        <v>16</v>
      </c>
    </row>
    <row r="18" spans="1:14" x14ac:dyDescent="0.3">
      <c r="A18" s="51"/>
      <c r="B18" s="52"/>
      <c r="C18" s="52" t="s">
        <v>10</v>
      </c>
      <c r="D18" s="13"/>
      <c r="E18" s="9"/>
      <c r="F18" s="13">
        <v>85000000</v>
      </c>
      <c r="G18" s="8">
        <v>10000000</v>
      </c>
      <c r="H18" s="8">
        <v>1000000</v>
      </c>
      <c r="I18" s="8" t="s">
        <v>18</v>
      </c>
      <c r="J18" s="8" t="s">
        <v>17</v>
      </c>
      <c r="K18" s="8">
        <v>10000</v>
      </c>
      <c r="L18" s="9" t="s">
        <v>16</v>
      </c>
    </row>
    <row r="19" spans="1:14" x14ac:dyDescent="0.3">
      <c r="A19" s="53"/>
      <c r="B19" s="54">
        <v>456</v>
      </c>
      <c r="C19" s="54"/>
      <c r="D19" s="14" t="s">
        <v>16</v>
      </c>
      <c r="E19" s="21">
        <v>1</v>
      </c>
      <c r="F19" s="14"/>
      <c r="G19" s="15"/>
      <c r="H19" s="15"/>
      <c r="I19" s="15"/>
      <c r="J19" s="15"/>
      <c r="K19" s="15"/>
      <c r="L19" s="16"/>
    </row>
    <row r="20" spans="1:14" x14ac:dyDescent="0.3">
      <c r="A20" s="50"/>
      <c r="B20" s="27"/>
      <c r="C20" s="27">
        <v>1</v>
      </c>
      <c r="D20" s="5"/>
      <c r="E20" s="10"/>
      <c r="F20" s="5">
        <v>70000000</v>
      </c>
      <c r="G20" s="7">
        <v>30000000</v>
      </c>
      <c r="H20" s="7">
        <v>6000000</v>
      </c>
      <c r="I20" s="7" t="s">
        <v>31</v>
      </c>
      <c r="J20" s="7" t="s">
        <v>23</v>
      </c>
      <c r="K20" s="11">
        <v>0.01</v>
      </c>
      <c r="L20" s="32">
        <v>100000000</v>
      </c>
    </row>
    <row r="21" spans="1:14" x14ac:dyDescent="0.3">
      <c r="A21" s="50"/>
      <c r="B21" s="27"/>
      <c r="C21" s="27"/>
      <c r="D21" s="5"/>
      <c r="E21" s="10"/>
      <c r="F21" s="5"/>
      <c r="G21" s="7"/>
      <c r="H21" s="7"/>
      <c r="I21" s="7"/>
      <c r="J21" s="7"/>
      <c r="K21" s="11"/>
      <c r="L21" s="32"/>
    </row>
    <row r="22" spans="1:14" x14ac:dyDescent="0.3">
      <c r="A22" s="50"/>
      <c r="B22" s="27"/>
      <c r="C22" s="27"/>
      <c r="D22" s="5"/>
      <c r="E22" s="10"/>
      <c r="F22" s="5"/>
      <c r="G22" s="7"/>
      <c r="H22" s="7"/>
      <c r="I22" s="7"/>
      <c r="J22" s="7"/>
      <c r="K22" s="11"/>
      <c r="L22" s="32"/>
    </row>
    <row r="23" spans="1:14" x14ac:dyDescent="0.3">
      <c r="A23" s="50"/>
      <c r="B23" s="27"/>
      <c r="C23" s="27">
        <v>2</v>
      </c>
      <c r="D23" s="5"/>
      <c r="E23" s="10"/>
      <c r="F23" s="5">
        <v>21000000</v>
      </c>
      <c r="G23" s="7">
        <v>9000000</v>
      </c>
      <c r="H23" s="7">
        <v>0</v>
      </c>
      <c r="I23" s="7" t="s">
        <v>31</v>
      </c>
      <c r="J23" s="7" t="s">
        <v>23</v>
      </c>
      <c r="K23" s="11">
        <v>0.05</v>
      </c>
      <c r="L23" s="32">
        <f>SUM(F23:H23)*(1-K23)</f>
        <v>28500000</v>
      </c>
      <c r="N23" s="69"/>
    </row>
    <row r="24" spans="1:14" x14ac:dyDescent="0.3">
      <c r="A24" s="50"/>
      <c r="B24" s="27"/>
      <c r="C24" s="27">
        <v>3</v>
      </c>
      <c r="D24" s="5"/>
      <c r="E24" s="10"/>
      <c r="F24" s="5">
        <v>557576</v>
      </c>
      <c r="G24" s="7">
        <v>200000</v>
      </c>
      <c r="H24" s="7">
        <v>0</v>
      </c>
      <c r="I24" s="7" t="s">
        <v>31</v>
      </c>
      <c r="J24" s="7" t="s">
        <v>23</v>
      </c>
      <c r="K24" s="11">
        <v>0.01</v>
      </c>
      <c r="L24" s="33">
        <f>SUM(F24:H24)*(1-K24)</f>
        <v>750000.24</v>
      </c>
      <c r="N24" s="69"/>
    </row>
    <row r="25" spans="1:14" x14ac:dyDescent="0.3">
      <c r="A25" s="50"/>
      <c r="B25" s="27"/>
      <c r="C25" s="27"/>
      <c r="D25" s="5"/>
      <c r="E25" s="10"/>
      <c r="F25" s="5"/>
      <c r="G25" s="7"/>
      <c r="H25" s="7"/>
      <c r="I25" s="7"/>
      <c r="J25" s="7"/>
      <c r="K25" s="11"/>
      <c r="L25" s="32"/>
    </row>
    <row r="26" spans="1:14" x14ac:dyDescent="0.3">
      <c r="A26" s="50"/>
      <c r="B26" s="27"/>
      <c r="C26" s="27"/>
      <c r="D26" s="5"/>
      <c r="E26" s="10"/>
      <c r="F26" s="5"/>
      <c r="G26" s="7"/>
      <c r="H26" s="7"/>
      <c r="I26" s="7"/>
      <c r="J26" s="7"/>
      <c r="K26" s="11"/>
      <c r="L26" s="32"/>
    </row>
    <row r="27" spans="1:14" x14ac:dyDescent="0.3">
      <c r="A27" s="50"/>
      <c r="B27" s="27"/>
      <c r="C27" s="27">
        <v>4</v>
      </c>
      <c r="D27" s="5"/>
      <c r="E27" s="10"/>
      <c r="F27" s="5">
        <v>15000000</v>
      </c>
      <c r="G27" s="7">
        <v>6000000</v>
      </c>
      <c r="H27" s="7">
        <v>0</v>
      </c>
      <c r="I27" s="7" t="s">
        <v>31</v>
      </c>
      <c r="J27" s="7" t="s">
        <v>23</v>
      </c>
      <c r="K27" s="12">
        <f>1000000/SUM(F27:G27)</f>
        <v>4.7619047619047616E-2</v>
      </c>
      <c r="L27" s="32">
        <f>SUM(F27:H27)*(1-K27)</f>
        <v>20000000</v>
      </c>
      <c r="N27" s="69"/>
    </row>
    <row r="28" spans="1:14" x14ac:dyDescent="0.3">
      <c r="A28" s="49"/>
      <c r="B28" s="27"/>
      <c r="C28" s="27"/>
      <c r="D28" s="5"/>
      <c r="E28" s="10"/>
      <c r="F28" s="5"/>
      <c r="G28" s="7"/>
      <c r="H28" s="7"/>
      <c r="I28" s="7"/>
      <c r="J28" s="7"/>
      <c r="K28" s="7"/>
      <c r="L28" s="10"/>
    </row>
    <row r="29" spans="1:14" x14ac:dyDescent="0.3">
      <c r="A29" s="55"/>
      <c r="B29" s="52"/>
      <c r="C29" s="52"/>
      <c r="D29" s="13"/>
      <c r="E29" s="9"/>
      <c r="F29" s="13"/>
      <c r="G29" s="8"/>
      <c r="H29" s="8"/>
      <c r="I29" s="8"/>
      <c r="J29" s="8"/>
      <c r="K29" s="8"/>
      <c r="L29" s="9"/>
    </row>
    <row r="30" spans="1:14" x14ac:dyDescent="0.3">
      <c r="A30" s="53"/>
      <c r="B30" s="54">
        <v>789</v>
      </c>
      <c r="C30" s="54"/>
      <c r="D30" s="14" t="s">
        <v>16</v>
      </c>
      <c r="E30" s="21">
        <v>1</v>
      </c>
      <c r="F30" s="14"/>
      <c r="G30" s="15"/>
      <c r="H30" s="15"/>
      <c r="I30" s="15"/>
      <c r="J30" s="15"/>
      <c r="K30" s="15"/>
      <c r="L30" s="16"/>
    </row>
    <row r="31" spans="1:14" x14ac:dyDescent="0.3">
      <c r="A31" s="50"/>
      <c r="B31" s="27"/>
      <c r="C31" s="27" t="s">
        <v>48</v>
      </c>
      <c r="D31" s="5"/>
      <c r="E31" s="10"/>
      <c r="F31" s="5">
        <v>60000000</v>
      </c>
      <c r="G31" s="7">
        <v>15000000</v>
      </c>
      <c r="H31" s="7">
        <v>5000000</v>
      </c>
      <c r="I31" s="7" t="s">
        <v>50</v>
      </c>
      <c r="J31" s="7" t="s">
        <v>23</v>
      </c>
      <c r="K31" s="11">
        <v>0.01</v>
      </c>
      <c r="L31" s="32">
        <v>80000000</v>
      </c>
    </row>
    <row r="32" spans="1:14" x14ac:dyDescent="0.3">
      <c r="A32" s="50"/>
      <c r="B32" s="27"/>
      <c r="C32" s="27"/>
      <c r="D32" s="5"/>
      <c r="E32" s="10"/>
      <c r="F32" s="5"/>
      <c r="G32" s="7"/>
      <c r="H32" s="7"/>
      <c r="I32" s="7"/>
      <c r="J32" s="7"/>
      <c r="K32" s="11"/>
      <c r="L32" s="32"/>
    </row>
    <row r="33" spans="1:12" x14ac:dyDescent="0.3">
      <c r="A33" s="51"/>
      <c r="B33" s="52"/>
      <c r="C33" s="52" t="s">
        <v>49</v>
      </c>
      <c r="D33" s="13"/>
      <c r="E33" s="9"/>
      <c r="F33" s="13">
        <v>20000000</v>
      </c>
      <c r="G33" s="8">
        <v>10000000</v>
      </c>
      <c r="H33" s="8">
        <v>2000000</v>
      </c>
      <c r="I33" s="8" t="s">
        <v>50</v>
      </c>
      <c r="J33" s="8" t="s">
        <v>23</v>
      </c>
      <c r="K33" s="46">
        <v>0.01</v>
      </c>
      <c r="L33" s="47">
        <v>32000000</v>
      </c>
    </row>
  </sheetData>
  <mergeCells count="2">
    <mergeCell ref="D5:E5"/>
    <mergeCell ref="F5:L5"/>
  </mergeCells>
  <pageMargins left="0.7" right="0.7" top="0.75" bottom="0.75" header="0.3" footer="0.3"/>
  <pageSetup paperSize="5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zoomScale="76" zoomScaleNormal="76" workbookViewId="0">
      <pane xSplit="4" ySplit="7" topLeftCell="E8" activePane="bottomRight" state="frozen"/>
      <selection pane="topRight" activeCell="E1" sqref="E1"/>
      <selection pane="bottomLeft" activeCell="A5" sqref="A5"/>
      <selection pane="bottomRight" activeCell="K25" sqref="K25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74"/>
    </row>
    <row r="2" spans="1:21" ht="21" x14ac:dyDescent="0.4">
      <c r="A2" s="63" t="s">
        <v>53</v>
      </c>
    </row>
    <row r="3" spans="1:21" ht="18" x14ac:dyDescent="0.35">
      <c r="A3" s="64"/>
    </row>
    <row r="4" spans="1:21" x14ac:dyDescent="0.3">
      <c r="D4" s="2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26"/>
    </row>
    <row r="5" spans="1:21" x14ac:dyDescent="0.3">
      <c r="D5" s="26" t="s">
        <v>13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26" t="s">
        <v>30</v>
      </c>
    </row>
    <row r="6" spans="1:21" x14ac:dyDescent="0.3">
      <c r="D6" s="6" t="s">
        <v>1</v>
      </c>
      <c r="E6" s="7"/>
      <c r="F6" s="7"/>
      <c r="G6" s="7"/>
      <c r="H6" s="7"/>
      <c r="I6" s="26" t="s">
        <v>28</v>
      </c>
      <c r="J6" s="7"/>
      <c r="K6" s="7"/>
      <c r="L6" s="7"/>
      <c r="M6" s="7"/>
      <c r="N6" s="7"/>
      <c r="O6" s="26" t="s">
        <v>29</v>
      </c>
      <c r="P6" s="7"/>
      <c r="Q6" s="7"/>
      <c r="R6" s="7"/>
      <c r="S6" s="26" t="s">
        <v>51</v>
      </c>
      <c r="T6" s="7"/>
      <c r="U6" s="7"/>
    </row>
    <row r="7" spans="1:21" x14ac:dyDescent="0.3">
      <c r="D7" s="6" t="s">
        <v>2</v>
      </c>
      <c r="E7" s="27" t="s">
        <v>4</v>
      </c>
      <c r="F7" s="27" t="s">
        <v>5</v>
      </c>
      <c r="G7" s="27" t="s">
        <v>6</v>
      </c>
      <c r="H7" s="27" t="s">
        <v>10</v>
      </c>
      <c r="I7" s="7"/>
      <c r="J7" s="7"/>
      <c r="K7" s="27">
        <v>1</v>
      </c>
      <c r="L7" s="27">
        <v>2</v>
      </c>
      <c r="M7" s="27">
        <v>3</v>
      </c>
      <c r="N7" s="27">
        <v>4</v>
      </c>
      <c r="O7" s="7"/>
      <c r="P7" s="7"/>
      <c r="Q7" s="27" t="s">
        <v>48</v>
      </c>
      <c r="R7" s="27" t="s">
        <v>49</v>
      </c>
      <c r="S7" s="7"/>
      <c r="T7" s="7"/>
      <c r="U7" s="7"/>
    </row>
    <row r="8" spans="1:21" ht="15" customHeight="1" x14ac:dyDescent="0.3">
      <c r="A8" s="84" t="s">
        <v>33</v>
      </c>
      <c r="B8" s="85"/>
      <c r="C8" s="86"/>
      <c r="D8" s="22" t="s">
        <v>25</v>
      </c>
      <c r="E8" s="37">
        <f>'Sample Financial Terms'!$F15</f>
        <v>775000000</v>
      </c>
      <c r="F8" s="37">
        <f>'Sample Financial Terms'!$F16</f>
        <v>470000000</v>
      </c>
      <c r="G8" s="37">
        <f>'Sample Financial Terms'!$F17</f>
        <v>270000000</v>
      </c>
      <c r="H8" s="37">
        <f>'Sample Financial Terms'!$F18</f>
        <v>85000000</v>
      </c>
      <c r="I8" s="29">
        <f>SUM(E8:H8)</f>
        <v>1600000000</v>
      </c>
      <c r="J8" s="7"/>
      <c r="K8" s="37">
        <f>'Sample Financial Terms'!$F20</f>
        <v>70000000</v>
      </c>
      <c r="L8" s="37">
        <f>'Sample Financial Terms'!$F23</f>
        <v>21000000</v>
      </c>
      <c r="M8" s="37">
        <f>'Sample Financial Terms'!$F24</f>
        <v>557576</v>
      </c>
      <c r="N8" s="37">
        <f>'Sample Financial Terms'!$F27</f>
        <v>15000000</v>
      </c>
      <c r="O8" s="29">
        <f>SUM(K8:N8)</f>
        <v>106557576</v>
      </c>
      <c r="P8" s="7"/>
      <c r="Q8" s="37">
        <f>'Sample Financial Terms'!$F31</f>
        <v>60000000</v>
      </c>
      <c r="R8" s="37">
        <f>'Sample Financial Terms'!$F33</f>
        <v>20000000</v>
      </c>
      <c r="S8" s="29">
        <f>SUM(Q8:R8)</f>
        <v>80000000</v>
      </c>
      <c r="T8" s="7"/>
      <c r="U8" s="29">
        <f>I8+O8+S8</f>
        <v>1786557576</v>
      </c>
    </row>
    <row r="9" spans="1:21" x14ac:dyDescent="0.3">
      <c r="A9" s="87"/>
      <c r="B9" s="88"/>
      <c r="C9" s="89"/>
      <c r="D9" s="22" t="s">
        <v>26</v>
      </c>
      <c r="E9" s="37">
        <f>'Sample Financial Terms'!$G15</f>
        <v>125000000</v>
      </c>
      <c r="F9" s="37">
        <f>'Sample Financial Terms'!$G16</f>
        <v>130000000</v>
      </c>
      <c r="G9" s="37">
        <f>'Sample Financial Terms'!$G17</f>
        <v>60000000</v>
      </c>
      <c r="H9" s="37">
        <f>'Sample Financial Terms'!$G18</f>
        <v>10000000</v>
      </c>
      <c r="I9" s="29">
        <f t="shared" ref="I9:I19" si="0">SUM(E9:H9)</f>
        <v>325000000</v>
      </c>
      <c r="J9" s="7"/>
      <c r="K9" s="37">
        <f>'Sample Financial Terms'!$G20</f>
        <v>30000000</v>
      </c>
      <c r="L9" s="37">
        <f>'Sample Financial Terms'!$G23</f>
        <v>9000000</v>
      </c>
      <c r="M9" s="37">
        <f>'Sample Financial Terms'!$G24</f>
        <v>200000</v>
      </c>
      <c r="N9" s="37">
        <f>'Sample Financial Terms'!$G27</f>
        <v>6000000</v>
      </c>
      <c r="O9" s="29">
        <f t="shared" ref="O9:O11" si="1">SUM(K9:N9)</f>
        <v>45200000</v>
      </c>
      <c r="P9" s="7"/>
      <c r="Q9" s="37">
        <f>'Sample Financial Terms'!$G31</f>
        <v>15000000</v>
      </c>
      <c r="R9" s="37">
        <f>'Sample Financial Terms'!$G33</f>
        <v>10000000</v>
      </c>
      <c r="S9" s="29">
        <f>SUM(Q9:R9)</f>
        <v>25000000</v>
      </c>
      <c r="T9" s="7"/>
      <c r="U9" s="29">
        <f t="shared" ref="U9:U11" si="2">I9+O9+S9</f>
        <v>395200000</v>
      </c>
    </row>
    <row r="10" spans="1:21" x14ac:dyDescent="0.3">
      <c r="A10" s="87"/>
      <c r="B10" s="88"/>
      <c r="C10" s="89"/>
      <c r="D10" s="22" t="s">
        <v>27</v>
      </c>
      <c r="E10" s="37">
        <f>'Sample Financial Terms'!$H15</f>
        <v>2500000</v>
      </c>
      <c r="F10" s="37">
        <f>'Sample Financial Terms'!$H16</f>
        <v>1000000</v>
      </c>
      <c r="G10" s="37">
        <f>'Sample Financial Terms'!$H17</f>
        <v>500000</v>
      </c>
      <c r="H10" s="37">
        <f>'Sample Financial Terms'!$H18</f>
        <v>1000000</v>
      </c>
      <c r="I10" s="29">
        <f t="shared" si="0"/>
        <v>5000000</v>
      </c>
      <c r="J10" s="7"/>
      <c r="K10" s="37">
        <f>'Sample Financial Terms'!$H20</f>
        <v>6000000</v>
      </c>
      <c r="L10" s="37">
        <f>'Sample Financial Terms'!$H23</f>
        <v>0</v>
      </c>
      <c r="M10" s="37">
        <f>'Sample Financial Terms'!$H24</f>
        <v>0</v>
      </c>
      <c r="N10" s="37">
        <f>'Sample Financial Terms'!$H27</f>
        <v>0</v>
      </c>
      <c r="O10" s="29">
        <f t="shared" si="1"/>
        <v>6000000</v>
      </c>
      <c r="P10" s="7"/>
      <c r="Q10" s="37">
        <f>'Sample Financial Terms'!$H31</f>
        <v>5000000</v>
      </c>
      <c r="R10" s="37">
        <f>'Sample Financial Terms'!$H33</f>
        <v>2000000</v>
      </c>
      <c r="S10" s="29">
        <f>SUM(Q10:R10)</f>
        <v>7000000</v>
      </c>
      <c r="T10" s="7"/>
      <c r="U10" s="29">
        <f t="shared" si="2"/>
        <v>18000000</v>
      </c>
    </row>
    <row r="11" spans="1:21" x14ac:dyDescent="0.3">
      <c r="A11" s="90"/>
      <c r="B11" s="91"/>
      <c r="C11" s="92"/>
      <c r="D11" s="6" t="s">
        <v>24</v>
      </c>
      <c r="E11" s="29">
        <f>SUM(E8:E10)</f>
        <v>902500000</v>
      </c>
      <c r="F11" s="29">
        <f>SUM(F8:F10)</f>
        <v>601000000</v>
      </c>
      <c r="G11" s="29">
        <f>SUM(G8:G10)</f>
        <v>330500000</v>
      </c>
      <c r="H11" s="29">
        <f>SUM(H8:H10)</f>
        <v>96000000</v>
      </c>
      <c r="I11" s="29">
        <f t="shared" si="0"/>
        <v>1930000000</v>
      </c>
      <c r="J11" s="7"/>
      <c r="K11" s="29">
        <f t="shared" ref="K11:N11" si="3">SUM(K8:K10)</f>
        <v>106000000</v>
      </c>
      <c r="L11" s="29">
        <f t="shared" si="3"/>
        <v>30000000</v>
      </c>
      <c r="M11" s="29">
        <f t="shared" si="3"/>
        <v>757576</v>
      </c>
      <c r="N11" s="29">
        <f t="shared" si="3"/>
        <v>21000000</v>
      </c>
      <c r="O11" s="29">
        <f t="shared" si="1"/>
        <v>157757576</v>
      </c>
      <c r="P11" s="7"/>
      <c r="Q11" s="29">
        <f t="shared" ref="Q11" si="4">SUM(Q8:Q10)</f>
        <v>80000000</v>
      </c>
      <c r="R11" s="29">
        <f t="shared" ref="R11" si="5">SUM(R8:R10)</f>
        <v>32000000</v>
      </c>
      <c r="S11" s="29">
        <f>SUM(Q11:R11)</f>
        <v>112000000</v>
      </c>
      <c r="T11" s="7"/>
      <c r="U11" s="29">
        <f t="shared" si="2"/>
        <v>2199757576</v>
      </c>
    </row>
    <row r="12" spans="1:21" x14ac:dyDescent="0.3">
      <c r="D12" s="6"/>
      <c r="E12" s="2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" customHeight="1" x14ac:dyDescent="0.3">
      <c r="A13" s="83" t="s">
        <v>34</v>
      </c>
      <c r="B13" s="83" t="s">
        <v>35</v>
      </c>
      <c r="C13" s="83"/>
      <c r="D13" s="23" t="s">
        <v>36</v>
      </c>
      <c r="E13" s="65">
        <v>0.5</v>
      </c>
      <c r="F13" s="36">
        <f>$E$13</f>
        <v>0.5</v>
      </c>
      <c r="G13" s="36">
        <f t="shared" ref="F13:H15" si="6">$E$13</f>
        <v>0.5</v>
      </c>
      <c r="H13" s="36">
        <f t="shared" si="6"/>
        <v>0.5</v>
      </c>
      <c r="K13" s="65">
        <v>0.5</v>
      </c>
      <c r="L13" s="36">
        <f>$K$13</f>
        <v>0.5</v>
      </c>
      <c r="M13" s="36">
        <f t="shared" ref="M13:N13" si="7">$K$13</f>
        <v>0.5</v>
      </c>
      <c r="N13" s="36">
        <f t="shared" si="7"/>
        <v>0.5</v>
      </c>
      <c r="Q13" s="65">
        <v>0.5</v>
      </c>
      <c r="R13" s="36">
        <f>$Q$13</f>
        <v>0.5</v>
      </c>
    </row>
    <row r="14" spans="1:21" ht="15" customHeight="1" x14ac:dyDescent="0.3">
      <c r="A14" s="83"/>
      <c r="B14" s="83"/>
      <c r="C14" s="83"/>
      <c r="D14" s="23" t="s">
        <v>37</v>
      </c>
      <c r="E14" s="36">
        <f>$E$13</f>
        <v>0.5</v>
      </c>
      <c r="F14" s="36">
        <f t="shared" si="6"/>
        <v>0.5</v>
      </c>
      <c r="G14" s="36">
        <f t="shared" si="6"/>
        <v>0.5</v>
      </c>
      <c r="H14" s="36">
        <f t="shared" si="6"/>
        <v>0.5</v>
      </c>
      <c r="I14" s="29"/>
      <c r="J14" s="7"/>
      <c r="K14" s="36">
        <f t="shared" ref="K14:N14" si="8">$K$13</f>
        <v>0.5</v>
      </c>
      <c r="L14" s="36">
        <f t="shared" si="8"/>
        <v>0.5</v>
      </c>
      <c r="M14" s="36">
        <f t="shared" si="8"/>
        <v>0.5</v>
      </c>
      <c r="N14" s="36">
        <f t="shared" si="8"/>
        <v>0.5</v>
      </c>
      <c r="O14" s="29"/>
      <c r="P14" s="7"/>
      <c r="Q14" s="36">
        <f>$Q$13</f>
        <v>0.5</v>
      </c>
      <c r="R14" s="36">
        <f>$Q$13</f>
        <v>0.5</v>
      </c>
      <c r="S14" s="29"/>
      <c r="T14" s="7"/>
      <c r="U14" s="29"/>
    </row>
    <row r="15" spans="1:21" ht="15" customHeight="1" x14ac:dyDescent="0.3">
      <c r="A15" s="83"/>
      <c r="B15" s="83"/>
      <c r="C15" s="83"/>
      <c r="D15" s="23" t="s">
        <v>38</v>
      </c>
      <c r="E15" s="36">
        <f>$E$13</f>
        <v>0.5</v>
      </c>
      <c r="F15" s="36">
        <f t="shared" si="6"/>
        <v>0.5</v>
      </c>
      <c r="G15" s="36">
        <f t="shared" si="6"/>
        <v>0.5</v>
      </c>
      <c r="H15" s="36">
        <f t="shared" si="6"/>
        <v>0.5</v>
      </c>
      <c r="I15" s="29"/>
      <c r="J15" s="7"/>
      <c r="K15" s="36">
        <f>$K$13</f>
        <v>0.5</v>
      </c>
      <c r="L15" s="36">
        <f t="shared" ref="L15:N15" si="9">$K$13</f>
        <v>0.5</v>
      </c>
      <c r="M15" s="36">
        <f t="shared" si="9"/>
        <v>0.5</v>
      </c>
      <c r="N15" s="36">
        <f t="shared" si="9"/>
        <v>0.5</v>
      </c>
      <c r="O15" s="29"/>
      <c r="P15" s="7"/>
      <c r="Q15" s="36">
        <f>$Q$13</f>
        <v>0.5</v>
      </c>
      <c r="R15" s="36">
        <f>$Q$13</f>
        <v>0.5</v>
      </c>
      <c r="S15" s="29"/>
      <c r="T15" s="7"/>
      <c r="U15" s="29"/>
    </row>
    <row r="16" spans="1:21" ht="15" customHeight="1" x14ac:dyDescent="0.3">
      <c r="A16" s="83"/>
      <c r="B16" s="84" t="s">
        <v>39</v>
      </c>
      <c r="C16" s="86"/>
      <c r="D16" s="22" t="s">
        <v>25</v>
      </c>
      <c r="E16" s="28">
        <f t="shared" ref="E16:H18" si="10">E8*E13</f>
        <v>387500000</v>
      </c>
      <c r="F16" s="28">
        <f t="shared" si="10"/>
        <v>235000000</v>
      </c>
      <c r="G16" s="28">
        <f t="shared" si="10"/>
        <v>135000000</v>
      </c>
      <c r="H16" s="28">
        <f t="shared" si="10"/>
        <v>42500000</v>
      </c>
      <c r="I16" s="29">
        <f>SUM(E16:H16)</f>
        <v>800000000</v>
      </c>
      <c r="J16" s="7"/>
      <c r="K16" s="28">
        <f t="shared" ref="K16:N18" si="11">K8*K13</f>
        <v>35000000</v>
      </c>
      <c r="L16" s="28">
        <f t="shared" si="11"/>
        <v>10500000</v>
      </c>
      <c r="M16" s="28">
        <f t="shared" si="11"/>
        <v>278788</v>
      </c>
      <c r="N16" s="28">
        <f t="shared" si="11"/>
        <v>7500000</v>
      </c>
      <c r="O16" s="29">
        <f>SUM(K16:N16)</f>
        <v>53278788</v>
      </c>
      <c r="P16" s="7"/>
      <c r="Q16" s="28">
        <f t="shared" ref="Q16:R18" si="12">Q8*Q13</f>
        <v>30000000</v>
      </c>
      <c r="R16" s="28">
        <f t="shared" si="12"/>
        <v>10000000</v>
      </c>
      <c r="S16" s="29">
        <f>SUM(Q16:R16)</f>
        <v>40000000</v>
      </c>
      <c r="T16" s="7"/>
      <c r="U16" s="29">
        <f t="shared" ref="U16:U19" si="13">I16+O16+S16</f>
        <v>893278788</v>
      </c>
    </row>
    <row r="17" spans="1:21" ht="15" customHeight="1" x14ac:dyDescent="0.3">
      <c r="A17" s="83"/>
      <c r="B17" s="87"/>
      <c r="C17" s="89"/>
      <c r="D17" s="22" t="s">
        <v>26</v>
      </c>
      <c r="E17" s="28">
        <f t="shared" si="10"/>
        <v>62500000</v>
      </c>
      <c r="F17" s="28">
        <f t="shared" si="10"/>
        <v>65000000</v>
      </c>
      <c r="G17" s="28">
        <f t="shared" si="10"/>
        <v>30000000</v>
      </c>
      <c r="H17" s="28">
        <f t="shared" si="10"/>
        <v>5000000</v>
      </c>
      <c r="I17" s="29">
        <f t="shared" si="0"/>
        <v>162500000</v>
      </c>
      <c r="J17" s="7"/>
      <c r="K17" s="28">
        <f t="shared" si="11"/>
        <v>15000000</v>
      </c>
      <c r="L17" s="28">
        <f t="shared" si="11"/>
        <v>4500000</v>
      </c>
      <c r="M17" s="28">
        <f t="shared" si="11"/>
        <v>100000</v>
      </c>
      <c r="N17" s="28">
        <f t="shared" si="11"/>
        <v>3000000</v>
      </c>
      <c r="O17" s="29">
        <f t="shared" ref="O17:O19" si="14">SUM(K17:N17)</f>
        <v>22600000</v>
      </c>
      <c r="P17" s="7"/>
      <c r="Q17" s="28">
        <f t="shared" si="12"/>
        <v>7500000</v>
      </c>
      <c r="R17" s="28">
        <f t="shared" si="12"/>
        <v>5000000</v>
      </c>
      <c r="S17" s="29">
        <f>SUM(Q17:R17)</f>
        <v>12500000</v>
      </c>
      <c r="T17" s="7"/>
      <c r="U17" s="29">
        <f t="shared" si="13"/>
        <v>197600000</v>
      </c>
    </row>
    <row r="18" spans="1:21" x14ac:dyDescent="0.3">
      <c r="A18" s="83"/>
      <c r="B18" s="87"/>
      <c r="C18" s="89"/>
      <c r="D18" s="22" t="s">
        <v>27</v>
      </c>
      <c r="E18" s="28">
        <f t="shared" si="10"/>
        <v>1250000</v>
      </c>
      <c r="F18" s="28">
        <f t="shared" si="10"/>
        <v>500000</v>
      </c>
      <c r="G18" s="28">
        <f t="shared" si="10"/>
        <v>250000</v>
      </c>
      <c r="H18" s="28">
        <f t="shared" si="10"/>
        <v>500000</v>
      </c>
      <c r="I18" s="29">
        <f t="shared" si="0"/>
        <v>2500000</v>
      </c>
      <c r="J18" s="7"/>
      <c r="K18" s="28">
        <f t="shared" si="11"/>
        <v>3000000</v>
      </c>
      <c r="L18" s="28">
        <f t="shared" si="11"/>
        <v>0</v>
      </c>
      <c r="M18" s="28">
        <f t="shared" si="11"/>
        <v>0</v>
      </c>
      <c r="N18" s="28">
        <f t="shared" si="11"/>
        <v>0</v>
      </c>
      <c r="O18" s="29">
        <f t="shared" si="14"/>
        <v>3000000</v>
      </c>
      <c r="P18" s="7"/>
      <c r="Q18" s="28">
        <f t="shared" si="12"/>
        <v>2500000</v>
      </c>
      <c r="R18" s="28">
        <f t="shared" si="12"/>
        <v>1000000</v>
      </c>
      <c r="S18" s="29">
        <f>SUM(Q18:R18)</f>
        <v>3500000</v>
      </c>
      <c r="T18" s="7"/>
      <c r="U18" s="29">
        <f t="shared" si="13"/>
        <v>9000000</v>
      </c>
    </row>
    <row r="19" spans="1:21" x14ac:dyDescent="0.3">
      <c r="A19" s="83"/>
      <c r="B19" s="90"/>
      <c r="C19" s="92"/>
      <c r="D19" s="24" t="s">
        <v>34</v>
      </c>
      <c r="E19" s="29">
        <f>SUM(E16:E18)</f>
        <v>451250000</v>
      </c>
      <c r="F19" s="29">
        <f>SUM(F16:F18)</f>
        <v>300500000</v>
      </c>
      <c r="G19" s="29">
        <f>SUM(G16:G18)</f>
        <v>165250000</v>
      </c>
      <c r="H19" s="29">
        <f>SUM(H16:H18)</f>
        <v>48000000</v>
      </c>
      <c r="I19" s="29">
        <f t="shared" si="0"/>
        <v>965000000</v>
      </c>
      <c r="J19" s="7"/>
      <c r="K19" s="29">
        <f>SUM(K16:K18)</f>
        <v>53000000</v>
      </c>
      <c r="L19" s="29">
        <f>SUM(L16:L18)</f>
        <v>15000000</v>
      </c>
      <c r="M19" s="29">
        <f>SUM(M16:M18)</f>
        <v>378788</v>
      </c>
      <c r="N19" s="29">
        <f>SUM(N16:N18)</f>
        <v>10500000</v>
      </c>
      <c r="O19" s="29">
        <f t="shared" si="14"/>
        <v>78878788</v>
      </c>
      <c r="P19" s="7"/>
      <c r="Q19" s="29">
        <f>SUM(Q16:Q18)</f>
        <v>40000000</v>
      </c>
      <c r="R19" s="29">
        <f>SUM(R16:R18)</f>
        <v>16000000</v>
      </c>
      <c r="S19" s="29">
        <f>SUM(Q19:R19)</f>
        <v>56000000</v>
      </c>
      <c r="T19" s="7"/>
      <c r="U19" s="29">
        <f t="shared" si="13"/>
        <v>1099878788</v>
      </c>
    </row>
    <row r="20" spans="1:21" x14ac:dyDescent="0.3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D21" s="7"/>
      <c r="E21" s="7"/>
      <c r="F21" s="7"/>
      <c r="G21" s="7"/>
      <c r="H21" s="7"/>
      <c r="I21" s="7"/>
      <c r="J21" s="7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" customHeight="1" x14ac:dyDescent="0.3">
      <c r="A22" s="83" t="s">
        <v>32</v>
      </c>
      <c r="B22" s="83" t="s">
        <v>41</v>
      </c>
      <c r="C22" s="93" t="s">
        <v>43</v>
      </c>
      <c r="D22" s="6" t="s">
        <v>20</v>
      </c>
      <c r="E22" s="38" t="str">
        <f>'Sample Financial Terms'!$I15</f>
        <v>$</v>
      </c>
      <c r="F22" s="38" t="str">
        <f>'Sample Financial Terms'!$I16</f>
        <v>$</v>
      </c>
      <c r="G22" s="38" t="str">
        <f>'Sample Financial Terms'!$I17</f>
        <v>$</v>
      </c>
      <c r="H22" s="38" t="str">
        <f>'Sample Financial Terms'!$I18</f>
        <v>$</v>
      </c>
      <c r="I22" s="7"/>
      <c r="J22" s="7"/>
      <c r="K22" s="38" t="str">
        <f>'Sample Financial Terms'!$I20</f>
        <v>%TIV</v>
      </c>
      <c r="L22" s="38" t="str">
        <f>'Sample Financial Terms'!$I23</f>
        <v>%TIV</v>
      </c>
      <c r="M22" s="38" t="str">
        <f>'Sample Financial Terms'!$I24</f>
        <v>%TIV</v>
      </c>
      <c r="N22" s="38" t="str">
        <f>'Sample Financial Terms'!$I27</f>
        <v>%TIV</v>
      </c>
      <c r="O22" s="7"/>
      <c r="P22" s="7"/>
      <c r="Q22" s="38" t="str">
        <f>'Sample Financial Terms'!$I31</f>
        <v>%Loss</v>
      </c>
      <c r="R22" s="38" t="str">
        <f>'Sample Financial Terms'!$I33</f>
        <v>%Loss</v>
      </c>
      <c r="S22" s="7"/>
      <c r="T22" s="7"/>
      <c r="U22" s="7"/>
    </row>
    <row r="23" spans="1:21" ht="15" customHeight="1" x14ac:dyDescent="0.3">
      <c r="A23" s="83"/>
      <c r="B23" s="83"/>
      <c r="C23" s="93"/>
      <c r="D23" s="6" t="s">
        <v>21</v>
      </c>
      <c r="E23" s="39" t="str">
        <f>'Sample Financial Terms'!$J15</f>
        <v>Bldg + Contents</v>
      </c>
      <c r="F23" s="39" t="str">
        <f>'Sample Financial Terms'!$J16</f>
        <v>Bldg + Contents</v>
      </c>
      <c r="G23" s="39" t="str">
        <f>'Sample Financial Terms'!$J17</f>
        <v>Bldg + Contents</v>
      </c>
      <c r="H23" s="39" t="str">
        <f>'Sample Financial Terms'!$J18</f>
        <v>Bldg + Contents</v>
      </c>
      <c r="I23" s="7"/>
      <c r="J23" s="7"/>
      <c r="K23" s="38" t="str">
        <f>'Sample Financial Terms'!$J20</f>
        <v>Site</v>
      </c>
      <c r="L23" s="38" t="str">
        <f>'Sample Financial Terms'!$J23</f>
        <v>Site</v>
      </c>
      <c r="M23" s="38" t="str">
        <f>'Sample Financial Terms'!$J24</f>
        <v>Site</v>
      </c>
      <c r="N23" s="38" t="str">
        <f>'Sample Financial Terms'!$J27</f>
        <v>Site</v>
      </c>
      <c r="O23" s="7"/>
      <c r="P23" s="7"/>
      <c r="Q23" s="38" t="str">
        <f>'Sample Financial Terms'!$J31</f>
        <v>Site</v>
      </c>
      <c r="R23" s="38" t="str">
        <f>'Sample Financial Terms'!$J33</f>
        <v>Site</v>
      </c>
      <c r="S23" s="7"/>
      <c r="T23" s="7"/>
      <c r="U23" s="7"/>
    </row>
    <row r="24" spans="1:21" x14ac:dyDescent="0.3">
      <c r="A24" s="83"/>
      <c r="B24" s="83"/>
      <c r="C24" s="93"/>
      <c r="D24" s="6" t="s">
        <v>19</v>
      </c>
      <c r="E24" s="37">
        <f>'Sample Financial Terms'!$K15</f>
        <v>10000</v>
      </c>
      <c r="F24" s="37">
        <f>'Sample Financial Terms'!$K16</f>
        <v>10000</v>
      </c>
      <c r="G24" s="37">
        <f>'Sample Financial Terms'!$K17</f>
        <v>10000</v>
      </c>
      <c r="H24" s="37">
        <f>'Sample Financial Terms'!$K18</f>
        <v>10000</v>
      </c>
      <c r="I24" s="7"/>
      <c r="J24" s="7"/>
      <c r="K24" s="40">
        <f>'Sample Financial Terms'!$K20</f>
        <v>0.01</v>
      </c>
      <c r="L24" s="40">
        <f>'Sample Financial Terms'!$K23</f>
        <v>0.05</v>
      </c>
      <c r="M24" s="40">
        <f>'Sample Financial Terms'!$K24</f>
        <v>0.01</v>
      </c>
      <c r="N24" s="41">
        <f>'Sample Financial Terms'!$K27</f>
        <v>4.7619047619047616E-2</v>
      </c>
      <c r="O24" s="7"/>
      <c r="P24" s="7"/>
      <c r="Q24" s="40">
        <f>'Sample Financial Terms'!$K31</f>
        <v>0.01</v>
      </c>
      <c r="R24" s="41">
        <f>'Sample Financial Terms'!$K33</f>
        <v>0.01</v>
      </c>
      <c r="S24" s="7"/>
      <c r="T24" s="7"/>
      <c r="U24" s="7"/>
    </row>
    <row r="25" spans="1:21" x14ac:dyDescent="0.3">
      <c r="A25" s="83"/>
      <c r="B25" s="83"/>
      <c r="C25" s="93"/>
      <c r="D25" s="25" t="s">
        <v>40</v>
      </c>
      <c r="E25" s="30">
        <f>IF(E$23="Site",MAX(0,E$19-E$24*IF(E$22="$",1,IF(E$22="%TIV",E$11,E$19))),MAX(0,SUM(E$16:E$17)-E$24*IF(E$22="$",1,IF(E$22="%TIV",SUM(E$8:E$9),SUM(E$16:E$17))))+E$18)</f>
        <v>451240000</v>
      </c>
      <c r="F25" s="30">
        <f t="shared" ref="F25:H25" si="15">IF(F$23="Site",MAX(0,F$19-F$24*IF(F$22="$",1,IF(F$22="%TIV",F$11,F$19))),MAX(0,SUM(F$16:F$17)-F$24*IF(F$22="$",1,IF(F$22="%TIV",SUM(F$8:F$9),SUM(F$16:F$17))))+F$18)</f>
        <v>300490000</v>
      </c>
      <c r="G25" s="30">
        <f t="shared" si="15"/>
        <v>165240000</v>
      </c>
      <c r="H25" s="30">
        <f t="shared" si="15"/>
        <v>47990000</v>
      </c>
      <c r="I25" s="7"/>
      <c r="J25" s="7"/>
      <c r="K25" s="30">
        <f>IF(K$23="Site",MAX(0,K$19-K$24*IF(K$22="$",1,IF(K$22="%TIV",K$11,K$19))),MAX(0,SUM(K$16:K$17)-K$24*IF(K$22="$",1,IF(K$22="%TIV",SUM(K$8:K$9),SUM(K$16:K$17))))+K$18)</f>
        <v>51940000</v>
      </c>
      <c r="L25" s="30">
        <f t="shared" ref="L25:N25" si="16">IF(L$23="Site",MAX(0,L$19-L$24*IF(L$22="$",1,IF(L$22="%TIV",L$11,L$19))),MAX(0,SUM(L$16:L$17)-L$24*IF(L$22="$",1,IF(L$22="%TIV",SUM(L$8:L$9),SUM(L$16:L$17))))+L$18)</f>
        <v>13500000</v>
      </c>
      <c r="M25" s="30">
        <f t="shared" si="16"/>
        <v>371212.24</v>
      </c>
      <c r="N25" s="30">
        <f t="shared" si="16"/>
        <v>9500000</v>
      </c>
      <c r="O25" s="7"/>
      <c r="P25" s="7"/>
      <c r="Q25" s="30">
        <f t="shared" ref="Q25:R25" si="17">IF(Q$23="Site",MAX(0,Q$19-Q$24*IF(Q$22="$",1,IF(Q$22="%TIV",Q$11,Q$19))),MAX(0,SUM(Q$16:Q$17)-Q$24*IF(Q$22="$",1,IF(Q$22="%TIV",SUM(Q$8:Q$9),SUM(Q$16:Q$17))))+Q$18)</f>
        <v>39600000</v>
      </c>
      <c r="R25" s="30">
        <f t="shared" si="17"/>
        <v>15840000</v>
      </c>
      <c r="S25" s="7"/>
      <c r="T25" s="7"/>
      <c r="U25" s="7"/>
    </row>
    <row r="26" spans="1:21" ht="15" customHeight="1" x14ac:dyDescent="0.3">
      <c r="A26" s="83"/>
      <c r="B26" s="83"/>
      <c r="C26" s="93" t="s">
        <v>15</v>
      </c>
      <c r="D26" s="6" t="s">
        <v>22</v>
      </c>
      <c r="E26" s="42" t="str">
        <f>'Sample Financial Terms'!$L15</f>
        <v>None</v>
      </c>
      <c r="F26" s="42" t="str">
        <f>'Sample Financial Terms'!$L16</f>
        <v>None</v>
      </c>
      <c r="G26" s="42" t="str">
        <f>'Sample Financial Terms'!$L17</f>
        <v>None</v>
      </c>
      <c r="H26" s="42" t="str">
        <f>'Sample Financial Terms'!$L18</f>
        <v>None</v>
      </c>
      <c r="I26" s="7"/>
      <c r="J26" s="7"/>
      <c r="K26" s="37">
        <f>'Sample Financial Terms'!$L20</f>
        <v>100000000</v>
      </c>
      <c r="L26" s="37">
        <f>'Sample Financial Terms'!$L23</f>
        <v>28500000</v>
      </c>
      <c r="M26" s="37">
        <f>'Sample Financial Terms'!$L24</f>
        <v>750000.24</v>
      </c>
      <c r="N26" s="37">
        <f>'Sample Financial Terms'!$L27</f>
        <v>20000000</v>
      </c>
      <c r="O26" s="7"/>
      <c r="P26" s="7"/>
      <c r="Q26" s="37">
        <f>'Sample Financial Terms'!$L31</f>
        <v>80000000</v>
      </c>
      <c r="R26" s="37">
        <f>'Sample Financial Terms'!$L33</f>
        <v>32000000</v>
      </c>
      <c r="S26" s="7"/>
      <c r="T26" s="7"/>
      <c r="U26" s="7"/>
    </row>
    <row r="27" spans="1:21" ht="28.8" x14ac:dyDescent="0.3">
      <c r="A27" s="83"/>
      <c r="B27" s="83"/>
      <c r="C27" s="93"/>
      <c r="D27" s="25" t="s">
        <v>45</v>
      </c>
      <c r="E27" s="30">
        <f>MIN(IF(E$26="None",10^18,E$26),E$25)</f>
        <v>451240000</v>
      </c>
      <c r="F27" s="30">
        <f t="shared" ref="F27:H27" si="18">MIN(IF(F$26="None",10^18,F$26),F$25)</f>
        <v>300490000</v>
      </c>
      <c r="G27" s="30">
        <f t="shared" si="18"/>
        <v>165240000</v>
      </c>
      <c r="H27" s="30">
        <f t="shared" si="18"/>
        <v>47990000</v>
      </c>
      <c r="I27" s="31">
        <f t="shared" ref="I27" si="19">SUM(E27:H27)</f>
        <v>964960000</v>
      </c>
      <c r="J27" s="7"/>
      <c r="K27" s="30">
        <f>MIN(IF(K$26="None",10^18,K$26),K$25)</f>
        <v>51940000</v>
      </c>
      <c r="L27" s="30">
        <f t="shared" ref="L27:N27" si="20">MIN(IF(L$26="None",10^18,L$26),L$25)</f>
        <v>13500000</v>
      </c>
      <c r="M27" s="30">
        <f t="shared" si="20"/>
        <v>371212.24</v>
      </c>
      <c r="N27" s="30">
        <f t="shared" si="20"/>
        <v>9500000</v>
      </c>
      <c r="O27" s="31">
        <f t="shared" ref="O27" si="21">SUM(K27:N27)</f>
        <v>75311212.24000001</v>
      </c>
      <c r="P27" s="7"/>
      <c r="Q27" s="30">
        <f t="shared" ref="Q27:R27" si="22">MIN(IF(Q$26="None",10^18,Q$26),Q$25)</f>
        <v>39600000</v>
      </c>
      <c r="R27" s="30">
        <f t="shared" si="22"/>
        <v>15840000</v>
      </c>
      <c r="S27" s="31">
        <f>SUM(Q27:R27)</f>
        <v>55440000</v>
      </c>
      <c r="T27" s="7"/>
      <c r="U27" s="31"/>
    </row>
    <row r="28" spans="1:21" ht="15" customHeight="1" x14ac:dyDescent="0.3">
      <c r="A28" s="83"/>
      <c r="B28" s="83" t="s">
        <v>42</v>
      </c>
      <c r="C28" s="93" t="s">
        <v>15</v>
      </c>
      <c r="D28" s="6" t="s">
        <v>0</v>
      </c>
      <c r="E28" s="7"/>
      <c r="F28" s="7"/>
      <c r="G28" s="7"/>
      <c r="H28" s="7"/>
      <c r="I28" s="37">
        <f>'Sample Financial Terms'!$D14</f>
        <v>450000000</v>
      </c>
      <c r="J28" s="7"/>
      <c r="K28" s="7"/>
      <c r="L28" s="7"/>
      <c r="M28" s="7"/>
      <c r="N28" s="7"/>
      <c r="O28" s="37" t="str">
        <f>'Sample Financial Terms'!$D19</f>
        <v>None</v>
      </c>
      <c r="P28" s="7"/>
      <c r="Q28" s="7"/>
      <c r="R28" s="7"/>
      <c r="S28" s="37" t="str">
        <f>'Sample Financial Terms'!$D30</f>
        <v>None</v>
      </c>
      <c r="T28" s="7"/>
      <c r="U28" s="7"/>
    </row>
    <row r="29" spans="1:21" ht="28.8" x14ac:dyDescent="0.3">
      <c r="A29" s="83"/>
      <c r="B29" s="83"/>
      <c r="C29" s="93"/>
      <c r="D29" s="25" t="s">
        <v>46</v>
      </c>
      <c r="E29" s="35">
        <f>IF($I29=0,0,E27/$I27*$I29)</f>
        <v>210431520.47753274</v>
      </c>
      <c r="F29" s="35">
        <f t="shared" ref="F29:H29" si="23">IF($I29=0,0,F27/$I27*$I29)</f>
        <v>140130678.99187529</v>
      </c>
      <c r="G29" s="35">
        <f t="shared" si="23"/>
        <v>77058116.398607194</v>
      </c>
      <c r="H29" s="35">
        <f t="shared" si="23"/>
        <v>22379684.131984744</v>
      </c>
      <c r="I29" s="31">
        <f>MIN(I$27,IF(I$28="None",10^18,I$28))</f>
        <v>450000000</v>
      </c>
      <c r="J29" s="7"/>
      <c r="K29" s="35">
        <f>IF($O29=0,0,K27/$O27*$O29)</f>
        <v>51940000</v>
      </c>
      <c r="L29" s="35">
        <f t="shared" ref="L29:N29" si="24">IF($O29=0,0,L27/$O27*$O29)</f>
        <v>13500000</v>
      </c>
      <c r="M29" s="35">
        <f t="shared" si="24"/>
        <v>371212.24</v>
      </c>
      <c r="N29" s="35">
        <f t="shared" si="24"/>
        <v>9500000</v>
      </c>
      <c r="O29" s="31">
        <f>MIN(O$27,IF(O$28="None",10^18,O$28))</f>
        <v>75311212.24000001</v>
      </c>
      <c r="P29" s="7"/>
      <c r="Q29" s="35">
        <f t="shared" ref="Q29:R29" si="25">IF($O29=0,0,Q27/$O27*$O29)</f>
        <v>39599999.999999993</v>
      </c>
      <c r="R29" s="35">
        <f t="shared" si="25"/>
        <v>15840000</v>
      </c>
      <c r="S29" s="31">
        <f>MIN(S$27,IF(S$28="None",10^18,S$28))</f>
        <v>55440000</v>
      </c>
      <c r="T29" s="7"/>
      <c r="U29" s="7"/>
    </row>
    <row r="30" spans="1:21" x14ac:dyDescent="0.3">
      <c r="A30" s="83"/>
      <c r="B30" s="83"/>
      <c r="C30" s="93" t="s">
        <v>44</v>
      </c>
      <c r="D30" s="6" t="s">
        <v>3</v>
      </c>
      <c r="E30" s="7"/>
      <c r="F30" s="7"/>
      <c r="G30" s="7"/>
      <c r="H30" s="7"/>
      <c r="I30" s="44">
        <f>'Sample Financial Terms'!$E14</f>
        <v>0.15555555555555556</v>
      </c>
      <c r="J30" s="7"/>
      <c r="K30" s="7"/>
      <c r="L30" s="7"/>
      <c r="M30" s="7"/>
      <c r="N30" s="7"/>
      <c r="O30" s="43">
        <f>'Sample Financial Terms'!$E19</f>
        <v>1</v>
      </c>
      <c r="P30" s="7"/>
      <c r="Q30" s="7"/>
      <c r="R30" s="7"/>
      <c r="S30" s="43">
        <f>'Sample Financial Terms'!$E30</f>
        <v>1</v>
      </c>
      <c r="T30" s="7"/>
      <c r="U30" s="7"/>
    </row>
    <row r="31" spans="1:21" ht="28.8" x14ac:dyDescent="0.3">
      <c r="A31" s="83"/>
      <c r="B31" s="83"/>
      <c r="C31" s="93"/>
      <c r="D31" s="24" t="s">
        <v>47</v>
      </c>
      <c r="E31" s="29">
        <f>E$29*$I$30</f>
        <v>32733792.074282873</v>
      </c>
      <c r="F31" s="29">
        <f t="shared" ref="F31:H31" si="26">F$29*$I$30</f>
        <v>21798105.62095838</v>
      </c>
      <c r="G31" s="29">
        <f t="shared" si="26"/>
        <v>11986818.106450008</v>
      </c>
      <c r="H31" s="29">
        <f t="shared" si="26"/>
        <v>3481284.1983087379</v>
      </c>
      <c r="I31" s="29">
        <f>MIN(I$27,IF(I$28="None",10^18,I$28))*I$30</f>
        <v>70000000</v>
      </c>
      <c r="J31" s="7"/>
      <c r="K31" s="29">
        <f>K$29*$O$30</f>
        <v>51940000</v>
      </c>
      <c r="L31" s="29">
        <f t="shared" ref="L31:N31" si="27">L$29*$O$30</f>
        <v>13500000</v>
      </c>
      <c r="M31" s="29">
        <f t="shared" si="27"/>
        <v>371212.24</v>
      </c>
      <c r="N31" s="29">
        <f t="shared" si="27"/>
        <v>9500000</v>
      </c>
      <c r="O31" s="29">
        <f>MIN(O$27,IF(O$28="None",10^18,O$28))*O$30</f>
        <v>75311212.24000001</v>
      </c>
      <c r="P31" s="7"/>
      <c r="Q31" s="29">
        <f t="shared" ref="Q31:R31" si="28">Q$29*$O$30</f>
        <v>39599999.999999993</v>
      </c>
      <c r="R31" s="29">
        <f t="shared" si="28"/>
        <v>15840000</v>
      </c>
      <c r="S31" s="29">
        <f>MIN(S$27,IF(S$28="None",10^18,S$28))*S$30</f>
        <v>55440000</v>
      </c>
      <c r="T31" s="7"/>
      <c r="U31" s="29">
        <f t="shared" ref="U31" si="29">I31+O31+S31</f>
        <v>200751212.24000001</v>
      </c>
    </row>
    <row r="32" spans="1:21" x14ac:dyDescent="0.3">
      <c r="B32" s="34"/>
      <c r="D32" s="7"/>
      <c r="E32" s="75"/>
      <c r="F32" s="75"/>
      <c r="G32" s="75"/>
      <c r="H32" s="75"/>
      <c r="I32" s="76"/>
      <c r="J32" s="76"/>
      <c r="K32" s="75"/>
      <c r="L32" s="75"/>
      <c r="M32" s="75"/>
      <c r="N32" s="75"/>
      <c r="O32" s="76"/>
      <c r="P32" s="76"/>
      <c r="Q32" s="75"/>
      <c r="R32" s="75"/>
      <c r="S32" s="7"/>
      <c r="T32" s="7"/>
      <c r="U32" s="7"/>
    </row>
    <row r="33" spans="1:21" x14ac:dyDescent="0.3">
      <c r="B33" s="3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">
      <c r="A34" s="45"/>
    </row>
    <row r="35" spans="1:21" x14ac:dyDescent="0.3">
      <c r="A35" s="45"/>
    </row>
    <row r="36" spans="1:21" x14ac:dyDescent="0.3">
      <c r="A36" s="45"/>
    </row>
    <row r="37" spans="1:21" x14ac:dyDescent="0.3">
      <c r="A37" s="45"/>
    </row>
    <row r="38" spans="1:21" x14ac:dyDescent="0.3">
      <c r="A38" s="45"/>
    </row>
    <row r="39" spans="1:21" x14ac:dyDescent="0.3">
      <c r="A39" s="45"/>
    </row>
    <row r="40" spans="1:21" x14ac:dyDescent="0.3">
      <c r="A40" s="45"/>
    </row>
    <row r="41" spans="1:21" x14ac:dyDescent="0.3">
      <c r="A41" s="45"/>
    </row>
    <row r="42" spans="1:21" x14ac:dyDescent="0.3">
      <c r="A42" s="45"/>
    </row>
    <row r="43" spans="1:21" x14ac:dyDescent="0.3">
      <c r="A43" s="45"/>
    </row>
    <row r="44" spans="1:21" x14ac:dyDescent="0.3">
      <c r="A44" s="45"/>
    </row>
    <row r="45" spans="1:21" x14ac:dyDescent="0.3">
      <c r="A45" s="45"/>
    </row>
    <row r="46" spans="1:21" x14ac:dyDescent="0.3">
      <c r="A46" s="45"/>
    </row>
  </sheetData>
  <mergeCells count="11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A228"/>
  <sheetViews>
    <sheetView tabSelected="1" topLeftCell="A31" zoomScale="80" zoomScaleNormal="80" workbookViewId="0">
      <selection activeCell="K49" sqref="K49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20" width="8.88671875" style="69"/>
    <col min="21" max="21" width="10.44140625" bestFit="1" customWidth="1"/>
    <col min="23" max="23" width="10.88671875" bestFit="1" customWidth="1"/>
  </cols>
  <sheetData>
    <row r="3" spans="1:27" x14ac:dyDescent="0.3">
      <c r="A3" t="s">
        <v>64</v>
      </c>
      <c r="H3" t="s">
        <v>70</v>
      </c>
      <c r="K3" t="s">
        <v>75</v>
      </c>
      <c r="X3" t="s">
        <v>76</v>
      </c>
    </row>
    <row r="4" spans="1:27" x14ac:dyDescent="0.3">
      <c r="A4" t="s">
        <v>65</v>
      </c>
      <c r="B4" t="s">
        <v>69</v>
      </c>
      <c r="C4" t="s">
        <v>66</v>
      </c>
      <c r="D4" t="s">
        <v>67</v>
      </c>
      <c r="E4" t="s">
        <v>68</v>
      </c>
      <c r="H4" s="69" t="s">
        <v>69</v>
      </c>
      <c r="I4" t="s">
        <v>71</v>
      </c>
      <c r="K4" t="s">
        <v>65</v>
      </c>
      <c r="L4" t="s">
        <v>72</v>
      </c>
      <c r="M4" t="s">
        <v>73</v>
      </c>
      <c r="X4" t="s">
        <v>77</v>
      </c>
      <c r="Y4" s="69" t="s">
        <v>65</v>
      </c>
      <c r="Z4" t="s">
        <v>78</v>
      </c>
      <c r="AA4" t="s">
        <v>79</v>
      </c>
    </row>
    <row r="5" spans="1:27" x14ac:dyDescent="0.3">
      <c r="A5">
        <v>1</v>
      </c>
      <c r="B5" s="69">
        <v>1</v>
      </c>
      <c r="C5">
        <v>1</v>
      </c>
      <c r="D5">
        <v>1</v>
      </c>
      <c r="E5" s="69">
        <v>1</v>
      </c>
      <c r="H5" s="69">
        <v>1</v>
      </c>
      <c r="I5">
        <v>775000000</v>
      </c>
      <c r="K5" s="69">
        <v>1</v>
      </c>
      <c r="L5" s="70" t="s">
        <v>4</v>
      </c>
      <c r="M5" t="s">
        <v>74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 s="69">
        <v>2</v>
      </c>
      <c r="C6">
        <v>1</v>
      </c>
      <c r="D6">
        <v>2</v>
      </c>
      <c r="E6" s="69">
        <v>1</v>
      </c>
      <c r="H6" s="69">
        <v>2</v>
      </c>
      <c r="I6">
        <v>125000000</v>
      </c>
      <c r="K6" s="69">
        <v>2</v>
      </c>
      <c r="L6" s="70" t="s">
        <v>4</v>
      </c>
      <c r="M6" t="s">
        <v>26</v>
      </c>
      <c r="X6" s="69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 s="69">
        <v>3</v>
      </c>
      <c r="C7">
        <v>1</v>
      </c>
      <c r="D7">
        <v>3</v>
      </c>
      <c r="E7" s="69">
        <v>1</v>
      </c>
      <c r="H7" s="69">
        <v>3</v>
      </c>
      <c r="I7">
        <v>2500000</v>
      </c>
      <c r="K7" s="69">
        <v>3</v>
      </c>
      <c r="L7" s="70" t="s">
        <v>4</v>
      </c>
      <c r="M7" t="s">
        <v>27</v>
      </c>
      <c r="X7" s="69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 s="69">
        <v>4</v>
      </c>
      <c r="C8">
        <v>2</v>
      </c>
      <c r="D8">
        <v>4</v>
      </c>
      <c r="E8" s="69">
        <v>2</v>
      </c>
      <c r="H8" s="69">
        <v>4</v>
      </c>
      <c r="I8">
        <v>470000000</v>
      </c>
      <c r="K8" s="69">
        <v>4</v>
      </c>
      <c r="L8" s="70" t="s">
        <v>5</v>
      </c>
      <c r="M8" s="69" t="s">
        <v>74</v>
      </c>
      <c r="X8" s="69">
        <v>1</v>
      </c>
      <c r="Y8">
        <v>2</v>
      </c>
      <c r="Z8" s="69">
        <v>-2</v>
      </c>
      <c r="AA8" s="69">
        <v>0</v>
      </c>
    </row>
    <row r="9" spans="1:27" x14ac:dyDescent="0.3">
      <c r="A9" s="69">
        <v>5</v>
      </c>
      <c r="B9" s="69">
        <v>5</v>
      </c>
      <c r="C9">
        <v>2</v>
      </c>
      <c r="D9">
        <v>5</v>
      </c>
      <c r="E9" s="69">
        <v>2</v>
      </c>
      <c r="H9" s="69">
        <v>5</v>
      </c>
      <c r="I9">
        <v>130000000</v>
      </c>
      <c r="K9" s="69">
        <v>5</v>
      </c>
      <c r="L9" s="70" t="s">
        <v>5</v>
      </c>
      <c r="M9" s="69" t="s">
        <v>26</v>
      </c>
      <c r="X9" s="69">
        <v>1</v>
      </c>
      <c r="Y9" s="69">
        <v>2</v>
      </c>
      <c r="Z9" s="69">
        <v>-1</v>
      </c>
      <c r="AA9" s="69">
        <v>0</v>
      </c>
    </row>
    <row r="10" spans="1:27" x14ac:dyDescent="0.3">
      <c r="A10" s="69">
        <v>6</v>
      </c>
      <c r="B10" s="69">
        <v>6</v>
      </c>
      <c r="C10">
        <v>2</v>
      </c>
      <c r="D10" s="69">
        <v>6</v>
      </c>
      <c r="E10" s="69">
        <v>2</v>
      </c>
      <c r="H10" s="69">
        <v>6</v>
      </c>
      <c r="I10">
        <v>1000000</v>
      </c>
      <c r="K10" s="69">
        <v>6</v>
      </c>
      <c r="L10" s="70" t="s">
        <v>5</v>
      </c>
      <c r="M10" s="69" t="s">
        <v>27</v>
      </c>
      <c r="X10" s="69">
        <v>1</v>
      </c>
      <c r="Y10" s="69">
        <v>2</v>
      </c>
      <c r="Z10" s="69">
        <v>1</v>
      </c>
      <c r="AA10" s="69">
        <v>62500000</v>
      </c>
    </row>
    <row r="11" spans="1:27" x14ac:dyDescent="0.3">
      <c r="A11" s="69">
        <v>7</v>
      </c>
      <c r="B11" s="69">
        <v>7</v>
      </c>
      <c r="C11">
        <v>3</v>
      </c>
      <c r="D11" s="69">
        <v>7</v>
      </c>
      <c r="E11" s="69">
        <v>3</v>
      </c>
      <c r="H11" s="69">
        <v>7</v>
      </c>
      <c r="I11">
        <v>270000000</v>
      </c>
      <c r="K11" s="69">
        <v>7</v>
      </c>
      <c r="L11" s="70" t="s">
        <v>6</v>
      </c>
      <c r="M11" s="69" t="s">
        <v>74</v>
      </c>
      <c r="X11" s="69">
        <v>1</v>
      </c>
      <c r="Y11" s="69">
        <v>3</v>
      </c>
      <c r="Z11" s="69">
        <v>-2</v>
      </c>
      <c r="AA11" s="69">
        <v>0</v>
      </c>
    </row>
    <row r="12" spans="1:27" x14ac:dyDescent="0.3">
      <c r="A12" s="69">
        <v>8</v>
      </c>
      <c r="B12" s="69">
        <v>8</v>
      </c>
      <c r="C12">
        <v>3</v>
      </c>
      <c r="D12" s="69">
        <v>8</v>
      </c>
      <c r="E12" s="69">
        <v>3</v>
      </c>
      <c r="H12" s="69">
        <v>8</v>
      </c>
      <c r="I12">
        <v>60000000</v>
      </c>
      <c r="K12" s="69">
        <v>8</v>
      </c>
      <c r="L12" s="70" t="s">
        <v>6</v>
      </c>
      <c r="M12" s="69" t="s">
        <v>26</v>
      </c>
      <c r="X12" s="69">
        <v>1</v>
      </c>
      <c r="Y12" s="69">
        <v>3</v>
      </c>
      <c r="Z12" s="69">
        <v>-1</v>
      </c>
      <c r="AA12" s="69">
        <v>0</v>
      </c>
    </row>
    <row r="13" spans="1:27" x14ac:dyDescent="0.3">
      <c r="A13" s="69">
        <v>9</v>
      </c>
      <c r="B13" s="69">
        <v>9</v>
      </c>
      <c r="C13">
        <v>3</v>
      </c>
      <c r="D13" s="69">
        <v>9</v>
      </c>
      <c r="E13" s="69">
        <v>3</v>
      </c>
      <c r="H13" s="69">
        <v>9</v>
      </c>
      <c r="I13">
        <v>500000</v>
      </c>
      <c r="K13" s="69">
        <v>9</v>
      </c>
      <c r="L13" s="70" t="s">
        <v>6</v>
      </c>
      <c r="M13" s="69" t="s">
        <v>27</v>
      </c>
      <c r="X13" s="69">
        <v>1</v>
      </c>
      <c r="Y13" s="69">
        <v>3</v>
      </c>
      <c r="Z13" s="69">
        <v>1</v>
      </c>
      <c r="AA13">
        <v>1250000</v>
      </c>
    </row>
    <row r="14" spans="1:27" x14ac:dyDescent="0.3">
      <c r="A14" s="69">
        <v>10</v>
      </c>
      <c r="B14" s="69">
        <v>10</v>
      </c>
      <c r="C14">
        <v>4</v>
      </c>
      <c r="D14" s="69">
        <v>10</v>
      </c>
      <c r="E14" s="69">
        <v>4</v>
      </c>
      <c r="H14" s="69">
        <v>10</v>
      </c>
      <c r="I14">
        <v>85000000</v>
      </c>
      <c r="K14" s="69">
        <v>10</v>
      </c>
      <c r="L14" s="70" t="s">
        <v>10</v>
      </c>
      <c r="M14" s="69" t="s">
        <v>74</v>
      </c>
      <c r="X14" s="69">
        <v>1</v>
      </c>
      <c r="Y14" s="69">
        <v>4</v>
      </c>
      <c r="Z14" s="69">
        <v>-2</v>
      </c>
      <c r="AA14" s="69">
        <v>0</v>
      </c>
    </row>
    <row r="15" spans="1:27" x14ac:dyDescent="0.3">
      <c r="A15" s="69">
        <v>11</v>
      </c>
      <c r="B15" s="69">
        <v>11</v>
      </c>
      <c r="C15">
        <v>4</v>
      </c>
      <c r="D15" s="69">
        <v>11</v>
      </c>
      <c r="E15" s="69">
        <v>4</v>
      </c>
      <c r="H15" s="69">
        <v>11</v>
      </c>
      <c r="I15">
        <v>10000000</v>
      </c>
      <c r="K15" s="69">
        <v>11</v>
      </c>
      <c r="L15" s="70" t="s">
        <v>10</v>
      </c>
      <c r="M15" s="69" t="s">
        <v>26</v>
      </c>
      <c r="X15" s="69">
        <v>1</v>
      </c>
      <c r="Y15" s="69">
        <v>4</v>
      </c>
      <c r="Z15" s="69">
        <v>-1</v>
      </c>
      <c r="AA15" s="69">
        <v>0</v>
      </c>
    </row>
    <row r="16" spans="1:27" x14ac:dyDescent="0.3">
      <c r="A16" s="69">
        <v>12</v>
      </c>
      <c r="B16" s="69">
        <v>12</v>
      </c>
      <c r="C16">
        <v>4</v>
      </c>
      <c r="D16" s="69">
        <v>12</v>
      </c>
      <c r="E16" s="69">
        <v>4</v>
      </c>
      <c r="H16" s="69">
        <v>12</v>
      </c>
      <c r="I16">
        <v>1000000</v>
      </c>
      <c r="K16" s="69">
        <v>12</v>
      </c>
      <c r="L16" s="70" t="s">
        <v>10</v>
      </c>
      <c r="M16" s="69" t="s">
        <v>27</v>
      </c>
      <c r="X16" s="69">
        <v>1</v>
      </c>
      <c r="Y16" s="69">
        <v>4</v>
      </c>
      <c r="Z16" s="69">
        <v>1</v>
      </c>
      <c r="AA16" s="28">
        <v>235000000</v>
      </c>
    </row>
    <row r="17" spans="1:27" x14ac:dyDescent="0.3">
      <c r="A17" s="69">
        <v>13</v>
      </c>
      <c r="B17" s="69">
        <v>13</v>
      </c>
      <c r="C17">
        <v>5</v>
      </c>
      <c r="D17" s="69">
        <v>13</v>
      </c>
      <c r="E17" s="69">
        <v>5</v>
      </c>
      <c r="H17" s="69">
        <v>13</v>
      </c>
      <c r="I17">
        <v>70000000</v>
      </c>
      <c r="K17" s="69">
        <v>13</v>
      </c>
      <c r="L17" s="70">
        <v>1</v>
      </c>
      <c r="M17" s="69" t="s">
        <v>74</v>
      </c>
      <c r="X17" s="69">
        <v>1</v>
      </c>
      <c r="Y17" s="69">
        <v>5</v>
      </c>
      <c r="Z17" s="69">
        <v>-2</v>
      </c>
      <c r="AA17" s="69">
        <v>0</v>
      </c>
    </row>
    <row r="18" spans="1:27" x14ac:dyDescent="0.3">
      <c r="A18" s="69">
        <v>14</v>
      </c>
      <c r="B18" s="69">
        <v>14</v>
      </c>
      <c r="C18">
        <v>5</v>
      </c>
      <c r="D18" s="69">
        <v>14</v>
      </c>
      <c r="E18" s="69">
        <v>5</v>
      </c>
      <c r="H18" s="69">
        <v>14</v>
      </c>
      <c r="I18">
        <v>30000000</v>
      </c>
      <c r="K18" s="69">
        <v>14</v>
      </c>
      <c r="L18" s="70">
        <v>1</v>
      </c>
      <c r="M18" s="69" t="s">
        <v>26</v>
      </c>
      <c r="X18" s="69">
        <v>1</v>
      </c>
      <c r="Y18" s="69">
        <v>5</v>
      </c>
      <c r="Z18" s="69">
        <v>-1</v>
      </c>
      <c r="AA18" s="69">
        <v>0</v>
      </c>
    </row>
    <row r="19" spans="1:27" x14ac:dyDescent="0.3">
      <c r="A19" s="69">
        <v>15</v>
      </c>
      <c r="B19" s="69">
        <v>15</v>
      </c>
      <c r="C19">
        <v>5</v>
      </c>
      <c r="D19" s="69">
        <v>15</v>
      </c>
      <c r="E19" s="69">
        <v>5</v>
      </c>
      <c r="H19" s="69">
        <v>15</v>
      </c>
      <c r="I19">
        <v>6000000</v>
      </c>
      <c r="K19" s="69">
        <v>15</v>
      </c>
      <c r="L19" s="70">
        <v>1</v>
      </c>
      <c r="M19" s="69" t="s">
        <v>27</v>
      </c>
      <c r="X19" s="69">
        <v>1</v>
      </c>
      <c r="Y19" s="69">
        <v>5</v>
      </c>
      <c r="Z19" s="69">
        <v>1</v>
      </c>
      <c r="AA19" s="28">
        <v>65000000</v>
      </c>
    </row>
    <row r="20" spans="1:27" x14ac:dyDescent="0.3">
      <c r="A20" s="69">
        <v>16</v>
      </c>
      <c r="B20" s="69">
        <v>16</v>
      </c>
      <c r="C20">
        <v>6</v>
      </c>
      <c r="D20" s="69">
        <v>16</v>
      </c>
      <c r="E20" s="69">
        <v>6</v>
      </c>
      <c r="H20" s="69">
        <v>16</v>
      </c>
      <c r="I20">
        <v>21000000</v>
      </c>
      <c r="K20" s="69">
        <v>16</v>
      </c>
      <c r="L20" s="70">
        <v>2</v>
      </c>
      <c r="M20" s="69" t="s">
        <v>74</v>
      </c>
      <c r="X20" s="69">
        <v>1</v>
      </c>
      <c r="Y20" s="69">
        <v>6</v>
      </c>
      <c r="Z20" s="69">
        <v>-2</v>
      </c>
      <c r="AA20" s="69">
        <v>0</v>
      </c>
    </row>
    <row r="21" spans="1:27" x14ac:dyDescent="0.3">
      <c r="A21" s="69">
        <v>17</v>
      </c>
      <c r="B21" s="69">
        <v>17</v>
      </c>
      <c r="C21">
        <v>6</v>
      </c>
      <c r="D21" s="69">
        <v>17</v>
      </c>
      <c r="E21" s="69">
        <v>6</v>
      </c>
      <c r="H21" s="69">
        <v>17</v>
      </c>
      <c r="I21">
        <v>9000000</v>
      </c>
      <c r="K21" s="69">
        <v>17</v>
      </c>
      <c r="L21" s="70">
        <v>2</v>
      </c>
      <c r="M21" s="69" t="s">
        <v>26</v>
      </c>
      <c r="X21" s="69">
        <v>1</v>
      </c>
      <c r="Y21" s="69">
        <v>6</v>
      </c>
      <c r="Z21" s="69">
        <v>-1</v>
      </c>
      <c r="AA21" s="69">
        <v>0</v>
      </c>
    </row>
    <row r="22" spans="1:27" x14ac:dyDescent="0.3">
      <c r="A22" s="69">
        <v>18</v>
      </c>
      <c r="B22" s="69">
        <v>18</v>
      </c>
      <c r="C22">
        <v>7</v>
      </c>
      <c r="D22" s="69">
        <v>18</v>
      </c>
      <c r="E22" s="69">
        <v>7</v>
      </c>
      <c r="H22" s="69">
        <v>18</v>
      </c>
      <c r="I22">
        <v>557576</v>
      </c>
      <c r="K22" s="69">
        <v>18</v>
      </c>
      <c r="L22" s="70">
        <v>3</v>
      </c>
      <c r="M22" s="69" t="s">
        <v>74</v>
      </c>
      <c r="X22" s="69">
        <v>1</v>
      </c>
      <c r="Y22" s="69">
        <v>6</v>
      </c>
      <c r="Z22" s="69">
        <v>1</v>
      </c>
      <c r="AA22" s="28">
        <v>500000</v>
      </c>
    </row>
    <row r="23" spans="1:27" x14ac:dyDescent="0.3">
      <c r="A23" s="69">
        <v>19</v>
      </c>
      <c r="B23" s="69">
        <v>19</v>
      </c>
      <c r="C23">
        <v>7</v>
      </c>
      <c r="D23" s="69">
        <v>19</v>
      </c>
      <c r="E23" s="69">
        <v>7</v>
      </c>
      <c r="H23" s="69">
        <v>19</v>
      </c>
      <c r="I23">
        <v>200000</v>
      </c>
      <c r="K23" s="69">
        <v>19</v>
      </c>
      <c r="L23" s="70">
        <v>3</v>
      </c>
      <c r="M23" s="69" t="s">
        <v>26</v>
      </c>
      <c r="X23" s="69">
        <v>1</v>
      </c>
      <c r="Y23" s="69">
        <v>7</v>
      </c>
      <c r="Z23" s="69">
        <v>-2</v>
      </c>
      <c r="AA23" s="69">
        <v>0</v>
      </c>
    </row>
    <row r="24" spans="1:27" x14ac:dyDescent="0.3">
      <c r="A24" s="69">
        <v>20</v>
      </c>
      <c r="B24" s="69">
        <v>20</v>
      </c>
      <c r="C24">
        <v>8</v>
      </c>
      <c r="D24" s="69">
        <v>20</v>
      </c>
      <c r="E24" s="69">
        <v>8</v>
      </c>
      <c r="H24" s="69">
        <v>20</v>
      </c>
      <c r="I24">
        <v>15000000</v>
      </c>
      <c r="K24" s="69">
        <v>20</v>
      </c>
      <c r="L24" s="70">
        <v>4</v>
      </c>
      <c r="M24" s="69" t="s">
        <v>74</v>
      </c>
      <c r="X24" s="69">
        <v>1</v>
      </c>
      <c r="Y24" s="69">
        <v>7</v>
      </c>
      <c r="Z24" s="69">
        <v>-1</v>
      </c>
      <c r="AA24" s="69">
        <v>0</v>
      </c>
    </row>
    <row r="25" spans="1:27" x14ac:dyDescent="0.3">
      <c r="A25" s="69">
        <v>21</v>
      </c>
      <c r="B25" s="69">
        <v>21</v>
      </c>
      <c r="C25">
        <v>8</v>
      </c>
      <c r="D25" s="69">
        <v>21</v>
      </c>
      <c r="E25" s="69">
        <v>8</v>
      </c>
      <c r="H25" s="69">
        <v>21</v>
      </c>
      <c r="I25">
        <v>6000000</v>
      </c>
      <c r="K25" s="69">
        <v>21</v>
      </c>
      <c r="L25" s="70">
        <v>4</v>
      </c>
      <c r="M25" s="69" t="s">
        <v>26</v>
      </c>
      <c r="X25" s="69">
        <v>1</v>
      </c>
      <c r="Y25" s="69">
        <v>7</v>
      </c>
      <c r="Z25" s="69">
        <v>1</v>
      </c>
      <c r="AA25">
        <v>135000000</v>
      </c>
    </row>
    <row r="26" spans="1:27" x14ac:dyDescent="0.3">
      <c r="A26" s="69">
        <v>22</v>
      </c>
      <c r="B26" s="69">
        <v>22</v>
      </c>
      <c r="C26">
        <v>9</v>
      </c>
      <c r="D26" s="69">
        <v>22</v>
      </c>
      <c r="E26" s="69">
        <v>9</v>
      </c>
      <c r="H26" s="69">
        <v>22</v>
      </c>
      <c r="I26">
        <v>60000000</v>
      </c>
      <c r="K26" s="69">
        <v>22</v>
      </c>
      <c r="L26" s="70" t="s">
        <v>48</v>
      </c>
      <c r="M26" s="69" t="s">
        <v>74</v>
      </c>
      <c r="X26" s="69">
        <v>1</v>
      </c>
      <c r="Y26" s="69">
        <v>8</v>
      </c>
      <c r="Z26" s="69">
        <v>-2</v>
      </c>
      <c r="AA26" s="69">
        <v>0</v>
      </c>
    </row>
    <row r="27" spans="1:27" x14ac:dyDescent="0.3">
      <c r="A27" s="69">
        <v>23</v>
      </c>
      <c r="B27" s="69">
        <v>23</v>
      </c>
      <c r="C27">
        <v>9</v>
      </c>
      <c r="D27" s="69">
        <v>23</v>
      </c>
      <c r="E27" s="69">
        <v>9</v>
      </c>
      <c r="H27" s="69">
        <v>23</v>
      </c>
      <c r="I27">
        <v>15000000</v>
      </c>
      <c r="K27" s="69">
        <v>23</v>
      </c>
      <c r="L27" s="70" t="s">
        <v>48</v>
      </c>
      <c r="M27" s="69" t="s">
        <v>26</v>
      </c>
      <c r="X27" s="69">
        <v>1</v>
      </c>
      <c r="Y27" s="69">
        <v>8</v>
      </c>
      <c r="Z27" s="69">
        <v>-1</v>
      </c>
      <c r="AA27" s="69">
        <v>0</v>
      </c>
    </row>
    <row r="28" spans="1:27" x14ac:dyDescent="0.3">
      <c r="A28" s="69">
        <v>24</v>
      </c>
      <c r="B28" s="69">
        <v>24</v>
      </c>
      <c r="C28">
        <v>9</v>
      </c>
      <c r="D28" s="69">
        <v>24</v>
      </c>
      <c r="E28" s="69">
        <v>9</v>
      </c>
      <c r="H28" s="69">
        <v>24</v>
      </c>
      <c r="I28">
        <v>5000000</v>
      </c>
      <c r="K28" s="69">
        <v>24</v>
      </c>
      <c r="L28" s="70" t="s">
        <v>48</v>
      </c>
      <c r="M28" s="69" t="s">
        <v>27</v>
      </c>
      <c r="X28" s="69">
        <v>1</v>
      </c>
      <c r="Y28" s="69">
        <v>8</v>
      </c>
      <c r="Z28" s="69">
        <v>1</v>
      </c>
      <c r="AA28">
        <v>30000000</v>
      </c>
    </row>
    <row r="29" spans="1:27" x14ac:dyDescent="0.3">
      <c r="A29" s="69">
        <v>25</v>
      </c>
      <c r="B29" s="69">
        <v>25</v>
      </c>
      <c r="C29">
        <v>10</v>
      </c>
      <c r="D29" s="69">
        <v>25</v>
      </c>
      <c r="E29" s="69">
        <v>10</v>
      </c>
      <c r="H29" s="69">
        <v>25</v>
      </c>
      <c r="I29">
        <v>20000000</v>
      </c>
      <c r="K29" s="69">
        <v>25</v>
      </c>
      <c r="L29" s="70" t="s">
        <v>49</v>
      </c>
      <c r="M29" s="69" t="s">
        <v>74</v>
      </c>
      <c r="X29" s="69">
        <v>1</v>
      </c>
      <c r="Y29" s="69">
        <v>9</v>
      </c>
      <c r="Z29" s="69">
        <v>-2</v>
      </c>
      <c r="AA29" s="69">
        <v>0</v>
      </c>
    </row>
    <row r="30" spans="1:27" x14ac:dyDescent="0.3">
      <c r="A30" s="69">
        <v>26</v>
      </c>
      <c r="B30" s="69">
        <v>26</v>
      </c>
      <c r="C30">
        <v>10</v>
      </c>
      <c r="D30" s="69">
        <v>26</v>
      </c>
      <c r="E30" s="69">
        <v>10</v>
      </c>
      <c r="H30" s="69">
        <v>26</v>
      </c>
      <c r="I30">
        <v>10000000</v>
      </c>
      <c r="K30" s="69">
        <v>26</v>
      </c>
      <c r="L30" s="70" t="s">
        <v>49</v>
      </c>
      <c r="M30" s="69" t="s">
        <v>26</v>
      </c>
      <c r="X30" s="69">
        <v>1</v>
      </c>
      <c r="Y30" s="69">
        <v>9</v>
      </c>
      <c r="Z30" s="69">
        <v>-1</v>
      </c>
      <c r="AA30" s="69">
        <v>0</v>
      </c>
    </row>
    <row r="31" spans="1:27" x14ac:dyDescent="0.3">
      <c r="A31" s="69">
        <v>27</v>
      </c>
      <c r="B31" s="69">
        <v>27</v>
      </c>
      <c r="C31">
        <v>10</v>
      </c>
      <c r="D31" s="69">
        <v>27</v>
      </c>
      <c r="E31" s="69">
        <v>10</v>
      </c>
      <c r="H31" s="69">
        <v>27</v>
      </c>
      <c r="I31">
        <v>2000000</v>
      </c>
      <c r="K31" s="69">
        <v>27</v>
      </c>
      <c r="L31" s="70" t="s">
        <v>49</v>
      </c>
      <c r="M31" s="69" t="s">
        <v>27</v>
      </c>
      <c r="X31" s="69">
        <v>1</v>
      </c>
      <c r="Y31" s="69">
        <v>9</v>
      </c>
      <c r="Z31" s="69">
        <v>1</v>
      </c>
      <c r="AA31">
        <v>250000</v>
      </c>
    </row>
    <row r="32" spans="1:27" x14ac:dyDescent="0.3">
      <c r="X32" s="69">
        <v>1</v>
      </c>
      <c r="Y32" s="69">
        <v>10</v>
      </c>
      <c r="Z32" s="69">
        <v>-2</v>
      </c>
      <c r="AA32" s="69">
        <v>0</v>
      </c>
    </row>
    <row r="33" spans="1:27" x14ac:dyDescent="0.3">
      <c r="A33" s="1" t="s">
        <v>80</v>
      </c>
      <c r="X33" s="69">
        <v>1</v>
      </c>
      <c r="Y33" s="69">
        <v>10</v>
      </c>
      <c r="Z33" s="69">
        <v>-1</v>
      </c>
      <c r="AA33" s="69">
        <v>0</v>
      </c>
    </row>
    <row r="34" spans="1:27" x14ac:dyDescent="0.3">
      <c r="X34" s="69">
        <v>1</v>
      </c>
      <c r="Y34" s="69">
        <v>10</v>
      </c>
      <c r="Z34" s="69">
        <v>1</v>
      </c>
      <c r="AA34">
        <v>42500000</v>
      </c>
    </row>
    <row r="35" spans="1:27" x14ac:dyDescent="0.3">
      <c r="A35" t="s">
        <v>81</v>
      </c>
      <c r="E35" t="s">
        <v>85</v>
      </c>
      <c r="J35" t="s">
        <v>90</v>
      </c>
      <c r="U35" t="s">
        <v>91</v>
      </c>
      <c r="X35" s="69">
        <v>1</v>
      </c>
      <c r="Y35" s="69">
        <v>11</v>
      </c>
      <c r="Z35" s="69">
        <v>-2</v>
      </c>
      <c r="AA35" s="69">
        <v>0</v>
      </c>
    </row>
    <row r="36" spans="1:27" x14ac:dyDescent="0.3">
      <c r="A36" t="s">
        <v>82</v>
      </c>
      <c r="B36" t="s">
        <v>83</v>
      </c>
      <c r="C36" t="s">
        <v>84</v>
      </c>
      <c r="E36" t="s">
        <v>86</v>
      </c>
      <c r="F36" t="s">
        <v>83</v>
      </c>
      <c r="G36" t="s">
        <v>87</v>
      </c>
      <c r="H36" t="s">
        <v>88</v>
      </c>
      <c r="J36" t="s">
        <v>95</v>
      </c>
      <c r="K36" t="s">
        <v>89</v>
      </c>
      <c r="L36" t="s">
        <v>96</v>
      </c>
      <c r="M36" t="s">
        <v>97</v>
      </c>
      <c r="N36" t="s">
        <v>98</v>
      </c>
      <c r="O36" t="s">
        <v>99</v>
      </c>
      <c r="P36" t="s">
        <v>100</v>
      </c>
      <c r="Q36" s="69" t="s">
        <v>101</v>
      </c>
      <c r="R36" s="69" t="s">
        <v>102</v>
      </c>
      <c r="S36" s="69" t="s">
        <v>103</v>
      </c>
      <c r="U36" t="s">
        <v>92</v>
      </c>
      <c r="V36" t="s">
        <v>87</v>
      </c>
      <c r="W36" t="s">
        <v>86</v>
      </c>
      <c r="X36" s="69">
        <v>1</v>
      </c>
      <c r="Y36" s="69">
        <v>11</v>
      </c>
      <c r="Z36" s="69">
        <v>-1</v>
      </c>
      <c r="AA36" s="69">
        <v>0</v>
      </c>
    </row>
    <row r="37" spans="1:27" x14ac:dyDescent="0.3">
      <c r="A37" s="69">
        <v>1</v>
      </c>
      <c r="B37">
        <v>1</v>
      </c>
      <c r="C37">
        <v>1</v>
      </c>
      <c r="E37">
        <v>1</v>
      </c>
      <c r="F37">
        <v>1</v>
      </c>
      <c r="G37" s="69">
        <v>1</v>
      </c>
      <c r="H37">
        <v>2</v>
      </c>
      <c r="J37" s="69">
        <v>1</v>
      </c>
      <c r="K37">
        <v>12</v>
      </c>
      <c r="L37" s="69">
        <v>0</v>
      </c>
      <c r="M37">
        <v>0</v>
      </c>
      <c r="N37">
        <v>0</v>
      </c>
      <c r="O37">
        <v>0</v>
      </c>
      <c r="P37">
        <v>0</v>
      </c>
      <c r="Q37" s="69">
        <v>0</v>
      </c>
      <c r="R37" s="69">
        <v>0</v>
      </c>
      <c r="S37" s="69">
        <v>0</v>
      </c>
      <c r="U37" s="69">
        <v>1</v>
      </c>
      <c r="V37" s="69">
        <v>1</v>
      </c>
      <c r="W37">
        <v>1</v>
      </c>
      <c r="X37" s="69">
        <v>1</v>
      </c>
      <c r="Y37" s="69">
        <v>11</v>
      </c>
      <c r="Z37" s="69">
        <v>1</v>
      </c>
      <c r="AA37">
        <v>5000000</v>
      </c>
    </row>
    <row r="38" spans="1:27" x14ac:dyDescent="0.3">
      <c r="A38" s="69">
        <v>2</v>
      </c>
      <c r="B38" s="69">
        <v>1</v>
      </c>
      <c r="C38">
        <v>1</v>
      </c>
      <c r="E38" s="69">
        <v>1</v>
      </c>
      <c r="F38" s="69">
        <v>1</v>
      </c>
      <c r="G38" s="69">
        <v>2</v>
      </c>
      <c r="H38">
        <v>1</v>
      </c>
      <c r="J38" s="69">
        <v>2</v>
      </c>
      <c r="K38">
        <v>12</v>
      </c>
      <c r="L38" s="69">
        <v>10000</v>
      </c>
      <c r="M38" s="69">
        <v>0</v>
      </c>
      <c r="N38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U38" s="69">
        <v>2</v>
      </c>
      <c r="V38" s="69">
        <v>2</v>
      </c>
      <c r="W38" s="69">
        <v>1</v>
      </c>
      <c r="X38" s="69">
        <v>1</v>
      </c>
      <c r="Y38" s="69">
        <v>12</v>
      </c>
      <c r="Z38" s="69">
        <v>-2</v>
      </c>
      <c r="AA38" s="69">
        <v>0</v>
      </c>
    </row>
    <row r="39" spans="1:27" x14ac:dyDescent="0.3">
      <c r="A39" s="69">
        <v>3</v>
      </c>
      <c r="B39" s="69">
        <v>1</v>
      </c>
      <c r="C39">
        <v>2</v>
      </c>
      <c r="E39" s="69">
        <v>1</v>
      </c>
      <c r="F39" s="69">
        <v>1</v>
      </c>
      <c r="G39" s="69">
        <v>3</v>
      </c>
      <c r="H39">
        <v>2</v>
      </c>
      <c r="J39" s="69">
        <v>3</v>
      </c>
      <c r="K39">
        <v>6</v>
      </c>
      <c r="L39" s="69">
        <v>0.01</v>
      </c>
      <c r="M39" s="69">
        <v>0</v>
      </c>
      <c r="N39" s="69">
        <v>0</v>
      </c>
      <c r="O39" s="71">
        <v>0</v>
      </c>
      <c r="P39" s="71">
        <v>0</v>
      </c>
      <c r="Q39" s="69">
        <v>0</v>
      </c>
      <c r="R39" s="69">
        <v>0</v>
      </c>
      <c r="S39" s="69">
        <v>0</v>
      </c>
      <c r="U39" s="69">
        <v>3</v>
      </c>
      <c r="V39" s="69">
        <v>3</v>
      </c>
      <c r="W39" s="69">
        <v>1</v>
      </c>
      <c r="X39" s="69">
        <v>1</v>
      </c>
      <c r="Y39" s="69">
        <v>12</v>
      </c>
      <c r="Z39" s="69">
        <v>-1</v>
      </c>
      <c r="AA39" s="69">
        <v>0</v>
      </c>
    </row>
    <row r="40" spans="1:27" x14ac:dyDescent="0.3">
      <c r="A40" s="69">
        <v>4</v>
      </c>
      <c r="B40" s="69">
        <v>1</v>
      </c>
      <c r="C40">
        <v>3</v>
      </c>
      <c r="E40" s="69">
        <v>1</v>
      </c>
      <c r="F40" s="69">
        <v>1</v>
      </c>
      <c r="G40" s="69">
        <v>4</v>
      </c>
      <c r="H40">
        <v>1</v>
      </c>
      <c r="J40" s="69">
        <v>4</v>
      </c>
      <c r="K40">
        <v>6</v>
      </c>
      <c r="L40" s="69">
        <v>0.05</v>
      </c>
      <c r="M40" s="69">
        <v>0</v>
      </c>
      <c r="N40" s="69">
        <v>0</v>
      </c>
      <c r="O40" s="71">
        <v>0</v>
      </c>
      <c r="P40" s="71">
        <v>0</v>
      </c>
      <c r="Q40" s="69">
        <v>0</v>
      </c>
      <c r="R40" s="69">
        <v>0</v>
      </c>
      <c r="S40" s="69">
        <v>0</v>
      </c>
      <c r="U40" s="69">
        <v>4</v>
      </c>
      <c r="V40" s="69">
        <v>4</v>
      </c>
      <c r="W40" s="69">
        <v>1</v>
      </c>
      <c r="X40" s="69">
        <v>1</v>
      </c>
      <c r="Y40" s="69">
        <v>12</v>
      </c>
      <c r="Z40" s="69">
        <v>1</v>
      </c>
      <c r="AA40">
        <v>500000</v>
      </c>
    </row>
    <row r="41" spans="1:27" x14ac:dyDescent="0.3">
      <c r="A41" s="69">
        <v>5</v>
      </c>
      <c r="B41" s="69">
        <v>1</v>
      </c>
      <c r="C41">
        <v>3</v>
      </c>
      <c r="E41" s="69">
        <v>1</v>
      </c>
      <c r="F41" s="69">
        <v>1</v>
      </c>
      <c r="G41" s="69">
        <v>5</v>
      </c>
      <c r="H41">
        <v>2</v>
      </c>
      <c r="J41" s="69">
        <v>5</v>
      </c>
      <c r="K41">
        <v>6</v>
      </c>
      <c r="L41" s="69">
        <v>0.01</v>
      </c>
      <c r="M41" s="69">
        <v>0</v>
      </c>
      <c r="N41" s="69">
        <v>0</v>
      </c>
      <c r="O41" s="72">
        <v>0</v>
      </c>
      <c r="P41" s="71">
        <v>0</v>
      </c>
      <c r="Q41" s="69">
        <v>0</v>
      </c>
      <c r="R41" s="69">
        <v>0</v>
      </c>
      <c r="S41" s="69">
        <v>0</v>
      </c>
      <c r="U41" s="69">
        <v>5</v>
      </c>
      <c r="V41" s="69">
        <v>5</v>
      </c>
      <c r="W41" s="69">
        <v>1</v>
      </c>
      <c r="X41" s="69">
        <v>1</v>
      </c>
      <c r="Y41" s="69">
        <v>13</v>
      </c>
      <c r="Z41" s="69">
        <v>-2</v>
      </c>
      <c r="AA41" s="69">
        <v>0</v>
      </c>
    </row>
    <row r="42" spans="1:27" x14ac:dyDescent="0.3">
      <c r="A42" s="69">
        <v>6</v>
      </c>
      <c r="B42" s="69">
        <v>1</v>
      </c>
      <c r="C42">
        <v>4</v>
      </c>
      <c r="E42" s="69">
        <v>1</v>
      </c>
      <c r="F42" s="69">
        <v>1</v>
      </c>
      <c r="G42" s="69">
        <v>6</v>
      </c>
      <c r="H42">
        <v>1</v>
      </c>
      <c r="J42" s="69">
        <v>6</v>
      </c>
      <c r="K42">
        <v>6</v>
      </c>
      <c r="L42" s="69">
        <v>4.7619047619047616E-2</v>
      </c>
      <c r="M42" s="69">
        <v>0</v>
      </c>
      <c r="N42" s="69">
        <v>0</v>
      </c>
      <c r="O42" s="71">
        <v>0</v>
      </c>
      <c r="P42" s="71">
        <v>0</v>
      </c>
      <c r="Q42" s="69">
        <v>0</v>
      </c>
      <c r="R42" s="69">
        <v>0</v>
      </c>
      <c r="S42" s="69">
        <v>0</v>
      </c>
      <c r="U42" s="69">
        <v>6</v>
      </c>
      <c r="V42" s="69">
        <v>6</v>
      </c>
      <c r="W42" s="69">
        <v>1</v>
      </c>
      <c r="X42" s="69">
        <v>1</v>
      </c>
      <c r="Y42" s="69">
        <v>13</v>
      </c>
      <c r="Z42" s="69">
        <v>-1</v>
      </c>
      <c r="AA42" s="69">
        <v>0</v>
      </c>
    </row>
    <row r="43" spans="1:27" x14ac:dyDescent="0.3">
      <c r="A43" s="69">
        <v>7</v>
      </c>
      <c r="B43" s="69">
        <v>1</v>
      </c>
      <c r="C43">
        <v>5</v>
      </c>
      <c r="E43" s="69">
        <v>1</v>
      </c>
      <c r="F43" s="69">
        <v>1</v>
      </c>
      <c r="G43" s="69">
        <v>7</v>
      </c>
      <c r="H43">
        <v>2</v>
      </c>
      <c r="J43" s="69">
        <v>7</v>
      </c>
      <c r="K43">
        <v>16</v>
      </c>
      <c r="L43" s="69">
        <v>0.01</v>
      </c>
      <c r="M43" s="69">
        <v>0</v>
      </c>
      <c r="N43">
        <v>0</v>
      </c>
      <c r="O43" s="71">
        <v>0</v>
      </c>
      <c r="P43" s="71">
        <v>0</v>
      </c>
      <c r="Q43" s="69">
        <v>0</v>
      </c>
      <c r="R43" s="69">
        <v>0</v>
      </c>
      <c r="S43" s="69">
        <v>0</v>
      </c>
      <c r="U43" s="69">
        <v>7</v>
      </c>
      <c r="V43" s="69">
        <v>7</v>
      </c>
      <c r="W43" s="69">
        <v>1</v>
      </c>
      <c r="X43" s="69">
        <v>1</v>
      </c>
      <c r="Y43" s="69">
        <v>13</v>
      </c>
      <c r="Z43" s="69">
        <v>1</v>
      </c>
      <c r="AA43">
        <v>35000000</v>
      </c>
    </row>
    <row r="44" spans="1:27" x14ac:dyDescent="0.3">
      <c r="A44" s="69">
        <v>8</v>
      </c>
      <c r="B44" s="69">
        <v>1</v>
      </c>
      <c r="C44">
        <v>5</v>
      </c>
      <c r="E44" s="69">
        <v>1</v>
      </c>
      <c r="F44" s="69">
        <v>1</v>
      </c>
      <c r="G44" s="69">
        <v>8</v>
      </c>
      <c r="H44">
        <v>1</v>
      </c>
      <c r="J44" s="69">
        <v>8</v>
      </c>
      <c r="K44">
        <v>14</v>
      </c>
      <c r="L44" s="69">
        <v>0</v>
      </c>
      <c r="M44" s="69">
        <v>0</v>
      </c>
      <c r="N44">
        <v>0</v>
      </c>
      <c r="O44">
        <v>0</v>
      </c>
      <c r="P44" s="71">
        <v>80000000</v>
      </c>
      <c r="Q44" s="69">
        <v>0</v>
      </c>
      <c r="R44" s="69">
        <v>0</v>
      </c>
      <c r="S44" s="69">
        <v>0</v>
      </c>
      <c r="U44" s="69">
        <v>8</v>
      </c>
      <c r="V44" s="69">
        <v>8</v>
      </c>
      <c r="W44" s="69">
        <v>1</v>
      </c>
      <c r="X44" s="69">
        <v>1</v>
      </c>
      <c r="Y44" s="69">
        <v>14</v>
      </c>
      <c r="Z44" s="69">
        <v>-2</v>
      </c>
      <c r="AA44" s="69">
        <v>0</v>
      </c>
    </row>
    <row r="45" spans="1:27" x14ac:dyDescent="0.3">
      <c r="A45" s="69">
        <v>9</v>
      </c>
      <c r="B45" s="69">
        <v>1</v>
      </c>
      <c r="C45">
        <v>6</v>
      </c>
      <c r="E45" s="69">
        <v>1</v>
      </c>
      <c r="F45" s="69">
        <v>1</v>
      </c>
      <c r="G45" s="69">
        <v>9</v>
      </c>
      <c r="H45" s="69">
        <v>3</v>
      </c>
      <c r="J45" s="69">
        <v>9</v>
      </c>
      <c r="K45">
        <v>14</v>
      </c>
      <c r="L45">
        <v>0</v>
      </c>
      <c r="M45" s="69">
        <v>0</v>
      </c>
      <c r="N45">
        <v>0</v>
      </c>
      <c r="O45">
        <v>0</v>
      </c>
      <c r="P45" s="71">
        <v>32000000</v>
      </c>
      <c r="Q45" s="69">
        <v>0</v>
      </c>
      <c r="R45" s="69">
        <v>0</v>
      </c>
      <c r="S45" s="69">
        <v>0</v>
      </c>
      <c r="U45" s="69">
        <v>9</v>
      </c>
      <c r="V45" s="69">
        <v>9</v>
      </c>
      <c r="W45" s="69">
        <v>1</v>
      </c>
      <c r="X45" s="69">
        <v>1</v>
      </c>
      <c r="Y45" s="69">
        <v>14</v>
      </c>
      <c r="Z45" s="69">
        <v>-1</v>
      </c>
      <c r="AA45" s="69">
        <v>0</v>
      </c>
    </row>
    <row r="46" spans="1:27" x14ac:dyDescent="0.3">
      <c r="A46" s="69">
        <v>10</v>
      </c>
      <c r="B46" s="69">
        <v>1</v>
      </c>
      <c r="C46">
        <v>7</v>
      </c>
      <c r="E46" s="69">
        <v>1</v>
      </c>
      <c r="F46" s="69">
        <v>1</v>
      </c>
      <c r="G46" s="69">
        <v>10</v>
      </c>
      <c r="H46" s="69">
        <v>4</v>
      </c>
      <c r="J46" s="69">
        <v>10</v>
      </c>
      <c r="K46">
        <v>2</v>
      </c>
      <c r="L46">
        <v>0</v>
      </c>
      <c r="M46" s="69">
        <v>0</v>
      </c>
      <c r="N46">
        <v>0</v>
      </c>
      <c r="O46">
        <v>0</v>
      </c>
      <c r="P46">
        <v>450000000</v>
      </c>
      <c r="Q46" s="69">
        <v>0.155556</v>
      </c>
      <c r="R46" s="69">
        <v>0</v>
      </c>
      <c r="S46" s="69">
        <v>0</v>
      </c>
      <c r="U46" s="69">
        <v>10</v>
      </c>
      <c r="V46" s="69">
        <v>10</v>
      </c>
      <c r="W46" s="69">
        <v>1</v>
      </c>
      <c r="X46" s="69">
        <v>1</v>
      </c>
      <c r="Y46" s="69">
        <v>14</v>
      </c>
      <c r="Z46" s="69">
        <v>1</v>
      </c>
      <c r="AA46">
        <v>15000000</v>
      </c>
    </row>
    <row r="47" spans="1:27" x14ac:dyDescent="0.3">
      <c r="A47" s="69">
        <v>11</v>
      </c>
      <c r="B47" s="69">
        <v>1</v>
      </c>
      <c r="C47">
        <v>7</v>
      </c>
      <c r="E47" s="69">
        <v>1</v>
      </c>
      <c r="F47" s="69">
        <v>1</v>
      </c>
      <c r="G47" s="69">
        <v>11</v>
      </c>
      <c r="H47" s="69">
        <v>5</v>
      </c>
      <c r="J47" s="69">
        <v>11</v>
      </c>
      <c r="K47">
        <v>12</v>
      </c>
      <c r="L47">
        <v>0</v>
      </c>
      <c r="M47" s="69">
        <v>0</v>
      </c>
      <c r="N47">
        <v>0</v>
      </c>
      <c r="O47">
        <v>0</v>
      </c>
      <c r="P47">
        <v>0</v>
      </c>
      <c r="Q47" s="69">
        <v>0</v>
      </c>
      <c r="R47" s="69">
        <v>0</v>
      </c>
      <c r="S47" s="69">
        <v>0</v>
      </c>
      <c r="U47" s="69">
        <v>11</v>
      </c>
      <c r="V47" s="69">
        <v>11</v>
      </c>
      <c r="W47" s="69">
        <v>1</v>
      </c>
      <c r="X47" s="69">
        <v>1</v>
      </c>
      <c r="Y47" s="69">
        <v>15</v>
      </c>
      <c r="Z47" s="69">
        <v>-2</v>
      </c>
      <c r="AA47" s="69">
        <v>0</v>
      </c>
    </row>
    <row r="48" spans="1:27" x14ac:dyDescent="0.3">
      <c r="A48" s="69">
        <v>12</v>
      </c>
      <c r="B48" s="69">
        <v>1</v>
      </c>
      <c r="C48">
        <v>8</v>
      </c>
      <c r="E48" s="69">
        <v>1</v>
      </c>
      <c r="F48" s="69">
        <v>1</v>
      </c>
      <c r="G48" s="69">
        <v>12</v>
      </c>
      <c r="H48" s="69">
        <v>6</v>
      </c>
      <c r="J48" s="69">
        <v>12</v>
      </c>
      <c r="K48">
        <v>14</v>
      </c>
      <c r="L48" s="69">
        <v>0</v>
      </c>
      <c r="M48" s="69">
        <v>0</v>
      </c>
      <c r="N48" s="69">
        <v>0</v>
      </c>
      <c r="O48" s="69">
        <v>0</v>
      </c>
      <c r="P48" s="71">
        <v>100000000</v>
      </c>
      <c r="Q48" s="69">
        <v>0</v>
      </c>
      <c r="R48" s="69">
        <v>0</v>
      </c>
      <c r="S48" s="69">
        <v>0</v>
      </c>
      <c r="U48" s="69">
        <v>12</v>
      </c>
      <c r="V48" s="69">
        <v>12</v>
      </c>
      <c r="W48" s="69">
        <v>1</v>
      </c>
      <c r="X48" s="69">
        <v>1</v>
      </c>
      <c r="Y48" s="69">
        <v>15</v>
      </c>
      <c r="Z48" s="69">
        <v>-1</v>
      </c>
      <c r="AA48" s="69">
        <v>0</v>
      </c>
    </row>
    <row r="49" spans="1:27" x14ac:dyDescent="0.3">
      <c r="A49" s="69">
        <v>13</v>
      </c>
      <c r="B49" s="69">
        <v>1</v>
      </c>
      <c r="C49">
        <v>9</v>
      </c>
      <c r="E49" s="69">
        <v>1</v>
      </c>
      <c r="F49" s="69">
        <v>1</v>
      </c>
      <c r="G49" s="69">
        <v>13</v>
      </c>
      <c r="H49" s="69">
        <v>7</v>
      </c>
      <c r="J49" s="69">
        <v>13</v>
      </c>
      <c r="K49">
        <v>14</v>
      </c>
      <c r="L49" s="69">
        <v>0</v>
      </c>
      <c r="M49" s="69">
        <v>0</v>
      </c>
      <c r="N49" s="69">
        <v>0</v>
      </c>
      <c r="O49" s="69">
        <v>0</v>
      </c>
      <c r="P49" s="71">
        <v>28500000</v>
      </c>
      <c r="Q49" s="69">
        <v>0</v>
      </c>
      <c r="R49" s="69">
        <v>0</v>
      </c>
      <c r="S49" s="69">
        <v>0</v>
      </c>
      <c r="U49" s="69">
        <v>13</v>
      </c>
      <c r="V49" s="69">
        <v>13</v>
      </c>
      <c r="W49" s="69">
        <v>1</v>
      </c>
      <c r="X49" s="69">
        <v>1</v>
      </c>
      <c r="Y49" s="69">
        <v>15</v>
      </c>
      <c r="Z49" s="69">
        <v>1</v>
      </c>
      <c r="AA49">
        <v>3000000</v>
      </c>
    </row>
    <row r="50" spans="1:27" x14ac:dyDescent="0.3">
      <c r="A50" s="69">
        <v>14</v>
      </c>
      <c r="B50" s="69">
        <v>1</v>
      </c>
      <c r="C50">
        <v>9</v>
      </c>
      <c r="E50" s="69">
        <v>1</v>
      </c>
      <c r="F50" s="69">
        <v>1</v>
      </c>
      <c r="G50" s="69">
        <v>14</v>
      </c>
      <c r="H50">
        <v>7</v>
      </c>
      <c r="J50" s="69">
        <v>14</v>
      </c>
      <c r="K50">
        <v>14</v>
      </c>
      <c r="L50" s="69">
        <v>0</v>
      </c>
      <c r="M50" s="69">
        <v>0</v>
      </c>
      <c r="N50" s="69">
        <v>0</v>
      </c>
      <c r="O50" s="69">
        <v>0</v>
      </c>
      <c r="P50" s="71">
        <v>750000.25</v>
      </c>
      <c r="Q50" s="69">
        <v>0</v>
      </c>
      <c r="R50" s="69">
        <v>0</v>
      </c>
      <c r="S50" s="69">
        <v>0</v>
      </c>
      <c r="U50" s="69">
        <v>14</v>
      </c>
      <c r="V50" s="69">
        <v>14</v>
      </c>
      <c r="W50" s="69">
        <v>1</v>
      </c>
      <c r="X50" s="69">
        <v>1</v>
      </c>
      <c r="Y50" s="69">
        <v>16</v>
      </c>
      <c r="Z50" s="69">
        <v>-2</v>
      </c>
      <c r="AA50" s="69">
        <v>0</v>
      </c>
    </row>
    <row r="51" spans="1:27" x14ac:dyDescent="0.3">
      <c r="A51" s="69">
        <v>15</v>
      </c>
      <c r="B51" s="69">
        <v>1</v>
      </c>
      <c r="C51">
        <v>9</v>
      </c>
      <c r="E51" s="69">
        <v>1</v>
      </c>
      <c r="F51">
        <v>2</v>
      </c>
      <c r="G51" s="69">
        <v>1</v>
      </c>
      <c r="H51">
        <v>1</v>
      </c>
      <c r="J51" s="69">
        <v>15</v>
      </c>
      <c r="K51">
        <v>14</v>
      </c>
      <c r="L51" s="69">
        <v>0</v>
      </c>
      <c r="M51" s="69">
        <v>0</v>
      </c>
      <c r="N51" s="69">
        <v>0</v>
      </c>
      <c r="O51" s="69">
        <v>0</v>
      </c>
      <c r="P51" s="71">
        <v>20000000</v>
      </c>
      <c r="Q51" s="69">
        <v>0</v>
      </c>
      <c r="R51" s="69">
        <v>0</v>
      </c>
      <c r="S51" s="69">
        <v>0</v>
      </c>
      <c r="U51" s="69">
        <v>15</v>
      </c>
      <c r="V51" s="69">
        <v>15</v>
      </c>
      <c r="W51" s="69">
        <v>1</v>
      </c>
      <c r="X51" s="69">
        <v>1</v>
      </c>
      <c r="Y51" s="69">
        <v>16</v>
      </c>
      <c r="Z51" s="69">
        <v>-1</v>
      </c>
      <c r="AA51" s="69">
        <v>0</v>
      </c>
    </row>
    <row r="52" spans="1:27" x14ac:dyDescent="0.3">
      <c r="A52" s="69">
        <v>16</v>
      </c>
      <c r="B52" s="69">
        <v>1</v>
      </c>
      <c r="C52">
        <v>10</v>
      </c>
      <c r="E52" s="69">
        <v>1</v>
      </c>
      <c r="F52" s="69">
        <v>2</v>
      </c>
      <c r="G52" s="69">
        <v>2</v>
      </c>
      <c r="H52">
        <v>1</v>
      </c>
      <c r="J52" s="69"/>
      <c r="U52" s="69">
        <v>16</v>
      </c>
      <c r="V52" s="69">
        <v>16</v>
      </c>
      <c r="W52" s="69">
        <v>1</v>
      </c>
      <c r="X52" s="69">
        <v>1</v>
      </c>
      <c r="Y52" s="69">
        <v>16</v>
      </c>
      <c r="Z52" s="69">
        <v>1</v>
      </c>
      <c r="AA52">
        <v>10500000</v>
      </c>
    </row>
    <row r="53" spans="1:27" x14ac:dyDescent="0.3">
      <c r="A53" s="69">
        <v>17</v>
      </c>
      <c r="B53" s="69">
        <v>1</v>
      </c>
      <c r="C53">
        <v>10</v>
      </c>
      <c r="E53" s="69">
        <v>1</v>
      </c>
      <c r="F53" s="69">
        <v>2</v>
      </c>
      <c r="G53" s="69">
        <v>3</v>
      </c>
      <c r="H53">
        <v>1</v>
      </c>
      <c r="U53" s="69">
        <v>17</v>
      </c>
      <c r="V53" s="69">
        <v>17</v>
      </c>
      <c r="W53" s="69">
        <v>1</v>
      </c>
      <c r="X53" s="69">
        <v>1</v>
      </c>
      <c r="Y53" s="69">
        <v>17</v>
      </c>
      <c r="Z53" s="69">
        <v>-2</v>
      </c>
      <c r="AA53" s="69">
        <v>0</v>
      </c>
    </row>
    <row r="54" spans="1:27" x14ac:dyDescent="0.3">
      <c r="A54" s="69">
        <v>18</v>
      </c>
      <c r="B54" s="69">
        <v>1</v>
      </c>
      <c r="C54">
        <v>11</v>
      </c>
      <c r="E54" s="69">
        <v>1</v>
      </c>
      <c r="F54" s="69">
        <v>2</v>
      </c>
      <c r="G54" s="69">
        <v>4</v>
      </c>
      <c r="H54">
        <v>1</v>
      </c>
      <c r="U54" s="69">
        <v>18</v>
      </c>
      <c r="V54" s="69">
        <v>18</v>
      </c>
      <c r="W54" s="69">
        <v>1</v>
      </c>
      <c r="X54" s="69">
        <v>1</v>
      </c>
      <c r="Y54" s="69">
        <v>17</v>
      </c>
      <c r="Z54" s="69">
        <v>-1</v>
      </c>
      <c r="AA54" s="69">
        <v>0</v>
      </c>
    </row>
    <row r="55" spans="1:27" x14ac:dyDescent="0.3">
      <c r="A55" s="69">
        <v>19</v>
      </c>
      <c r="B55" s="69">
        <v>1</v>
      </c>
      <c r="C55">
        <v>11</v>
      </c>
      <c r="E55" s="69">
        <v>1</v>
      </c>
      <c r="F55" s="69">
        <v>2</v>
      </c>
      <c r="G55" s="69">
        <v>5</v>
      </c>
      <c r="H55">
        <v>1</v>
      </c>
      <c r="U55" s="69">
        <v>19</v>
      </c>
      <c r="V55" s="69">
        <v>19</v>
      </c>
      <c r="W55" s="69">
        <v>1</v>
      </c>
      <c r="X55" s="69">
        <v>1</v>
      </c>
      <c r="Y55" s="69">
        <v>17</v>
      </c>
      <c r="Z55" s="69">
        <v>1</v>
      </c>
      <c r="AA55">
        <v>4500000</v>
      </c>
    </row>
    <row r="56" spans="1:27" x14ac:dyDescent="0.3">
      <c r="A56" s="69">
        <v>20</v>
      </c>
      <c r="B56" s="69">
        <v>1</v>
      </c>
      <c r="C56">
        <v>12</v>
      </c>
      <c r="E56" s="69">
        <v>1</v>
      </c>
      <c r="F56" s="69">
        <v>2</v>
      </c>
      <c r="G56" s="69">
        <v>6</v>
      </c>
      <c r="H56">
        <v>1</v>
      </c>
      <c r="U56" s="69">
        <v>20</v>
      </c>
      <c r="V56" s="69">
        <v>20</v>
      </c>
      <c r="W56" s="69">
        <v>1</v>
      </c>
      <c r="X56" s="69">
        <v>1</v>
      </c>
      <c r="Y56" s="69">
        <v>18</v>
      </c>
      <c r="Z56" s="69">
        <v>-2</v>
      </c>
      <c r="AA56" s="69">
        <v>0</v>
      </c>
    </row>
    <row r="57" spans="1:27" x14ac:dyDescent="0.3">
      <c r="A57" s="69">
        <v>21</v>
      </c>
      <c r="B57" s="69">
        <v>1</v>
      </c>
      <c r="C57">
        <v>12</v>
      </c>
      <c r="E57" s="69">
        <v>1</v>
      </c>
      <c r="F57" s="69">
        <v>2</v>
      </c>
      <c r="G57" s="69">
        <v>7</v>
      </c>
      <c r="H57">
        <v>1</v>
      </c>
      <c r="U57" s="69">
        <v>21</v>
      </c>
      <c r="V57" s="69">
        <v>21</v>
      </c>
      <c r="W57" s="69">
        <v>1</v>
      </c>
      <c r="X57" s="69">
        <v>1</v>
      </c>
      <c r="Y57" s="69">
        <v>18</v>
      </c>
      <c r="Z57" s="69">
        <v>-1</v>
      </c>
      <c r="AA57" s="69">
        <v>0</v>
      </c>
    </row>
    <row r="58" spans="1:27" x14ac:dyDescent="0.3">
      <c r="A58" s="69">
        <v>22</v>
      </c>
      <c r="B58" s="69">
        <v>1</v>
      </c>
      <c r="C58">
        <v>13</v>
      </c>
      <c r="E58" s="69">
        <v>1</v>
      </c>
      <c r="F58" s="69">
        <v>2</v>
      </c>
      <c r="G58" s="69">
        <v>8</v>
      </c>
      <c r="H58">
        <v>1</v>
      </c>
      <c r="U58" s="69">
        <v>22</v>
      </c>
      <c r="V58" s="69">
        <v>22</v>
      </c>
      <c r="W58" s="69">
        <v>1</v>
      </c>
      <c r="X58" s="69">
        <v>1</v>
      </c>
      <c r="Y58" s="69">
        <v>18</v>
      </c>
      <c r="Z58" s="69">
        <v>1</v>
      </c>
      <c r="AA58">
        <v>278788</v>
      </c>
    </row>
    <row r="59" spans="1:27" x14ac:dyDescent="0.3">
      <c r="A59" s="69">
        <v>23</v>
      </c>
      <c r="B59" s="69">
        <v>1</v>
      </c>
      <c r="C59">
        <v>13</v>
      </c>
      <c r="E59" s="69">
        <v>1</v>
      </c>
      <c r="F59" s="69">
        <v>2</v>
      </c>
      <c r="G59" s="69">
        <v>9</v>
      </c>
      <c r="H59" s="69">
        <v>12</v>
      </c>
      <c r="U59" s="69">
        <v>23</v>
      </c>
      <c r="V59" s="69">
        <v>23</v>
      </c>
      <c r="W59" s="69">
        <v>1</v>
      </c>
      <c r="X59" s="69">
        <v>1</v>
      </c>
      <c r="Y59" s="69">
        <v>19</v>
      </c>
      <c r="Z59" s="69">
        <v>-2</v>
      </c>
      <c r="AA59" s="69">
        <v>0</v>
      </c>
    </row>
    <row r="60" spans="1:27" x14ac:dyDescent="0.3">
      <c r="A60" s="69">
        <v>24</v>
      </c>
      <c r="B60" s="69">
        <v>1</v>
      </c>
      <c r="C60">
        <v>13</v>
      </c>
      <c r="E60" s="69">
        <v>1</v>
      </c>
      <c r="F60" s="69">
        <v>2</v>
      </c>
      <c r="G60" s="69">
        <v>10</v>
      </c>
      <c r="H60" s="69">
        <v>13</v>
      </c>
      <c r="U60" s="69">
        <v>24</v>
      </c>
      <c r="V60" s="69">
        <v>24</v>
      </c>
      <c r="W60" s="69">
        <v>1</v>
      </c>
      <c r="X60" s="69">
        <v>1</v>
      </c>
      <c r="Y60" s="69">
        <v>19</v>
      </c>
      <c r="Z60" s="69">
        <v>-1</v>
      </c>
      <c r="AA60" s="69">
        <v>0</v>
      </c>
    </row>
    <row r="61" spans="1:27" x14ac:dyDescent="0.3">
      <c r="A61" s="69">
        <v>25</v>
      </c>
      <c r="B61" s="69">
        <v>1</v>
      </c>
      <c r="C61">
        <v>14</v>
      </c>
      <c r="E61" s="69">
        <v>1</v>
      </c>
      <c r="F61" s="69">
        <v>2</v>
      </c>
      <c r="G61" s="69">
        <v>11</v>
      </c>
      <c r="H61" s="69">
        <v>14</v>
      </c>
      <c r="U61" s="69">
        <v>25</v>
      </c>
      <c r="V61" s="69">
        <v>25</v>
      </c>
      <c r="W61" s="69">
        <v>1</v>
      </c>
      <c r="X61" s="69">
        <v>1</v>
      </c>
      <c r="Y61" s="69">
        <v>19</v>
      </c>
      <c r="Z61" s="69">
        <v>1</v>
      </c>
      <c r="AA61">
        <v>100000</v>
      </c>
    </row>
    <row r="62" spans="1:27" x14ac:dyDescent="0.3">
      <c r="A62" s="69">
        <v>26</v>
      </c>
      <c r="B62" s="69">
        <v>1</v>
      </c>
      <c r="C62">
        <v>14</v>
      </c>
      <c r="E62" s="69">
        <v>1</v>
      </c>
      <c r="F62" s="69">
        <v>2</v>
      </c>
      <c r="G62" s="69">
        <v>12</v>
      </c>
      <c r="H62" s="69">
        <v>15</v>
      </c>
      <c r="U62" s="69">
        <v>26</v>
      </c>
      <c r="V62" s="69">
        <v>26</v>
      </c>
      <c r="W62" s="69">
        <v>1</v>
      </c>
      <c r="X62" s="69">
        <v>1</v>
      </c>
      <c r="Y62" s="69">
        <v>20</v>
      </c>
      <c r="Z62" s="69">
        <v>-2</v>
      </c>
      <c r="AA62" s="69">
        <v>0</v>
      </c>
    </row>
    <row r="63" spans="1:27" x14ac:dyDescent="0.3">
      <c r="A63" s="69">
        <v>27</v>
      </c>
      <c r="B63" s="69">
        <v>1</v>
      </c>
      <c r="C63">
        <v>14</v>
      </c>
      <c r="E63" s="69">
        <v>1</v>
      </c>
      <c r="F63" s="69">
        <v>2</v>
      </c>
      <c r="G63" s="69">
        <v>13</v>
      </c>
      <c r="H63">
        <v>8</v>
      </c>
      <c r="U63" s="69">
        <v>27</v>
      </c>
      <c r="V63" s="69">
        <v>27</v>
      </c>
      <c r="W63" s="69">
        <v>1</v>
      </c>
      <c r="X63" s="69">
        <v>1</v>
      </c>
      <c r="Y63" s="69">
        <v>20</v>
      </c>
      <c r="Z63" s="69">
        <v>-1</v>
      </c>
      <c r="AA63" s="69">
        <v>0</v>
      </c>
    </row>
    <row r="64" spans="1:27" x14ac:dyDescent="0.3">
      <c r="A64" s="69">
        <v>1</v>
      </c>
      <c r="B64">
        <v>2</v>
      </c>
      <c r="C64" s="69">
        <v>1</v>
      </c>
      <c r="E64" s="69">
        <v>1</v>
      </c>
      <c r="F64" s="69">
        <v>2</v>
      </c>
      <c r="G64" s="69">
        <v>14</v>
      </c>
      <c r="H64">
        <v>9</v>
      </c>
      <c r="X64" s="69">
        <v>1</v>
      </c>
      <c r="Y64" s="69">
        <v>20</v>
      </c>
      <c r="Z64" s="69">
        <v>1</v>
      </c>
      <c r="AA64" s="69">
        <v>7500000</v>
      </c>
    </row>
    <row r="65" spans="1:27" x14ac:dyDescent="0.3">
      <c r="A65" s="69">
        <v>2</v>
      </c>
      <c r="B65" s="69">
        <v>2</v>
      </c>
      <c r="C65" s="69">
        <v>2</v>
      </c>
      <c r="E65">
        <v>1</v>
      </c>
      <c r="F65">
        <v>3</v>
      </c>
      <c r="G65">
        <v>1</v>
      </c>
      <c r="H65" s="69">
        <v>10</v>
      </c>
      <c r="X65" s="69">
        <v>1</v>
      </c>
      <c r="Y65" s="69">
        <v>21</v>
      </c>
      <c r="Z65" s="69">
        <v>-2</v>
      </c>
      <c r="AA65" s="69">
        <v>0</v>
      </c>
    </row>
    <row r="66" spans="1:27" x14ac:dyDescent="0.3">
      <c r="A66" s="69">
        <v>3</v>
      </c>
      <c r="B66" s="69">
        <v>2</v>
      </c>
      <c r="C66" s="69">
        <v>3</v>
      </c>
      <c r="E66">
        <v>1</v>
      </c>
      <c r="F66">
        <v>3</v>
      </c>
      <c r="G66">
        <v>2</v>
      </c>
      <c r="H66" s="69">
        <v>11</v>
      </c>
      <c r="X66" s="69">
        <v>1</v>
      </c>
      <c r="Y66" s="69">
        <v>21</v>
      </c>
      <c r="Z66" s="69">
        <v>-1</v>
      </c>
      <c r="AA66" s="69">
        <v>0</v>
      </c>
    </row>
    <row r="67" spans="1:27" x14ac:dyDescent="0.3">
      <c r="A67" s="69">
        <v>4</v>
      </c>
      <c r="B67" s="69">
        <v>2</v>
      </c>
      <c r="C67" s="69">
        <v>4</v>
      </c>
      <c r="E67">
        <v>1</v>
      </c>
      <c r="F67">
        <v>3</v>
      </c>
      <c r="G67">
        <v>3</v>
      </c>
      <c r="H67">
        <v>11</v>
      </c>
      <c r="X67" s="69">
        <v>1</v>
      </c>
      <c r="Y67" s="69">
        <v>21</v>
      </c>
      <c r="Z67" s="69">
        <v>1</v>
      </c>
      <c r="AA67">
        <v>3000000</v>
      </c>
    </row>
    <row r="68" spans="1:27" x14ac:dyDescent="0.3">
      <c r="A68" s="69">
        <v>5</v>
      </c>
      <c r="B68" s="69">
        <v>2</v>
      </c>
      <c r="C68" s="69">
        <v>5</v>
      </c>
      <c r="E68" s="69"/>
      <c r="F68" s="69"/>
      <c r="G68" s="69"/>
      <c r="H68" s="69"/>
      <c r="X68" s="69">
        <v>1</v>
      </c>
      <c r="Y68" s="69">
        <v>22</v>
      </c>
      <c r="Z68" s="69">
        <v>-2</v>
      </c>
      <c r="AA68" s="69">
        <v>0</v>
      </c>
    </row>
    <row r="69" spans="1:27" x14ac:dyDescent="0.3">
      <c r="A69" s="69">
        <v>6</v>
      </c>
      <c r="B69" s="69">
        <v>2</v>
      </c>
      <c r="C69" s="69">
        <v>6</v>
      </c>
      <c r="X69" s="69">
        <v>1</v>
      </c>
      <c r="Y69" s="69">
        <v>22</v>
      </c>
      <c r="Z69" s="69">
        <v>-1</v>
      </c>
      <c r="AA69" s="69">
        <v>0</v>
      </c>
    </row>
    <row r="70" spans="1:27" x14ac:dyDescent="0.3">
      <c r="A70" s="69">
        <v>7</v>
      </c>
      <c r="B70" s="69">
        <v>2</v>
      </c>
      <c r="C70" s="69">
        <v>7</v>
      </c>
      <c r="X70" s="69">
        <v>1</v>
      </c>
      <c r="Y70" s="69">
        <v>22</v>
      </c>
      <c r="Z70" s="69">
        <v>1</v>
      </c>
      <c r="AA70">
        <v>30000000</v>
      </c>
    </row>
    <row r="71" spans="1:27" x14ac:dyDescent="0.3">
      <c r="A71" s="69">
        <v>8</v>
      </c>
      <c r="B71" s="69">
        <v>2</v>
      </c>
      <c r="C71" s="69">
        <v>8</v>
      </c>
      <c r="X71" s="69">
        <v>1</v>
      </c>
      <c r="Y71" s="69">
        <v>23</v>
      </c>
      <c r="Z71" s="69">
        <v>-2</v>
      </c>
      <c r="AA71" s="69">
        <v>0</v>
      </c>
    </row>
    <row r="72" spans="1:27" x14ac:dyDescent="0.3">
      <c r="A72" s="69">
        <v>9</v>
      </c>
      <c r="B72" s="69">
        <v>2</v>
      </c>
      <c r="C72" s="69">
        <v>9</v>
      </c>
      <c r="X72" s="69">
        <v>1</v>
      </c>
      <c r="Y72" s="69">
        <v>23</v>
      </c>
      <c r="Z72" s="69">
        <v>-1</v>
      </c>
      <c r="AA72" s="69">
        <v>0</v>
      </c>
    </row>
    <row r="73" spans="1:27" x14ac:dyDescent="0.3">
      <c r="A73" s="69">
        <v>10</v>
      </c>
      <c r="B73" s="69">
        <v>2</v>
      </c>
      <c r="C73" s="69">
        <v>10</v>
      </c>
      <c r="X73" s="69">
        <v>1</v>
      </c>
      <c r="Y73" s="69">
        <v>23</v>
      </c>
      <c r="Z73" s="69">
        <v>1</v>
      </c>
      <c r="AA73">
        <v>7500000</v>
      </c>
    </row>
    <row r="74" spans="1:27" x14ac:dyDescent="0.3">
      <c r="A74" s="69">
        <v>11</v>
      </c>
      <c r="B74" s="69">
        <v>2</v>
      </c>
      <c r="C74" s="69">
        <v>11</v>
      </c>
      <c r="X74" s="69">
        <v>1</v>
      </c>
      <c r="Y74" s="69">
        <v>24</v>
      </c>
      <c r="Z74" s="69">
        <v>-2</v>
      </c>
      <c r="AA74" s="69">
        <v>0</v>
      </c>
    </row>
    <row r="75" spans="1:27" x14ac:dyDescent="0.3">
      <c r="A75" s="69">
        <v>12</v>
      </c>
      <c r="B75" s="69">
        <v>2</v>
      </c>
      <c r="C75" s="69">
        <v>12</v>
      </c>
      <c r="X75" s="69">
        <v>1</v>
      </c>
      <c r="Y75" s="69">
        <v>24</v>
      </c>
      <c r="Z75" s="69">
        <v>-1</v>
      </c>
      <c r="AA75" s="69">
        <v>0</v>
      </c>
    </row>
    <row r="76" spans="1:27" x14ac:dyDescent="0.3">
      <c r="A76" s="69">
        <v>13</v>
      </c>
      <c r="B76" s="69">
        <v>2</v>
      </c>
      <c r="C76" s="69">
        <v>13</v>
      </c>
      <c r="X76" s="69">
        <v>1</v>
      </c>
      <c r="Y76" s="69">
        <v>24</v>
      </c>
      <c r="Z76" s="69">
        <v>1</v>
      </c>
      <c r="AA76">
        <v>2500000</v>
      </c>
    </row>
    <row r="77" spans="1:27" x14ac:dyDescent="0.3">
      <c r="A77" s="69">
        <v>14</v>
      </c>
      <c r="B77" s="69">
        <v>2</v>
      </c>
      <c r="C77" s="69">
        <v>14</v>
      </c>
      <c r="X77" s="69">
        <v>1</v>
      </c>
      <c r="Y77" s="69">
        <v>25</v>
      </c>
      <c r="Z77" s="69">
        <v>-2</v>
      </c>
      <c r="AA77" s="69">
        <v>0</v>
      </c>
    </row>
    <row r="78" spans="1:27" x14ac:dyDescent="0.3">
      <c r="A78" s="69">
        <v>1</v>
      </c>
      <c r="B78">
        <v>3</v>
      </c>
      <c r="C78">
        <v>1</v>
      </c>
      <c r="X78" s="69">
        <v>1</v>
      </c>
      <c r="Y78" s="69">
        <v>25</v>
      </c>
      <c r="Z78" s="69">
        <v>-1</v>
      </c>
      <c r="AA78" s="69">
        <v>0</v>
      </c>
    </row>
    <row r="79" spans="1:27" x14ac:dyDescent="0.3">
      <c r="A79" s="69">
        <v>2</v>
      </c>
      <c r="B79" s="69">
        <v>3</v>
      </c>
      <c r="C79">
        <v>1</v>
      </c>
      <c r="X79" s="69">
        <v>1</v>
      </c>
      <c r="Y79" s="69">
        <v>25</v>
      </c>
      <c r="Z79" s="69">
        <v>1</v>
      </c>
      <c r="AA79">
        <v>10000000</v>
      </c>
    </row>
    <row r="80" spans="1:27" x14ac:dyDescent="0.3">
      <c r="A80" s="69">
        <v>3</v>
      </c>
      <c r="B80" s="69">
        <v>3</v>
      </c>
      <c r="C80">
        <v>1</v>
      </c>
      <c r="X80" s="69">
        <v>1</v>
      </c>
      <c r="Y80" s="69">
        <v>26</v>
      </c>
      <c r="Z80" s="69">
        <v>-2</v>
      </c>
      <c r="AA80" s="69">
        <v>0</v>
      </c>
    </row>
    <row r="81" spans="1:27" x14ac:dyDescent="0.3">
      <c r="A81" s="69">
        <v>4</v>
      </c>
      <c r="B81" s="69">
        <v>3</v>
      </c>
      <c r="C81">
        <v>1</v>
      </c>
      <c r="X81" s="69">
        <v>1</v>
      </c>
      <c r="Y81" s="69">
        <v>26</v>
      </c>
      <c r="Z81" s="69">
        <v>-1</v>
      </c>
      <c r="AA81" s="69">
        <v>0</v>
      </c>
    </row>
    <row r="82" spans="1:27" x14ac:dyDescent="0.3">
      <c r="A82" s="69">
        <v>5</v>
      </c>
      <c r="B82" s="69">
        <v>3</v>
      </c>
      <c r="C82" s="69">
        <v>1</v>
      </c>
      <c r="X82" s="69">
        <v>1</v>
      </c>
      <c r="Y82" s="69">
        <v>26</v>
      </c>
      <c r="Z82" s="69">
        <v>1</v>
      </c>
      <c r="AA82">
        <v>5000000</v>
      </c>
    </row>
    <row r="83" spans="1:27" x14ac:dyDescent="0.3">
      <c r="A83" s="69">
        <v>6</v>
      </c>
      <c r="B83" s="69">
        <v>3</v>
      </c>
      <c r="C83" s="69">
        <v>1</v>
      </c>
      <c r="X83" s="69">
        <v>1</v>
      </c>
      <c r="Y83" s="69">
        <v>27</v>
      </c>
      <c r="Z83" s="69">
        <v>-2</v>
      </c>
      <c r="AA83" s="69">
        <v>0</v>
      </c>
    </row>
    <row r="84" spans="1:27" x14ac:dyDescent="0.3">
      <c r="A84" s="69">
        <v>7</v>
      </c>
      <c r="B84" s="69">
        <v>3</v>
      </c>
      <c r="C84" s="69">
        <v>1</v>
      </c>
      <c r="X84" s="69">
        <v>1</v>
      </c>
      <c r="Y84" s="69">
        <v>27</v>
      </c>
      <c r="Z84" s="69">
        <v>-1</v>
      </c>
      <c r="AA84" s="69">
        <v>0</v>
      </c>
    </row>
    <row r="85" spans="1:27" x14ac:dyDescent="0.3">
      <c r="A85" s="69">
        <v>8</v>
      </c>
      <c r="B85" s="69">
        <v>3</v>
      </c>
      <c r="C85" s="69">
        <v>1</v>
      </c>
      <c r="X85" s="69">
        <v>1</v>
      </c>
      <c r="Y85" s="69">
        <v>27</v>
      </c>
      <c r="Z85" s="69">
        <v>1</v>
      </c>
      <c r="AA85">
        <v>1000000</v>
      </c>
    </row>
    <row r="86" spans="1:27" x14ac:dyDescent="0.3">
      <c r="A86" s="69">
        <v>9</v>
      </c>
      <c r="B86" s="69">
        <v>3</v>
      </c>
      <c r="C86" s="69">
        <v>2</v>
      </c>
    </row>
    <row r="87" spans="1:27" x14ac:dyDescent="0.3">
      <c r="A87" s="69">
        <v>10</v>
      </c>
      <c r="B87" s="69">
        <v>3</v>
      </c>
      <c r="C87" s="69">
        <v>2</v>
      </c>
    </row>
    <row r="88" spans="1:27" s="69" customFormat="1" x14ac:dyDescent="0.3">
      <c r="A88" s="69">
        <v>11</v>
      </c>
      <c r="B88" s="69">
        <v>3</v>
      </c>
      <c r="C88" s="69">
        <v>2</v>
      </c>
    </row>
    <row r="89" spans="1:27" s="69" customFormat="1" x14ac:dyDescent="0.3">
      <c r="A89" s="69">
        <v>12</v>
      </c>
      <c r="B89" s="69">
        <v>3</v>
      </c>
      <c r="C89" s="69">
        <v>2</v>
      </c>
    </row>
    <row r="90" spans="1:27" s="69" customFormat="1" x14ac:dyDescent="0.3">
      <c r="A90" s="69">
        <v>13</v>
      </c>
      <c r="B90" s="69">
        <v>3</v>
      </c>
      <c r="C90" s="69">
        <v>3</v>
      </c>
    </row>
    <row r="91" spans="1:27" s="69" customFormat="1" x14ac:dyDescent="0.3">
      <c r="A91" s="69">
        <v>14</v>
      </c>
      <c r="B91" s="69">
        <v>3</v>
      </c>
      <c r="C91" s="69">
        <v>3</v>
      </c>
    </row>
    <row r="92" spans="1:27" s="69" customFormat="1" x14ac:dyDescent="0.3"/>
    <row r="93" spans="1:27" s="69" customFormat="1" x14ac:dyDescent="0.3"/>
    <row r="96" spans="1:27" x14ac:dyDescent="0.3">
      <c r="A96" s="1"/>
    </row>
    <row r="97" spans="1:23" s="69" customFormat="1" x14ac:dyDescent="0.3">
      <c r="A97" s="1"/>
    </row>
    <row r="98" spans="1:23" x14ac:dyDescent="0.3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N98" s="69"/>
      <c r="O98" s="69"/>
      <c r="P98" s="69"/>
      <c r="Q98" s="69"/>
      <c r="U98" s="69"/>
      <c r="V98" s="69"/>
      <c r="W98" s="69"/>
    </row>
    <row r="99" spans="1:23" x14ac:dyDescent="0.3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U99" s="69"/>
      <c r="V99" s="69"/>
      <c r="W99" s="69"/>
    </row>
    <row r="100" spans="1:23" x14ac:dyDescent="0.3">
      <c r="A100" s="69"/>
      <c r="K100" s="69"/>
      <c r="L100" s="69"/>
      <c r="M100" s="69"/>
      <c r="N100" s="69"/>
      <c r="O100" s="69"/>
      <c r="P100" s="69"/>
      <c r="V100" s="69"/>
    </row>
    <row r="101" spans="1:23" x14ac:dyDescent="0.3">
      <c r="A101" s="69"/>
      <c r="B101" s="69"/>
      <c r="E101" s="69"/>
      <c r="F101" s="69"/>
      <c r="K101" s="69"/>
      <c r="L101" s="69"/>
      <c r="M101" s="69"/>
      <c r="N101" s="69"/>
      <c r="O101" s="69"/>
      <c r="P101" s="69"/>
      <c r="V101" s="69"/>
    </row>
    <row r="102" spans="1:23" x14ac:dyDescent="0.3">
      <c r="A102" s="69"/>
      <c r="B102" s="69"/>
      <c r="E102" s="69"/>
      <c r="F102" s="69"/>
      <c r="G102" s="69"/>
      <c r="K102" s="69"/>
      <c r="L102" s="69"/>
      <c r="M102" s="69"/>
      <c r="N102" s="69"/>
      <c r="O102" s="69"/>
      <c r="P102" s="69"/>
      <c r="V102" s="69"/>
    </row>
    <row r="103" spans="1:23" x14ac:dyDescent="0.3">
      <c r="A103" s="69"/>
      <c r="B103" s="69"/>
      <c r="E103" s="69"/>
      <c r="F103" s="69"/>
      <c r="G103" s="69"/>
      <c r="K103" s="69"/>
      <c r="L103" s="69"/>
      <c r="M103" s="69"/>
      <c r="N103" s="69"/>
      <c r="O103" s="69"/>
      <c r="P103" s="69"/>
      <c r="V103" s="69"/>
    </row>
    <row r="104" spans="1:23" x14ac:dyDescent="0.3">
      <c r="A104" s="69"/>
      <c r="B104" s="69"/>
      <c r="E104" s="69"/>
      <c r="F104" s="69"/>
      <c r="G104" s="69"/>
      <c r="K104" s="69"/>
      <c r="L104" s="69"/>
      <c r="M104" s="69"/>
      <c r="N104" s="69"/>
      <c r="O104" s="69"/>
      <c r="P104" s="69"/>
      <c r="V104" s="69"/>
    </row>
    <row r="105" spans="1:23" x14ac:dyDescent="0.3">
      <c r="A105" s="69"/>
      <c r="B105" s="69"/>
      <c r="E105" s="69"/>
      <c r="F105" s="69"/>
      <c r="G105" s="69"/>
      <c r="M105" s="69"/>
      <c r="V105" s="69"/>
    </row>
    <row r="106" spans="1:23" x14ac:dyDescent="0.3">
      <c r="A106" s="69"/>
      <c r="B106" s="69"/>
      <c r="E106" s="69"/>
      <c r="F106" s="69"/>
      <c r="G106" s="69"/>
      <c r="M106" s="69"/>
      <c r="V106" s="69"/>
    </row>
    <row r="107" spans="1:23" x14ac:dyDescent="0.3">
      <c r="A107" s="69"/>
      <c r="B107" s="69"/>
      <c r="E107" s="69"/>
      <c r="F107" s="69"/>
      <c r="G107" s="69"/>
      <c r="M107" s="69"/>
      <c r="V107" s="69"/>
    </row>
    <row r="108" spans="1:23" x14ac:dyDescent="0.3">
      <c r="A108" s="69"/>
      <c r="B108" s="69"/>
      <c r="E108" s="69"/>
      <c r="F108" s="69"/>
      <c r="G108" s="69"/>
      <c r="M108" s="69"/>
      <c r="V108" s="69"/>
    </row>
    <row r="109" spans="1:23" x14ac:dyDescent="0.3">
      <c r="A109" s="69"/>
      <c r="B109" s="69"/>
      <c r="E109" s="69"/>
      <c r="F109" s="69"/>
      <c r="G109" s="69"/>
      <c r="M109" s="69"/>
      <c r="V109" s="69"/>
    </row>
    <row r="110" spans="1:23" x14ac:dyDescent="0.3">
      <c r="A110" s="69"/>
      <c r="B110" s="69"/>
      <c r="M110" s="69"/>
    </row>
    <row r="111" spans="1:23" x14ac:dyDescent="0.3">
      <c r="A111" s="69"/>
      <c r="B111" s="69"/>
    </row>
    <row r="112" spans="1:23" x14ac:dyDescent="0.3">
      <c r="A112" s="69"/>
      <c r="B112" s="69"/>
    </row>
    <row r="113" spans="1:2" x14ac:dyDescent="0.3">
      <c r="A113" s="69"/>
      <c r="B113" s="69"/>
    </row>
    <row r="114" spans="1:2" x14ac:dyDescent="0.3">
      <c r="A114" s="69"/>
      <c r="B114" s="69"/>
    </row>
    <row r="115" spans="1:2" x14ac:dyDescent="0.3">
      <c r="A115" s="69"/>
      <c r="B115" s="69"/>
    </row>
    <row r="116" spans="1:2" x14ac:dyDescent="0.3">
      <c r="A116" s="69"/>
      <c r="B116" s="69"/>
    </row>
    <row r="117" spans="1:2" x14ac:dyDescent="0.3">
      <c r="A117" s="69"/>
      <c r="B117" s="69"/>
    </row>
    <row r="118" spans="1:2" x14ac:dyDescent="0.3">
      <c r="A118" s="69"/>
      <c r="B118" s="69"/>
    </row>
    <row r="119" spans="1:2" x14ac:dyDescent="0.3">
      <c r="A119" s="69"/>
      <c r="B119" s="69"/>
    </row>
    <row r="120" spans="1:2" x14ac:dyDescent="0.3">
      <c r="A120" s="69"/>
      <c r="B120" s="69"/>
    </row>
    <row r="121" spans="1:2" x14ac:dyDescent="0.3">
      <c r="A121" s="69"/>
      <c r="B121" s="69"/>
    </row>
    <row r="122" spans="1:2" x14ac:dyDescent="0.3">
      <c r="A122" s="69"/>
      <c r="B122" s="69"/>
    </row>
    <row r="123" spans="1:2" x14ac:dyDescent="0.3">
      <c r="A123" s="69"/>
      <c r="B123" s="69"/>
    </row>
    <row r="124" spans="1:2" x14ac:dyDescent="0.3">
      <c r="A124" s="69"/>
      <c r="B124" s="69"/>
    </row>
    <row r="125" spans="1:2" x14ac:dyDescent="0.3">
      <c r="A125" s="69"/>
      <c r="B125" s="69"/>
    </row>
    <row r="126" spans="1:2" x14ac:dyDescent="0.3">
      <c r="A126" s="69"/>
      <c r="B126" s="69"/>
    </row>
    <row r="128" spans="1:2" s="1" customFormat="1" x14ac:dyDescent="0.3"/>
    <row r="129" spans="1:23" s="1" customFormat="1" x14ac:dyDescent="0.3"/>
    <row r="130" spans="1:23" x14ac:dyDescent="0.3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N130" s="69"/>
      <c r="O130" s="69"/>
      <c r="P130" s="69"/>
      <c r="Q130" s="69"/>
      <c r="U130" s="69"/>
      <c r="V130" s="69"/>
      <c r="W130" s="69"/>
    </row>
    <row r="131" spans="1:23" x14ac:dyDescent="0.3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U131" s="69"/>
      <c r="V131" s="69"/>
      <c r="W131" s="69"/>
    </row>
    <row r="132" spans="1:23" x14ac:dyDescent="0.3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U132" s="69"/>
      <c r="V132" s="69"/>
      <c r="W132" s="69"/>
    </row>
    <row r="133" spans="1:23" x14ac:dyDescent="0.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U133" s="69"/>
      <c r="V133" s="69"/>
      <c r="W133" s="69"/>
    </row>
    <row r="134" spans="1:23" x14ac:dyDescent="0.3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N134" s="69"/>
      <c r="O134" s="69"/>
      <c r="P134" s="69"/>
      <c r="Q134" s="69"/>
      <c r="U134" s="69"/>
      <c r="V134" s="69"/>
      <c r="W134" s="69"/>
    </row>
    <row r="135" spans="1:23" x14ac:dyDescent="0.3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N135" s="69"/>
      <c r="O135" s="69"/>
      <c r="P135" s="69"/>
      <c r="Q135" s="69"/>
      <c r="U135" s="69"/>
      <c r="V135" s="69"/>
      <c r="W135" s="69"/>
    </row>
    <row r="136" spans="1:23" x14ac:dyDescent="0.3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N136" s="69"/>
      <c r="O136" s="69"/>
      <c r="P136" s="69"/>
      <c r="Q136" s="69"/>
      <c r="U136" s="69"/>
      <c r="V136" s="69"/>
      <c r="W136" s="69"/>
    </row>
    <row r="137" spans="1:23" x14ac:dyDescent="0.3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N137" s="69"/>
      <c r="O137" s="69"/>
      <c r="P137" s="69"/>
      <c r="Q137" s="69"/>
      <c r="U137" s="69"/>
      <c r="V137" s="69"/>
      <c r="W137" s="69"/>
    </row>
    <row r="138" spans="1:23" x14ac:dyDescent="0.3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N138" s="69"/>
      <c r="O138" s="69"/>
      <c r="P138" s="69"/>
      <c r="Q138" s="69"/>
      <c r="U138" s="69"/>
      <c r="V138" s="69"/>
      <c r="W138" s="69"/>
    </row>
    <row r="139" spans="1:23" x14ac:dyDescent="0.3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N139" s="69"/>
      <c r="O139" s="69"/>
      <c r="P139" s="69"/>
      <c r="Q139" s="69"/>
      <c r="U139" s="69"/>
      <c r="V139" s="69"/>
      <c r="W139" s="69"/>
    </row>
    <row r="140" spans="1:23" x14ac:dyDescent="0.3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N140" s="69"/>
      <c r="O140" s="69"/>
      <c r="P140" s="69"/>
      <c r="Q140" s="69"/>
      <c r="U140" s="69"/>
      <c r="V140" s="69"/>
      <c r="W140" s="69"/>
    </row>
    <row r="141" spans="1:23" x14ac:dyDescent="0.3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N141" s="69"/>
      <c r="O141" s="69"/>
      <c r="P141" s="69"/>
      <c r="Q141" s="69"/>
      <c r="U141" s="69"/>
      <c r="V141" s="69"/>
      <c r="W141" s="69"/>
    </row>
    <row r="143" spans="1:23" s="1" customFormat="1" x14ac:dyDescent="0.3"/>
    <row r="144" spans="1:23" s="1" customFormat="1" x14ac:dyDescent="0.3"/>
    <row r="145" spans="1:23" x14ac:dyDescent="0.3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U145" s="69"/>
    </row>
    <row r="146" spans="1:23" x14ac:dyDescent="0.3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U146" s="69"/>
      <c r="V146" s="69"/>
      <c r="W146" s="69"/>
    </row>
    <row r="147" spans="1:23" x14ac:dyDescent="0.3">
      <c r="A147" s="69"/>
      <c r="B147" s="69"/>
      <c r="F147" s="69"/>
      <c r="G147" s="69"/>
      <c r="U147" s="69"/>
      <c r="V147" s="69"/>
      <c r="W147" s="69"/>
    </row>
    <row r="148" spans="1:23" x14ac:dyDescent="0.3">
      <c r="A148" s="69"/>
      <c r="B148" s="69"/>
      <c r="F148" s="69"/>
      <c r="G148" s="69"/>
      <c r="L148" s="69"/>
      <c r="U148" s="69"/>
      <c r="V148" s="69"/>
      <c r="W148" s="69"/>
    </row>
    <row r="149" spans="1:23" x14ac:dyDescent="0.3">
      <c r="A149" s="69"/>
      <c r="B149" s="69"/>
      <c r="F149" s="69"/>
      <c r="G149" s="69"/>
      <c r="L149" s="69"/>
      <c r="O149" s="69"/>
      <c r="U149" s="69"/>
      <c r="V149" s="69"/>
      <c r="W149" s="69"/>
    </row>
    <row r="150" spans="1:23" x14ac:dyDescent="0.3">
      <c r="A150" s="69"/>
      <c r="B150" s="69"/>
      <c r="F150" s="69"/>
      <c r="G150" s="69"/>
      <c r="L150" s="69"/>
      <c r="O150" s="69"/>
      <c r="U150" s="69"/>
      <c r="V150" s="69"/>
      <c r="W150" s="69"/>
    </row>
    <row r="151" spans="1:23" x14ac:dyDescent="0.3">
      <c r="A151" s="69"/>
      <c r="B151" s="69"/>
      <c r="F151" s="69"/>
      <c r="G151" s="69"/>
      <c r="L151" s="69"/>
      <c r="O151" s="69"/>
      <c r="U151" s="69"/>
      <c r="V151" s="69"/>
      <c r="W151" s="69"/>
    </row>
    <row r="152" spans="1:23" x14ac:dyDescent="0.3">
      <c r="A152" s="69"/>
      <c r="B152" s="69"/>
      <c r="F152" s="69"/>
      <c r="G152" s="69"/>
      <c r="L152" s="69"/>
      <c r="O152" s="69"/>
      <c r="U152" s="69"/>
      <c r="V152" s="69"/>
      <c r="W152" s="69"/>
    </row>
    <row r="153" spans="1:23" x14ac:dyDescent="0.3">
      <c r="A153" s="69"/>
      <c r="B153" s="69"/>
      <c r="F153" s="69"/>
      <c r="G153" s="69"/>
      <c r="J153" s="69"/>
      <c r="K153" s="69"/>
      <c r="L153" s="69"/>
      <c r="M153" s="69"/>
      <c r="N153" s="69"/>
      <c r="O153" s="69"/>
      <c r="U153" s="69"/>
      <c r="V153" s="69"/>
      <c r="W153" s="69"/>
    </row>
    <row r="154" spans="1:23" x14ac:dyDescent="0.3">
      <c r="A154" s="69"/>
      <c r="B154" s="69"/>
      <c r="F154" s="69"/>
      <c r="G154" s="69"/>
      <c r="J154" s="69"/>
      <c r="K154" s="69"/>
      <c r="L154" s="69"/>
      <c r="M154" s="69"/>
      <c r="N154" s="69"/>
      <c r="O154" s="69"/>
      <c r="U154" s="69"/>
      <c r="V154" s="69"/>
      <c r="W154" s="69"/>
    </row>
    <row r="155" spans="1:23" x14ac:dyDescent="0.3">
      <c r="A155" s="69"/>
      <c r="B155" s="69"/>
      <c r="F155" s="69"/>
      <c r="G155" s="69"/>
      <c r="U155" s="69"/>
      <c r="V155" s="69"/>
      <c r="W155" s="69"/>
    </row>
    <row r="156" spans="1:23" x14ac:dyDescent="0.3">
      <c r="A156" s="69"/>
      <c r="B156" s="69"/>
      <c r="F156" s="69"/>
      <c r="G156" s="69"/>
      <c r="U156" s="69"/>
      <c r="V156" s="69"/>
      <c r="W156" s="69"/>
    </row>
    <row r="157" spans="1:23" x14ac:dyDescent="0.3">
      <c r="A157" s="69"/>
      <c r="E157" s="69"/>
      <c r="F157" s="69"/>
    </row>
    <row r="158" spans="1:23" x14ac:dyDescent="0.3">
      <c r="A158" s="69"/>
      <c r="E158" s="69"/>
      <c r="F158" s="69"/>
    </row>
    <row r="159" spans="1:23" x14ac:dyDescent="0.3">
      <c r="A159" s="69"/>
      <c r="E159" s="69"/>
      <c r="F159" s="69"/>
    </row>
    <row r="160" spans="1:23" x14ac:dyDescent="0.3">
      <c r="A160" s="69"/>
      <c r="E160" s="69"/>
      <c r="F160" s="69"/>
    </row>
    <row r="161" spans="1:8" x14ac:dyDescent="0.3">
      <c r="A161" s="69"/>
    </row>
    <row r="162" spans="1:8" x14ac:dyDescent="0.3">
      <c r="A162" s="69"/>
    </row>
    <row r="163" spans="1:8" x14ac:dyDescent="0.3">
      <c r="A163" s="69"/>
    </row>
    <row r="164" spans="1:8" x14ac:dyDescent="0.3">
      <c r="A164" s="69"/>
    </row>
    <row r="165" spans="1:8" x14ac:dyDescent="0.3">
      <c r="A165" s="69"/>
    </row>
    <row r="166" spans="1:8" x14ac:dyDescent="0.3">
      <c r="A166" s="69"/>
    </row>
    <row r="168" spans="1:8" s="69" customFormat="1" x14ac:dyDescent="0.3">
      <c r="E168"/>
      <c r="F168"/>
      <c r="G168"/>
      <c r="H168"/>
    </row>
    <row r="169" spans="1:8" s="69" customFormat="1" x14ac:dyDescent="0.3"/>
    <row r="170" spans="1:8" s="69" customFormat="1" x14ac:dyDescent="0.3"/>
    <row r="171" spans="1:8" s="69" customFormat="1" x14ac:dyDescent="0.3"/>
    <row r="172" spans="1:8" s="69" customFormat="1" x14ac:dyDescent="0.3"/>
    <row r="173" spans="1:8" s="69" customFormat="1" x14ac:dyDescent="0.3"/>
    <row r="174" spans="1:8" s="69" customFormat="1" x14ac:dyDescent="0.3"/>
    <row r="175" spans="1:8" s="1" customFormat="1" x14ac:dyDescent="0.3"/>
    <row r="176" spans="1:8" s="1" customFormat="1" x14ac:dyDescent="0.3"/>
    <row r="177" spans="1:23" x14ac:dyDescent="0.3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U177" s="69"/>
      <c r="V177" s="69"/>
      <c r="W177" s="69"/>
    </row>
    <row r="178" spans="1:23" x14ac:dyDescent="0.3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U178" s="69"/>
      <c r="V178" s="69"/>
      <c r="W178" s="69"/>
    </row>
    <row r="179" spans="1:23" x14ac:dyDescent="0.3">
      <c r="A179" s="69"/>
      <c r="B179" s="69"/>
      <c r="C179" s="69"/>
      <c r="E179" s="69"/>
      <c r="F179" s="69"/>
      <c r="G179" s="69"/>
      <c r="H179" s="69"/>
      <c r="J179" s="69"/>
      <c r="K179" s="69"/>
      <c r="L179" s="69"/>
      <c r="M179" s="69"/>
      <c r="N179" s="69"/>
      <c r="O179" s="69"/>
      <c r="P179" s="69"/>
      <c r="Q179" s="69"/>
      <c r="U179" s="69"/>
      <c r="V179" s="69"/>
      <c r="W179" s="69"/>
    </row>
    <row r="180" spans="1:23" x14ac:dyDescent="0.3">
      <c r="A180" s="69"/>
      <c r="B180" s="69"/>
      <c r="C180" s="69"/>
      <c r="E180" s="69"/>
      <c r="F180" s="69"/>
      <c r="G180" s="69"/>
      <c r="H180" s="69"/>
      <c r="J180" s="69"/>
      <c r="K180" s="69"/>
      <c r="L180" s="69"/>
      <c r="M180" s="69"/>
      <c r="N180" s="69"/>
      <c r="O180" s="69"/>
      <c r="P180" s="69"/>
      <c r="Q180" s="69"/>
      <c r="U180" s="69"/>
      <c r="V180" s="69"/>
      <c r="W180" s="69"/>
    </row>
    <row r="181" spans="1:23" x14ac:dyDescent="0.3">
      <c r="A181" s="69"/>
      <c r="B181" s="69"/>
      <c r="C181" s="69"/>
      <c r="E181" s="69"/>
      <c r="F181" s="69"/>
      <c r="G181" s="69"/>
      <c r="H181" s="69"/>
      <c r="J181" s="69"/>
      <c r="K181" s="69"/>
      <c r="L181" s="69"/>
      <c r="M181" s="69"/>
      <c r="N181" s="69"/>
      <c r="O181" s="69"/>
      <c r="P181" s="69"/>
      <c r="Q181" s="69"/>
      <c r="U181" s="69"/>
      <c r="V181" s="69"/>
      <c r="W181" s="69"/>
    </row>
    <row r="182" spans="1:23" x14ac:dyDescent="0.3">
      <c r="A182" s="69"/>
      <c r="B182" s="69"/>
      <c r="C182" s="69"/>
      <c r="E182" s="69"/>
      <c r="F182" s="69"/>
      <c r="G182" s="69"/>
      <c r="H182" s="69"/>
      <c r="J182" s="69"/>
      <c r="K182" s="69"/>
      <c r="L182" s="69"/>
      <c r="M182" s="69"/>
      <c r="N182" s="69"/>
      <c r="O182" s="69"/>
      <c r="P182" s="69"/>
      <c r="Q182" s="69"/>
      <c r="U182" s="69"/>
      <c r="V182" s="69"/>
      <c r="W182" s="69"/>
    </row>
    <row r="183" spans="1:23" x14ac:dyDescent="0.3">
      <c r="A183" s="69"/>
      <c r="B183" s="69"/>
      <c r="C183" s="69"/>
      <c r="E183" s="69"/>
      <c r="F183" s="69"/>
      <c r="G183" s="69"/>
      <c r="H183" s="69"/>
      <c r="J183" s="69"/>
      <c r="K183" s="69"/>
      <c r="L183" s="69"/>
      <c r="M183" s="69"/>
      <c r="N183" s="69"/>
      <c r="O183" s="69"/>
      <c r="P183" s="69"/>
      <c r="Q183" s="69"/>
      <c r="U183" s="69"/>
      <c r="V183" s="69"/>
      <c r="W183" s="69"/>
    </row>
    <row r="184" spans="1:23" x14ac:dyDescent="0.3">
      <c r="A184" s="69"/>
      <c r="B184" s="69"/>
      <c r="C184" s="69"/>
      <c r="E184" s="69"/>
      <c r="F184" s="69"/>
      <c r="G184" s="69"/>
      <c r="H184" s="69"/>
      <c r="J184" s="69"/>
      <c r="K184" s="69"/>
      <c r="L184" s="69"/>
      <c r="M184" s="69"/>
      <c r="N184" s="69"/>
      <c r="O184" s="69"/>
      <c r="P184" s="69"/>
      <c r="Q184" s="69"/>
      <c r="U184" s="69"/>
      <c r="V184" s="69"/>
      <c r="W184" s="69"/>
    </row>
    <row r="185" spans="1:23" x14ac:dyDescent="0.3">
      <c r="A185" s="69"/>
      <c r="B185" s="69"/>
      <c r="C185" s="69"/>
      <c r="E185" s="69"/>
      <c r="F185" s="69"/>
      <c r="G185" s="69"/>
      <c r="H185" s="69"/>
      <c r="J185" s="69"/>
      <c r="K185" s="69"/>
      <c r="L185" s="69"/>
      <c r="M185" s="69"/>
      <c r="N185" s="69"/>
      <c r="O185" s="69"/>
      <c r="P185" s="69"/>
      <c r="Q185" s="69"/>
      <c r="U185" s="69"/>
      <c r="V185" s="69"/>
      <c r="W185" s="69"/>
    </row>
    <row r="186" spans="1:23" x14ac:dyDescent="0.3">
      <c r="A186" s="69"/>
      <c r="B186" s="69"/>
      <c r="C186" s="69"/>
      <c r="E186" s="69"/>
      <c r="F186" s="69"/>
      <c r="G186" s="69"/>
      <c r="H186" s="69"/>
      <c r="J186" s="69"/>
      <c r="K186" s="69"/>
      <c r="L186" s="69"/>
      <c r="M186" s="69"/>
      <c r="N186" s="69"/>
      <c r="O186" s="69"/>
      <c r="P186" s="69"/>
      <c r="Q186" s="69"/>
      <c r="U186" s="69"/>
      <c r="V186" s="69"/>
      <c r="W186" s="69"/>
    </row>
    <row r="187" spans="1:23" x14ac:dyDescent="0.3">
      <c r="A187" s="69"/>
      <c r="B187" s="69"/>
      <c r="C187" s="69"/>
      <c r="E187" s="69"/>
      <c r="F187" s="69"/>
      <c r="G187" s="69"/>
      <c r="H187" s="69"/>
      <c r="J187" s="69"/>
      <c r="K187" s="69"/>
      <c r="L187" s="69"/>
      <c r="M187" s="69"/>
      <c r="N187" s="69"/>
      <c r="O187" s="69"/>
      <c r="P187" s="69"/>
      <c r="Q187" s="69"/>
      <c r="U187" s="69"/>
      <c r="V187" s="69"/>
      <c r="W187" s="69"/>
    </row>
    <row r="188" spans="1:23" x14ac:dyDescent="0.3">
      <c r="A188" s="69"/>
      <c r="B188" s="69"/>
      <c r="C188" s="69"/>
      <c r="E188" s="69"/>
      <c r="F188" s="69"/>
      <c r="G188" s="69"/>
      <c r="H188" s="69"/>
      <c r="J188" s="69"/>
      <c r="K188" s="69"/>
      <c r="L188" s="69"/>
      <c r="M188" s="69"/>
      <c r="N188" s="69"/>
      <c r="O188" s="69"/>
      <c r="P188" s="69"/>
      <c r="Q188" s="69"/>
      <c r="U188" s="69"/>
      <c r="V188" s="69"/>
      <c r="W188" s="69"/>
    </row>
    <row r="189" spans="1:23" x14ac:dyDescent="0.3">
      <c r="A189" s="69"/>
      <c r="E189" s="69"/>
      <c r="F189" s="69"/>
      <c r="G189" s="69"/>
      <c r="H189" s="69"/>
    </row>
    <row r="190" spans="1:23" x14ac:dyDescent="0.3">
      <c r="A190" s="69"/>
      <c r="E190" s="69"/>
      <c r="F190" s="69"/>
      <c r="G190" s="69"/>
      <c r="H190" s="69"/>
    </row>
    <row r="191" spans="1:23" x14ac:dyDescent="0.3">
      <c r="A191" s="69"/>
      <c r="E191" s="69"/>
      <c r="F191" s="69"/>
      <c r="G191" s="69"/>
      <c r="H191" s="69"/>
    </row>
    <row r="192" spans="1:23" x14ac:dyDescent="0.3">
      <c r="A192" s="69"/>
      <c r="E192" s="69"/>
      <c r="F192" s="69"/>
      <c r="G192" s="69"/>
      <c r="H192" s="69"/>
    </row>
    <row r="193" spans="1:8" x14ac:dyDescent="0.3">
      <c r="A193" s="69"/>
      <c r="E193" s="69"/>
      <c r="F193" s="69"/>
      <c r="G193" s="69"/>
      <c r="H193" s="69"/>
    </row>
    <row r="194" spans="1:8" x14ac:dyDescent="0.3">
      <c r="A194" s="69"/>
      <c r="E194" s="69"/>
      <c r="F194" s="69"/>
      <c r="G194" s="69"/>
      <c r="H194" s="69"/>
    </row>
    <row r="195" spans="1:8" x14ac:dyDescent="0.3">
      <c r="A195" s="69"/>
      <c r="E195" s="69"/>
      <c r="F195" s="69"/>
      <c r="G195" s="69"/>
      <c r="H195" s="69"/>
    </row>
    <row r="196" spans="1:8" x14ac:dyDescent="0.3">
      <c r="A196" s="69"/>
      <c r="E196" s="69"/>
      <c r="F196" s="69"/>
      <c r="G196" s="69"/>
      <c r="H196" s="69"/>
    </row>
    <row r="197" spans="1:8" x14ac:dyDescent="0.3">
      <c r="A197" s="69"/>
      <c r="E197" s="69"/>
      <c r="F197" s="69"/>
      <c r="G197" s="69"/>
      <c r="H197" s="69"/>
    </row>
    <row r="198" spans="1:8" x14ac:dyDescent="0.3">
      <c r="A198" s="69"/>
      <c r="E198" s="69"/>
      <c r="F198" s="69"/>
      <c r="G198" s="69"/>
      <c r="H198" s="69"/>
    </row>
    <row r="199" spans="1:8" x14ac:dyDescent="0.3">
      <c r="E199" s="69"/>
      <c r="F199" s="69"/>
      <c r="G199" s="69"/>
      <c r="H199" s="69"/>
    </row>
    <row r="200" spans="1:8" x14ac:dyDescent="0.3">
      <c r="E200" s="69"/>
      <c r="F200" s="69"/>
      <c r="G200" s="69"/>
      <c r="H200" s="69"/>
    </row>
    <row r="201" spans="1:8" x14ac:dyDescent="0.3">
      <c r="E201" s="69"/>
      <c r="F201" s="69"/>
      <c r="G201" s="69"/>
      <c r="H201" s="69"/>
    </row>
    <row r="202" spans="1:8" x14ac:dyDescent="0.3">
      <c r="E202" s="69"/>
      <c r="F202" s="69"/>
      <c r="G202" s="69"/>
      <c r="H202" s="69"/>
    </row>
    <row r="203" spans="1:8" x14ac:dyDescent="0.3">
      <c r="E203" s="69"/>
      <c r="F203" s="69"/>
      <c r="G203" s="69"/>
      <c r="H203" s="69"/>
    </row>
    <row r="204" spans="1:8" x14ac:dyDescent="0.3">
      <c r="E204" s="69"/>
      <c r="F204" s="69"/>
      <c r="G204" s="69"/>
      <c r="H204" s="69"/>
    </row>
    <row r="205" spans="1:8" x14ac:dyDescent="0.3">
      <c r="E205" s="69"/>
      <c r="F205" s="69"/>
      <c r="G205" s="69"/>
      <c r="H205" s="69"/>
    </row>
    <row r="206" spans="1:8" x14ac:dyDescent="0.3">
      <c r="E206" s="69"/>
      <c r="F206" s="69"/>
      <c r="G206" s="69"/>
      <c r="H206" s="69"/>
    </row>
    <row r="207" spans="1:8" x14ac:dyDescent="0.3">
      <c r="E207" s="69"/>
      <c r="F207" s="69"/>
      <c r="G207" s="69"/>
      <c r="H207" s="69"/>
    </row>
    <row r="208" spans="1:8" x14ac:dyDescent="0.3">
      <c r="E208" s="69"/>
      <c r="F208" s="69"/>
      <c r="G208" s="69"/>
      <c r="H208" s="69"/>
    </row>
    <row r="209" spans="5:8" x14ac:dyDescent="0.3">
      <c r="E209" s="69"/>
      <c r="F209" s="69"/>
      <c r="G209" s="69"/>
      <c r="H209" s="69"/>
    </row>
    <row r="210" spans="5:8" x14ac:dyDescent="0.3">
      <c r="E210" s="69"/>
      <c r="F210" s="69"/>
      <c r="G210" s="69"/>
      <c r="H210" s="69"/>
    </row>
    <row r="211" spans="5:8" x14ac:dyDescent="0.3">
      <c r="E211" s="69"/>
      <c r="F211" s="69"/>
      <c r="G211" s="69"/>
      <c r="H211" s="69"/>
    </row>
    <row r="212" spans="5:8" x14ac:dyDescent="0.3">
      <c r="E212" s="69"/>
      <c r="F212" s="69"/>
      <c r="G212" s="69"/>
      <c r="H212" s="69"/>
    </row>
    <row r="213" spans="5:8" x14ac:dyDescent="0.3">
      <c r="E213" s="69"/>
      <c r="F213" s="69"/>
      <c r="G213" s="69"/>
      <c r="H213" s="69"/>
    </row>
    <row r="214" spans="5:8" x14ac:dyDescent="0.3">
      <c r="E214" s="69"/>
      <c r="F214" s="69"/>
      <c r="G214" s="69"/>
      <c r="H214" s="69"/>
    </row>
    <row r="215" spans="5:8" x14ac:dyDescent="0.3">
      <c r="E215" s="69"/>
      <c r="F215" s="69"/>
      <c r="G215" s="69"/>
      <c r="H215" s="69"/>
    </row>
    <row r="216" spans="5:8" x14ac:dyDescent="0.3">
      <c r="E216" s="69"/>
      <c r="F216" s="69"/>
      <c r="G216" s="69"/>
      <c r="H216" s="69"/>
    </row>
    <row r="217" spans="5:8" x14ac:dyDescent="0.3">
      <c r="E217" s="69"/>
      <c r="F217" s="69"/>
      <c r="G217" s="69"/>
      <c r="H217" s="69"/>
    </row>
    <row r="218" spans="5:8" x14ac:dyDescent="0.3">
      <c r="E218" s="69"/>
      <c r="F218" s="69"/>
      <c r="G218" s="69"/>
      <c r="H218" s="69"/>
    </row>
    <row r="219" spans="5:8" x14ac:dyDescent="0.3">
      <c r="E219" s="69"/>
      <c r="F219" s="69"/>
      <c r="G219" s="69"/>
      <c r="H219" s="69"/>
    </row>
    <row r="220" spans="5:8" x14ac:dyDescent="0.3">
      <c r="E220" s="69"/>
      <c r="F220" s="69"/>
      <c r="G220" s="69"/>
      <c r="H220" s="69"/>
    </row>
    <row r="221" spans="5:8" x14ac:dyDescent="0.3">
      <c r="E221" s="69"/>
      <c r="F221" s="69"/>
      <c r="G221" s="69"/>
      <c r="H221" s="69"/>
    </row>
    <row r="222" spans="5:8" x14ac:dyDescent="0.3">
      <c r="E222" s="69"/>
      <c r="F222" s="69"/>
      <c r="G222" s="69"/>
      <c r="H222" s="69"/>
    </row>
    <row r="223" spans="5:8" x14ac:dyDescent="0.3">
      <c r="E223" s="69"/>
      <c r="F223" s="69"/>
      <c r="G223" s="69"/>
      <c r="H223" s="69"/>
    </row>
    <row r="224" spans="5:8" x14ac:dyDescent="0.3">
      <c r="E224" s="69"/>
      <c r="F224" s="69"/>
      <c r="G224" s="69"/>
      <c r="H224" s="69"/>
    </row>
    <row r="225" spans="5:8" x14ac:dyDescent="0.3">
      <c r="E225" s="69"/>
      <c r="F225" s="69"/>
      <c r="G225" s="69"/>
      <c r="H225" s="69"/>
    </row>
    <row r="226" spans="5:8" x14ac:dyDescent="0.3">
      <c r="E226" s="69"/>
      <c r="F226" s="69"/>
      <c r="G226" s="69"/>
      <c r="H226" s="69"/>
    </row>
    <row r="227" spans="5:8" x14ac:dyDescent="0.3">
      <c r="E227" s="69"/>
      <c r="F227" s="69"/>
      <c r="G227" s="69"/>
      <c r="H227" s="69"/>
    </row>
    <row r="228" spans="5:8" x14ac:dyDescent="0.3">
      <c r="E228" s="69"/>
      <c r="F228" s="69"/>
      <c r="G228" s="69"/>
      <c r="H228" s="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2018-06-21T09:33:35Z</dcterms:modified>
</cp:coreProperties>
</file>