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432"/>
  </bookViews>
  <sheets>
    <sheet name="Worked examples" sheetId="10" r:id="rId1"/>
    <sheet name="Oasis Implementation" sheetId="8" r:id="rId2"/>
  </sheets>
  <calcPr calcId="162913"/>
</workbook>
</file>

<file path=xl/calcChain.xml><?xml version="1.0" encoding="utf-8"?>
<calcChain xmlns="http://schemas.openxmlformats.org/spreadsheetml/2006/main">
  <c r="K29" i="10" l="1"/>
  <c r="J29" i="10"/>
  <c r="I29" i="10"/>
  <c r="H29" i="10"/>
  <c r="G29" i="10"/>
  <c r="F29" i="10"/>
  <c r="I31" i="10" l="1"/>
  <c r="I32" i="10" s="1"/>
  <c r="F31" i="10"/>
  <c r="F32" i="10" s="1"/>
  <c r="N29" i="10"/>
  <c r="M29" i="10"/>
  <c r="L29" i="10"/>
  <c r="E29" i="10"/>
  <c r="D29" i="10"/>
  <c r="C29" i="10"/>
  <c r="C37" i="10" s="1"/>
  <c r="J37" i="10" l="1"/>
  <c r="N37" i="10"/>
  <c r="D37" i="10"/>
  <c r="H37" i="10"/>
  <c r="E37" i="10"/>
  <c r="G37" i="10"/>
  <c r="L37" i="10"/>
  <c r="F37" i="10"/>
  <c r="M37" i="10"/>
  <c r="I37" i="10"/>
  <c r="K37" i="10"/>
  <c r="O29" i="10"/>
  <c r="C31" i="10"/>
  <c r="C32" i="10" s="1"/>
  <c r="C34" i="10" s="1"/>
  <c r="C35" i="10" s="1"/>
  <c r="C36" i="10" s="1"/>
  <c r="C38" i="10" s="1"/>
  <c r="L31" i="10"/>
  <c r="L32" i="10" s="1"/>
  <c r="I34" i="10" s="1"/>
  <c r="I35" i="10" s="1"/>
  <c r="I36" i="10" s="1"/>
  <c r="L38" i="10" l="1"/>
  <c r="K38" i="10"/>
  <c r="K43" i="10" s="1"/>
  <c r="J38" i="10"/>
  <c r="I38" i="10"/>
  <c r="N38" i="10"/>
  <c r="M38" i="10"/>
  <c r="E38" i="10"/>
  <c r="D38" i="10"/>
  <c r="C43" i="10" s="1"/>
  <c r="G38" i="10"/>
  <c r="F38" i="10"/>
  <c r="H38" i="10"/>
  <c r="O40" i="10"/>
  <c r="O41" i="10" s="1"/>
  <c r="O43" i="10" s="1"/>
  <c r="L43" i="10" l="1"/>
  <c r="E43" i="10"/>
  <c r="M43" i="10"/>
  <c r="M44" i="10" s="1"/>
  <c r="N43" i="10"/>
  <c r="N44" i="10" s="1"/>
  <c r="F43" i="10"/>
  <c r="F44" i="10" s="1"/>
  <c r="F40" i="10"/>
  <c r="F42" i="10" s="1"/>
  <c r="G43" i="10"/>
  <c r="C40" i="10"/>
  <c r="D43" i="10"/>
  <c r="O38" i="10"/>
  <c r="I43" i="10"/>
  <c r="I44" i="10" s="1"/>
  <c r="H43" i="10"/>
  <c r="J43" i="10"/>
  <c r="J44" i="10" s="1"/>
  <c r="G44" i="10" l="1"/>
  <c r="K44" i="10"/>
  <c r="H44" i="10"/>
  <c r="L44" i="10"/>
  <c r="C41" i="10"/>
  <c r="C42" i="10" s="1"/>
  <c r="D44" i="10" l="1"/>
  <c r="C44" i="10"/>
  <c r="E44" i="10"/>
  <c r="C46" i="10" l="1"/>
  <c r="O44" i="10"/>
  <c r="C49" i="10"/>
  <c r="E49" i="10"/>
  <c r="D49" i="10"/>
  <c r="D53" i="10" l="1"/>
  <c r="C53" i="10"/>
  <c r="E53" i="10"/>
  <c r="N49" i="10"/>
  <c r="J49" i="10"/>
  <c r="F49" i="10"/>
  <c r="G49" i="10"/>
  <c r="I49" i="10"/>
  <c r="M49" i="10"/>
  <c r="L49" i="10"/>
  <c r="H49" i="10"/>
  <c r="K49" i="10"/>
  <c r="C51" i="10"/>
  <c r="C47" i="10"/>
  <c r="C48" i="10" s="1"/>
  <c r="D50" i="10" s="1"/>
  <c r="J50" i="10" l="1"/>
  <c r="J53" i="10"/>
  <c r="K50" i="10"/>
  <c r="K53" i="10"/>
  <c r="N50" i="10"/>
  <c r="N53" i="10"/>
  <c r="H50" i="10"/>
  <c r="H53" i="10"/>
  <c r="H54" i="10" s="1"/>
  <c r="L50" i="10"/>
  <c r="L53" i="10"/>
  <c r="E50" i="10"/>
  <c r="M53" i="10"/>
  <c r="M50" i="10"/>
  <c r="C54" i="10"/>
  <c r="I50" i="10"/>
  <c r="I53" i="10"/>
  <c r="C50" i="10"/>
  <c r="G53" i="10"/>
  <c r="G50" i="10"/>
  <c r="C52" i="10"/>
  <c r="E54" i="10" s="1"/>
  <c r="F50" i="10"/>
  <c r="F53" i="10"/>
  <c r="F54" i="10" s="1"/>
  <c r="D54" i="10"/>
  <c r="N54" i="10" l="1"/>
  <c r="L54" i="10"/>
  <c r="M54" i="10"/>
  <c r="K54" i="10"/>
  <c r="G54" i="10"/>
  <c r="O54" i="10" s="1"/>
  <c r="O50" i="10"/>
  <c r="J54" i="10"/>
  <c r="I54" i="10"/>
</calcChain>
</file>

<file path=xl/sharedStrings.xml><?xml version="1.0" encoding="utf-8"?>
<sst xmlns="http://schemas.openxmlformats.org/spreadsheetml/2006/main" count="82" uniqueCount="65">
  <si>
    <t>Oasis Implementation</t>
  </si>
  <si>
    <t>Worked example description</t>
  </si>
  <si>
    <t>Worked example</t>
  </si>
  <si>
    <t>Location 1</t>
  </si>
  <si>
    <t>Location 2</t>
  </si>
  <si>
    <t>Coverages</t>
  </si>
  <si>
    <t>Inputs</t>
  </si>
  <si>
    <t>Symbol / formula</t>
  </si>
  <si>
    <t>Structure</t>
  </si>
  <si>
    <t>Other Structure</t>
  </si>
  <si>
    <t>Contents</t>
  </si>
  <si>
    <t>Terms</t>
  </si>
  <si>
    <t>Total Insurable Value</t>
  </si>
  <si>
    <t>V</t>
  </si>
  <si>
    <t>PD</t>
  </si>
  <si>
    <t>Variable Inputs</t>
  </si>
  <si>
    <t>Damage Ratio</t>
  </si>
  <si>
    <t>DR</t>
  </si>
  <si>
    <t>Calculations</t>
  </si>
  <si>
    <t>Ground-up loss</t>
  </si>
  <si>
    <t>GU = V * DR</t>
  </si>
  <si>
    <t>Loss allocation</t>
  </si>
  <si>
    <t xml:space="preserve">Loss </t>
  </si>
  <si>
    <t>Location 3</t>
  </si>
  <si>
    <t>Location 4</t>
  </si>
  <si>
    <t>Currency amount</t>
  </si>
  <si>
    <t>ri_test</t>
  </si>
  <si>
    <t>Location limit</t>
  </si>
  <si>
    <t>LL</t>
  </si>
  <si>
    <t>Location limit type</t>
  </si>
  <si>
    <t>Policy limit</t>
  </si>
  <si>
    <t>Policy limit type</t>
  </si>
  <si>
    <t>Policy 1</t>
  </si>
  <si>
    <t>Policy 2</t>
  </si>
  <si>
    <t>Portfolio level</t>
  </si>
  <si>
    <t>Sum Loss by Location</t>
  </si>
  <si>
    <t>Apply Location Limit</t>
  </si>
  <si>
    <t>Sum Loss by policy</t>
  </si>
  <si>
    <t>Apply Policy Limit</t>
  </si>
  <si>
    <t>Reinsurance Inuring Level 1</t>
  </si>
  <si>
    <t>Facultative Location attachment</t>
  </si>
  <si>
    <t>Facultative Location limit</t>
  </si>
  <si>
    <t>Facultative Location share</t>
  </si>
  <si>
    <t>Reinsurance inuring level 1</t>
  </si>
  <si>
    <t>Direct Level 1</t>
  </si>
  <si>
    <t>Direct Level 2</t>
  </si>
  <si>
    <t>Apply Location Fac</t>
  </si>
  <si>
    <t>Loss allocation % (allocrule1)</t>
  </si>
  <si>
    <t>Sum by fac location</t>
  </si>
  <si>
    <t>Reinsurance inuring level 2</t>
  </si>
  <si>
    <t>Sum by portfolio</t>
  </si>
  <si>
    <t>Apply excess of loss layer 1</t>
  </si>
  <si>
    <t>Loss Net of Location Fac</t>
  </si>
  <si>
    <t>Reinsurance Inuring Level 2</t>
  </si>
  <si>
    <t>Excess of Loss 1 Attachment</t>
  </si>
  <si>
    <t>Excess of Loss 1 Occ Lim</t>
  </si>
  <si>
    <t>Excess of Loss 1 Share</t>
  </si>
  <si>
    <t>Net of excess of loss layer 1</t>
  </si>
  <si>
    <t>Excess of Loss 2 Attachment</t>
  </si>
  <si>
    <t>Excess of Loss 2 Occ Lim</t>
  </si>
  <si>
    <t>Excess of Loss 2 Share</t>
  </si>
  <si>
    <t>Apply excess of loss layer 2</t>
  </si>
  <si>
    <t>Net of excess of loss layer 2</t>
  </si>
  <si>
    <t>Loss allocation % (allocrule2)</t>
  </si>
  <si>
    <t>To be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</si>
</sst>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\-??_);_(@_)"/>
    <numFmt numFmtId="165" formatCode="_(* #,##0_);_(* \(#,##0\);_(* \-??_);_(@_)"/>
    <numFmt numFmtId="166" formatCode="0.0%"/>
    <numFmt numFmtId="167" formatCode="#,##0.0"/>
  </numFmts>
  <fonts count="1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3" tint="0.39997558519241921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9" fontId="4" fillId="0" borderId="0"/>
    <xf numFmtId="164" fontId="4" fillId="0" borderId="0"/>
    <xf numFmtId="9" fontId="4" fillId="0" borderId="0" applyFont="0" applyFill="0" applyBorder="0" applyAlignment="0" applyProtection="0"/>
  </cellStyleXfs>
  <cellXfs count="127">
    <xf numFmtId="0" fontId="0" fillId="0" borderId="0" xfId="0"/>
    <xf numFmtId="0" fontId="3" fillId="0" borderId="0" xfId="1" applyFont="1"/>
    <xf numFmtId="0" fontId="2" fillId="0" borderId="0" xfId="1"/>
    <xf numFmtId="0" fontId="5" fillId="0" borderId="0" xfId="0" applyFont="1"/>
    <xf numFmtId="0" fontId="5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right" vertical="top"/>
    </xf>
    <xf numFmtId="0" fontId="6" fillId="0" borderId="0" xfId="0" applyFont="1" applyAlignment="1">
      <alignment vertical="top"/>
    </xf>
    <xf numFmtId="0" fontId="6" fillId="0" borderId="0" xfId="0" applyFont="1" applyBorder="1" applyAlignment="1">
      <alignment horizontal="right" vertical="top"/>
    </xf>
    <xf numFmtId="0" fontId="7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2" xfId="0" applyFont="1" applyBorder="1" applyAlignment="1">
      <alignment horizontal="right" vertical="top"/>
    </xf>
    <xf numFmtId="0" fontId="0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5" xfId="0" applyFont="1" applyBorder="1" applyAlignment="1">
      <alignment horizontal="right" vertical="top"/>
    </xf>
    <xf numFmtId="0" fontId="0" fillId="0" borderId="0" xfId="0" applyBorder="1"/>
    <xf numFmtId="0" fontId="8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9" xfId="0" applyFont="1" applyBorder="1" applyAlignment="1">
      <alignment vertical="top"/>
    </xf>
    <xf numFmtId="3" fontId="0" fillId="0" borderId="0" xfId="0" applyNumberFormat="1" applyFont="1" applyBorder="1" applyAlignment="1">
      <alignment horizontal="right" vertical="top"/>
    </xf>
    <xf numFmtId="3" fontId="0" fillId="0" borderId="9" xfId="0" applyNumberFormat="1" applyFont="1" applyBorder="1" applyAlignment="1">
      <alignment vertical="top"/>
    </xf>
    <xf numFmtId="9" fontId="4" fillId="0" borderId="9" xfId="2" applyBorder="1"/>
    <xf numFmtId="0" fontId="0" fillId="0" borderId="8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9" xfId="0" applyBorder="1"/>
    <xf numFmtId="3" fontId="9" fillId="0" borderId="9" xfId="0" applyNumberFormat="1" applyFont="1" applyBorder="1" applyAlignment="1">
      <alignment horizontal="right" vertical="top"/>
    </xf>
    <xf numFmtId="3" fontId="10" fillId="0" borderId="0" xfId="0" applyNumberFormat="1" applyFont="1" applyBorder="1" applyAlignment="1">
      <alignment horizontal="right" vertical="top"/>
    </xf>
    <xf numFmtId="3" fontId="0" fillId="0" borderId="9" xfId="0" applyNumberFormat="1" applyFont="1" applyBorder="1" applyAlignment="1">
      <alignment horizontal="right" vertical="top"/>
    </xf>
    <xf numFmtId="165" fontId="4" fillId="0" borderId="0" xfId="3" applyNumberFormat="1"/>
    <xf numFmtId="0" fontId="0" fillId="0" borderId="5" xfId="0" applyFont="1" applyBorder="1" applyAlignment="1">
      <alignment vertical="top"/>
    </xf>
    <xf numFmtId="0" fontId="0" fillId="0" borderId="5" xfId="0" applyFont="1" applyBorder="1" applyAlignment="1">
      <alignment horizontal="right" vertical="top"/>
    </xf>
    <xf numFmtId="9" fontId="11" fillId="0" borderId="0" xfId="2" applyFont="1" applyBorder="1" applyAlignment="1" applyProtection="1">
      <alignment horizontal="right" vertical="top"/>
    </xf>
    <xf numFmtId="0" fontId="6" fillId="0" borderId="10" xfId="0" applyFont="1" applyBorder="1" applyAlignment="1">
      <alignment vertical="top"/>
    </xf>
    <xf numFmtId="165" fontId="9" fillId="0" borderId="9" xfId="3" applyNumberFormat="1" applyFont="1" applyBorder="1"/>
    <xf numFmtId="3" fontId="0" fillId="0" borderId="0" xfId="0" applyNumberFormat="1" applyBorder="1"/>
    <xf numFmtId="3" fontId="0" fillId="0" borderId="9" xfId="0" applyNumberFormat="1" applyBorder="1"/>
    <xf numFmtId="3" fontId="0" fillId="0" borderId="0" xfId="0" applyNumberFormat="1"/>
    <xf numFmtId="0" fontId="6" fillId="0" borderId="0" xfId="0" applyFont="1" applyBorder="1" applyAlignment="1">
      <alignment vertical="top"/>
    </xf>
    <xf numFmtId="166" fontId="0" fillId="0" borderId="0" xfId="4" applyNumberFormat="1" applyFont="1" applyBorder="1" applyAlignment="1">
      <alignment horizontal="center" vertical="top"/>
    </xf>
    <xf numFmtId="0" fontId="0" fillId="0" borderId="6" xfId="0" applyFont="1" applyBorder="1" applyAlignment="1">
      <alignment vertical="top"/>
    </xf>
    <xf numFmtId="166" fontId="0" fillId="0" borderId="6" xfId="4" applyNumberFormat="1" applyFont="1" applyBorder="1" applyAlignment="1">
      <alignment horizontal="center" vertical="top"/>
    </xf>
    <xf numFmtId="165" fontId="9" fillId="0" borderId="7" xfId="3" applyNumberFormat="1" applyFont="1" applyBorder="1"/>
    <xf numFmtId="9" fontId="0" fillId="0" borderId="6" xfId="4" applyFont="1" applyBorder="1" applyAlignment="1">
      <alignment horizontal="center" vertical="top" wrapText="1"/>
    </xf>
    <xf numFmtId="3" fontId="0" fillId="0" borderId="7" xfId="0" applyNumberFormat="1" applyBorder="1"/>
    <xf numFmtId="3" fontId="0" fillId="0" borderId="6" xfId="0" applyNumberFormat="1" applyFont="1" applyBorder="1" applyAlignment="1">
      <alignment horizontal="center" vertical="top" wrapText="1"/>
    </xf>
    <xf numFmtId="9" fontId="0" fillId="0" borderId="7" xfId="4" applyFont="1" applyBorder="1" applyAlignment="1">
      <alignment vertical="top"/>
    </xf>
    <xf numFmtId="0" fontId="12" fillId="0" borderId="0" xfId="0" applyFont="1" applyBorder="1" applyAlignment="1">
      <alignment vertical="top"/>
    </xf>
    <xf numFmtId="3" fontId="0" fillId="0" borderId="0" xfId="0" applyNumberFormat="1" applyFont="1" applyBorder="1" applyAlignment="1">
      <alignment horizontal="center" vertical="top"/>
    </xf>
    <xf numFmtId="0" fontId="8" fillId="0" borderId="13" xfId="0" applyFont="1" applyBorder="1" applyAlignment="1">
      <alignment horizontal="right" vertical="top"/>
    </xf>
    <xf numFmtId="0" fontId="6" fillId="0" borderId="13" xfId="0" applyFont="1" applyBorder="1" applyAlignment="1">
      <alignment horizontal="right" vertical="top"/>
    </xf>
    <xf numFmtId="0" fontId="6" fillId="0" borderId="14" xfId="0" applyFont="1" applyBorder="1" applyAlignment="1">
      <alignment horizontal="right" vertical="top"/>
    </xf>
    <xf numFmtId="0" fontId="6" fillId="0" borderId="12" xfId="0" applyFont="1" applyBorder="1" applyAlignment="1">
      <alignment horizontal="right" vertical="top"/>
    </xf>
    <xf numFmtId="0" fontId="0" fillId="0" borderId="13" xfId="0" applyFont="1" applyBorder="1" applyAlignment="1">
      <alignment horizontal="right" vertical="top"/>
    </xf>
    <xf numFmtId="3" fontId="0" fillId="0" borderId="13" xfId="0" applyNumberFormat="1" applyFont="1" applyBorder="1" applyAlignment="1">
      <alignment horizontal="right" vertical="top"/>
    </xf>
    <xf numFmtId="0" fontId="0" fillId="0" borderId="13" xfId="0" applyBorder="1"/>
    <xf numFmtId="3" fontId="0" fillId="0" borderId="13" xfId="0" applyNumberFormat="1" applyFont="1" applyBorder="1" applyAlignment="1">
      <alignment horizontal="center" vertical="top"/>
    </xf>
    <xf numFmtId="3" fontId="10" fillId="0" borderId="13" xfId="0" applyNumberFormat="1" applyFont="1" applyBorder="1" applyAlignment="1">
      <alignment horizontal="right" vertical="top"/>
    </xf>
    <xf numFmtId="0" fontId="0" fillId="0" borderId="12" xfId="0" applyFont="1" applyBorder="1" applyAlignment="1">
      <alignment horizontal="right" vertical="top"/>
    </xf>
    <xf numFmtId="9" fontId="11" fillId="0" borderId="13" xfId="2" applyFont="1" applyBorder="1" applyAlignment="1" applyProtection="1">
      <alignment horizontal="right" vertical="top"/>
    </xf>
    <xf numFmtId="166" fontId="0" fillId="0" borderId="13" xfId="4" applyNumberFormat="1" applyFont="1" applyBorder="1" applyAlignment="1">
      <alignment horizontal="center" vertical="top"/>
    </xf>
    <xf numFmtId="166" fontId="0" fillId="0" borderId="15" xfId="4" applyNumberFormat="1" applyFont="1" applyBorder="1" applyAlignment="1">
      <alignment horizontal="center" vertical="top"/>
    </xf>
    <xf numFmtId="9" fontId="0" fillId="0" borderId="15" xfId="4" applyFont="1" applyBorder="1" applyAlignment="1">
      <alignment horizontal="center" vertical="top" wrapText="1"/>
    </xf>
    <xf numFmtId="3" fontId="0" fillId="0" borderId="15" xfId="0" applyNumberFormat="1" applyFont="1" applyBorder="1" applyAlignment="1">
      <alignment horizontal="center" vertical="top" wrapText="1"/>
    </xf>
    <xf numFmtId="0" fontId="0" fillId="0" borderId="16" xfId="0" applyFont="1" applyBorder="1" applyAlignment="1">
      <alignment horizontal="right" vertical="top"/>
    </xf>
    <xf numFmtId="0" fontId="6" fillId="0" borderId="17" xfId="0" applyFont="1" applyBorder="1" applyAlignment="1">
      <alignment horizontal="right" vertical="top"/>
    </xf>
    <xf numFmtId="0" fontId="6" fillId="0" borderId="18" xfId="0" applyFont="1" applyBorder="1" applyAlignment="1">
      <alignment horizontal="right" vertical="top"/>
    </xf>
    <xf numFmtId="3" fontId="0" fillId="0" borderId="16" xfId="0" applyNumberFormat="1" applyFont="1" applyBorder="1" applyAlignment="1">
      <alignment horizontal="right" vertical="top"/>
    </xf>
    <xf numFmtId="0" fontId="0" fillId="0" borderId="16" xfId="0" applyBorder="1"/>
    <xf numFmtId="3" fontId="0" fillId="0" borderId="16" xfId="0" applyNumberFormat="1" applyFont="1" applyBorder="1" applyAlignment="1">
      <alignment horizontal="center" vertical="top"/>
    </xf>
    <xf numFmtId="3" fontId="10" fillId="0" borderId="16" xfId="0" applyNumberFormat="1" applyFont="1" applyBorder="1" applyAlignment="1">
      <alignment horizontal="right" vertical="top"/>
    </xf>
    <xf numFmtId="0" fontId="0" fillId="0" borderId="18" xfId="0" applyFont="1" applyBorder="1" applyAlignment="1">
      <alignment horizontal="right" vertical="top"/>
    </xf>
    <xf numFmtId="9" fontId="11" fillId="0" borderId="16" xfId="2" applyFont="1" applyBorder="1" applyAlignment="1" applyProtection="1">
      <alignment horizontal="right" vertical="top"/>
    </xf>
    <xf numFmtId="166" fontId="0" fillId="0" borderId="16" xfId="4" applyNumberFormat="1" applyFont="1" applyBorder="1" applyAlignment="1">
      <alignment horizontal="center" vertical="top"/>
    </xf>
    <xf numFmtId="166" fontId="0" fillId="0" borderId="19" xfId="4" applyNumberFormat="1" applyFont="1" applyBorder="1" applyAlignment="1">
      <alignment horizontal="center" vertical="top"/>
    </xf>
    <xf numFmtId="9" fontId="0" fillId="0" borderId="19" xfId="4" applyFont="1" applyBorder="1" applyAlignment="1">
      <alignment horizontal="center" vertical="top" wrapText="1"/>
    </xf>
    <xf numFmtId="3" fontId="0" fillId="0" borderId="19" xfId="0" applyNumberFormat="1" applyFont="1" applyBorder="1" applyAlignment="1">
      <alignment horizontal="center" vertical="top" wrapText="1"/>
    </xf>
    <xf numFmtId="1" fontId="0" fillId="0" borderId="13" xfId="4" applyNumberFormat="1" applyFont="1" applyBorder="1" applyAlignment="1">
      <alignment vertical="top" wrapText="1"/>
    </xf>
    <xf numFmtId="1" fontId="0" fillId="0" borderId="0" xfId="4" applyNumberFormat="1" applyFont="1" applyBorder="1" applyAlignment="1">
      <alignment vertical="top" wrapText="1"/>
    </xf>
    <xf numFmtId="1" fontId="0" fillId="0" borderId="16" xfId="4" applyNumberFormat="1" applyFont="1" applyBorder="1" applyAlignment="1">
      <alignment vertical="top" wrapText="1"/>
    </xf>
    <xf numFmtId="0" fontId="8" fillId="0" borderId="11" xfId="0" applyFont="1" applyBorder="1" applyAlignment="1">
      <alignment vertical="top"/>
    </xf>
    <xf numFmtId="0" fontId="0" fillId="0" borderId="13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  <xf numFmtId="0" fontId="0" fillId="0" borderId="16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9" fontId="0" fillId="0" borderId="13" xfId="4" applyFont="1" applyBorder="1" applyAlignment="1">
      <alignment horizontal="right" vertical="top"/>
    </xf>
    <xf numFmtId="9" fontId="0" fillId="0" borderId="0" xfId="4" applyFont="1" applyBorder="1" applyAlignment="1">
      <alignment horizontal="right" vertical="top"/>
    </xf>
    <xf numFmtId="9" fontId="0" fillId="0" borderId="16" xfId="4" applyFont="1" applyBorder="1" applyAlignment="1">
      <alignment horizontal="right" vertical="top"/>
    </xf>
    <xf numFmtId="167" fontId="0" fillId="0" borderId="15" xfId="0" applyNumberFormat="1" applyFont="1" applyBorder="1" applyAlignment="1">
      <alignment horizontal="right" vertical="top"/>
    </xf>
    <xf numFmtId="167" fontId="0" fillId="0" borderId="6" xfId="0" applyNumberFormat="1" applyFont="1" applyBorder="1" applyAlignment="1">
      <alignment horizontal="right" vertical="top"/>
    </xf>
    <xf numFmtId="1" fontId="0" fillId="0" borderId="9" xfId="4" applyNumberFormat="1" applyFont="1" applyBorder="1" applyAlignment="1">
      <alignment vertical="top"/>
    </xf>
    <xf numFmtId="0" fontId="0" fillId="0" borderId="21" xfId="0" applyBorder="1"/>
    <xf numFmtId="167" fontId="0" fillId="0" borderId="13" xfId="0" applyNumberFormat="1" applyFont="1" applyBorder="1" applyAlignment="1">
      <alignment horizontal="right" vertical="top"/>
    </xf>
    <xf numFmtId="167" fontId="0" fillId="0" borderId="0" xfId="0" applyNumberFormat="1" applyFont="1" applyBorder="1" applyAlignment="1">
      <alignment horizontal="right" vertical="top"/>
    </xf>
    <xf numFmtId="0" fontId="8" fillId="0" borderId="6" xfId="0" applyFont="1" applyFill="1" applyBorder="1" applyAlignment="1">
      <alignment vertical="top"/>
    </xf>
    <xf numFmtId="0" fontId="0" fillId="0" borderId="6" xfId="0" applyBorder="1"/>
    <xf numFmtId="3" fontId="0" fillId="0" borderId="0" xfId="0" applyNumberFormat="1" applyFont="1" applyFill="1" applyBorder="1" applyAlignment="1">
      <alignment horizontal="right" vertical="top"/>
    </xf>
    <xf numFmtId="166" fontId="0" fillId="0" borderId="0" xfId="4" applyNumberFormat="1" applyFont="1" applyBorder="1" applyAlignment="1">
      <alignment horizontal="right" vertical="top"/>
    </xf>
    <xf numFmtId="0" fontId="0" fillId="0" borderId="15" xfId="0" applyBorder="1"/>
    <xf numFmtId="0" fontId="12" fillId="0" borderId="6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0" fillId="0" borderId="8" xfId="0" applyBorder="1"/>
    <xf numFmtId="0" fontId="0" fillId="0" borderId="7" xfId="0" applyBorder="1"/>
    <xf numFmtId="0" fontId="0" fillId="0" borderId="13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20" xfId="0" applyFont="1" applyBorder="1" applyAlignment="1">
      <alignment horizontal="center" vertical="top"/>
    </xf>
    <xf numFmtId="0" fontId="0" fillId="0" borderId="21" xfId="0" applyFont="1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  <xf numFmtId="9" fontId="0" fillId="0" borderId="13" xfId="0" applyNumberFormat="1" applyFont="1" applyBorder="1" applyAlignment="1">
      <alignment horizontal="center" vertical="top"/>
    </xf>
    <xf numFmtId="3" fontId="0" fillId="0" borderId="13" xfId="0" applyNumberFormat="1" applyFont="1" applyBorder="1" applyAlignment="1">
      <alignment horizontal="center" vertical="top" wrapText="1"/>
    </xf>
    <xf numFmtId="3" fontId="0" fillId="0" borderId="0" xfId="0" applyNumberFormat="1" applyFont="1" applyBorder="1" applyAlignment="1">
      <alignment horizontal="center" vertical="top" wrapText="1"/>
    </xf>
    <xf numFmtId="3" fontId="0" fillId="0" borderId="16" xfId="0" applyNumberFormat="1" applyFont="1" applyBorder="1" applyAlignment="1">
      <alignment horizontal="center" vertical="top" wrapText="1"/>
    </xf>
    <xf numFmtId="3" fontId="0" fillId="0" borderId="20" xfId="0" applyNumberFormat="1" applyFont="1" applyBorder="1" applyAlignment="1">
      <alignment horizontal="center" vertical="top"/>
    </xf>
    <xf numFmtId="3" fontId="0" fillId="0" borderId="21" xfId="0" applyNumberFormat="1" applyFont="1" applyBorder="1" applyAlignment="1">
      <alignment horizontal="center" vertical="top"/>
    </xf>
    <xf numFmtId="3" fontId="0" fillId="0" borderId="22" xfId="0" applyNumberFormat="1" applyFont="1" applyBorder="1" applyAlignment="1">
      <alignment horizontal="center" vertical="top"/>
    </xf>
    <xf numFmtId="1" fontId="4" fillId="0" borderId="0" xfId="2" applyNumberFormat="1" applyBorder="1" applyAlignment="1">
      <alignment horizontal="center"/>
    </xf>
    <xf numFmtId="1" fontId="4" fillId="0" borderId="16" xfId="2" applyNumberFormat="1" applyBorder="1" applyAlignment="1">
      <alignment horizontal="center"/>
    </xf>
    <xf numFmtId="1" fontId="4" fillId="0" borderId="13" xfId="2" applyNumberFormat="1" applyBorder="1" applyAlignment="1">
      <alignment horizontal="center"/>
    </xf>
    <xf numFmtId="3" fontId="0" fillId="0" borderId="13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/>
    </xf>
    <xf numFmtId="3" fontId="0" fillId="0" borderId="16" xfId="0" applyNumberFormat="1" applyFont="1" applyBorder="1" applyAlignment="1">
      <alignment horizontal="center" vertical="top"/>
    </xf>
    <xf numFmtId="1" fontId="0" fillId="0" borderId="20" xfId="4" applyNumberFormat="1" applyFont="1" applyBorder="1" applyAlignment="1">
      <alignment horizontal="center" vertical="top" wrapText="1"/>
    </xf>
    <xf numFmtId="1" fontId="0" fillId="0" borderId="21" xfId="4" applyNumberFormat="1" applyFont="1" applyBorder="1" applyAlignment="1">
      <alignment horizontal="center" vertical="top" wrapText="1"/>
    </xf>
    <xf numFmtId="1" fontId="0" fillId="0" borderId="22" xfId="4" applyNumberFormat="1" applyFont="1" applyBorder="1" applyAlignment="1">
      <alignment horizontal="center" vertical="top" wrapText="1"/>
    </xf>
    <xf numFmtId="0" fontId="1" fillId="0" borderId="0" xfId="1" applyFont="1"/>
  </cellXfs>
  <cellStyles count="5">
    <cellStyle name="Comma 2" xfId="3"/>
    <cellStyle name="Normal" xfId="0" builtinId="0"/>
    <cellStyle name="Normal 2" xfId="1"/>
    <cellStyle name="Percent" xfId="4" builtinId="5"/>
    <cellStyle name="Percent 2" xfId="2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tabSelected="1" zoomScale="90" zoomScaleNormal="90" workbookViewId="0">
      <selection activeCell="C15" sqref="C15:E15"/>
    </sheetView>
  </sheetViews>
  <sheetFormatPr defaultRowHeight="14.4" x14ac:dyDescent="0.3"/>
  <cols>
    <col min="1" max="1" width="28.6640625" customWidth="1"/>
    <col min="2" max="2" width="25.5546875" customWidth="1"/>
    <col min="3" max="3" width="11.21875" bestFit="1" customWidth="1"/>
    <col min="4" max="4" width="15.33203125" bestFit="1" customWidth="1"/>
    <col min="5" max="5" width="10.109375" bestFit="1" customWidth="1"/>
    <col min="6" max="6" width="11.21875" bestFit="1" customWidth="1"/>
    <col min="7" max="7" width="15.33203125" bestFit="1" customWidth="1"/>
    <col min="8" max="8" width="10.109375" bestFit="1" customWidth="1"/>
    <col min="9" max="9" width="11.21875" bestFit="1" customWidth="1"/>
    <col min="10" max="10" width="15.33203125" bestFit="1" customWidth="1"/>
    <col min="11" max="12" width="10.109375" bestFit="1" customWidth="1"/>
    <col min="13" max="13" width="15.33203125" bestFit="1" customWidth="1"/>
    <col min="14" max="14" width="9" bestFit="1" customWidth="1"/>
    <col min="15" max="15" width="13.33203125" bestFit="1" customWidth="1"/>
    <col min="17" max="17" width="21.44140625" customWidth="1"/>
  </cols>
  <sheetData>
    <row r="1" spans="1:17" x14ac:dyDescent="0.3">
      <c r="A1" s="3" t="s">
        <v>1</v>
      </c>
    </row>
    <row r="2" spans="1:17" x14ac:dyDescent="0.3">
      <c r="A2" t="s">
        <v>26</v>
      </c>
    </row>
    <row r="4" spans="1:17" x14ac:dyDescent="0.3">
      <c r="A4" s="4" t="s">
        <v>2</v>
      </c>
      <c r="B4" s="5"/>
      <c r="C4" s="50" t="s">
        <v>32</v>
      </c>
      <c r="D4" s="6"/>
      <c r="E4" s="6"/>
      <c r="F4" s="6"/>
      <c r="G4" s="6"/>
      <c r="H4" s="65"/>
      <c r="I4" s="50" t="s">
        <v>33</v>
      </c>
      <c r="J4" s="6"/>
      <c r="K4" s="6"/>
      <c r="L4" s="6"/>
      <c r="M4" s="6"/>
      <c r="N4" s="65"/>
      <c r="O4" s="5"/>
    </row>
    <row r="5" spans="1:17" ht="15" thickBot="1" x14ac:dyDescent="0.35">
      <c r="A5" s="7"/>
      <c r="B5" s="5"/>
      <c r="C5" s="51" t="s">
        <v>3</v>
      </c>
      <c r="D5" s="6"/>
      <c r="E5" s="6"/>
      <c r="F5" s="8" t="s">
        <v>4</v>
      </c>
      <c r="G5" s="6"/>
      <c r="H5" s="65"/>
      <c r="I5" s="51" t="s">
        <v>23</v>
      </c>
      <c r="J5" s="6"/>
      <c r="K5" s="6"/>
      <c r="L5" s="8" t="s">
        <v>24</v>
      </c>
      <c r="M5" s="6"/>
      <c r="N5" s="65"/>
      <c r="O5" s="5"/>
    </row>
    <row r="6" spans="1:17" x14ac:dyDescent="0.3">
      <c r="A6" s="9"/>
      <c r="B6" s="10"/>
      <c r="C6" s="52" t="s">
        <v>5</v>
      </c>
      <c r="D6" s="11"/>
      <c r="E6" s="11"/>
      <c r="F6" s="11" t="s">
        <v>5</v>
      </c>
      <c r="G6" s="11"/>
      <c r="H6" s="66"/>
      <c r="I6" s="52" t="s">
        <v>5</v>
      </c>
      <c r="J6" s="11"/>
      <c r="K6" s="11"/>
      <c r="L6" s="11"/>
      <c r="M6" s="11"/>
      <c r="N6" s="66"/>
      <c r="O6" s="12"/>
    </row>
    <row r="7" spans="1:17" ht="15" thickBot="1" x14ac:dyDescent="0.35">
      <c r="A7" s="13" t="s">
        <v>6</v>
      </c>
      <c r="B7" s="14" t="s">
        <v>7</v>
      </c>
      <c r="C7" s="53" t="s">
        <v>8</v>
      </c>
      <c r="D7" s="15" t="s">
        <v>9</v>
      </c>
      <c r="E7" s="15" t="s">
        <v>10</v>
      </c>
      <c r="F7" s="15" t="s">
        <v>8</v>
      </c>
      <c r="G7" s="15" t="s">
        <v>9</v>
      </c>
      <c r="H7" s="67" t="s">
        <v>10</v>
      </c>
      <c r="I7" s="53" t="s">
        <v>8</v>
      </c>
      <c r="J7" s="15" t="s">
        <v>9</v>
      </c>
      <c r="K7" s="15" t="s">
        <v>10</v>
      </c>
      <c r="L7" s="15" t="s">
        <v>8</v>
      </c>
      <c r="M7" s="15" t="s">
        <v>9</v>
      </c>
      <c r="N7" s="67" t="s">
        <v>10</v>
      </c>
      <c r="O7" s="17"/>
    </row>
    <row r="8" spans="1:17" x14ac:dyDescent="0.3">
      <c r="A8" s="18" t="s">
        <v>11</v>
      </c>
      <c r="B8" s="19"/>
      <c r="C8" s="54"/>
      <c r="D8" s="6"/>
      <c r="E8" s="6"/>
      <c r="F8" s="6"/>
      <c r="G8" s="6"/>
      <c r="H8" s="65"/>
      <c r="I8" s="54"/>
      <c r="J8" s="6"/>
      <c r="K8" s="6"/>
      <c r="L8" s="6"/>
      <c r="M8" s="6"/>
      <c r="N8" s="65"/>
      <c r="O8" s="20"/>
    </row>
    <row r="9" spans="1:17" x14ac:dyDescent="0.3">
      <c r="A9" s="18" t="s">
        <v>12</v>
      </c>
      <c r="B9" s="19" t="s">
        <v>13</v>
      </c>
      <c r="C9" s="55">
        <v>1000</v>
      </c>
      <c r="D9" s="21">
        <v>500</v>
      </c>
      <c r="E9" s="21">
        <v>500</v>
      </c>
      <c r="F9" s="21">
        <v>1000</v>
      </c>
      <c r="G9" s="21">
        <v>500</v>
      </c>
      <c r="H9" s="68">
        <v>500</v>
      </c>
      <c r="I9" s="55">
        <v>1000</v>
      </c>
      <c r="J9" s="21">
        <v>500</v>
      </c>
      <c r="K9" s="21">
        <v>500</v>
      </c>
      <c r="L9" s="21">
        <v>1000</v>
      </c>
      <c r="M9" s="21">
        <v>500</v>
      </c>
      <c r="N9" s="68">
        <v>500</v>
      </c>
      <c r="O9" s="22"/>
    </row>
    <row r="10" spans="1:17" x14ac:dyDescent="0.3">
      <c r="A10" s="18" t="s">
        <v>27</v>
      </c>
      <c r="B10" s="19" t="s">
        <v>28</v>
      </c>
      <c r="C10" s="119">
        <v>100</v>
      </c>
      <c r="D10" s="117"/>
      <c r="E10" s="117"/>
      <c r="F10" s="117">
        <v>100</v>
      </c>
      <c r="G10" s="117"/>
      <c r="H10" s="118"/>
      <c r="I10" s="119">
        <v>100</v>
      </c>
      <c r="J10" s="117"/>
      <c r="K10" s="117"/>
      <c r="L10" s="117">
        <v>100</v>
      </c>
      <c r="M10" s="117"/>
      <c r="N10" s="118"/>
      <c r="O10" s="23"/>
    </row>
    <row r="11" spans="1:17" x14ac:dyDescent="0.3">
      <c r="A11" s="24" t="s">
        <v>29</v>
      </c>
      <c r="B11" s="25" t="s">
        <v>25</v>
      </c>
      <c r="C11" s="56"/>
      <c r="D11" s="16"/>
      <c r="E11" s="16"/>
      <c r="F11" s="16"/>
      <c r="G11" s="16"/>
      <c r="H11" s="69"/>
      <c r="I11" s="56"/>
      <c r="J11" s="16"/>
      <c r="K11" s="16"/>
      <c r="L11" s="16"/>
      <c r="M11" s="16"/>
      <c r="N11" s="69"/>
      <c r="O11" s="26"/>
    </row>
    <row r="12" spans="1:17" x14ac:dyDescent="0.3">
      <c r="A12" s="18" t="s">
        <v>30</v>
      </c>
      <c r="B12" s="19" t="s">
        <v>14</v>
      </c>
      <c r="C12" s="120">
        <v>10000</v>
      </c>
      <c r="D12" s="121"/>
      <c r="E12" s="121"/>
      <c r="F12" s="121"/>
      <c r="G12" s="121"/>
      <c r="H12" s="122"/>
      <c r="I12" s="120">
        <v>10000</v>
      </c>
      <c r="J12" s="121"/>
      <c r="K12" s="121"/>
      <c r="L12" s="121"/>
      <c r="M12" s="121"/>
      <c r="N12" s="122"/>
      <c r="O12" s="27"/>
    </row>
    <row r="13" spans="1:17" x14ac:dyDescent="0.3">
      <c r="A13" s="18" t="s">
        <v>31</v>
      </c>
      <c r="B13" s="19" t="s">
        <v>25</v>
      </c>
      <c r="C13" s="57"/>
      <c r="D13" s="49"/>
      <c r="E13" s="49"/>
      <c r="F13" s="49"/>
      <c r="G13" s="49"/>
      <c r="H13" s="70"/>
      <c r="I13" s="57"/>
      <c r="J13" s="49"/>
      <c r="K13" s="49"/>
      <c r="L13" s="49"/>
      <c r="M13" s="49"/>
      <c r="N13" s="70"/>
      <c r="O13" s="27"/>
    </row>
    <row r="14" spans="1:17" x14ac:dyDescent="0.3">
      <c r="A14" s="18" t="s">
        <v>39</v>
      </c>
      <c r="B14" s="19"/>
      <c r="C14" s="58"/>
      <c r="D14" s="28"/>
      <c r="E14" s="28"/>
      <c r="F14" s="28"/>
      <c r="G14" s="28"/>
      <c r="H14" s="71"/>
      <c r="I14" s="58"/>
      <c r="J14" s="28"/>
      <c r="K14" s="28"/>
      <c r="L14" s="28"/>
      <c r="M14" s="28"/>
      <c r="N14" s="71"/>
      <c r="O14" s="29"/>
      <c r="Q14" s="30"/>
    </row>
    <row r="15" spans="1:17" x14ac:dyDescent="0.3">
      <c r="A15" s="18" t="s">
        <v>40</v>
      </c>
      <c r="B15" s="19"/>
      <c r="C15" s="105">
        <v>10</v>
      </c>
      <c r="D15" s="106"/>
      <c r="E15" s="106"/>
      <c r="F15" s="19"/>
      <c r="G15" s="19"/>
      <c r="H15" s="85"/>
      <c r="I15" s="86"/>
      <c r="J15" s="19"/>
      <c r="K15" s="19"/>
      <c r="L15" s="19"/>
      <c r="M15" s="19"/>
      <c r="N15" s="85"/>
      <c r="O15" s="20"/>
    </row>
    <row r="16" spans="1:17" x14ac:dyDescent="0.3">
      <c r="A16" s="18" t="s">
        <v>41</v>
      </c>
      <c r="B16" s="19"/>
      <c r="C16" s="105">
        <v>100</v>
      </c>
      <c r="D16" s="106"/>
      <c r="E16" s="106"/>
      <c r="F16" s="83"/>
      <c r="G16" s="83"/>
      <c r="H16" s="84"/>
      <c r="I16" s="82"/>
      <c r="J16" s="83"/>
      <c r="K16" s="83"/>
      <c r="L16" s="83"/>
      <c r="M16" s="83"/>
      <c r="N16" s="84"/>
      <c r="O16" s="20"/>
    </row>
    <row r="17" spans="1:15" x14ac:dyDescent="0.3">
      <c r="A17" s="18" t="s">
        <v>42</v>
      </c>
      <c r="B17" s="19"/>
      <c r="C17" s="105">
        <v>0.5</v>
      </c>
      <c r="D17" s="106"/>
      <c r="E17" s="106"/>
      <c r="F17" s="83"/>
      <c r="G17" s="83"/>
      <c r="H17" s="84"/>
      <c r="I17" s="82"/>
      <c r="J17" s="83"/>
      <c r="K17" s="83"/>
      <c r="L17" s="83"/>
      <c r="M17" s="83"/>
      <c r="N17" s="84"/>
      <c r="O17" s="20"/>
    </row>
    <row r="18" spans="1:15" x14ac:dyDescent="0.3">
      <c r="A18" s="18" t="s">
        <v>53</v>
      </c>
      <c r="B18" s="19"/>
      <c r="C18" s="82"/>
      <c r="D18" s="83"/>
      <c r="E18" s="83"/>
      <c r="F18" s="83"/>
      <c r="G18" s="83"/>
      <c r="H18" s="84"/>
      <c r="I18" s="82"/>
      <c r="J18" s="83"/>
      <c r="K18" s="83"/>
      <c r="L18" s="83"/>
      <c r="M18" s="83"/>
      <c r="N18" s="84"/>
      <c r="O18" s="20"/>
    </row>
    <row r="19" spans="1:15" x14ac:dyDescent="0.3">
      <c r="A19" s="18" t="s">
        <v>54</v>
      </c>
      <c r="B19" s="19"/>
      <c r="C19" s="105">
        <v>0</v>
      </c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9"/>
      <c r="O19" s="20"/>
    </row>
    <row r="20" spans="1:15" x14ac:dyDescent="0.3">
      <c r="A20" s="18" t="s">
        <v>55</v>
      </c>
      <c r="B20" s="19"/>
      <c r="C20" s="105">
        <v>100</v>
      </c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9"/>
      <c r="O20" s="20"/>
    </row>
    <row r="21" spans="1:15" x14ac:dyDescent="0.3">
      <c r="A21" s="18" t="s">
        <v>56</v>
      </c>
      <c r="B21" s="19"/>
      <c r="C21" s="110">
        <v>1</v>
      </c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9"/>
      <c r="O21" s="20"/>
    </row>
    <row r="22" spans="1:15" x14ac:dyDescent="0.3">
      <c r="A22" s="18" t="s">
        <v>58</v>
      </c>
      <c r="B22" s="19"/>
      <c r="C22" s="105">
        <v>100</v>
      </c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9"/>
      <c r="O22" s="20"/>
    </row>
    <row r="23" spans="1:15" x14ac:dyDescent="0.3">
      <c r="A23" s="18" t="s">
        <v>59</v>
      </c>
      <c r="B23" s="19"/>
      <c r="C23" s="105">
        <v>100</v>
      </c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9"/>
      <c r="O23" s="20"/>
    </row>
    <row r="24" spans="1:15" x14ac:dyDescent="0.3">
      <c r="A24" s="18" t="s">
        <v>60</v>
      </c>
      <c r="B24" s="19"/>
      <c r="C24" s="110">
        <v>0.5</v>
      </c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9"/>
      <c r="O24" s="20"/>
    </row>
    <row r="25" spans="1:15" ht="15" thickBot="1" x14ac:dyDescent="0.35">
      <c r="A25" s="13" t="s">
        <v>15</v>
      </c>
      <c r="B25" s="31"/>
      <c r="C25" s="59"/>
      <c r="D25" s="32"/>
      <c r="E25" s="32"/>
      <c r="F25" s="32"/>
      <c r="G25" s="32"/>
      <c r="H25" s="72"/>
      <c r="I25" s="59"/>
      <c r="J25" s="32"/>
      <c r="K25" s="32"/>
      <c r="L25" s="32"/>
      <c r="M25" s="32"/>
      <c r="N25" s="72"/>
      <c r="O25" s="20"/>
    </row>
    <row r="26" spans="1:15" x14ac:dyDescent="0.3">
      <c r="A26" s="18" t="s">
        <v>16</v>
      </c>
      <c r="B26" s="19" t="s">
        <v>17</v>
      </c>
      <c r="C26" s="60">
        <v>0.1</v>
      </c>
      <c r="D26" s="33">
        <v>0.1</v>
      </c>
      <c r="E26" s="33">
        <v>0.1</v>
      </c>
      <c r="F26" s="33">
        <v>0.1</v>
      </c>
      <c r="G26" s="33">
        <v>0.1</v>
      </c>
      <c r="H26" s="73">
        <v>0.1</v>
      </c>
      <c r="I26" s="60">
        <v>0.1</v>
      </c>
      <c r="J26" s="33">
        <v>0.1</v>
      </c>
      <c r="K26" s="33">
        <v>0.1</v>
      </c>
      <c r="L26" s="33">
        <v>0.1</v>
      </c>
      <c r="M26" s="33">
        <v>0.1</v>
      </c>
      <c r="N26" s="73">
        <v>0.1</v>
      </c>
      <c r="O26" s="20"/>
    </row>
    <row r="27" spans="1:15" x14ac:dyDescent="0.3">
      <c r="A27" s="18"/>
      <c r="B27" s="19"/>
      <c r="C27" s="56"/>
      <c r="D27" s="16"/>
      <c r="E27" s="16"/>
      <c r="F27" s="16"/>
      <c r="G27" s="16"/>
      <c r="H27" s="69"/>
      <c r="I27" s="56"/>
      <c r="J27" s="16"/>
      <c r="K27" s="16"/>
      <c r="L27" s="16"/>
      <c r="M27" s="16"/>
      <c r="N27" s="69"/>
      <c r="O27" s="20"/>
    </row>
    <row r="28" spans="1:15" ht="15" thickBot="1" x14ac:dyDescent="0.35">
      <c r="A28" s="13" t="s">
        <v>18</v>
      </c>
      <c r="B28" s="31"/>
      <c r="C28" s="59"/>
      <c r="D28" s="32"/>
      <c r="E28" s="32"/>
      <c r="F28" s="32"/>
      <c r="G28" s="32"/>
      <c r="H28" s="72"/>
      <c r="I28" s="59"/>
      <c r="J28" s="32"/>
      <c r="K28" s="32"/>
      <c r="L28" s="32"/>
      <c r="M28" s="32"/>
      <c r="N28" s="72"/>
      <c r="O28" s="34" t="s">
        <v>34</v>
      </c>
    </row>
    <row r="29" spans="1:15" x14ac:dyDescent="0.3">
      <c r="A29" s="18" t="s">
        <v>19</v>
      </c>
      <c r="B29" s="19" t="s">
        <v>20</v>
      </c>
      <c r="C29" s="55">
        <f t="shared" ref="C29:N29" si="0">C26*C9</f>
        <v>100</v>
      </c>
      <c r="D29" s="21">
        <f t="shared" si="0"/>
        <v>50</v>
      </c>
      <c r="E29" s="21">
        <f t="shared" si="0"/>
        <v>50</v>
      </c>
      <c r="F29" s="21">
        <f t="shared" ref="F29:K29" si="1">F26*F9</f>
        <v>100</v>
      </c>
      <c r="G29" s="21">
        <f t="shared" si="1"/>
        <v>50</v>
      </c>
      <c r="H29" s="68">
        <f t="shared" si="1"/>
        <v>50</v>
      </c>
      <c r="I29" s="55">
        <f t="shared" si="1"/>
        <v>100</v>
      </c>
      <c r="J29" s="21">
        <f t="shared" si="1"/>
        <v>50</v>
      </c>
      <c r="K29" s="21">
        <f t="shared" si="1"/>
        <v>50</v>
      </c>
      <c r="L29" s="21">
        <f t="shared" si="0"/>
        <v>100</v>
      </c>
      <c r="M29" s="21">
        <f t="shared" si="0"/>
        <v>50</v>
      </c>
      <c r="N29" s="68">
        <f t="shared" si="0"/>
        <v>50</v>
      </c>
      <c r="O29" s="22">
        <f>SUM($C$29:$N$29)</f>
        <v>800</v>
      </c>
    </row>
    <row r="30" spans="1:15" x14ac:dyDescent="0.3">
      <c r="A30" s="81" t="s">
        <v>44</v>
      </c>
      <c r="B30" s="41"/>
      <c r="C30" s="62"/>
      <c r="D30" s="42"/>
      <c r="E30" s="42"/>
      <c r="F30" s="42"/>
      <c r="G30" s="42"/>
      <c r="H30" s="75"/>
      <c r="I30" s="62"/>
      <c r="J30" s="42"/>
      <c r="K30" s="42"/>
      <c r="L30" s="42"/>
      <c r="M30" s="42"/>
      <c r="N30" s="75"/>
      <c r="O30" s="43"/>
    </row>
    <row r="31" spans="1:15" x14ac:dyDescent="0.3">
      <c r="A31" s="18" t="s">
        <v>35</v>
      </c>
      <c r="B31" s="19"/>
      <c r="C31" s="114">
        <f>SUM(C29:E29)</f>
        <v>200</v>
      </c>
      <c r="D31" s="115"/>
      <c r="E31" s="115"/>
      <c r="F31" s="114">
        <f>SUM(F29:H29)</f>
        <v>200</v>
      </c>
      <c r="G31" s="115"/>
      <c r="H31" s="115"/>
      <c r="I31" s="114">
        <f>SUM(I29:K29)</f>
        <v>200</v>
      </c>
      <c r="J31" s="115"/>
      <c r="K31" s="115"/>
      <c r="L31" s="114">
        <f>SUM(L29:N29)</f>
        <v>200</v>
      </c>
      <c r="M31" s="115"/>
      <c r="N31" s="115"/>
      <c r="O31" s="35"/>
    </row>
    <row r="32" spans="1:15" x14ac:dyDescent="0.3">
      <c r="A32" s="18" t="s">
        <v>36</v>
      </c>
      <c r="B32" s="19"/>
      <c r="C32" s="111">
        <f>MIN(C31,C10)</f>
        <v>100</v>
      </c>
      <c r="D32" s="112"/>
      <c r="E32" s="112"/>
      <c r="F32" s="111">
        <f>MIN(F31,F10)</f>
        <v>100</v>
      </c>
      <c r="G32" s="112"/>
      <c r="H32" s="112"/>
      <c r="I32" s="111">
        <f>MIN(I31,I10)</f>
        <v>100</v>
      </c>
      <c r="J32" s="112"/>
      <c r="K32" s="112"/>
      <c r="L32" s="111">
        <f>MIN(L31,L10)</f>
        <v>100</v>
      </c>
      <c r="M32" s="112"/>
      <c r="N32" s="112"/>
      <c r="O32" s="22"/>
    </row>
    <row r="33" spans="1:16" x14ac:dyDescent="0.3">
      <c r="A33" s="81" t="s">
        <v>45</v>
      </c>
      <c r="B33" s="41"/>
      <c r="C33" s="63"/>
      <c r="D33" s="44"/>
      <c r="E33" s="44"/>
      <c r="F33" s="44"/>
      <c r="G33" s="44"/>
      <c r="H33" s="76"/>
      <c r="I33" s="63"/>
      <c r="J33" s="44"/>
      <c r="K33" s="44"/>
      <c r="L33" s="44"/>
      <c r="M33" s="44"/>
      <c r="N33" s="76"/>
      <c r="O33" s="45"/>
      <c r="P33" s="38"/>
    </row>
    <row r="34" spans="1:16" x14ac:dyDescent="0.3">
      <c r="A34" s="18" t="s">
        <v>37</v>
      </c>
      <c r="B34" s="19"/>
      <c r="C34" s="123">
        <f>SUM(C32:H32)</f>
        <v>200</v>
      </c>
      <c r="D34" s="124"/>
      <c r="E34" s="124"/>
      <c r="F34" s="124"/>
      <c r="G34" s="124"/>
      <c r="H34" s="125"/>
      <c r="I34" s="123">
        <f>SUM(I32:N32)</f>
        <v>200</v>
      </c>
      <c r="J34" s="124"/>
      <c r="K34" s="124"/>
      <c r="L34" s="124"/>
      <c r="M34" s="124"/>
      <c r="N34" s="125"/>
      <c r="O34" s="37"/>
      <c r="P34" s="38"/>
    </row>
    <row r="35" spans="1:16" x14ac:dyDescent="0.3">
      <c r="A35" s="18" t="s">
        <v>38</v>
      </c>
      <c r="B35" s="19"/>
      <c r="C35" s="111">
        <f>MIN(C34,C12)</f>
        <v>200</v>
      </c>
      <c r="D35" s="112"/>
      <c r="E35" s="112"/>
      <c r="F35" s="112"/>
      <c r="G35" s="112"/>
      <c r="H35" s="113"/>
      <c r="I35" s="111">
        <f>MIN(I34,I12)</f>
        <v>200</v>
      </c>
      <c r="J35" s="112"/>
      <c r="K35" s="112"/>
      <c r="L35" s="112"/>
      <c r="M35" s="112"/>
      <c r="N35" s="113"/>
      <c r="O35" s="22"/>
      <c r="P35" s="38"/>
    </row>
    <row r="36" spans="1:16" x14ac:dyDescent="0.3">
      <c r="A36" s="18" t="s">
        <v>22</v>
      </c>
      <c r="B36" s="19"/>
      <c r="C36" s="111">
        <f>C35</f>
        <v>200</v>
      </c>
      <c r="D36" s="112"/>
      <c r="E36" s="112"/>
      <c r="F36" s="112"/>
      <c r="G36" s="112"/>
      <c r="H36" s="113"/>
      <c r="I36" s="111">
        <f>I35</f>
        <v>200</v>
      </c>
      <c r="J36" s="112"/>
      <c r="K36" s="112"/>
      <c r="L36" s="112"/>
      <c r="M36" s="112"/>
      <c r="N36" s="113"/>
      <c r="O36" s="22"/>
      <c r="P36" s="38"/>
    </row>
    <row r="37" spans="1:16" x14ac:dyDescent="0.3">
      <c r="A37" s="18" t="s">
        <v>63</v>
      </c>
      <c r="B37" s="19"/>
      <c r="C37" s="61">
        <f t="shared" ref="C37:H37" si="2">C29/SUM($C$29:$H$29)</f>
        <v>0.25</v>
      </c>
      <c r="D37" s="40">
        <f t="shared" si="2"/>
        <v>0.125</v>
      </c>
      <c r="E37" s="40">
        <f t="shared" si="2"/>
        <v>0.125</v>
      </c>
      <c r="F37" s="40">
        <f t="shared" si="2"/>
        <v>0.25</v>
      </c>
      <c r="G37" s="40">
        <f t="shared" si="2"/>
        <v>0.125</v>
      </c>
      <c r="H37" s="74">
        <f t="shared" si="2"/>
        <v>0.125</v>
      </c>
      <c r="I37" s="61">
        <f t="shared" ref="I37:N37" si="3">I29/SUM($I$29:$N$29)</f>
        <v>0.25</v>
      </c>
      <c r="J37" s="40">
        <f t="shared" si="3"/>
        <v>0.125</v>
      </c>
      <c r="K37" s="40">
        <f t="shared" si="3"/>
        <v>0.125</v>
      </c>
      <c r="L37" s="40">
        <f t="shared" si="3"/>
        <v>0.25</v>
      </c>
      <c r="M37" s="40">
        <f t="shared" si="3"/>
        <v>0.125</v>
      </c>
      <c r="N37" s="74">
        <f t="shared" si="3"/>
        <v>0.125</v>
      </c>
      <c r="O37" s="35"/>
    </row>
    <row r="38" spans="1:16" x14ac:dyDescent="0.3">
      <c r="A38" s="18" t="s">
        <v>21</v>
      </c>
      <c r="B38" s="19"/>
      <c r="C38" s="78">
        <f t="shared" ref="C38:H38" si="4">$C$36*C37</f>
        <v>50</v>
      </c>
      <c r="D38" s="79">
        <f t="shared" si="4"/>
        <v>25</v>
      </c>
      <c r="E38" s="79">
        <f t="shared" si="4"/>
        <v>25</v>
      </c>
      <c r="F38" s="79">
        <f t="shared" si="4"/>
        <v>50</v>
      </c>
      <c r="G38" s="79">
        <f t="shared" si="4"/>
        <v>25</v>
      </c>
      <c r="H38" s="80">
        <f t="shared" si="4"/>
        <v>25</v>
      </c>
      <c r="I38" s="78">
        <f t="shared" ref="I38:N38" si="5">$I$36*I37</f>
        <v>50</v>
      </c>
      <c r="J38" s="79">
        <f t="shared" si="5"/>
        <v>25</v>
      </c>
      <c r="K38" s="79">
        <f t="shared" si="5"/>
        <v>25</v>
      </c>
      <c r="L38" s="79">
        <f t="shared" si="5"/>
        <v>50</v>
      </c>
      <c r="M38" s="79">
        <f t="shared" si="5"/>
        <v>25</v>
      </c>
      <c r="N38" s="80">
        <f t="shared" si="5"/>
        <v>25</v>
      </c>
      <c r="O38" s="92">
        <f>SUM(C38:N38)</f>
        <v>400</v>
      </c>
      <c r="P38" s="38"/>
    </row>
    <row r="39" spans="1:16" x14ac:dyDescent="0.3">
      <c r="A39" s="81" t="s">
        <v>43</v>
      </c>
      <c r="B39" s="41"/>
      <c r="C39" s="64"/>
      <c r="D39" s="46"/>
      <c r="E39" s="46"/>
      <c r="F39" s="46"/>
      <c r="G39" s="46"/>
      <c r="H39" s="77"/>
      <c r="I39" s="64"/>
      <c r="J39" s="46"/>
      <c r="K39" s="46"/>
      <c r="L39" s="46"/>
      <c r="M39" s="46"/>
      <c r="N39" s="77"/>
      <c r="O39" s="47"/>
      <c r="P39" s="38"/>
    </row>
    <row r="40" spans="1:16" x14ac:dyDescent="0.3">
      <c r="A40" s="18" t="s">
        <v>48</v>
      </c>
      <c r="B40" s="19"/>
      <c r="C40" s="114">
        <f>SUM(C38:E38)</f>
        <v>100</v>
      </c>
      <c r="D40" s="115"/>
      <c r="E40" s="115"/>
      <c r="F40" s="114">
        <f>SUM(F38:N38)</f>
        <v>300</v>
      </c>
      <c r="G40" s="115"/>
      <c r="H40" s="115"/>
      <c r="I40" s="115"/>
      <c r="J40" s="115"/>
      <c r="K40" s="115"/>
      <c r="L40" s="115"/>
      <c r="M40" s="115"/>
      <c r="N40" s="116"/>
      <c r="O40" s="22">
        <f>O36</f>
        <v>0</v>
      </c>
      <c r="P40" s="38"/>
    </row>
    <row r="41" spans="1:16" x14ac:dyDescent="0.3">
      <c r="A41" s="18" t="s">
        <v>46</v>
      </c>
      <c r="B41" s="19"/>
      <c r="C41" s="111">
        <f>C17*MIN(C16,MAX(C40-C15,0))</f>
        <v>45</v>
      </c>
      <c r="D41" s="112"/>
      <c r="E41" s="112"/>
      <c r="F41" s="111">
        <v>0</v>
      </c>
      <c r="G41" s="112"/>
      <c r="H41" s="112"/>
      <c r="I41" s="112"/>
      <c r="J41" s="112"/>
      <c r="K41" s="112"/>
      <c r="L41" s="112"/>
      <c r="M41" s="112"/>
      <c r="N41" s="113"/>
      <c r="O41" s="22">
        <f>MIN(O40,O14)</f>
        <v>0</v>
      </c>
      <c r="P41" s="38"/>
    </row>
    <row r="42" spans="1:16" x14ac:dyDescent="0.3">
      <c r="A42" s="18" t="s">
        <v>52</v>
      </c>
      <c r="B42" s="19"/>
      <c r="C42" s="111">
        <f>C40-C41</f>
        <v>55</v>
      </c>
      <c r="D42" s="112"/>
      <c r="E42" s="113"/>
      <c r="F42" s="111">
        <f>F40-F41</f>
        <v>300</v>
      </c>
      <c r="G42" s="112"/>
      <c r="H42" s="112"/>
      <c r="I42" s="112"/>
      <c r="J42" s="112"/>
      <c r="K42" s="112"/>
      <c r="L42" s="112"/>
      <c r="M42" s="112"/>
      <c r="N42" s="113"/>
      <c r="O42" s="22"/>
      <c r="P42" s="38"/>
    </row>
    <row r="43" spans="1:16" x14ac:dyDescent="0.3">
      <c r="A43" s="18" t="s">
        <v>63</v>
      </c>
      <c r="B43" s="19"/>
      <c r="C43" s="87">
        <f>C38/SUM($C$38:$E$38)</f>
        <v>0.5</v>
      </c>
      <c r="D43" s="88">
        <f t="shared" ref="D43:E43" si="6">D38/SUM($C$38:$E$38)</f>
        <v>0.25</v>
      </c>
      <c r="E43" s="88">
        <f t="shared" si="6"/>
        <v>0.25</v>
      </c>
      <c r="F43" s="87">
        <f>F38/SUM($F$38:$N$38)</f>
        <v>0.16666666666666666</v>
      </c>
      <c r="G43" s="88">
        <f t="shared" ref="G43:N43" si="7">G38/SUM($F$38:$N$38)</f>
        <v>8.3333333333333329E-2</v>
      </c>
      <c r="H43" s="88">
        <f t="shared" si="7"/>
        <v>8.3333333333333329E-2</v>
      </c>
      <c r="I43" s="88">
        <f t="shared" si="7"/>
        <v>0.16666666666666666</v>
      </c>
      <c r="J43" s="88">
        <f t="shared" si="7"/>
        <v>8.3333333333333329E-2</v>
      </c>
      <c r="K43" s="88">
        <f t="shared" si="7"/>
        <v>8.3333333333333329E-2</v>
      </c>
      <c r="L43" s="88">
        <f t="shared" si="7"/>
        <v>0.16666666666666666</v>
      </c>
      <c r="M43" s="88">
        <f t="shared" si="7"/>
        <v>8.3333333333333329E-2</v>
      </c>
      <c r="N43" s="89">
        <f t="shared" si="7"/>
        <v>8.3333333333333329E-2</v>
      </c>
      <c r="O43" s="22">
        <f>O41</f>
        <v>0</v>
      </c>
      <c r="P43" s="38"/>
    </row>
    <row r="44" spans="1:16" x14ac:dyDescent="0.3">
      <c r="A44" s="18" t="s">
        <v>21</v>
      </c>
      <c r="B44" s="19"/>
      <c r="C44" s="94">
        <f>$C$42*C43</f>
        <v>27.5</v>
      </c>
      <c r="D44" s="95">
        <f t="shared" ref="D44:E44" si="8">$C$42*D43</f>
        <v>13.75</v>
      </c>
      <c r="E44" s="95">
        <f t="shared" si="8"/>
        <v>13.75</v>
      </c>
      <c r="F44" s="55">
        <f>$F$42*F43</f>
        <v>50</v>
      </c>
      <c r="G44" s="21">
        <f t="shared" ref="G44:N44" si="9">$F$42*G43</f>
        <v>25</v>
      </c>
      <c r="H44" s="21">
        <f t="shared" si="9"/>
        <v>25</v>
      </c>
      <c r="I44" s="21">
        <f t="shared" si="9"/>
        <v>50</v>
      </c>
      <c r="J44" s="21">
        <f t="shared" si="9"/>
        <v>25</v>
      </c>
      <c r="K44" s="21">
        <f t="shared" si="9"/>
        <v>25</v>
      </c>
      <c r="L44" s="21">
        <f t="shared" si="9"/>
        <v>50</v>
      </c>
      <c r="M44" s="21">
        <f t="shared" si="9"/>
        <v>25</v>
      </c>
      <c r="N44" s="68">
        <f t="shared" si="9"/>
        <v>25</v>
      </c>
      <c r="O44" s="29">
        <f>SUM(C44:N44)</f>
        <v>355</v>
      </c>
    </row>
    <row r="45" spans="1:16" x14ac:dyDescent="0.3">
      <c r="A45" s="96" t="s">
        <v>49</v>
      </c>
      <c r="B45" s="97"/>
      <c r="C45" s="100"/>
      <c r="D45" s="97"/>
      <c r="E45" s="97"/>
      <c r="F45" s="100"/>
      <c r="G45" s="97"/>
      <c r="H45" s="97"/>
      <c r="I45" s="97"/>
      <c r="J45" s="97"/>
      <c r="K45" s="97"/>
      <c r="L45" s="97"/>
      <c r="M45" s="97"/>
      <c r="N45" s="97"/>
      <c r="O45" s="29"/>
    </row>
    <row r="46" spans="1:16" s="16" customFormat="1" x14ac:dyDescent="0.3">
      <c r="A46" s="48" t="s">
        <v>50</v>
      </c>
      <c r="B46" s="48"/>
      <c r="C46" s="107">
        <f>SUM(C44:N44)</f>
        <v>355</v>
      </c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93"/>
      <c r="P46" s="103"/>
    </row>
    <row r="47" spans="1:16" s="16" customFormat="1" x14ac:dyDescent="0.3">
      <c r="A47" s="19" t="s">
        <v>51</v>
      </c>
      <c r="B47" s="19"/>
      <c r="C47" s="105">
        <f>$C$21*MIN(C20,MAX(C46-C19))</f>
        <v>100</v>
      </c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P47" s="103"/>
    </row>
    <row r="48" spans="1:16" s="16" customFormat="1" x14ac:dyDescent="0.3">
      <c r="A48" s="19" t="s">
        <v>57</v>
      </c>
      <c r="B48" s="19"/>
      <c r="C48" s="105">
        <f>C46-C47</f>
        <v>255</v>
      </c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P48" s="103"/>
    </row>
    <row r="49" spans="1:16" s="16" customFormat="1" x14ac:dyDescent="0.3">
      <c r="A49" s="18" t="s">
        <v>63</v>
      </c>
      <c r="B49" s="19"/>
      <c r="C49" s="87">
        <f>C44/$O$44</f>
        <v>7.746478873239436E-2</v>
      </c>
      <c r="D49" s="88">
        <f t="shared" ref="D49:N49" si="10">D44/$O$44</f>
        <v>3.873239436619718E-2</v>
      </c>
      <c r="E49" s="88">
        <f t="shared" si="10"/>
        <v>3.873239436619718E-2</v>
      </c>
      <c r="F49" s="88">
        <f t="shared" si="10"/>
        <v>0.14084507042253522</v>
      </c>
      <c r="G49" s="88">
        <f t="shared" si="10"/>
        <v>7.0422535211267609E-2</v>
      </c>
      <c r="H49" s="88">
        <f t="shared" si="10"/>
        <v>7.0422535211267609E-2</v>
      </c>
      <c r="I49" s="88">
        <f t="shared" si="10"/>
        <v>0.14084507042253522</v>
      </c>
      <c r="J49" s="88">
        <f t="shared" si="10"/>
        <v>7.0422535211267609E-2</v>
      </c>
      <c r="K49" s="88">
        <f t="shared" si="10"/>
        <v>7.0422535211267609E-2</v>
      </c>
      <c r="L49" s="88">
        <f t="shared" si="10"/>
        <v>0.14084507042253522</v>
      </c>
      <c r="M49" s="88">
        <f t="shared" si="10"/>
        <v>7.0422535211267609E-2</v>
      </c>
      <c r="N49" s="88">
        <f t="shared" si="10"/>
        <v>7.0422535211267609E-2</v>
      </c>
      <c r="P49" s="103"/>
    </row>
    <row r="50" spans="1:16" s="16" customFormat="1" x14ac:dyDescent="0.3">
      <c r="A50" s="48" t="s">
        <v>21</v>
      </c>
      <c r="B50" s="39"/>
      <c r="C50" s="94">
        <f>C49*$C$48</f>
        <v>19.75352112676056</v>
      </c>
      <c r="D50" s="95">
        <f t="shared" ref="D50:N50" si="11">D49*$C$48</f>
        <v>9.8767605633802802</v>
      </c>
      <c r="E50" s="95">
        <f t="shared" si="11"/>
        <v>9.8767605633802802</v>
      </c>
      <c r="F50" s="95">
        <f t="shared" si="11"/>
        <v>35.91549295774648</v>
      </c>
      <c r="G50" s="95">
        <f t="shared" si="11"/>
        <v>17.95774647887324</v>
      </c>
      <c r="H50" s="95">
        <f t="shared" si="11"/>
        <v>17.95774647887324</v>
      </c>
      <c r="I50" s="95">
        <f t="shared" si="11"/>
        <v>35.91549295774648</v>
      </c>
      <c r="J50" s="95">
        <f t="shared" si="11"/>
        <v>17.95774647887324</v>
      </c>
      <c r="K50" s="95">
        <f t="shared" si="11"/>
        <v>17.95774647887324</v>
      </c>
      <c r="L50" s="95">
        <f t="shared" si="11"/>
        <v>35.91549295774648</v>
      </c>
      <c r="M50" s="95">
        <f t="shared" si="11"/>
        <v>17.95774647887324</v>
      </c>
      <c r="N50" s="95">
        <f t="shared" si="11"/>
        <v>17.95774647887324</v>
      </c>
      <c r="O50" s="36">
        <f>SUM(C50:N50)</f>
        <v>255.00000000000006</v>
      </c>
      <c r="P50" s="103"/>
    </row>
    <row r="51" spans="1:16" s="16" customFormat="1" x14ac:dyDescent="0.3">
      <c r="A51" s="19" t="s">
        <v>61</v>
      </c>
      <c r="B51" s="19"/>
      <c r="C51" s="105">
        <f>$C$24*MIN($C$23,MAX($C$46-$C$22))</f>
        <v>50</v>
      </c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P51" s="103"/>
    </row>
    <row r="52" spans="1:16" s="16" customFormat="1" x14ac:dyDescent="0.3">
      <c r="A52" s="19" t="s">
        <v>62</v>
      </c>
      <c r="B52" s="19"/>
      <c r="C52" s="105">
        <f>C48-C51</f>
        <v>205</v>
      </c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P52" s="103"/>
    </row>
    <row r="53" spans="1:16" s="16" customFormat="1" x14ac:dyDescent="0.3">
      <c r="A53" s="18" t="s">
        <v>47</v>
      </c>
      <c r="B53" s="19"/>
      <c r="C53" s="87">
        <f>C49</f>
        <v>7.746478873239436E-2</v>
      </c>
      <c r="D53" s="88">
        <f t="shared" ref="D53:N53" si="12">D49</f>
        <v>3.873239436619718E-2</v>
      </c>
      <c r="E53" s="88">
        <f t="shared" si="12"/>
        <v>3.873239436619718E-2</v>
      </c>
      <c r="F53" s="88">
        <f t="shared" si="12"/>
        <v>0.14084507042253522</v>
      </c>
      <c r="G53" s="88">
        <f t="shared" si="12"/>
        <v>7.0422535211267609E-2</v>
      </c>
      <c r="H53" s="88">
        <f t="shared" si="12"/>
        <v>7.0422535211267609E-2</v>
      </c>
      <c r="I53" s="88">
        <f t="shared" si="12"/>
        <v>0.14084507042253522</v>
      </c>
      <c r="J53" s="88">
        <f t="shared" si="12"/>
        <v>7.0422535211267609E-2</v>
      </c>
      <c r="K53" s="88">
        <f t="shared" si="12"/>
        <v>7.0422535211267609E-2</v>
      </c>
      <c r="L53" s="88">
        <f t="shared" si="12"/>
        <v>0.14084507042253522</v>
      </c>
      <c r="M53" s="88">
        <f t="shared" si="12"/>
        <v>7.0422535211267609E-2</v>
      </c>
      <c r="N53" s="88">
        <f t="shared" si="12"/>
        <v>7.0422535211267609E-2</v>
      </c>
      <c r="O53" s="26"/>
    </row>
    <row r="54" spans="1:16" s="16" customFormat="1" x14ac:dyDescent="0.3">
      <c r="A54" s="101" t="s">
        <v>21</v>
      </c>
      <c r="B54" s="102"/>
      <c r="C54" s="90">
        <f>C53*$C$52</f>
        <v>15.880281690140844</v>
      </c>
      <c r="D54" s="91">
        <f t="shared" ref="D54:N54" si="13">D53*$C$52</f>
        <v>7.9401408450704221</v>
      </c>
      <c r="E54" s="91">
        <f t="shared" si="13"/>
        <v>7.9401408450704221</v>
      </c>
      <c r="F54" s="91">
        <f t="shared" si="13"/>
        <v>28.87323943661972</v>
      </c>
      <c r="G54" s="91">
        <f t="shared" si="13"/>
        <v>14.43661971830986</v>
      </c>
      <c r="H54" s="91">
        <f t="shared" si="13"/>
        <v>14.43661971830986</v>
      </c>
      <c r="I54" s="91">
        <f t="shared" si="13"/>
        <v>28.87323943661972</v>
      </c>
      <c r="J54" s="91">
        <f t="shared" si="13"/>
        <v>14.43661971830986</v>
      </c>
      <c r="K54" s="91">
        <f t="shared" si="13"/>
        <v>14.43661971830986</v>
      </c>
      <c r="L54" s="91">
        <f t="shared" si="13"/>
        <v>28.87323943661972</v>
      </c>
      <c r="M54" s="91">
        <f t="shared" si="13"/>
        <v>14.43661971830986</v>
      </c>
      <c r="N54" s="91">
        <f t="shared" si="13"/>
        <v>14.43661971830986</v>
      </c>
      <c r="O54" s="104">
        <f>SUM(C54:N54)</f>
        <v>204.99999999999997</v>
      </c>
    </row>
    <row r="55" spans="1:16" s="16" customFormat="1" x14ac:dyDescent="0.3">
      <c r="A55" s="19"/>
      <c r="B55" s="19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</row>
    <row r="56" spans="1:16" s="16" customFormat="1" x14ac:dyDescent="0.3">
      <c r="A56" s="19"/>
      <c r="B56" s="19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6" s="16" customFormat="1" x14ac:dyDescent="0.3">
      <c r="A57" s="39"/>
      <c r="B57" s="19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6" s="16" customFormat="1" x14ac:dyDescent="0.3">
      <c r="A58" s="19"/>
      <c r="B58" s="1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</row>
    <row r="59" spans="1:16" s="16" customFormat="1" x14ac:dyDescent="0.3">
      <c r="A59" s="19"/>
      <c r="B59" s="19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</row>
    <row r="60" spans="1:16" s="16" customFormat="1" x14ac:dyDescent="0.3">
      <c r="A60" s="19"/>
      <c r="B60" s="19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</row>
    <row r="61" spans="1:16" s="16" customFormat="1" x14ac:dyDescent="0.3">
      <c r="A61" s="19"/>
      <c r="B61" s="19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6" s="16" customFormat="1" x14ac:dyDescent="0.3">
      <c r="C62" s="98"/>
    </row>
    <row r="63" spans="1:16" x14ac:dyDescent="0.3">
      <c r="A63" s="25"/>
      <c r="C63" s="98"/>
    </row>
    <row r="64" spans="1:16" x14ac:dyDescent="0.3">
      <c r="A64" s="25"/>
      <c r="C64" s="6"/>
    </row>
    <row r="65" spans="3:3" x14ac:dyDescent="0.3">
      <c r="C65" s="98"/>
    </row>
    <row r="66" spans="3:3" x14ac:dyDescent="0.3">
      <c r="C66" s="98"/>
    </row>
    <row r="67" spans="3:3" x14ac:dyDescent="0.3">
      <c r="C67" s="6"/>
    </row>
    <row r="68" spans="3:3" x14ac:dyDescent="0.3">
      <c r="C68" s="98"/>
    </row>
    <row r="69" spans="3:3" x14ac:dyDescent="0.3">
      <c r="C69" s="98"/>
    </row>
  </sheetData>
  <mergeCells count="40">
    <mergeCell ref="C17:E17"/>
    <mergeCell ref="C40:E40"/>
    <mergeCell ref="C15:E15"/>
    <mergeCell ref="C16:E16"/>
    <mergeCell ref="L10:N10"/>
    <mergeCell ref="L31:N31"/>
    <mergeCell ref="L32:N32"/>
    <mergeCell ref="C10:E10"/>
    <mergeCell ref="F10:H10"/>
    <mergeCell ref="I10:K10"/>
    <mergeCell ref="C12:H12"/>
    <mergeCell ref="I12:N12"/>
    <mergeCell ref="C31:E31"/>
    <mergeCell ref="F31:H31"/>
    <mergeCell ref="I31:K31"/>
    <mergeCell ref="C32:E32"/>
    <mergeCell ref="C19:N19"/>
    <mergeCell ref="C20:N20"/>
    <mergeCell ref="C21:N21"/>
    <mergeCell ref="C41:E41"/>
    <mergeCell ref="F40:N40"/>
    <mergeCell ref="F41:N41"/>
    <mergeCell ref="F32:H32"/>
    <mergeCell ref="I32:K32"/>
    <mergeCell ref="C34:H34"/>
    <mergeCell ref="I34:N34"/>
    <mergeCell ref="C35:H35"/>
    <mergeCell ref="I35:N35"/>
    <mergeCell ref="C36:H36"/>
    <mergeCell ref="I36:N36"/>
    <mergeCell ref="C22:N22"/>
    <mergeCell ref="C23:N23"/>
    <mergeCell ref="C24:N24"/>
    <mergeCell ref="C42:E42"/>
    <mergeCell ref="F42:N42"/>
    <mergeCell ref="C51:N51"/>
    <mergeCell ref="C52:N52"/>
    <mergeCell ref="C46:N46"/>
    <mergeCell ref="C47:N47"/>
    <mergeCell ref="C48:N48"/>
  </mergeCells>
  <pageMargins left="0.7" right="0.7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3"/>
  <sheetViews>
    <sheetView showGridLines="0" zoomScale="85" zoomScaleNormal="85" workbookViewId="0">
      <selection activeCell="A4" sqref="A4"/>
    </sheetView>
  </sheetViews>
  <sheetFormatPr defaultColWidth="9.109375" defaultRowHeight="14.4" x14ac:dyDescent="0.3"/>
  <cols>
    <col min="1" max="1" width="63.33203125" style="2" bestFit="1" customWidth="1"/>
    <col min="2" max="2" width="30.5546875" style="2" bestFit="1" customWidth="1"/>
    <col min="3" max="3" width="14.88671875" style="2" customWidth="1"/>
    <col min="4" max="4" width="15.5546875" style="2" bestFit="1" customWidth="1"/>
    <col min="5" max="5" width="18.109375" style="2" bestFit="1" customWidth="1"/>
    <col min="6" max="6" width="13.5546875" style="2" bestFit="1" customWidth="1"/>
    <col min="7" max="7" width="18" style="2" bestFit="1" customWidth="1"/>
    <col min="8" max="8" width="8.109375" style="2" bestFit="1" customWidth="1"/>
    <col min="9" max="9" width="20.44140625" style="2" bestFit="1" customWidth="1"/>
    <col min="10" max="10" width="26.6640625" style="2" bestFit="1" customWidth="1"/>
    <col min="11" max="11" width="20.5546875" style="2" bestFit="1" customWidth="1"/>
    <col min="12" max="12" width="25.109375" style="2" bestFit="1" customWidth="1"/>
    <col min="13" max="13" width="19.109375" style="2" bestFit="1" customWidth="1"/>
    <col min="14" max="14" width="27.44140625" style="2" bestFit="1" customWidth="1"/>
    <col min="15" max="15" width="14.44140625" style="2" customWidth="1"/>
    <col min="16" max="16" width="12.33203125" style="2" customWidth="1"/>
    <col min="17" max="17" width="11" style="2" customWidth="1"/>
    <col min="18" max="16384" width="9.109375" style="2"/>
  </cols>
  <sheetData>
    <row r="1" spans="1:1" x14ac:dyDescent="0.3">
      <c r="A1" s="1" t="s">
        <v>0</v>
      </c>
    </row>
    <row r="3" spans="1:1" x14ac:dyDescent="0.3">
      <c r="A3" s="126" t="s">
        <v>64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Worked examples</vt:lpstr>
      <vt:lpstr>Oasis Implementation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2013-06-11T15:10:52Z</cp:lastPrinted>
  <dcterms:created xsi:type="dcterms:W3CDTF">2012-12-12T13:18:42Z</dcterms:created>
  <dcterms:modified xsi:type="dcterms:W3CDTF">2018-03-13T21:27:42Z</dcterms:modified>
</cp:coreProperties>
</file>