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23\"/>
    </mc:Choice>
  </mc:AlternateContent>
  <xr:revisionPtr revIDLastSave="0" documentId="10_ncr:8100000_{B9502424-6FD3-45A5-AA77-746CDD9B3603}" xr6:coauthVersionLast="32" xr6:coauthVersionMax="32" xr10:uidLastSave="{00000000-0000-0000-0000-000000000000}"/>
  <bookViews>
    <workbookView xWindow="0" yWindow="0" windowWidth="30720" windowHeight="9072" activeTab="1" xr2:uid="{00000000-000D-0000-FFFF-FFFF00000000}"/>
  </bookViews>
  <sheets>
    <sheet name="Example" sheetId="15" r:id="rId1"/>
    <sheet name="Oasis Implementation" sheetId="16" r:id="rId2"/>
  </sheets>
  <calcPr calcId="162913"/>
</workbook>
</file>

<file path=xl/calcChain.xml><?xml version="1.0" encoding="utf-8"?>
<calcChain xmlns="http://schemas.openxmlformats.org/spreadsheetml/2006/main">
  <c r="O24" i="15" l="1"/>
  <c r="N31" i="15" l="1"/>
  <c r="M31" i="15"/>
  <c r="L31" i="15"/>
  <c r="L34" i="15" s="1"/>
  <c r="L35" i="15" s="1"/>
  <c r="K31" i="15"/>
  <c r="J31" i="15"/>
  <c r="I31" i="15"/>
  <c r="H31" i="15"/>
  <c r="G31" i="15"/>
  <c r="F31" i="15"/>
  <c r="M36" i="15" l="1"/>
  <c r="L36" i="15"/>
  <c r="N36" i="15"/>
  <c r="I34" i="15"/>
  <c r="I35" i="15" s="1"/>
  <c r="F34" i="15"/>
  <c r="F35" i="15" s="1"/>
  <c r="I45" i="15" l="1"/>
  <c r="I46" i="15" s="1"/>
  <c r="J36" i="15"/>
  <c r="I36" i="15"/>
  <c r="K36" i="15"/>
  <c r="G36" i="15"/>
  <c r="F36" i="15"/>
  <c r="H36" i="15"/>
  <c r="E31" i="15"/>
  <c r="D31" i="15"/>
  <c r="C31" i="15"/>
  <c r="C34" i="15" l="1"/>
  <c r="C35" i="15" s="1"/>
  <c r="O31" i="15"/>
  <c r="C36" i="15" l="1"/>
  <c r="C45" i="15"/>
  <c r="C46" i="15" s="1"/>
  <c r="D36" i="15"/>
  <c r="O35" i="15"/>
  <c r="E36" i="15"/>
  <c r="J50" i="15" l="1"/>
  <c r="I50" i="15"/>
  <c r="F50" i="15"/>
  <c r="E50" i="15"/>
  <c r="D50" i="15"/>
  <c r="C50" i="15"/>
  <c r="H50" i="15"/>
  <c r="H65" i="15" s="1"/>
  <c r="M50" i="15"/>
  <c r="M65" i="15" s="1"/>
  <c r="G50" i="15"/>
  <c r="G65" i="15" s="1"/>
  <c r="N50" i="15"/>
  <c r="L50" i="15"/>
  <c r="K50" i="15"/>
  <c r="L65" i="15"/>
  <c r="O47" i="15"/>
  <c r="J65" i="15"/>
  <c r="N65" i="15"/>
  <c r="F65" i="15"/>
  <c r="K65" i="15"/>
  <c r="I65" i="15"/>
  <c r="O36" i="15"/>
  <c r="C57" i="15" l="1"/>
  <c r="C59" i="15" s="1"/>
  <c r="C61" i="15" s="1"/>
  <c r="C64" i="15" s="1"/>
  <c r="E65" i="15" s="1"/>
  <c r="O50" i="15"/>
  <c r="C65" i="15" l="1"/>
  <c r="O65" i="15" s="1"/>
  <c r="D65" i="15"/>
  <c r="O86" i="15" l="1"/>
  <c r="O88" i="15" s="1"/>
  <c r="O93" i="15" s="1"/>
  <c r="O71" i="15"/>
  <c r="O73" i="15" s="1"/>
  <c r="O75" i="15" s="1"/>
  <c r="O78" i="15" s="1"/>
  <c r="K79" i="15" l="1"/>
  <c r="C79" i="15"/>
  <c r="N79" i="15"/>
  <c r="E79" i="15"/>
  <c r="J79" i="15"/>
  <c r="I79" i="15"/>
  <c r="G79" i="15"/>
  <c r="M79" i="15"/>
  <c r="L79" i="15"/>
  <c r="H79" i="15"/>
  <c r="F79" i="15"/>
  <c r="D79" i="15"/>
  <c r="G94" i="15"/>
  <c r="C94" i="15"/>
  <c r="H94" i="15"/>
  <c r="N94" i="15"/>
  <c r="F94" i="15"/>
  <c r="I94" i="15"/>
  <c r="M94" i="15"/>
  <c r="E94" i="15"/>
  <c r="L94" i="15"/>
  <c r="D94" i="15"/>
  <c r="K94" i="15"/>
  <c r="J94" i="15"/>
  <c r="K95" i="15"/>
  <c r="H95" i="15" l="1"/>
  <c r="I95" i="15"/>
  <c r="D95" i="15"/>
  <c r="E95" i="15"/>
  <c r="F95" i="15"/>
  <c r="M95" i="15"/>
  <c r="L95" i="15"/>
  <c r="O94" i="15"/>
  <c r="G95" i="15"/>
  <c r="O79" i="15"/>
  <c r="C95" i="15"/>
  <c r="N95" i="15"/>
  <c r="J95" i="15"/>
  <c r="O95" i="15" l="1"/>
</calcChain>
</file>

<file path=xl/sharedStrings.xml><?xml version="1.0" encoding="utf-8"?>
<sst xmlns="http://schemas.openxmlformats.org/spreadsheetml/2006/main" count="221" uniqueCount="124">
  <si>
    <t>Limit</t>
  </si>
  <si>
    <t>Worked example</t>
  </si>
  <si>
    <t>Line of Business</t>
  </si>
  <si>
    <t>Reinstatements</t>
  </si>
  <si>
    <t>Endorsement handling</t>
  </si>
  <si>
    <t>Per Occurrence</t>
  </si>
  <si>
    <t>Application of terms</t>
  </si>
  <si>
    <t>Broad category</t>
  </si>
  <si>
    <t>Perils covered</t>
  </si>
  <si>
    <t>Applies retroactively to the inception date</t>
  </si>
  <si>
    <t>Loss basis</t>
  </si>
  <si>
    <t>Policy Inception Date</t>
  </si>
  <si>
    <t>Policy Expiry Date</t>
  </si>
  <si>
    <t>Total Insurable Value</t>
  </si>
  <si>
    <t>High level description</t>
  </si>
  <si>
    <t>Damage Ratio</t>
  </si>
  <si>
    <t>Ground-up loss</t>
  </si>
  <si>
    <t>V</t>
  </si>
  <si>
    <t>L</t>
  </si>
  <si>
    <t>DR</t>
  </si>
  <si>
    <t>Variable Inputs</t>
  </si>
  <si>
    <t>Symbol / formula</t>
  </si>
  <si>
    <t>C</t>
  </si>
  <si>
    <t>Share</t>
  </si>
  <si>
    <t>SH</t>
  </si>
  <si>
    <t>Commercial</t>
  </si>
  <si>
    <t>Calculations (Policy)</t>
  </si>
  <si>
    <t>BI</t>
  </si>
  <si>
    <t>B</t>
  </si>
  <si>
    <t>Blanket deductible</t>
  </si>
  <si>
    <t>Calculations (Site)</t>
  </si>
  <si>
    <t>Allocated Site Loss</t>
  </si>
  <si>
    <t>Inputs (Policy)</t>
  </si>
  <si>
    <t>Policy ID</t>
  </si>
  <si>
    <t>BD</t>
  </si>
  <si>
    <t>Allocated Policy Losses</t>
  </si>
  <si>
    <t>Site</t>
  </si>
  <si>
    <t>Policy</t>
  </si>
  <si>
    <t>item_id</t>
  </si>
  <si>
    <t>coverage_id</t>
  </si>
  <si>
    <t>areaperil_id</t>
  </si>
  <si>
    <t>vulnerability_id</t>
  </si>
  <si>
    <t>group_id</t>
  </si>
  <si>
    <t>tiv</t>
  </si>
  <si>
    <t>from_agg_id</t>
  </si>
  <si>
    <t>level_id</t>
  </si>
  <si>
    <t>to_agg_id</t>
  </si>
  <si>
    <t>layer_id</t>
  </si>
  <si>
    <t>agg_id</t>
  </si>
  <si>
    <t>policytc_id</t>
  </si>
  <si>
    <t>calcrule_id</t>
  </si>
  <si>
    <t>Policy Details</t>
  </si>
  <si>
    <t>Unlimited</t>
  </si>
  <si>
    <t>Losses occurring</t>
  </si>
  <si>
    <t>Inputs</t>
  </si>
  <si>
    <t>Terms</t>
  </si>
  <si>
    <t>Calculations</t>
  </si>
  <si>
    <t>GUL = V * DR</t>
  </si>
  <si>
    <t>Reinsurance</t>
  </si>
  <si>
    <t>Wind</t>
  </si>
  <si>
    <t>Site Limit</t>
  </si>
  <si>
    <t>SL</t>
  </si>
  <si>
    <t>Step 1: Sum Coverage Loss</t>
  </si>
  <si>
    <t>S1 = Sum(S1, Site)</t>
  </si>
  <si>
    <t>Step 2: net of site limit</t>
  </si>
  <si>
    <t>S2 = Min(S1, SL)</t>
  </si>
  <si>
    <t>(based on GU loss)</t>
  </si>
  <si>
    <t>Step 3: sum location S2 losses</t>
  </si>
  <si>
    <t>S3 = Sum(S2)</t>
  </si>
  <si>
    <t>PL = Min(L, S3)*SH</t>
  </si>
  <si>
    <t>Step 5: Account Loss</t>
  </si>
  <si>
    <t>AL = Sum(PL)</t>
  </si>
  <si>
    <t>Step 4: Policy Loss</t>
  </si>
  <si>
    <t>Allocated Policy losses</t>
  </si>
  <si>
    <t>Oasis Implementation</t>
  </si>
  <si>
    <t>Item file</t>
  </si>
  <si>
    <t>Order</t>
  </si>
  <si>
    <t>Type</t>
  </si>
  <si>
    <t>Layer</t>
  </si>
  <si>
    <t>Attachment Point</t>
  </si>
  <si>
    <t>Subject Loss net of Att Pt</t>
  </si>
  <si>
    <t>Subj Loss net of Att Pt &amp; Lim</t>
  </si>
  <si>
    <t>Occurrence Cap</t>
  </si>
  <si>
    <t>Ceded Loss (Subj Loss net of Att Pt, Lim, Plcm, Occ Cap)</t>
  </si>
  <si>
    <t>GR Loss net of 1st Order Reins</t>
  </si>
  <si>
    <t>Location Fac on Location 1: 100 xs 10 @50%</t>
  </si>
  <si>
    <t>Location FAC</t>
  </si>
  <si>
    <t>% ceded</t>
  </si>
  <si>
    <t>Subj Loss net of Att Pt, Lim &amp; % ceded</t>
  </si>
  <si>
    <t>Treaty 1 on portfolio: 100 xs 0 @100%</t>
  </si>
  <si>
    <t>NET PRE-CAT LOSS (GR Loss net of All Reins)</t>
  </si>
  <si>
    <t>Portfolio</t>
  </si>
  <si>
    <t>Ceded Loss (Subj Loss net of Att Pt, Lim, % ceded, Occ Cap)</t>
  </si>
  <si>
    <t>Allocated Treaty 1 loss</t>
  </si>
  <si>
    <t>Allocated Treaty 2 loss</t>
  </si>
  <si>
    <t>CAT XOL</t>
  </si>
  <si>
    <t>Simple reinsurance with two inuring levels. Location fac (50% of 100XS10 on location 1) and 2 excess of loss layers (100% of 100XS0 and 50% of 200XS100)</t>
  </si>
  <si>
    <t>Treaty 2 on portfolio: 200 xs 100 @50%</t>
  </si>
  <si>
    <t>(based on IL loss)</t>
  </si>
  <si>
    <t>coverage file</t>
  </si>
  <si>
    <t>item dictionary (for reference, table not used in kernel)</t>
  </si>
  <si>
    <t>coverage</t>
  </si>
  <si>
    <t>Bldgs</t>
  </si>
  <si>
    <t>Contents</t>
  </si>
  <si>
    <t>Time Element</t>
  </si>
  <si>
    <t>site_number</t>
  </si>
  <si>
    <t>policy_number</t>
  </si>
  <si>
    <t>Direct insurance</t>
  </si>
  <si>
    <t>fm programme</t>
  </si>
  <si>
    <t>fm_policytc</t>
  </si>
  <si>
    <t>fm_profile</t>
  </si>
  <si>
    <t>fm_xref</t>
  </si>
  <si>
    <t>output_id</t>
  </si>
  <si>
    <t>Reinsurance Inuring level 1 - Loc Fac XL</t>
  </si>
  <si>
    <t>Reinsurance Inuring level 2 - Cat XL</t>
  </si>
  <si>
    <t>profile_id</t>
  </si>
  <si>
    <t>deductible_1</t>
  </si>
  <si>
    <t>deductible_2</t>
  </si>
  <si>
    <t>deductible_3</t>
  </si>
  <si>
    <t>attachment_1</t>
  </si>
  <si>
    <t>limit_1</t>
  </si>
  <si>
    <t>share_1</t>
  </si>
  <si>
    <t>share_2</t>
  </si>
  <si>
    <t>share_3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</si>
</sst>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3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/>
    <xf numFmtId="0" fontId="3" fillId="0" borderId="0" xfId="0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0" fillId="0" borderId="6" xfId="0" applyFont="1" applyBorder="1" applyAlignment="1">
      <alignment horizontal="right" vertical="top"/>
    </xf>
    <xf numFmtId="3" fontId="0" fillId="0" borderId="6" xfId="0" applyNumberFormat="1" applyFont="1" applyBorder="1" applyAlignment="1">
      <alignment horizontal="right" vertical="top"/>
    </xf>
    <xf numFmtId="9" fontId="5" fillId="0" borderId="6" xfId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3" fontId="7" fillId="0" borderId="0" xfId="0" applyNumberFormat="1" applyFont="1" applyBorder="1" applyAlignment="1">
      <alignment horizontal="right" vertical="top"/>
    </xf>
    <xf numFmtId="3" fontId="7" fillId="0" borderId="6" xfId="0" applyNumberFormat="1" applyFont="1" applyBorder="1" applyAlignment="1">
      <alignment horizontal="right" vertical="top"/>
    </xf>
    <xf numFmtId="0" fontId="8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9" fontId="7" fillId="0" borderId="0" xfId="1" applyFont="1" applyAlignment="1">
      <alignment horizontal="right" vertical="top"/>
    </xf>
    <xf numFmtId="3" fontId="0" fillId="0" borderId="1" xfId="0" applyNumberFormat="1" applyFont="1" applyBorder="1" applyAlignment="1">
      <alignment horizontal="right" vertical="top"/>
    </xf>
    <xf numFmtId="3" fontId="0" fillId="0" borderId="7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9" fillId="0" borderId="0" xfId="0" applyFont="1" applyAlignment="1">
      <alignment vertical="top"/>
    </xf>
    <xf numFmtId="3" fontId="0" fillId="0" borderId="0" xfId="0" applyNumberFormat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7" fillId="0" borderId="9" xfId="0" applyFont="1" applyBorder="1" applyAlignment="1">
      <alignment vertical="top"/>
    </xf>
    <xf numFmtId="0" fontId="0" fillId="0" borderId="0" xfId="0" applyFill="1" applyBorder="1"/>
    <xf numFmtId="0" fontId="3" fillId="0" borderId="0" xfId="0" applyFont="1" applyAlignment="1">
      <alignment horizontal="right" vertical="top"/>
    </xf>
    <xf numFmtId="0" fontId="3" fillId="0" borderId="0" xfId="0" applyFont="1" applyBorder="1" applyAlignment="1">
      <alignment horizontal="center" wrapText="1"/>
    </xf>
    <xf numFmtId="0" fontId="10" fillId="3" borderId="0" xfId="0" applyFont="1" applyFill="1" applyBorder="1" applyAlignment="1">
      <alignment horizontal="center" wrapText="1"/>
    </xf>
    <xf numFmtId="0" fontId="10" fillId="4" borderId="0" xfId="0" applyFont="1" applyFill="1" applyBorder="1" applyAlignment="1">
      <alignment horizontal="center" wrapText="1"/>
    </xf>
    <xf numFmtId="0" fontId="11" fillId="5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3" fontId="0" fillId="0" borderId="0" xfId="0" applyNumberFormat="1" applyFont="1" applyFill="1" applyAlignment="1">
      <alignment vertical="top"/>
    </xf>
    <xf numFmtId="9" fontId="0" fillId="0" borderId="0" xfId="1" applyFont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left" vertical="top"/>
    </xf>
    <xf numFmtId="165" fontId="13" fillId="0" borderId="0" xfId="0" applyNumberFormat="1" applyFont="1" applyAlignment="1">
      <alignment horizontal="right" vertical="top"/>
    </xf>
    <xf numFmtId="165" fontId="13" fillId="0" borderId="6" xfId="0" applyNumberFormat="1" applyFon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3" fontId="0" fillId="0" borderId="3" xfId="0" applyNumberForma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7" fillId="0" borderId="6" xfId="0" applyNumberFormat="1" applyFont="1" applyBorder="1" applyAlignment="1">
      <alignment horizontal="center" vertical="top"/>
    </xf>
    <xf numFmtId="3" fontId="7" fillId="0" borderId="4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9" fontId="0" fillId="0" borderId="6" xfId="1" applyFont="1" applyBorder="1" applyAlignment="1">
      <alignment horizontal="center" vertical="top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95"/>
  <sheetViews>
    <sheetView showGridLines="0" topLeftCell="A34" zoomScale="84" zoomScaleNormal="84" workbookViewId="0">
      <selection activeCell="C56" sqref="C56:E56"/>
    </sheetView>
  </sheetViews>
  <sheetFormatPr defaultColWidth="9.109375" defaultRowHeight="14.4" x14ac:dyDescent="0.3"/>
  <cols>
    <col min="1" max="1" width="27.33203125" style="2" customWidth="1"/>
    <col min="2" max="2" width="29.21875" style="2" customWidth="1"/>
    <col min="3" max="14" width="8.6640625" style="9" customWidth="1"/>
    <col min="15" max="15" width="9.5546875" style="2" bestFit="1" customWidth="1"/>
    <col min="16" max="16" width="6.88671875" style="2" bestFit="1" customWidth="1"/>
    <col min="17" max="17" width="9.33203125" style="2" bestFit="1" customWidth="1"/>
    <col min="18" max="18" width="3.109375" style="2" customWidth="1"/>
    <col min="19" max="19" width="13.33203125" style="2" bestFit="1" customWidth="1"/>
    <col min="20" max="16384" width="9.109375" style="2"/>
  </cols>
  <sheetData>
    <row r="1" spans="1:2" x14ac:dyDescent="0.3">
      <c r="A1" s="1" t="s">
        <v>14</v>
      </c>
    </row>
    <row r="2" spans="1:2" x14ac:dyDescent="0.3">
      <c r="A2" s="1"/>
    </row>
    <row r="3" spans="1:2" x14ac:dyDescent="0.3">
      <c r="A3" s="3" t="s">
        <v>96</v>
      </c>
    </row>
    <row r="4" spans="1:2" x14ac:dyDescent="0.3">
      <c r="A4" s="3"/>
    </row>
    <row r="5" spans="1:2" x14ac:dyDescent="0.3">
      <c r="A5" s="1" t="s">
        <v>51</v>
      </c>
    </row>
    <row r="6" spans="1:2" x14ac:dyDescent="0.3">
      <c r="A6" s="1"/>
    </row>
    <row r="7" spans="1:2" x14ac:dyDescent="0.3">
      <c r="A7" s="4" t="s">
        <v>7</v>
      </c>
      <c r="B7" s="53" t="s">
        <v>58</v>
      </c>
    </row>
    <row r="8" spans="1:2" x14ac:dyDescent="0.3">
      <c r="A8" s="4" t="s">
        <v>2</v>
      </c>
      <c r="B8" s="53" t="s">
        <v>25</v>
      </c>
    </row>
    <row r="9" spans="1:2" x14ac:dyDescent="0.3">
      <c r="A9" s="4" t="s">
        <v>11</v>
      </c>
      <c r="B9" s="54">
        <v>43101</v>
      </c>
    </row>
    <row r="10" spans="1:2" x14ac:dyDescent="0.3">
      <c r="A10" s="4" t="s">
        <v>12</v>
      </c>
      <c r="B10" s="54">
        <v>43465</v>
      </c>
    </row>
    <row r="11" spans="1:2" x14ac:dyDescent="0.3">
      <c r="A11" s="4" t="s">
        <v>3</v>
      </c>
      <c r="B11" s="53" t="s">
        <v>52</v>
      </c>
    </row>
    <row r="12" spans="1:2" x14ac:dyDescent="0.3">
      <c r="A12" s="4" t="s">
        <v>10</v>
      </c>
      <c r="B12" s="53" t="s">
        <v>53</v>
      </c>
    </row>
    <row r="13" spans="1:2" x14ac:dyDescent="0.3">
      <c r="A13" s="4" t="s">
        <v>6</v>
      </c>
      <c r="B13" s="53" t="s">
        <v>5</v>
      </c>
    </row>
    <row r="14" spans="1:2" x14ac:dyDescent="0.3">
      <c r="A14" s="4" t="s">
        <v>4</v>
      </c>
      <c r="B14" s="2" t="s">
        <v>9</v>
      </c>
    </row>
    <row r="15" spans="1:2" x14ac:dyDescent="0.3">
      <c r="A15" s="4" t="s">
        <v>8</v>
      </c>
      <c r="B15" s="2" t="s">
        <v>59</v>
      </c>
    </row>
    <row r="17" spans="1:21" x14ac:dyDescent="0.3">
      <c r="A17" s="8"/>
    </row>
    <row r="18" spans="1:21" x14ac:dyDescent="0.3">
      <c r="A18" s="1" t="s">
        <v>1</v>
      </c>
      <c r="B18" s="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3"/>
      <c r="P18" s="3"/>
      <c r="R18" s="6"/>
      <c r="S18" s="6"/>
      <c r="T18" s="6"/>
      <c r="U18" s="6"/>
    </row>
    <row r="19" spans="1:21" x14ac:dyDescent="0.3">
      <c r="A19" s="1"/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"/>
      <c r="P19" s="3"/>
      <c r="R19" s="6"/>
      <c r="S19" s="6"/>
      <c r="T19" s="6"/>
      <c r="U19" s="6"/>
    </row>
    <row r="20" spans="1:21" x14ac:dyDescent="0.3">
      <c r="A20" s="22"/>
      <c r="B20" s="11" t="s">
        <v>37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9">
        <v>1</v>
      </c>
      <c r="I20" s="15">
        <v>2</v>
      </c>
      <c r="J20" s="15">
        <v>2</v>
      </c>
      <c r="K20" s="15">
        <v>2</v>
      </c>
      <c r="L20" s="15">
        <v>2</v>
      </c>
      <c r="M20" s="15">
        <v>2</v>
      </c>
      <c r="N20" s="19">
        <v>2</v>
      </c>
      <c r="O20" s="8"/>
      <c r="P20" s="8"/>
      <c r="Q20" s="6"/>
      <c r="R20" s="6"/>
      <c r="S20" s="6"/>
      <c r="T20" s="6"/>
      <c r="U20" s="6"/>
    </row>
    <row r="21" spans="1:21" x14ac:dyDescent="0.3">
      <c r="A21" s="23"/>
      <c r="B21" s="11" t="s">
        <v>36</v>
      </c>
      <c r="C21" s="18">
        <v>1</v>
      </c>
      <c r="D21" s="18">
        <v>1</v>
      </c>
      <c r="E21" s="18">
        <v>1</v>
      </c>
      <c r="F21" s="18">
        <v>2</v>
      </c>
      <c r="G21" s="18">
        <v>2</v>
      </c>
      <c r="H21" s="25">
        <v>2</v>
      </c>
      <c r="I21" s="18">
        <v>3</v>
      </c>
      <c r="J21" s="18">
        <v>3</v>
      </c>
      <c r="K21" s="18">
        <v>3</v>
      </c>
      <c r="L21" s="18">
        <v>4</v>
      </c>
      <c r="M21" s="18">
        <v>4</v>
      </c>
      <c r="N21" s="25">
        <v>4</v>
      </c>
      <c r="O21" s="11"/>
      <c r="P21" s="8"/>
      <c r="Q21" s="6"/>
      <c r="R21" s="6"/>
      <c r="S21" s="6"/>
      <c r="T21" s="6"/>
      <c r="U21" s="6"/>
    </row>
    <row r="22" spans="1:21" s="4" customFormat="1" x14ac:dyDescent="0.3">
      <c r="A22" s="11" t="s">
        <v>54</v>
      </c>
      <c r="B22" s="11" t="s">
        <v>21</v>
      </c>
      <c r="C22" s="18" t="s">
        <v>28</v>
      </c>
      <c r="D22" s="18" t="s">
        <v>22</v>
      </c>
      <c r="E22" s="18" t="s">
        <v>27</v>
      </c>
      <c r="F22" s="18" t="s">
        <v>28</v>
      </c>
      <c r="G22" s="18" t="s">
        <v>22</v>
      </c>
      <c r="H22" s="25" t="s">
        <v>27</v>
      </c>
      <c r="I22" s="18" t="s">
        <v>28</v>
      </c>
      <c r="J22" s="18" t="s">
        <v>22</v>
      </c>
      <c r="K22" s="18" t="s">
        <v>27</v>
      </c>
      <c r="L22" s="18" t="s">
        <v>28</v>
      </c>
      <c r="M22" s="18" t="s">
        <v>22</v>
      </c>
      <c r="N22" s="25" t="s">
        <v>27</v>
      </c>
      <c r="O22" s="11" t="s">
        <v>91</v>
      </c>
      <c r="P22" s="8"/>
      <c r="Q22" s="11"/>
    </row>
    <row r="23" spans="1:21" s="4" customFormat="1" x14ac:dyDescent="0.3">
      <c r="A23" s="26" t="s">
        <v>55</v>
      </c>
      <c r="B23" s="26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8"/>
      <c r="O23" s="8"/>
      <c r="P23" s="8"/>
      <c r="Q23" s="11"/>
    </row>
    <row r="24" spans="1:21" s="4" customFormat="1" x14ac:dyDescent="0.3">
      <c r="A24" s="26" t="s">
        <v>13</v>
      </c>
      <c r="B24" s="26" t="s">
        <v>17</v>
      </c>
      <c r="C24" s="29">
        <v>1000</v>
      </c>
      <c r="D24" s="29">
        <v>500</v>
      </c>
      <c r="E24" s="29">
        <v>500</v>
      </c>
      <c r="F24" s="29">
        <v>1000</v>
      </c>
      <c r="G24" s="29">
        <v>500</v>
      </c>
      <c r="H24" s="30">
        <v>500</v>
      </c>
      <c r="I24" s="29">
        <v>1000</v>
      </c>
      <c r="J24" s="29">
        <v>500</v>
      </c>
      <c r="K24" s="29">
        <v>500</v>
      </c>
      <c r="L24" s="29">
        <v>1000</v>
      </c>
      <c r="M24" s="29">
        <v>500</v>
      </c>
      <c r="N24" s="30">
        <v>500</v>
      </c>
      <c r="O24" s="24">
        <f>SUM(C24:N24)</f>
        <v>8000</v>
      </c>
      <c r="P24" s="8"/>
      <c r="Q24" s="11"/>
    </row>
    <row r="25" spans="1:21" s="4" customFormat="1" x14ac:dyDescent="0.3">
      <c r="A25" s="26" t="s">
        <v>60</v>
      </c>
      <c r="B25" s="26" t="s">
        <v>61</v>
      </c>
      <c r="C25" s="64">
        <v>100</v>
      </c>
      <c r="D25" s="64"/>
      <c r="E25" s="65"/>
      <c r="F25" s="64">
        <v>100</v>
      </c>
      <c r="G25" s="64"/>
      <c r="H25" s="65"/>
      <c r="I25" s="66">
        <v>100</v>
      </c>
      <c r="J25" s="64"/>
      <c r="K25" s="65"/>
      <c r="L25" s="64">
        <v>100</v>
      </c>
      <c r="M25" s="64"/>
      <c r="N25" s="65"/>
      <c r="O25" s="8"/>
      <c r="P25" s="8"/>
      <c r="Q25" s="11"/>
    </row>
    <row r="26" spans="1:21" s="4" customFormat="1" x14ac:dyDescent="0.3">
      <c r="A26" s="8"/>
      <c r="B26" s="8"/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9"/>
      <c r="O26" s="8"/>
      <c r="P26" s="8"/>
      <c r="Q26" s="11"/>
    </row>
    <row r="27" spans="1:21" s="4" customFormat="1" x14ac:dyDescent="0.3">
      <c r="A27" s="11" t="s">
        <v>20</v>
      </c>
      <c r="B27" s="8"/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9"/>
      <c r="O27" s="8"/>
      <c r="P27" s="8"/>
      <c r="Q27" s="11"/>
    </row>
    <row r="28" spans="1:21" s="4" customFormat="1" x14ac:dyDescent="0.3">
      <c r="A28" s="8" t="s">
        <v>15</v>
      </c>
      <c r="B28" s="8" t="s">
        <v>19</v>
      </c>
      <c r="C28" s="17">
        <v>0.8</v>
      </c>
      <c r="D28" s="17">
        <v>0.8</v>
      </c>
      <c r="E28" s="17">
        <v>0.8</v>
      </c>
      <c r="F28" s="17">
        <v>0.8</v>
      </c>
      <c r="G28" s="17">
        <v>0.8</v>
      </c>
      <c r="H28" s="21">
        <v>0.8</v>
      </c>
      <c r="I28" s="17">
        <v>0.8</v>
      </c>
      <c r="J28" s="17">
        <v>0.8</v>
      </c>
      <c r="K28" s="17">
        <v>0.8</v>
      </c>
      <c r="L28" s="17">
        <v>0.8</v>
      </c>
      <c r="M28" s="17">
        <v>0.8</v>
      </c>
      <c r="N28" s="21">
        <v>0.8</v>
      </c>
      <c r="O28" s="8"/>
      <c r="P28" s="8"/>
      <c r="Q28" s="11"/>
    </row>
    <row r="29" spans="1:21" s="4" customFormat="1" x14ac:dyDescent="0.3">
      <c r="A29" s="8"/>
      <c r="B29" s="8"/>
      <c r="C29" s="15"/>
      <c r="D29" s="15"/>
      <c r="E29" s="15"/>
      <c r="F29" s="15"/>
      <c r="G29" s="15"/>
      <c r="H29" s="19"/>
      <c r="I29" s="15"/>
      <c r="J29" s="15"/>
      <c r="K29" s="15"/>
      <c r="L29" s="15"/>
      <c r="M29" s="15"/>
      <c r="N29" s="19"/>
      <c r="O29" s="8"/>
      <c r="P29" s="8"/>
      <c r="Q29" s="11"/>
    </row>
    <row r="30" spans="1:21" s="4" customFormat="1" x14ac:dyDescent="0.3">
      <c r="A30" s="11" t="s">
        <v>56</v>
      </c>
      <c r="B30" s="8"/>
      <c r="C30" s="15"/>
      <c r="D30" s="15"/>
      <c r="E30" s="15"/>
      <c r="F30" s="15"/>
      <c r="G30" s="15"/>
      <c r="H30" s="19"/>
      <c r="I30" s="15"/>
      <c r="J30" s="15"/>
      <c r="K30" s="15"/>
      <c r="L30" s="15"/>
      <c r="M30" s="15"/>
      <c r="N30" s="19"/>
      <c r="O30" s="8"/>
      <c r="P30" s="11"/>
      <c r="Q30" s="11"/>
    </row>
    <row r="31" spans="1:21" s="4" customFormat="1" x14ac:dyDescent="0.3">
      <c r="A31" s="8" t="s">
        <v>16</v>
      </c>
      <c r="B31" s="8" t="s">
        <v>57</v>
      </c>
      <c r="C31" s="16">
        <f t="shared" ref="C31:N31" si="0">C28*C24</f>
        <v>800</v>
      </c>
      <c r="D31" s="16">
        <f t="shared" si="0"/>
        <v>400</v>
      </c>
      <c r="E31" s="16">
        <f t="shared" si="0"/>
        <v>400</v>
      </c>
      <c r="F31" s="16">
        <f t="shared" si="0"/>
        <v>800</v>
      </c>
      <c r="G31" s="16">
        <f t="shared" si="0"/>
        <v>400</v>
      </c>
      <c r="H31" s="20">
        <f t="shared" si="0"/>
        <v>400</v>
      </c>
      <c r="I31" s="16">
        <f t="shared" si="0"/>
        <v>800</v>
      </c>
      <c r="J31" s="16">
        <f t="shared" si="0"/>
        <v>400</v>
      </c>
      <c r="K31" s="16">
        <f t="shared" si="0"/>
        <v>400</v>
      </c>
      <c r="L31" s="16">
        <f t="shared" si="0"/>
        <v>800</v>
      </c>
      <c r="M31" s="16">
        <f t="shared" si="0"/>
        <v>400</v>
      </c>
      <c r="N31" s="20">
        <f t="shared" si="0"/>
        <v>400</v>
      </c>
      <c r="O31" s="24">
        <f>SUM(C31:N31)</f>
        <v>6400</v>
      </c>
      <c r="P31" s="8"/>
      <c r="Q31" s="11"/>
    </row>
    <row r="32" spans="1:21" s="4" customFormat="1" x14ac:dyDescent="0.3">
      <c r="A32" s="8"/>
      <c r="B32" s="8"/>
      <c r="C32" s="16"/>
      <c r="D32" s="16"/>
      <c r="E32" s="16"/>
      <c r="F32" s="16"/>
      <c r="G32" s="16"/>
      <c r="H32" s="20"/>
      <c r="I32" s="16"/>
      <c r="J32" s="16"/>
      <c r="K32" s="16"/>
      <c r="L32" s="16"/>
      <c r="M32" s="16"/>
      <c r="N32" s="20"/>
      <c r="O32" s="8"/>
      <c r="P32" s="8"/>
      <c r="Q32" s="11"/>
    </row>
    <row r="33" spans="1:17" s="4" customFormat="1" x14ac:dyDescent="0.3">
      <c r="A33" s="5" t="s">
        <v>30</v>
      </c>
      <c r="B33" s="7"/>
      <c r="C33" s="35"/>
      <c r="D33" s="35"/>
      <c r="E33" s="35"/>
      <c r="F33" s="35"/>
      <c r="G33" s="35"/>
      <c r="H33" s="36"/>
      <c r="I33" s="35"/>
      <c r="J33" s="35"/>
      <c r="K33" s="35"/>
      <c r="L33" s="35"/>
      <c r="M33" s="35"/>
      <c r="N33" s="36"/>
      <c r="O33" s="8"/>
      <c r="P33" s="8"/>
      <c r="Q33" s="11"/>
    </row>
    <row r="34" spans="1:17" s="4" customFormat="1" x14ac:dyDescent="0.3">
      <c r="A34" s="8" t="s">
        <v>62</v>
      </c>
      <c r="B34" s="8" t="s">
        <v>63</v>
      </c>
      <c r="C34" s="67">
        <f>SUMIF($C$21:$N$21,C21,$C$31:$N$31)</f>
        <v>1600</v>
      </c>
      <c r="D34" s="67"/>
      <c r="E34" s="68"/>
      <c r="F34" s="67">
        <f>SUMIF($C$21:$N$21,F21,$C$31:$N$31)</f>
        <v>1600</v>
      </c>
      <c r="G34" s="67"/>
      <c r="H34" s="68"/>
      <c r="I34" s="67">
        <f>SUMIF($C$21:$N$21,I21,$C$31:$N$31)</f>
        <v>1600</v>
      </c>
      <c r="J34" s="67"/>
      <c r="K34" s="68"/>
      <c r="L34" s="67">
        <f>SUMIF($C$21:$N$21,L21,$C$31:$N$31)</f>
        <v>1600</v>
      </c>
      <c r="M34" s="67"/>
      <c r="N34" s="68"/>
      <c r="O34" s="8"/>
      <c r="P34" s="24"/>
      <c r="Q34" s="11"/>
    </row>
    <row r="35" spans="1:17" x14ac:dyDescent="0.3">
      <c r="A35" s="37" t="s">
        <v>64</v>
      </c>
      <c r="B35" s="37" t="s">
        <v>65</v>
      </c>
      <c r="C35" s="60">
        <f>MIN(C34, C25)</f>
        <v>100</v>
      </c>
      <c r="D35" s="61"/>
      <c r="E35" s="62"/>
      <c r="F35" s="60">
        <f>MIN(F34, F25)</f>
        <v>100</v>
      </c>
      <c r="G35" s="61"/>
      <c r="H35" s="62"/>
      <c r="I35" s="60">
        <f>MIN(I34, I25)</f>
        <v>100</v>
      </c>
      <c r="J35" s="61"/>
      <c r="K35" s="62"/>
      <c r="L35" s="63">
        <f>MIN(L34, L25)</f>
        <v>100</v>
      </c>
      <c r="M35" s="61"/>
      <c r="N35" s="62"/>
      <c r="O35" s="12">
        <f>SUM(C35:N35)</f>
        <v>400</v>
      </c>
      <c r="P35" s="6"/>
      <c r="Q35" s="6"/>
    </row>
    <row r="36" spans="1:17" x14ac:dyDescent="0.3">
      <c r="A36" s="2" t="s">
        <v>31</v>
      </c>
      <c r="B36" s="38" t="s">
        <v>66</v>
      </c>
      <c r="C36" s="9">
        <f>C35*C$31/SUMIF($C$21:$N$21,C$21,$C$31:$N$31)</f>
        <v>50</v>
      </c>
      <c r="D36" s="9">
        <f>C35*D$31/SUMIF($C$21:$N$21,D$21,$C$31:$N$31)</f>
        <v>25</v>
      </c>
      <c r="E36" s="9">
        <f>C35*E$31/SUMIF($C$21:$N$21,E$21,$C$31:$N$31)</f>
        <v>25</v>
      </c>
      <c r="F36" s="9">
        <f t="shared" ref="F36" si="1">F35*F$31/SUMIF($C$21:$N$21,F$21,$C$31:$N$31)</f>
        <v>50</v>
      </c>
      <c r="G36" s="9">
        <f>F35*G$31/SUMIF($C$21:$N$21,G$21,$C$31:$N$31)</f>
        <v>25</v>
      </c>
      <c r="H36" s="40">
        <f>F35*H$31/SUMIF($C$21:$N$21,H$21,$C$31:$N$31)</f>
        <v>25</v>
      </c>
      <c r="I36" s="9">
        <f t="shared" ref="I36" si="2">I35*I$31/SUMIF($C$21:$N$21,I$21,$C$31:$N$31)</f>
        <v>50</v>
      </c>
      <c r="J36" s="9">
        <f>I35*J$31/SUMIF($C$21:$N$21,J$21,$C$31:$N$31)</f>
        <v>25</v>
      </c>
      <c r="K36" s="9">
        <f t="shared" ref="K36" si="3">I35*K$31/SUMIF($C$21:$N$21,K$21,$C$31:$N$31)</f>
        <v>25</v>
      </c>
      <c r="L36" s="9">
        <f>L35*L$31/SUMIF($C$21:$N$21,L$21,$C$31:$N$31)</f>
        <v>50</v>
      </c>
      <c r="M36" s="9">
        <f t="shared" ref="M36" si="4">L35*M$31/SUMIF($C$21:$N$21,M$21,$C$31:$N$31)</f>
        <v>25</v>
      </c>
      <c r="N36" s="40">
        <f t="shared" ref="N36" si="5">L35*N$31/SUMIF($C$21:$N$21,N$21,$C$31:$N$31)</f>
        <v>25</v>
      </c>
      <c r="O36" s="2">
        <f>SUM(C36:N36)</f>
        <v>400</v>
      </c>
    </row>
    <row r="37" spans="1:17" x14ac:dyDescent="0.3">
      <c r="H37" s="41"/>
      <c r="N37" s="41"/>
    </row>
    <row r="38" spans="1:17" x14ac:dyDescent="0.3">
      <c r="A38" s="31" t="s">
        <v>32</v>
      </c>
      <c r="B38" s="32"/>
      <c r="C38" s="32"/>
      <c r="D38" s="32"/>
      <c r="E38" s="32"/>
      <c r="F38" s="32"/>
      <c r="G38" s="32"/>
      <c r="H38" s="42"/>
      <c r="I38" s="32"/>
      <c r="J38" s="32"/>
      <c r="K38" s="32"/>
      <c r="L38" s="32"/>
      <c r="M38" s="32"/>
      <c r="N38" s="42"/>
    </row>
    <row r="39" spans="1:17" x14ac:dyDescent="0.3">
      <c r="A39" s="26" t="s">
        <v>33</v>
      </c>
      <c r="B39" s="26"/>
      <c r="C39" s="33">
        <v>1</v>
      </c>
      <c r="D39" s="33"/>
      <c r="E39" s="33"/>
      <c r="F39" s="33"/>
      <c r="G39" s="33"/>
      <c r="H39" s="28"/>
      <c r="I39" s="33">
        <v>2</v>
      </c>
      <c r="J39" s="33"/>
      <c r="K39" s="33"/>
      <c r="L39" s="33"/>
      <c r="M39" s="33"/>
      <c r="N39" s="28"/>
    </row>
    <row r="40" spans="1:17" x14ac:dyDescent="0.3">
      <c r="A40" s="26" t="s">
        <v>0</v>
      </c>
      <c r="B40" s="26" t="s">
        <v>18</v>
      </c>
      <c r="C40" s="29">
        <v>10000</v>
      </c>
      <c r="D40" s="33"/>
      <c r="E40" s="33"/>
      <c r="F40" s="33"/>
      <c r="G40" s="33"/>
      <c r="H40" s="28"/>
      <c r="I40" s="29">
        <v>10000</v>
      </c>
      <c r="J40" s="33"/>
      <c r="K40" s="33"/>
      <c r="L40" s="33"/>
      <c r="M40" s="33"/>
      <c r="N40" s="28"/>
    </row>
    <row r="41" spans="1:17" x14ac:dyDescent="0.3">
      <c r="A41" s="26" t="s">
        <v>23</v>
      </c>
      <c r="B41" s="26" t="s">
        <v>24</v>
      </c>
      <c r="C41" s="34">
        <v>1</v>
      </c>
      <c r="D41" s="33"/>
      <c r="E41" s="33"/>
      <c r="F41" s="33"/>
      <c r="G41" s="33"/>
      <c r="H41" s="28"/>
      <c r="I41" s="34">
        <v>1</v>
      </c>
      <c r="J41" s="33"/>
      <c r="K41" s="33"/>
      <c r="L41" s="33"/>
      <c r="M41" s="33"/>
      <c r="N41" s="28"/>
    </row>
    <row r="42" spans="1:17" x14ac:dyDescent="0.3">
      <c r="A42" s="26" t="s">
        <v>29</v>
      </c>
      <c r="B42" s="26" t="s">
        <v>34</v>
      </c>
      <c r="C42" s="33">
        <v>0</v>
      </c>
      <c r="D42" s="33"/>
      <c r="E42" s="33"/>
      <c r="F42" s="33"/>
      <c r="G42" s="33"/>
      <c r="H42" s="28"/>
      <c r="I42" s="33">
        <v>0</v>
      </c>
      <c r="J42" s="33"/>
      <c r="K42" s="33"/>
      <c r="L42" s="33"/>
      <c r="M42" s="33"/>
      <c r="N42" s="28"/>
    </row>
    <row r="43" spans="1:17" x14ac:dyDescent="0.3">
      <c r="H43" s="41"/>
      <c r="N43" s="41"/>
    </row>
    <row r="44" spans="1:17" x14ac:dyDescent="0.3">
      <c r="A44" s="4" t="s">
        <v>26</v>
      </c>
      <c r="H44" s="41"/>
      <c r="N44" s="41"/>
    </row>
    <row r="45" spans="1:17" x14ac:dyDescent="0.3">
      <c r="A45" s="2" t="s">
        <v>67</v>
      </c>
      <c r="B45" s="2" t="s">
        <v>68</v>
      </c>
      <c r="C45" s="9">
        <f>SUMIF($C$20:$N$20,C20,$C$35:$N$35)</f>
        <v>200</v>
      </c>
      <c r="H45" s="41"/>
      <c r="I45" s="9">
        <f>SUMIF($C$20:$N$20,I20,$C$35:$N$35)</f>
        <v>200</v>
      </c>
      <c r="N45" s="41"/>
    </row>
    <row r="46" spans="1:17" x14ac:dyDescent="0.3">
      <c r="A46" s="2" t="s">
        <v>72</v>
      </c>
      <c r="B46" s="6" t="s">
        <v>69</v>
      </c>
      <c r="C46" s="39">
        <f>MIN(C40, C45)*C41</f>
        <v>200</v>
      </c>
      <c r="H46" s="41"/>
      <c r="I46" s="39">
        <f>MIN(I40, I45)*I41</f>
        <v>200</v>
      </c>
      <c r="N46" s="41"/>
    </row>
    <row r="47" spans="1:17" x14ac:dyDescent="0.3">
      <c r="A47" s="2" t="s">
        <v>70</v>
      </c>
      <c r="B47" s="2" t="s">
        <v>71</v>
      </c>
      <c r="H47" s="41"/>
      <c r="N47" s="41"/>
      <c r="O47" s="50">
        <f>SUM(C46:N46)</f>
        <v>400</v>
      </c>
    </row>
    <row r="48" spans="1:17" x14ac:dyDescent="0.3">
      <c r="H48" s="41"/>
      <c r="N48" s="41"/>
    </row>
    <row r="49" spans="1:15" x14ac:dyDescent="0.3">
      <c r="A49" s="4" t="s">
        <v>35</v>
      </c>
      <c r="H49" s="41"/>
      <c r="N49" s="41"/>
    </row>
    <row r="50" spans="1:15" x14ac:dyDescent="0.3">
      <c r="A50" s="2" t="s">
        <v>73</v>
      </c>
      <c r="B50" s="38" t="s">
        <v>98</v>
      </c>
      <c r="C50" s="9">
        <f>$C$46*C$36/SUM($C$36:$H$36)</f>
        <v>50</v>
      </c>
      <c r="D50" s="9">
        <f t="shared" ref="D50:H50" si="6">$C$46*D$36/SUM($C$36:$H$36)</f>
        <v>25</v>
      </c>
      <c r="E50" s="9">
        <f t="shared" si="6"/>
        <v>25</v>
      </c>
      <c r="F50" s="9">
        <f t="shared" si="6"/>
        <v>50</v>
      </c>
      <c r="G50" s="9">
        <f t="shared" si="6"/>
        <v>25</v>
      </c>
      <c r="H50" s="41">
        <f t="shared" si="6"/>
        <v>25</v>
      </c>
      <c r="I50" s="9">
        <f>$C$46*I$36/SUM($I$36:$N$36)</f>
        <v>50</v>
      </c>
      <c r="J50" s="9">
        <f t="shared" ref="J50:N50" si="7">$C$46*J$36/SUM($I$36:$N$36)</f>
        <v>25</v>
      </c>
      <c r="K50" s="9">
        <f t="shared" si="7"/>
        <v>25</v>
      </c>
      <c r="L50" s="9">
        <f t="shared" si="7"/>
        <v>50</v>
      </c>
      <c r="M50" s="9">
        <f t="shared" si="7"/>
        <v>25</v>
      </c>
      <c r="N50" s="41">
        <f t="shared" si="7"/>
        <v>25</v>
      </c>
      <c r="O50" s="2">
        <f>SUM(C50:N50)</f>
        <v>400</v>
      </c>
    </row>
    <row r="51" spans="1:15" x14ac:dyDescent="0.3">
      <c r="B51" s="38"/>
      <c r="H51" s="13"/>
      <c r="N51" s="13"/>
    </row>
    <row r="52" spans="1:15" x14ac:dyDescent="0.3">
      <c r="C52" s="44" t="s">
        <v>85</v>
      </c>
    </row>
    <row r="53" spans="1:15" x14ac:dyDescent="0.3">
      <c r="A53" s="45" t="s">
        <v>76</v>
      </c>
      <c r="C53" s="69">
        <v>1</v>
      </c>
      <c r="D53" s="69"/>
      <c r="E53" s="70"/>
      <c r="H53" s="41"/>
      <c r="N53" s="41"/>
    </row>
    <row r="54" spans="1:15" x14ac:dyDescent="0.3">
      <c r="A54" s="45" t="s">
        <v>77</v>
      </c>
      <c r="C54" s="69" t="s">
        <v>86</v>
      </c>
      <c r="D54" s="69"/>
      <c r="E54" s="70"/>
      <c r="H54" s="41"/>
      <c r="N54" s="41"/>
    </row>
    <row r="55" spans="1:15" x14ac:dyDescent="0.3">
      <c r="A55" s="45" t="s">
        <v>78</v>
      </c>
      <c r="C55" s="69">
        <v>1</v>
      </c>
      <c r="D55" s="69"/>
      <c r="E55" s="70"/>
      <c r="H55" s="41"/>
      <c r="N55" s="41"/>
    </row>
    <row r="56" spans="1:15" x14ac:dyDescent="0.3">
      <c r="A56" s="45" t="s">
        <v>79</v>
      </c>
      <c r="C56" s="73">
        <v>10</v>
      </c>
      <c r="D56" s="73"/>
      <c r="E56" s="70"/>
      <c r="H56" s="41"/>
      <c r="N56" s="41"/>
    </row>
    <row r="57" spans="1:15" x14ac:dyDescent="0.3">
      <c r="A57" s="46" t="s">
        <v>80</v>
      </c>
      <c r="C57" s="73">
        <f>MAX(0, SUM(C50:E50)-C56)</f>
        <v>90</v>
      </c>
      <c r="D57" s="73"/>
      <c r="E57" s="70"/>
      <c r="H57" s="41"/>
      <c r="N57" s="41"/>
    </row>
    <row r="58" spans="1:15" x14ac:dyDescent="0.3">
      <c r="A58" s="45" t="s">
        <v>0</v>
      </c>
      <c r="C58" s="73">
        <v>100</v>
      </c>
      <c r="D58" s="73"/>
      <c r="E58" s="70"/>
      <c r="H58" s="41"/>
      <c r="N58" s="41"/>
    </row>
    <row r="59" spans="1:15" x14ac:dyDescent="0.3">
      <c r="A59" s="46" t="s">
        <v>81</v>
      </c>
      <c r="C59" s="73">
        <f>IF(C58="Unlimited", C57, MIN(C57, C58))</f>
        <v>90</v>
      </c>
      <c r="D59" s="73"/>
      <c r="E59" s="70"/>
      <c r="H59" s="41"/>
      <c r="N59" s="41"/>
    </row>
    <row r="60" spans="1:15" x14ac:dyDescent="0.3">
      <c r="A60" s="45" t="s">
        <v>87</v>
      </c>
      <c r="C60" s="74">
        <v>0.5</v>
      </c>
      <c r="D60" s="74"/>
      <c r="E60" s="75"/>
      <c r="H60" s="41"/>
      <c r="N60" s="41"/>
    </row>
    <row r="61" spans="1:15" ht="28.8" x14ac:dyDescent="0.3">
      <c r="A61" s="46" t="s">
        <v>88</v>
      </c>
      <c r="C61" s="73">
        <f>C60*C59</f>
        <v>45</v>
      </c>
      <c r="D61" s="73"/>
      <c r="E61" s="70"/>
      <c r="H61" s="41"/>
      <c r="N61" s="41"/>
    </row>
    <row r="62" spans="1:15" x14ac:dyDescent="0.3">
      <c r="A62" s="45" t="s">
        <v>3</v>
      </c>
      <c r="C62" s="71"/>
      <c r="D62" s="71"/>
      <c r="E62" s="72"/>
      <c r="H62" s="41"/>
      <c r="N62" s="41"/>
    </row>
    <row r="63" spans="1:15" x14ac:dyDescent="0.3">
      <c r="A63" s="45" t="s">
        <v>82</v>
      </c>
      <c r="C63" s="71"/>
      <c r="D63" s="71"/>
      <c r="E63" s="72"/>
      <c r="H63" s="41"/>
      <c r="N63" s="41"/>
    </row>
    <row r="64" spans="1:15" ht="28.8" x14ac:dyDescent="0.3">
      <c r="A64" s="47" t="s">
        <v>83</v>
      </c>
      <c r="C64" s="73">
        <f>MIN(C61,IF(OR(C63="Unlimited",C63=""),10^18,C63))</f>
        <v>45</v>
      </c>
      <c r="D64" s="73"/>
      <c r="E64" s="70"/>
      <c r="H64" s="41"/>
      <c r="N64" s="41"/>
    </row>
    <row r="65" spans="1:17" x14ac:dyDescent="0.3">
      <c r="A65" s="48" t="s">
        <v>84</v>
      </c>
      <c r="C65" s="13">
        <f>((SUM($C$50:$E$50)-$C$64)*C$50/SUM($C$50:$E$50))</f>
        <v>27.5</v>
      </c>
      <c r="D65" s="13">
        <f t="shared" ref="D65:E65" si="8">((SUM($C$50:$E$50)-$C$64)*D$50/SUM($C$50:$E$50))</f>
        <v>13.75</v>
      </c>
      <c r="E65" s="41">
        <f t="shared" si="8"/>
        <v>13.75</v>
      </c>
      <c r="F65" s="9">
        <f>F50</f>
        <v>50</v>
      </c>
      <c r="G65" s="9">
        <f t="shared" ref="G65:N65" si="9">G50</f>
        <v>25</v>
      </c>
      <c r="H65" s="41">
        <f t="shared" si="9"/>
        <v>25</v>
      </c>
      <c r="I65" s="9">
        <f t="shared" si="9"/>
        <v>50</v>
      </c>
      <c r="J65" s="9">
        <f t="shared" si="9"/>
        <v>25</v>
      </c>
      <c r="K65" s="9">
        <f t="shared" si="9"/>
        <v>25</v>
      </c>
      <c r="L65" s="9">
        <f t="shared" si="9"/>
        <v>50</v>
      </c>
      <c r="M65" s="9">
        <f t="shared" si="9"/>
        <v>25</v>
      </c>
      <c r="N65" s="41">
        <f t="shared" si="9"/>
        <v>25</v>
      </c>
      <c r="O65" s="2">
        <f>SUM(C65:N65)</f>
        <v>355</v>
      </c>
    </row>
    <row r="66" spans="1:17" x14ac:dyDescent="0.3">
      <c r="B66" s="4" t="s">
        <v>89</v>
      </c>
    </row>
    <row r="67" spans="1:17" x14ac:dyDescent="0.3">
      <c r="A67" s="45" t="s">
        <v>76</v>
      </c>
      <c r="N67" s="41"/>
      <c r="O67" s="2">
        <v>2</v>
      </c>
    </row>
    <row r="68" spans="1:17" x14ac:dyDescent="0.3">
      <c r="A68" s="45" t="s">
        <v>77</v>
      </c>
      <c r="N68" s="41"/>
      <c r="O68" s="53" t="s">
        <v>95</v>
      </c>
    </row>
    <row r="69" spans="1:17" x14ac:dyDescent="0.3">
      <c r="A69" s="45" t="s">
        <v>78</v>
      </c>
      <c r="N69" s="41"/>
      <c r="O69" s="2">
        <v>1</v>
      </c>
    </row>
    <row r="70" spans="1:17" x14ac:dyDescent="0.3">
      <c r="A70" s="45" t="s">
        <v>79</v>
      </c>
      <c r="N70" s="41"/>
      <c r="O70" s="2">
        <v>0</v>
      </c>
    </row>
    <row r="71" spans="1:17" x14ac:dyDescent="0.3">
      <c r="A71" s="46" t="s">
        <v>80</v>
      </c>
      <c r="N71" s="41"/>
      <c r="O71" s="6">
        <f>MAX(0, O65-O70)</f>
        <v>355</v>
      </c>
      <c r="P71" s="6"/>
      <c r="Q71" s="6"/>
    </row>
    <row r="72" spans="1:17" x14ac:dyDescent="0.3">
      <c r="A72" s="45" t="s">
        <v>0</v>
      </c>
      <c r="N72" s="41"/>
      <c r="O72" s="2">
        <v>100</v>
      </c>
      <c r="Q72" s="6"/>
    </row>
    <row r="73" spans="1:17" x14ac:dyDescent="0.3">
      <c r="A73" s="46" t="s">
        <v>81</v>
      </c>
      <c r="N73" s="41"/>
      <c r="O73" s="6">
        <f>IF(O72="Unlimited", O71, MIN(O71, O72))</f>
        <v>100</v>
      </c>
      <c r="P73" s="6"/>
      <c r="Q73" s="6"/>
    </row>
    <row r="74" spans="1:17" x14ac:dyDescent="0.3">
      <c r="A74" s="45" t="s">
        <v>87</v>
      </c>
      <c r="N74" s="41"/>
      <c r="O74" s="51">
        <v>1</v>
      </c>
      <c r="Q74" s="6"/>
    </row>
    <row r="75" spans="1:17" ht="28.8" x14ac:dyDescent="0.3">
      <c r="A75" s="46" t="s">
        <v>88</v>
      </c>
      <c r="N75" s="41"/>
      <c r="O75" s="2">
        <f>O74*O73</f>
        <v>100</v>
      </c>
    </row>
    <row r="76" spans="1:17" x14ac:dyDescent="0.3">
      <c r="A76" s="45" t="s">
        <v>3</v>
      </c>
      <c r="N76" s="41"/>
    </row>
    <row r="77" spans="1:17" x14ac:dyDescent="0.3">
      <c r="A77" s="45" t="s">
        <v>82</v>
      </c>
      <c r="N77" s="41"/>
    </row>
    <row r="78" spans="1:17" ht="28.8" x14ac:dyDescent="0.3">
      <c r="A78" s="47" t="s">
        <v>92</v>
      </c>
      <c r="N78" s="41"/>
      <c r="O78" s="6">
        <f>MIN(O75,IF(OR(O77="Unlimited",O77=""),10^18,O77))</f>
        <v>100</v>
      </c>
      <c r="P78" s="6"/>
      <c r="Q78" s="6"/>
    </row>
    <row r="79" spans="1:17" x14ac:dyDescent="0.3">
      <c r="A79" s="46" t="s">
        <v>93</v>
      </c>
      <c r="C79" s="55">
        <f>$O$78*C$65/$O$65</f>
        <v>7.746478873239437</v>
      </c>
      <c r="D79" s="55">
        <f t="shared" ref="D79:N79" si="10">$O$78*D$65/$O$65</f>
        <v>3.8732394366197185</v>
      </c>
      <c r="E79" s="55">
        <f t="shared" si="10"/>
        <v>3.8732394366197185</v>
      </c>
      <c r="F79" s="55">
        <f t="shared" si="10"/>
        <v>14.084507042253522</v>
      </c>
      <c r="G79" s="55">
        <f t="shared" si="10"/>
        <v>7.042253521126761</v>
      </c>
      <c r="H79" s="55">
        <f t="shared" si="10"/>
        <v>7.042253521126761</v>
      </c>
      <c r="I79" s="55">
        <f t="shared" si="10"/>
        <v>14.084507042253522</v>
      </c>
      <c r="J79" s="55">
        <f t="shared" si="10"/>
        <v>7.042253521126761</v>
      </c>
      <c r="K79" s="55">
        <f t="shared" si="10"/>
        <v>7.042253521126761</v>
      </c>
      <c r="L79" s="55">
        <f t="shared" si="10"/>
        <v>14.084507042253522</v>
      </c>
      <c r="M79" s="55">
        <f t="shared" si="10"/>
        <v>7.042253521126761</v>
      </c>
      <c r="N79" s="56">
        <f t="shared" si="10"/>
        <v>7.042253521126761</v>
      </c>
      <c r="O79" s="52">
        <f>SUM(C79:N79)</f>
        <v>100.00000000000003</v>
      </c>
    </row>
    <row r="81" spans="1:15" x14ac:dyDescent="0.3">
      <c r="B81" s="4" t="s">
        <v>97</v>
      </c>
    </row>
    <row r="82" spans="1:15" x14ac:dyDescent="0.3">
      <c r="A82" s="45" t="s">
        <v>76</v>
      </c>
      <c r="N82" s="41"/>
      <c r="O82" s="2">
        <v>2</v>
      </c>
    </row>
    <row r="83" spans="1:15" x14ac:dyDescent="0.3">
      <c r="A83" s="45" t="s">
        <v>77</v>
      </c>
      <c r="N83" s="41"/>
      <c r="O83" s="53" t="s">
        <v>95</v>
      </c>
    </row>
    <row r="84" spans="1:15" x14ac:dyDescent="0.3">
      <c r="A84" s="45" t="s">
        <v>78</v>
      </c>
      <c r="N84" s="41"/>
      <c r="O84" s="2">
        <v>2</v>
      </c>
    </row>
    <row r="85" spans="1:15" x14ac:dyDescent="0.3">
      <c r="A85" s="45" t="s">
        <v>79</v>
      </c>
      <c r="N85" s="41"/>
      <c r="O85" s="6">
        <v>100</v>
      </c>
    </row>
    <row r="86" spans="1:15" x14ac:dyDescent="0.3">
      <c r="A86" s="46" t="s">
        <v>80</v>
      </c>
      <c r="N86" s="41"/>
      <c r="O86" s="6">
        <f>MAX(0, O65-O85)</f>
        <v>255</v>
      </c>
    </row>
    <row r="87" spans="1:15" x14ac:dyDescent="0.3">
      <c r="A87" s="45" t="s">
        <v>0</v>
      </c>
      <c r="N87" s="41"/>
      <c r="O87" s="6">
        <v>200</v>
      </c>
    </row>
    <row r="88" spans="1:15" x14ac:dyDescent="0.3">
      <c r="A88" s="46" t="s">
        <v>81</v>
      </c>
      <c r="N88" s="41"/>
      <c r="O88" s="6">
        <f>IF(O87="Unlimited", O86, MIN(O86, O87))</f>
        <v>200</v>
      </c>
    </row>
    <row r="89" spans="1:15" x14ac:dyDescent="0.3">
      <c r="A89" s="45" t="s">
        <v>87</v>
      </c>
      <c r="N89" s="41"/>
      <c r="O89" s="51">
        <v>0.5</v>
      </c>
    </row>
    <row r="90" spans="1:15" ht="28.8" x14ac:dyDescent="0.3">
      <c r="A90" s="46" t="s">
        <v>88</v>
      </c>
      <c r="N90" s="41"/>
    </row>
    <row r="91" spans="1:15" x14ac:dyDescent="0.3">
      <c r="A91" s="45" t="s">
        <v>3</v>
      </c>
      <c r="N91" s="41"/>
    </row>
    <row r="92" spans="1:15" x14ac:dyDescent="0.3">
      <c r="A92" s="45" t="s">
        <v>82</v>
      </c>
      <c r="N92" s="41"/>
    </row>
    <row r="93" spans="1:15" ht="28.8" x14ac:dyDescent="0.3">
      <c r="A93" s="47" t="s">
        <v>92</v>
      </c>
      <c r="N93" s="41"/>
      <c r="O93" s="6">
        <f>O88*O89</f>
        <v>100</v>
      </c>
    </row>
    <row r="94" spans="1:15" x14ac:dyDescent="0.3">
      <c r="A94" s="46" t="s">
        <v>94</v>
      </c>
      <c r="C94" s="55">
        <f>$O$93*C$65/$O$65</f>
        <v>7.746478873239437</v>
      </c>
      <c r="D94" s="55">
        <f t="shared" ref="D94:N94" si="11">$O$93*D$65/$O$65</f>
        <v>3.8732394366197185</v>
      </c>
      <c r="E94" s="55">
        <f t="shared" si="11"/>
        <v>3.8732394366197185</v>
      </c>
      <c r="F94" s="55">
        <f t="shared" si="11"/>
        <v>14.084507042253522</v>
      </c>
      <c r="G94" s="55">
        <f t="shared" si="11"/>
        <v>7.042253521126761</v>
      </c>
      <c r="H94" s="55">
        <f t="shared" si="11"/>
        <v>7.042253521126761</v>
      </c>
      <c r="I94" s="55">
        <f t="shared" si="11"/>
        <v>14.084507042253522</v>
      </c>
      <c r="J94" s="55">
        <f t="shared" si="11"/>
        <v>7.042253521126761</v>
      </c>
      <c r="K94" s="55">
        <f t="shared" si="11"/>
        <v>7.042253521126761</v>
      </c>
      <c r="L94" s="55">
        <f t="shared" si="11"/>
        <v>14.084507042253522</v>
      </c>
      <c r="M94" s="55">
        <f t="shared" si="11"/>
        <v>7.042253521126761</v>
      </c>
      <c r="N94" s="56">
        <f t="shared" si="11"/>
        <v>7.042253521126761</v>
      </c>
      <c r="O94" s="52">
        <f>SUM(C94:N94)</f>
        <v>100.00000000000003</v>
      </c>
    </row>
    <row r="95" spans="1:15" ht="28.8" x14ac:dyDescent="0.3">
      <c r="A95" s="49" t="s">
        <v>90</v>
      </c>
      <c r="C95" s="57">
        <f>C65-C79-C94</f>
        <v>12.007042253521128</v>
      </c>
      <c r="D95" s="57">
        <f t="shared" ref="D95:N95" si="12">D65-D79-D94</f>
        <v>6.0035211267605639</v>
      </c>
      <c r="E95" s="57">
        <f t="shared" si="12"/>
        <v>6.0035211267605639</v>
      </c>
      <c r="F95" s="57">
        <f t="shared" si="12"/>
        <v>21.83098591549296</v>
      </c>
      <c r="G95" s="57">
        <f t="shared" si="12"/>
        <v>10.91549295774648</v>
      </c>
      <c r="H95" s="57">
        <f t="shared" si="12"/>
        <v>10.91549295774648</v>
      </c>
      <c r="I95" s="57">
        <f t="shared" si="12"/>
        <v>21.83098591549296</v>
      </c>
      <c r="J95" s="57">
        <f t="shared" si="12"/>
        <v>10.91549295774648</v>
      </c>
      <c r="K95" s="57">
        <f t="shared" si="12"/>
        <v>10.91549295774648</v>
      </c>
      <c r="L95" s="57">
        <f t="shared" si="12"/>
        <v>21.83098591549296</v>
      </c>
      <c r="M95" s="57">
        <f t="shared" si="12"/>
        <v>10.91549295774648</v>
      </c>
      <c r="N95" s="58">
        <f t="shared" si="12"/>
        <v>10.91549295774648</v>
      </c>
      <c r="O95" s="2">
        <f>SUM(C95:N95)</f>
        <v>155.00000000000006</v>
      </c>
    </row>
  </sheetData>
  <mergeCells count="24">
    <mergeCell ref="C54:E54"/>
    <mergeCell ref="C53:E53"/>
    <mergeCell ref="C63:E63"/>
    <mergeCell ref="C62:E62"/>
    <mergeCell ref="C64:E64"/>
    <mergeCell ref="C61:E61"/>
    <mergeCell ref="C55:E55"/>
    <mergeCell ref="C56:E56"/>
    <mergeCell ref="C58:E58"/>
    <mergeCell ref="C57:E57"/>
    <mergeCell ref="C59:E59"/>
    <mergeCell ref="C60:E60"/>
    <mergeCell ref="C35:E35"/>
    <mergeCell ref="F35:H35"/>
    <mergeCell ref="I35:K35"/>
    <mergeCell ref="L35:N35"/>
    <mergeCell ref="C25:E25"/>
    <mergeCell ref="F25:H25"/>
    <mergeCell ref="I25:K25"/>
    <mergeCell ref="L25:N25"/>
    <mergeCell ref="C34:E34"/>
    <mergeCell ref="F34:H34"/>
    <mergeCell ref="I34:K34"/>
    <mergeCell ref="L34:N34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74"/>
  <sheetViews>
    <sheetView showGridLines="0" tabSelected="1" topLeftCell="A46" zoomScale="85" zoomScaleNormal="85" workbookViewId="0">
      <selection activeCell="L67" sqref="L67"/>
    </sheetView>
  </sheetViews>
  <sheetFormatPr defaultRowHeight="14.4" x14ac:dyDescent="0.3"/>
  <cols>
    <col min="1" max="1" width="8.5546875" customWidth="1"/>
    <col min="2" max="2" width="11.21875" bestFit="1" customWidth="1"/>
    <col min="3" max="3" width="14.88671875" customWidth="1"/>
    <col min="4" max="4" width="15.5546875" bestFit="1" customWidth="1"/>
    <col min="5" max="5" width="8.33203125" bestFit="1" customWidth="1"/>
    <col min="6" max="6" width="13.5546875" bestFit="1" customWidth="1"/>
    <col min="7" max="7" width="11.88671875" bestFit="1" customWidth="1"/>
    <col min="8" max="8" width="10.33203125" bestFit="1" customWidth="1"/>
    <col min="9" max="9" width="19.109375" bestFit="1" customWidth="1"/>
    <col min="10" max="10" width="8.44140625" customWidth="1"/>
    <col min="11" max="11" width="14.44140625" customWidth="1"/>
    <col min="12" max="12" width="12.33203125" customWidth="1"/>
    <col min="13" max="13" width="13.33203125" bestFit="1" customWidth="1"/>
  </cols>
  <sheetData>
    <row r="1" spans="1:13" x14ac:dyDescent="0.3">
      <c r="A1" s="10" t="s">
        <v>74</v>
      </c>
    </row>
    <row r="3" spans="1:13" s="10" customFormat="1" x14ac:dyDescent="0.3">
      <c r="A3" s="10" t="s">
        <v>75</v>
      </c>
      <c r="G3" s="10" t="s">
        <v>99</v>
      </c>
      <c r="J3" s="10" t="s">
        <v>100</v>
      </c>
    </row>
    <row r="4" spans="1:13" x14ac:dyDescent="0.3">
      <c r="A4" t="s">
        <v>38</v>
      </c>
      <c r="B4" t="s">
        <v>39</v>
      </c>
      <c r="C4" t="s">
        <v>40</v>
      </c>
      <c r="D4" t="s">
        <v>41</v>
      </c>
      <c r="E4" t="s">
        <v>42</v>
      </c>
      <c r="G4" t="s">
        <v>39</v>
      </c>
      <c r="H4" t="s">
        <v>43</v>
      </c>
      <c r="J4" t="s">
        <v>38</v>
      </c>
      <c r="K4" t="s">
        <v>105</v>
      </c>
      <c r="L4" t="s">
        <v>101</v>
      </c>
      <c r="M4" t="s">
        <v>106</v>
      </c>
    </row>
    <row r="5" spans="1:13" x14ac:dyDescent="0.3">
      <c r="A5">
        <v>1</v>
      </c>
      <c r="B5">
        <v>1</v>
      </c>
      <c r="C5">
        <v>1</v>
      </c>
      <c r="D5">
        <v>1</v>
      </c>
      <c r="E5">
        <v>1</v>
      </c>
      <c r="G5">
        <v>1</v>
      </c>
      <c r="H5">
        <v>1000</v>
      </c>
      <c r="J5">
        <v>1</v>
      </c>
      <c r="K5" s="59">
        <v>1</v>
      </c>
      <c r="L5" t="s">
        <v>102</v>
      </c>
      <c r="M5">
        <v>1</v>
      </c>
    </row>
    <row r="6" spans="1:13" x14ac:dyDescent="0.3">
      <c r="A6">
        <v>2</v>
      </c>
      <c r="B6">
        <v>2</v>
      </c>
      <c r="C6">
        <v>1</v>
      </c>
      <c r="D6">
        <v>2</v>
      </c>
      <c r="E6">
        <v>1</v>
      </c>
      <c r="G6">
        <v>2</v>
      </c>
      <c r="H6">
        <v>500</v>
      </c>
      <c r="J6">
        <v>2</v>
      </c>
      <c r="K6" s="59">
        <v>1</v>
      </c>
      <c r="L6" t="s">
        <v>103</v>
      </c>
      <c r="M6">
        <v>1</v>
      </c>
    </row>
    <row r="7" spans="1:13" x14ac:dyDescent="0.3">
      <c r="A7">
        <v>3</v>
      </c>
      <c r="B7">
        <v>3</v>
      </c>
      <c r="C7">
        <v>1</v>
      </c>
      <c r="D7">
        <v>3</v>
      </c>
      <c r="E7">
        <v>1</v>
      </c>
      <c r="G7">
        <v>3</v>
      </c>
      <c r="H7">
        <v>500</v>
      </c>
      <c r="J7">
        <v>3</v>
      </c>
      <c r="K7" s="59">
        <v>1</v>
      </c>
      <c r="L7" t="s">
        <v>104</v>
      </c>
      <c r="M7">
        <v>1</v>
      </c>
    </row>
    <row r="8" spans="1:13" x14ac:dyDescent="0.3">
      <c r="A8">
        <v>4</v>
      </c>
      <c r="B8">
        <v>4</v>
      </c>
      <c r="C8">
        <v>2</v>
      </c>
      <c r="D8">
        <v>4</v>
      </c>
      <c r="E8">
        <v>2</v>
      </c>
      <c r="G8">
        <v>4</v>
      </c>
      <c r="H8">
        <v>1000</v>
      </c>
      <c r="J8">
        <v>4</v>
      </c>
      <c r="K8" s="59">
        <v>2</v>
      </c>
      <c r="L8" t="s">
        <v>102</v>
      </c>
      <c r="M8">
        <v>1</v>
      </c>
    </row>
    <row r="9" spans="1:13" x14ac:dyDescent="0.3">
      <c r="A9">
        <v>5</v>
      </c>
      <c r="B9">
        <v>5</v>
      </c>
      <c r="C9">
        <v>2</v>
      </c>
      <c r="D9">
        <v>5</v>
      </c>
      <c r="E9">
        <v>2</v>
      </c>
      <c r="G9">
        <v>5</v>
      </c>
      <c r="H9">
        <v>500</v>
      </c>
      <c r="J9">
        <v>5</v>
      </c>
      <c r="K9" s="59">
        <v>2</v>
      </c>
      <c r="L9" t="s">
        <v>103</v>
      </c>
      <c r="M9">
        <v>1</v>
      </c>
    </row>
    <row r="10" spans="1:13" x14ac:dyDescent="0.3">
      <c r="A10">
        <v>6</v>
      </c>
      <c r="B10">
        <v>6</v>
      </c>
      <c r="C10">
        <v>2</v>
      </c>
      <c r="D10">
        <v>6</v>
      </c>
      <c r="E10">
        <v>2</v>
      </c>
      <c r="G10">
        <v>6</v>
      </c>
      <c r="H10">
        <v>500</v>
      </c>
      <c r="J10">
        <v>6</v>
      </c>
      <c r="K10" s="59">
        <v>2</v>
      </c>
      <c r="L10" t="s">
        <v>104</v>
      </c>
      <c r="M10">
        <v>1</v>
      </c>
    </row>
    <row r="11" spans="1:13" x14ac:dyDescent="0.3">
      <c r="A11">
        <v>7</v>
      </c>
      <c r="B11">
        <v>7</v>
      </c>
      <c r="C11">
        <v>3</v>
      </c>
      <c r="D11">
        <v>7</v>
      </c>
      <c r="E11">
        <v>3</v>
      </c>
      <c r="G11">
        <v>7</v>
      </c>
      <c r="H11">
        <v>1000</v>
      </c>
      <c r="J11">
        <v>7</v>
      </c>
      <c r="K11" s="59">
        <v>3</v>
      </c>
      <c r="L11" t="s">
        <v>102</v>
      </c>
      <c r="M11">
        <v>2</v>
      </c>
    </row>
    <row r="12" spans="1:13" x14ac:dyDescent="0.3">
      <c r="A12">
        <v>8</v>
      </c>
      <c r="B12">
        <v>8</v>
      </c>
      <c r="C12">
        <v>3</v>
      </c>
      <c r="D12">
        <v>8</v>
      </c>
      <c r="E12">
        <v>3</v>
      </c>
      <c r="G12">
        <v>8</v>
      </c>
      <c r="H12">
        <v>500</v>
      </c>
      <c r="J12">
        <v>8</v>
      </c>
      <c r="K12" s="59">
        <v>3</v>
      </c>
      <c r="L12" t="s">
        <v>103</v>
      </c>
      <c r="M12">
        <v>2</v>
      </c>
    </row>
    <row r="13" spans="1:13" x14ac:dyDescent="0.3">
      <c r="A13">
        <v>9</v>
      </c>
      <c r="B13">
        <v>9</v>
      </c>
      <c r="C13">
        <v>3</v>
      </c>
      <c r="D13">
        <v>9</v>
      </c>
      <c r="E13">
        <v>3</v>
      </c>
      <c r="G13">
        <v>9</v>
      </c>
      <c r="H13">
        <v>500</v>
      </c>
      <c r="J13">
        <v>9</v>
      </c>
      <c r="K13" s="59">
        <v>3</v>
      </c>
      <c r="L13" t="s">
        <v>104</v>
      </c>
      <c r="M13">
        <v>2</v>
      </c>
    </row>
    <row r="14" spans="1:13" x14ac:dyDescent="0.3">
      <c r="A14">
        <v>10</v>
      </c>
      <c r="B14">
        <v>10</v>
      </c>
      <c r="C14">
        <v>4</v>
      </c>
      <c r="D14">
        <v>10</v>
      </c>
      <c r="E14">
        <v>4</v>
      </c>
      <c r="G14">
        <v>10</v>
      </c>
      <c r="H14">
        <v>1000</v>
      </c>
      <c r="J14">
        <v>10</v>
      </c>
      <c r="K14" s="59">
        <v>4</v>
      </c>
      <c r="L14" t="s">
        <v>102</v>
      </c>
      <c r="M14">
        <v>2</v>
      </c>
    </row>
    <row r="15" spans="1:13" x14ac:dyDescent="0.3">
      <c r="A15">
        <v>11</v>
      </c>
      <c r="B15">
        <v>11</v>
      </c>
      <c r="C15">
        <v>4</v>
      </c>
      <c r="D15">
        <v>11</v>
      </c>
      <c r="E15">
        <v>4</v>
      </c>
      <c r="G15">
        <v>11</v>
      </c>
      <c r="H15">
        <v>500</v>
      </c>
      <c r="J15">
        <v>11</v>
      </c>
      <c r="K15" s="59">
        <v>4</v>
      </c>
      <c r="L15" t="s">
        <v>103</v>
      </c>
      <c r="M15">
        <v>2</v>
      </c>
    </row>
    <row r="16" spans="1:13" x14ac:dyDescent="0.3">
      <c r="A16">
        <v>12</v>
      </c>
      <c r="B16">
        <v>12</v>
      </c>
      <c r="C16">
        <v>4</v>
      </c>
      <c r="D16">
        <v>12</v>
      </c>
      <c r="E16">
        <v>4</v>
      </c>
      <c r="G16">
        <v>12</v>
      </c>
      <c r="H16">
        <v>500</v>
      </c>
      <c r="J16">
        <v>12</v>
      </c>
      <c r="K16" s="59">
        <v>4</v>
      </c>
      <c r="L16" t="s">
        <v>104</v>
      </c>
      <c r="M16">
        <v>2</v>
      </c>
    </row>
    <row r="19" spans="1:23" x14ac:dyDescent="0.3">
      <c r="A19" s="10" t="s">
        <v>107</v>
      </c>
    </row>
    <row r="21" spans="1:23" x14ac:dyDescent="0.3">
      <c r="A21" t="s">
        <v>108</v>
      </c>
      <c r="E21" t="s">
        <v>109</v>
      </c>
      <c r="J21" t="s">
        <v>110</v>
      </c>
      <c r="U21" t="s">
        <v>111</v>
      </c>
    </row>
    <row r="22" spans="1:23" x14ac:dyDescent="0.3">
      <c r="A22" t="s">
        <v>44</v>
      </c>
      <c r="B22" t="s">
        <v>45</v>
      </c>
      <c r="C22" t="s">
        <v>46</v>
      </c>
      <c r="E22" t="s">
        <v>47</v>
      </c>
      <c r="F22" t="s">
        <v>45</v>
      </c>
      <c r="G22" t="s">
        <v>48</v>
      </c>
      <c r="H22" t="s">
        <v>49</v>
      </c>
      <c r="J22" t="s">
        <v>115</v>
      </c>
      <c r="K22" t="s">
        <v>50</v>
      </c>
      <c r="L22" t="s">
        <v>116</v>
      </c>
      <c r="M22" t="s">
        <v>117</v>
      </c>
      <c r="N22" t="s">
        <v>118</v>
      </c>
      <c r="O22" t="s">
        <v>119</v>
      </c>
      <c r="P22" t="s">
        <v>120</v>
      </c>
      <c r="Q22" t="s">
        <v>121</v>
      </c>
      <c r="R22" t="s">
        <v>122</v>
      </c>
      <c r="S22" t="s">
        <v>123</v>
      </c>
      <c r="U22" t="s">
        <v>112</v>
      </c>
      <c r="V22" t="s">
        <v>48</v>
      </c>
      <c r="W22" t="s">
        <v>47</v>
      </c>
    </row>
    <row r="23" spans="1:23" x14ac:dyDescent="0.3">
      <c r="A23">
        <v>1</v>
      </c>
      <c r="B23">
        <v>1</v>
      </c>
      <c r="C23">
        <v>1</v>
      </c>
      <c r="E23">
        <v>1</v>
      </c>
      <c r="F23">
        <v>1</v>
      </c>
      <c r="G23">
        <v>1</v>
      </c>
      <c r="H23">
        <v>2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10000</v>
      </c>
      <c r="Q23">
        <v>0</v>
      </c>
      <c r="R23">
        <v>0</v>
      </c>
      <c r="S23">
        <v>0</v>
      </c>
      <c r="U23">
        <v>1</v>
      </c>
      <c r="V23">
        <v>1</v>
      </c>
      <c r="W23">
        <v>1</v>
      </c>
    </row>
    <row r="24" spans="1:23" x14ac:dyDescent="0.3">
      <c r="A24">
        <v>2</v>
      </c>
      <c r="B24">
        <v>1</v>
      </c>
      <c r="C24">
        <v>1</v>
      </c>
      <c r="E24">
        <v>1</v>
      </c>
      <c r="F24">
        <v>1</v>
      </c>
      <c r="G24">
        <v>2</v>
      </c>
      <c r="H24">
        <v>3</v>
      </c>
      <c r="J24">
        <v>2</v>
      </c>
      <c r="K24">
        <v>1</v>
      </c>
      <c r="L24">
        <v>0</v>
      </c>
      <c r="M24">
        <v>0</v>
      </c>
      <c r="N24">
        <v>0</v>
      </c>
      <c r="O24">
        <v>0</v>
      </c>
      <c r="P24">
        <v>100</v>
      </c>
      <c r="Q24">
        <v>0</v>
      </c>
      <c r="R24">
        <v>0</v>
      </c>
      <c r="S24">
        <v>0</v>
      </c>
      <c r="U24">
        <v>2</v>
      </c>
      <c r="V24">
        <v>2</v>
      </c>
      <c r="W24">
        <v>1</v>
      </c>
    </row>
    <row r="25" spans="1:23" x14ac:dyDescent="0.3">
      <c r="A25">
        <v>3</v>
      </c>
      <c r="B25">
        <v>1</v>
      </c>
      <c r="C25">
        <v>1</v>
      </c>
      <c r="E25">
        <v>1</v>
      </c>
      <c r="F25">
        <v>1</v>
      </c>
      <c r="G25">
        <v>3</v>
      </c>
      <c r="H25">
        <v>5</v>
      </c>
      <c r="J25">
        <v>3</v>
      </c>
      <c r="K25">
        <v>1</v>
      </c>
      <c r="L25">
        <v>0</v>
      </c>
      <c r="M25">
        <v>0</v>
      </c>
      <c r="N25">
        <v>0</v>
      </c>
      <c r="O25">
        <v>0</v>
      </c>
      <c r="P25">
        <v>100</v>
      </c>
      <c r="Q25">
        <v>0</v>
      </c>
      <c r="R25">
        <v>0</v>
      </c>
      <c r="S25">
        <v>0</v>
      </c>
      <c r="U25">
        <v>3</v>
      </c>
      <c r="V25">
        <v>3</v>
      </c>
      <c r="W25">
        <v>1</v>
      </c>
    </row>
    <row r="26" spans="1:23" x14ac:dyDescent="0.3">
      <c r="A26">
        <v>4</v>
      </c>
      <c r="B26">
        <v>1</v>
      </c>
      <c r="C26">
        <v>2</v>
      </c>
      <c r="E26">
        <v>1</v>
      </c>
      <c r="F26">
        <v>1</v>
      </c>
      <c r="G26">
        <v>4</v>
      </c>
      <c r="H26">
        <v>6</v>
      </c>
      <c r="J26">
        <v>4</v>
      </c>
      <c r="K26">
        <v>1</v>
      </c>
      <c r="L26">
        <v>0</v>
      </c>
      <c r="M26">
        <v>0</v>
      </c>
      <c r="N26">
        <v>0</v>
      </c>
      <c r="O26">
        <v>0</v>
      </c>
      <c r="P26">
        <v>10000</v>
      </c>
      <c r="Q26">
        <v>0</v>
      </c>
      <c r="R26">
        <v>0</v>
      </c>
      <c r="S26">
        <v>0</v>
      </c>
      <c r="U26">
        <v>4</v>
      </c>
      <c r="V26">
        <v>4</v>
      </c>
      <c r="W26">
        <v>1</v>
      </c>
    </row>
    <row r="27" spans="1:23" x14ac:dyDescent="0.3">
      <c r="A27">
        <v>5</v>
      </c>
      <c r="B27">
        <v>1</v>
      </c>
      <c r="C27">
        <v>2</v>
      </c>
      <c r="E27">
        <v>1</v>
      </c>
      <c r="F27">
        <v>2</v>
      </c>
      <c r="G27">
        <v>1</v>
      </c>
      <c r="H27">
        <v>1</v>
      </c>
      <c r="J27">
        <v>5</v>
      </c>
      <c r="K27">
        <v>1</v>
      </c>
      <c r="L27">
        <v>0</v>
      </c>
      <c r="M27">
        <v>0</v>
      </c>
      <c r="N27">
        <v>0</v>
      </c>
      <c r="O27">
        <v>0</v>
      </c>
      <c r="P27">
        <v>100</v>
      </c>
      <c r="Q27">
        <v>0</v>
      </c>
      <c r="R27">
        <v>0</v>
      </c>
      <c r="S27">
        <v>0</v>
      </c>
      <c r="U27">
        <v>5</v>
      </c>
      <c r="V27">
        <v>5</v>
      </c>
      <c r="W27">
        <v>1</v>
      </c>
    </row>
    <row r="28" spans="1:23" x14ac:dyDescent="0.3">
      <c r="A28">
        <v>6</v>
      </c>
      <c r="B28">
        <v>1</v>
      </c>
      <c r="C28">
        <v>2</v>
      </c>
      <c r="E28">
        <v>1</v>
      </c>
      <c r="F28">
        <v>2</v>
      </c>
      <c r="G28">
        <v>2</v>
      </c>
      <c r="H28">
        <v>4</v>
      </c>
      <c r="J28">
        <v>6</v>
      </c>
      <c r="K28">
        <v>1</v>
      </c>
      <c r="L28">
        <v>0</v>
      </c>
      <c r="M28">
        <v>0</v>
      </c>
      <c r="N28">
        <v>0</v>
      </c>
      <c r="O28">
        <v>0</v>
      </c>
      <c r="P28">
        <v>100</v>
      </c>
      <c r="Q28">
        <v>0</v>
      </c>
      <c r="R28">
        <v>0</v>
      </c>
      <c r="S28">
        <v>0</v>
      </c>
      <c r="U28">
        <v>6</v>
      </c>
      <c r="V28">
        <v>6</v>
      </c>
      <c r="W28">
        <v>1</v>
      </c>
    </row>
    <row r="29" spans="1:23" x14ac:dyDescent="0.3">
      <c r="A29">
        <v>7</v>
      </c>
      <c r="B29">
        <v>1</v>
      </c>
      <c r="C29">
        <v>3</v>
      </c>
      <c r="O29" s="43"/>
      <c r="P29" s="43"/>
      <c r="U29">
        <v>7</v>
      </c>
      <c r="V29">
        <v>7</v>
      </c>
      <c r="W29">
        <v>1</v>
      </c>
    </row>
    <row r="30" spans="1:23" x14ac:dyDescent="0.3">
      <c r="A30">
        <v>8</v>
      </c>
      <c r="B30">
        <v>1</v>
      </c>
      <c r="C30">
        <v>3</v>
      </c>
      <c r="P30" s="43"/>
      <c r="U30">
        <v>8</v>
      </c>
      <c r="V30">
        <v>8</v>
      </c>
      <c r="W30">
        <v>1</v>
      </c>
    </row>
    <row r="31" spans="1:23" x14ac:dyDescent="0.3">
      <c r="A31">
        <v>9</v>
      </c>
      <c r="B31">
        <v>1</v>
      </c>
      <c r="C31">
        <v>3</v>
      </c>
      <c r="P31" s="43"/>
      <c r="U31">
        <v>9</v>
      </c>
      <c r="V31">
        <v>9</v>
      </c>
      <c r="W31">
        <v>1</v>
      </c>
    </row>
    <row r="32" spans="1:23" x14ac:dyDescent="0.3">
      <c r="A32">
        <v>10</v>
      </c>
      <c r="B32">
        <v>1</v>
      </c>
      <c r="C32">
        <v>4</v>
      </c>
      <c r="U32">
        <v>10</v>
      </c>
      <c r="V32">
        <v>10</v>
      </c>
      <c r="W32">
        <v>1</v>
      </c>
    </row>
    <row r="33" spans="1:23" x14ac:dyDescent="0.3">
      <c r="A33">
        <v>11</v>
      </c>
      <c r="B33">
        <v>1</v>
      </c>
      <c r="C33">
        <v>4</v>
      </c>
      <c r="U33">
        <v>11</v>
      </c>
      <c r="V33">
        <v>11</v>
      </c>
      <c r="W33">
        <v>1</v>
      </c>
    </row>
    <row r="34" spans="1:23" x14ac:dyDescent="0.3">
      <c r="A34">
        <v>12</v>
      </c>
      <c r="B34">
        <v>1</v>
      </c>
      <c r="C34">
        <v>4</v>
      </c>
      <c r="U34">
        <v>12</v>
      </c>
      <c r="V34">
        <v>12</v>
      </c>
      <c r="W34">
        <v>1</v>
      </c>
    </row>
    <row r="35" spans="1:23" x14ac:dyDescent="0.3">
      <c r="A35">
        <v>1</v>
      </c>
      <c r="B35">
        <v>2</v>
      </c>
      <c r="C35">
        <v>1</v>
      </c>
    </row>
    <row r="36" spans="1:23" x14ac:dyDescent="0.3">
      <c r="A36">
        <v>2</v>
      </c>
      <c r="B36">
        <v>2</v>
      </c>
      <c r="C36">
        <v>1</v>
      </c>
    </row>
    <row r="37" spans="1:23" x14ac:dyDescent="0.3">
      <c r="A37">
        <v>3</v>
      </c>
      <c r="B37">
        <v>2</v>
      </c>
      <c r="C37">
        <v>2</v>
      </c>
    </row>
    <row r="38" spans="1:23" x14ac:dyDescent="0.3">
      <c r="A38">
        <v>4</v>
      </c>
      <c r="B38">
        <v>2</v>
      </c>
      <c r="C38">
        <v>2</v>
      </c>
    </row>
    <row r="41" spans="1:23" x14ac:dyDescent="0.3">
      <c r="A41" s="10" t="s">
        <v>113</v>
      </c>
    </row>
    <row r="42" spans="1:23" x14ac:dyDescent="0.3">
      <c r="A42" s="10"/>
    </row>
    <row r="43" spans="1:23" x14ac:dyDescent="0.3">
      <c r="A43" t="s">
        <v>108</v>
      </c>
      <c r="E43" t="s">
        <v>109</v>
      </c>
      <c r="J43" t="s">
        <v>110</v>
      </c>
      <c r="U43" t="s">
        <v>111</v>
      </c>
    </row>
    <row r="44" spans="1:23" x14ac:dyDescent="0.3">
      <c r="A44" t="s">
        <v>44</v>
      </c>
      <c r="B44" t="s">
        <v>45</v>
      </c>
      <c r="C44" t="s">
        <v>46</v>
      </c>
      <c r="E44" t="s">
        <v>47</v>
      </c>
      <c r="F44" t="s">
        <v>45</v>
      </c>
      <c r="G44" t="s">
        <v>48</v>
      </c>
      <c r="H44" t="s">
        <v>49</v>
      </c>
      <c r="J44" t="s">
        <v>115</v>
      </c>
      <c r="K44" t="s">
        <v>50</v>
      </c>
      <c r="L44" t="s">
        <v>116</v>
      </c>
      <c r="M44" t="s">
        <v>117</v>
      </c>
      <c r="N44" t="s">
        <v>118</v>
      </c>
      <c r="O44" t="s">
        <v>119</v>
      </c>
      <c r="P44" t="s">
        <v>120</v>
      </c>
      <c r="Q44" t="s">
        <v>121</v>
      </c>
      <c r="R44" t="s">
        <v>122</v>
      </c>
      <c r="S44" t="s">
        <v>123</v>
      </c>
      <c r="U44" t="s">
        <v>112</v>
      </c>
      <c r="V44" t="s">
        <v>48</v>
      </c>
      <c r="W44" t="s">
        <v>47</v>
      </c>
    </row>
    <row r="45" spans="1:23" x14ac:dyDescent="0.3">
      <c r="A45">
        <v>1</v>
      </c>
      <c r="B45">
        <v>1</v>
      </c>
      <c r="C45">
        <v>2</v>
      </c>
      <c r="E45">
        <v>1</v>
      </c>
      <c r="F45">
        <v>1</v>
      </c>
      <c r="G45">
        <v>1</v>
      </c>
      <c r="H45">
        <v>2</v>
      </c>
      <c r="J45">
        <v>1</v>
      </c>
      <c r="K45">
        <v>12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U45">
        <v>1</v>
      </c>
      <c r="V45">
        <v>1</v>
      </c>
      <c r="W45">
        <v>1</v>
      </c>
    </row>
    <row r="46" spans="1:23" x14ac:dyDescent="0.3">
      <c r="A46">
        <v>2</v>
      </c>
      <c r="B46">
        <v>1</v>
      </c>
      <c r="C46">
        <v>2</v>
      </c>
      <c r="E46">
        <v>1</v>
      </c>
      <c r="F46">
        <v>1</v>
      </c>
      <c r="G46">
        <v>2</v>
      </c>
      <c r="H46">
        <v>3</v>
      </c>
      <c r="J46">
        <v>2</v>
      </c>
      <c r="K46">
        <v>14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U46">
        <v>2</v>
      </c>
      <c r="V46">
        <v>2</v>
      </c>
      <c r="W46">
        <v>1</v>
      </c>
    </row>
    <row r="47" spans="1:23" x14ac:dyDescent="0.3">
      <c r="A47">
        <v>3</v>
      </c>
      <c r="B47">
        <v>1</v>
      </c>
      <c r="C47">
        <v>2</v>
      </c>
      <c r="J47">
        <v>3</v>
      </c>
      <c r="K47">
        <v>2</v>
      </c>
      <c r="L47">
        <v>0</v>
      </c>
      <c r="M47">
        <v>0</v>
      </c>
      <c r="N47">
        <v>0</v>
      </c>
      <c r="O47">
        <v>10</v>
      </c>
      <c r="P47">
        <v>100</v>
      </c>
      <c r="Q47">
        <v>0.5</v>
      </c>
      <c r="R47">
        <v>0</v>
      </c>
      <c r="S47">
        <v>0</v>
      </c>
      <c r="U47">
        <v>3</v>
      </c>
      <c r="V47">
        <v>3</v>
      </c>
      <c r="W47">
        <v>1</v>
      </c>
    </row>
    <row r="48" spans="1:23" x14ac:dyDescent="0.3">
      <c r="A48">
        <v>4</v>
      </c>
      <c r="B48">
        <v>1</v>
      </c>
      <c r="C48">
        <v>1</v>
      </c>
      <c r="U48">
        <v>4</v>
      </c>
      <c r="V48">
        <v>4</v>
      </c>
      <c r="W48">
        <v>1</v>
      </c>
    </row>
    <row r="49" spans="1:23" x14ac:dyDescent="0.3">
      <c r="A49">
        <v>5</v>
      </c>
      <c r="B49">
        <v>1</v>
      </c>
      <c r="C49">
        <v>1</v>
      </c>
      <c r="U49">
        <v>5</v>
      </c>
      <c r="V49">
        <v>5</v>
      </c>
      <c r="W49">
        <v>1</v>
      </c>
    </row>
    <row r="50" spans="1:23" x14ac:dyDescent="0.3">
      <c r="A50">
        <v>6</v>
      </c>
      <c r="B50">
        <v>1</v>
      </c>
      <c r="C50">
        <v>1</v>
      </c>
      <c r="U50">
        <v>6</v>
      </c>
      <c r="V50">
        <v>6</v>
      </c>
      <c r="W50">
        <v>1</v>
      </c>
    </row>
    <row r="51" spans="1:23" x14ac:dyDescent="0.3">
      <c r="A51">
        <v>7</v>
      </c>
      <c r="B51">
        <v>1</v>
      </c>
      <c r="C51">
        <v>1</v>
      </c>
      <c r="U51">
        <v>7</v>
      </c>
      <c r="V51">
        <v>7</v>
      </c>
      <c r="W51">
        <v>1</v>
      </c>
    </row>
    <row r="52" spans="1:23" x14ac:dyDescent="0.3">
      <c r="A52">
        <v>8</v>
      </c>
      <c r="B52">
        <v>1</v>
      </c>
      <c r="C52">
        <v>1</v>
      </c>
      <c r="U52">
        <v>8</v>
      </c>
      <c r="V52">
        <v>8</v>
      </c>
      <c r="W52">
        <v>1</v>
      </c>
    </row>
    <row r="53" spans="1:23" x14ac:dyDescent="0.3">
      <c r="A53">
        <v>9</v>
      </c>
      <c r="B53">
        <v>1</v>
      </c>
      <c r="C53">
        <v>1</v>
      </c>
      <c r="U53">
        <v>9</v>
      </c>
      <c r="V53">
        <v>9</v>
      </c>
      <c r="W53">
        <v>1</v>
      </c>
    </row>
    <row r="54" spans="1:23" x14ac:dyDescent="0.3">
      <c r="A54">
        <v>10</v>
      </c>
      <c r="B54">
        <v>1</v>
      </c>
      <c r="C54">
        <v>1</v>
      </c>
      <c r="U54">
        <v>10</v>
      </c>
      <c r="V54">
        <v>10</v>
      </c>
      <c r="W54">
        <v>1</v>
      </c>
    </row>
    <row r="55" spans="1:23" x14ac:dyDescent="0.3">
      <c r="A55">
        <v>11</v>
      </c>
      <c r="B55">
        <v>1</v>
      </c>
      <c r="C55">
        <v>1</v>
      </c>
      <c r="U55">
        <v>11</v>
      </c>
      <c r="V55">
        <v>11</v>
      </c>
      <c r="W55">
        <v>1</v>
      </c>
    </row>
    <row r="56" spans="1:23" x14ac:dyDescent="0.3">
      <c r="A56">
        <v>12</v>
      </c>
      <c r="B56">
        <v>1</v>
      </c>
      <c r="C56">
        <v>1</v>
      </c>
      <c r="U56">
        <v>12</v>
      </c>
      <c r="V56">
        <v>12</v>
      </c>
      <c r="W56">
        <v>1</v>
      </c>
    </row>
    <row r="59" spans="1:23" x14ac:dyDescent="0.3">
      <c r="A59" s="10" t="s">
        <v>114</v>
      </c>
    </row>
    <row r="60" spans="1:23" x14ac:dyDescent="0.3">
      <c r="A60" s="10"/>
    </row>
    <row r="61" spans="1:23" x14ac:dyDescent="0.3">
      <c r="A61" t="s">
        <v>108</v>
      </c>
      <c r="E61" t="s">
        <v>109</v>
      </c>
      <c r="J61" t="s">
        <v>110</v>
      </c>
      <c r="U61" t="s">
        <v>111</v>
      </c>
    </row>
    <row r="62" spans="1:23" x14ac:dyDescent="0.3">
      <c r="A62" t="s">
        <v>44</v>
      </c>
      <c r="B62" t="s">
        <v>45</v>
      </c>
      <c r="C62" t="s">
        <v>46</v>
      </c>
      <c r="E62" t="s">
        <v>47</v>
      </c>
      <c r="F62" t="s">
        <v>45</v>
      </c>
      <c r="G62" t="s">
        <v>48</v>
      </c>
      <c r="H62" t="s">
        <v>49</v>
      </c>
      <c r="J62" t="s">
        <v>115</v>
      </c>
      <c r="K62" t="s">
        <v>50</v>
      </c>
      <c r="L62" t="s">
        <v>116</v>
      </c>
      <c r="M62" t="s">
        <v>117</v>
      </c>
      <c r="N62" t="s">
        <v>118</v>
      </c>
      <c r="O62" t="s">
        <v>119</v>
      </c>
      <c r="P62" t="s">
        <v>120</v>
      </c>
      <c r="Q62" t="s">
        <v>121</v>
      </c>
      <c r="R62" t="s">
        <v>122</v>
      </c>
      <c r="S62" t="s">
        <v>123</v>
      </c>
      <c r="U62" t="s">
        <v>112</v>
      </c>
      <c r="V62" t="s">
        <v>48</v>
      </c>
      <c r="W62" t="s">
        <v>47</v>
      </c>
    </row>
    <row r="63" spans="1:23" x14ac:dyDescent="0.3">
      <c r="A63">
        <v>1</v>
      </c>
      <c r="B63">
        <v>1</v>
      </c>
      <c r="C63">
        <v>1</v>
      </c>
      <c r="E63">
        <v>1</v>
      </c>
      <c r="F63">
        <v>1</v>
      </c>
      <c r="G63">
        <v>1</v>
      </c>
      <c r="H63">
        <v>2</v>
      </c>
      <c r="J63">
        <v>1</v>
      </c>
      <c r="K63">
        <v>12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U63">
        <v>1</v>
      </c>
      <c r="V63">
        <v>1</v>
      </c>
      <c r="W63">
        <v>2</v>
      </c>
    </row>
    <row r="64" spans="1:23" x14ac:dyDescent="0.3">
      <c r="A64">
        <v>2</v>
      </c>
      <c r="B64">
        <v>1</v>
      </c>
      <c r="C64">
        <v>1</v>
      </c>
      <c r="E64">
        <v>2</v>
      </c>
      <c r="F64">
        <v>1</v>
      </c>
      <c r="G64">
        <v>1</v>
      </c>
      <c r="H64">
        <v>3</v>
      </c>
      <c r="J64">
        <v>2</v>
      </c>
      <c r="K64">
        <v>24</v>
      </c>
      <c r="L64">
        <v>0</v>
      </c>
      <c r="M64">
        <v>0</v>
      </c>
      <c r="N64">
        <v>0</v>
      </c>
      <c r="O64">
        <v>0</v>
      </c>
      <c r="P64">
        <v>100</v>
      </c>
      <c r="Q64">
        <v>1</v>
      </c>
      <c r="R64">
        <v>1</v>
      </c>
      <c r="S64">
        <v>1</v>
      </c>
      <c r="U64">
        <v>2</v>
      </c>
      <c r="V64">
        <v>2</v>
      </c>
      <c r="W64">
        <v>2</v>
      </c>
    </row>
    <row r="65" spans="1:23" x14ac:dyDescent="0.3">
      <c r="A65">
        <v>3</v>
      </c>
      <c r="B65">
        <v>1</v>
      </c>
      <c r="C65">
        <v>1</v>
      </c>
      <c r="J65">
        <v>3</v>
      </c>
      <c r="K65">
        <v>24</v>
      </c>
      <c r="L65">
        <v>0</v>
      </c>
      <c r="M65">
        <v>0</v>
      </c>
      <c r="N65">
        <v>0</v>
      </c>
      <c r="O65">
        <v>100</v>
      </c>
      <c r="P65">
        <v>200</v>
      </c>
      <c r="Q65">
        <v>0.5</v>
      </c>
      <c r="R65">
        <v>1</v>
      </c>
      <c r="S65">
        <v>1</v>
      </c>
      <c r="U65">
        <v>3</v>
      </c>
      <c r="V65">
        <v>3</v>
      </c>
      <c r="W65">
        <v>2</v>
      </c>
    </row>
    <row r="66" spans="1:23" x14ac:dyDescent="0.3">
      <c r="A66">
        <v>4</v>
      </c>
      <c r="B66">
        <v>1</v>
      </c>
      <c r="C66">
        <v>1</v>
      </c>
      <c r="U66">
        <v>4</v>
      </c>
      <c r="V66">
        <v>4</v>
      </c>
      <c r="W66">
        <v>2</v>
      </c>
    </row>
    <row r="67" spans="1:23" x14ac:dyDescent="0.3">
      <c r="A67">
        <v>5</v>
      </c>
      <c r="B67">
        <v>1</v>
      </c>
      <c r="C67">
        <v>1</v>
      </c>
      <c r="U67">
        <v>5</v>
      </c>
      <c r="V67">
        <v>5</v>
      </c>
      <c r="W67">
        <v>2</v>
      </c>
    </row>
    <row r="68" spans="1:23" x14ac:dyDescent="0.3">
      <c r="A68">
        <v>6</v>
      </c>
      <c r="B68">
        <v>1</v>
      </c>
      <c r="C68">
        <v>1</v>
      </c>
      <c r="U68">
        <v>6</v>
      </c>
      <c r="V68">
        <v>6</v>
      </c>
      <c r="W68">
        <v>2</v>
      </c>
    </row>
    <row r="69" spans="1:23" x14ac:dyDescent="0.3">
      <c r="A69">
        <v>7</v>
      </c>
      <c r="B69">
        <v>1</v>
      </c>
      <c r="C69">
        <v>1</v>
      </c>
      <c r="U69">
        <v>7</v>
      </c>
      <c r="V69">
        <v>7</v>
      </c>
      <c r="W69">
        <v>2</v>
      </c>
    </row>
    <row r="70" spans="1:23" x14ac:dyDescent="0.3">
      <c r="A70">
        <v>8</v>
      </c>
      <c r="B70">
        <v>1</v>
      </c>
      <c r="C70">
        <v>1</v>
      </c>
      <c r="U70">
        <v>8</v>
      </c>
      <c r="V70">
        <v>8</v>
      </c>
      <c r="W70">
        <v>2</v>
      </c>
    </row>
    <row r="71" spans="1:23" x14ac:dyDescent="0.3">
      <c r="A71">
        <v>9</v>
      </c>
      <c r="B71">
        <v>1</v>
      </c>
      <c r="C71">
        <v>1</v>
      </c>
      <c r="U71">
        <v>9</v>
      </c>
      <c r="V71">
        <v>9</v>
      </c>
      <c r="W71">
        <v>2</v>
      </c>
    </row>
    <row r="72" spans="1:23" x14ac:dyDescent="0.3">
      <c r="A72">
        <v>10</v>
      </c>
      <c r="B72">
        <v>1</v>
      </c>
      <c r="C72">
        <v>1</v>
      </c>
      <c r="U72">
        <v>10</v>
      </c>
      <c r="V72">
        <v>10</v>
      </c>
      <c r="W72">
        <v>2</v>
      </c>
    </row>
    <row r="73" spans="1:23" x14ac:dyDescent="0.3">
      <c r="A73">
        <v>11</v>
      </c>
      <c r="B73">
        <v>1</v>
      </c>
      <c r="C73">
        <v>1</v>
      </c>
      <c r="U73">
        <v>11</v>
      </c>
      <c r="V73">
        <v>11</v>
      </c>
      <c r="W73">
        <v>2</v>
      </c>
    </row>
    <row r="74" spans="1:23" x14ac:dyDescent="0.3">
      <c r="A74">
        <v>12</v>
      </c>
      <c r="B74">
        <v>1</v>
      </c>
      <c r="C74">
        <v>1</v>
      </c>
      <c r="U74">
        <v>12</v>
      </c>
      <c r="V74">
        <v>12</v>
      </c>
      <c r="W74">
        <v>2</v>
      </c>
    </row>
  </sheetData>
  <sortState ref="A23:C38">
    <sortCondition ref="B23:B38"/>
  </sortState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Oasis Implementation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2013-02-27T22:10:58Z</cp:lastPrinted>
  <dcterms:created xsi:type="dcterms:W3CDTF">2012-12-12T13:18:42Z</dcterms:created>
  <dcterms:modified xsi:type="dcterms:W3CDTF">2018-06-19T14:30:59Z</dcterms:modified>
</cp:coreProperties>
</file>