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ys64\home\Joh\ktest\ftest\data\fm47\"/>
    </mc:Choice>
  </mc:AlternateContent>
  <xr:revisionPtr revIDLastSave="0" documentId="13_ncr:1_{26425744-7B4C-411F-A43E-F8B0D880308A}" xr6:coauthVersionLast="43" xr6:coauthVersionMax="43" xr10:uidLastSave="{00000000-0000-0000-0000-000000000000}"/>
  <bookViews>
    <workbookView xWindow="1044" yWindow="3732" windowWidth="23040" windowHeight="8964" activeTab="1" xr2:uid="{75D5E7CF-EFFD-4508-9A5B-71E86028FB54}"/>
  </bookViews>
  <sheets>
    <sheet name="MinDed_old" sheetId="1" r:id="rId1"/>
    <sheet name="MinDed1" sheetId="5" r:id="rId2"/>
    <sheet name="MinDed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5" l="1"/>
  <c r="D23" i="5"/>
  <c r="E22" i="5"/>
  <c r="E24" i="5" s="1"/>
  <c r="D22" i="5"/>
  <c r="D24" i="5" s="1"/>
  <c r="C22" i="5"/>
  <c r="C23" i="5" s="1"/>
  <c r="D26" i="5" l="1"/>
  <c r="E26" i="5"/>
  <c r="C25" i="5"/>
  <c r="C26" i="5"/>
  <c r="F23" i="5"/>
  <c r="E25" i="5"/>
  <c r="C24" i="5"/>
  <c r="F24" i="5" s="1"/>
  <c r="F30" i="5" s="1"/>
  <c r="D25" i="5"/>
  <c r="F22" i="5"/>
  <c r="E22" i="3"/>
  <c r="D22" i="3"/>
  <c r="C22" i="3"/>
  <c r="F26" i="5" l="1"/>
  <c r="F31" i="5" s="1"/>
  <c r="F25" i="5"/>
  <c r="F28" i="5" s="1"/>
  <c r="F22" i="3"/>
  <c r="C23" i="3"/>
  <c r="C24" i="3" s="1"/>
  <c r="D23" i="3"/>
  <c r="D25" i="3" s="1"/>
  <c r="D26" i="3" s="1"/>
  <c r="E23" i="3"/>
  <c r="E25" i="3" s="1"/>
  <c r="E26" i="3" s="1"/>
  <c r="F32" i="5" l="1"/>
  <c r="F34" i="5" s="1"/>
  <c r="F36" i="5" s="1"/>
  <c r="D24" i="3"/>
  <c r="C25" i="3"/>
  <c r="C26" i="3" s="1"/>
  <c r="F23" i="3"/>
  <c r="E24" i="3"/>
  <c r="F25" i="3"/>
  <c r="E36" i="5" l="1"/>
  <c r="D36" i="5"/>
  <c r="C36" i="5"/>
  <c r="F24" i="3"/>
  <c r="F30" i="3" s="1"/>
  <c r="F26" i="3"/>
  <c r="F28" i="3"/>
  <c r="E22" i="1"/>
  <c r="D22" i="1"/>
  <c r="D23" i="1" s="1"/>
  <c r="C22" i="1"/>
  <c r="F31" i="3" l="1"/>
  <c r="F32" i="3" s="1"/>
  <c r="F34" i="3" s="1"/>
  <c r="F36" i="3" s="1"/>
  <c r="E36" i="3" s="1"/>
  <c r="D24" i="1"/>
  <c r="D25" i="1"/>
  <c r="E23" i="1"/>
  <c r="E25" i="1" s="1"/>
  <c r="F22" i="1"/>
  <c r="C23" i="1"/>
  <c r="C25" i="1" s="1"/>
  <c r="D36" i="3" l="1"/>
  <c r="C36" i="3"/>
  <c r="F25" i="1"/>
  <c r="F27" i="1" s="1"/>
  <c r="E24" i="1"/>
  <c r="F23" i="1"/>
  <c r="C24" i="1"/>
  <c r="G25" i="1" l="1"/>
  <c r="F24" i="1"/>
  <c r="F28" i="1" s="1"/>
  <c r="F30" i="1" s="1"/>
  <c r="F31" i="1" s="1"/>
  <c r="F33" i="1" s="1"/>
  <c r="D33" i="1" l="1"/>
  <c r="C33" i="1"/>
  <c r="E33" i="1"/>
</calcChain>
</file>

<file path=xl/sharedStrings.xml><?xml version="1.0" encoding="utf-8"?>
<sst xmlns="http://schemas.openxmlformats.org/spreadsheetml/2006/main" count="76" uniqueCount="34">
  <si>
    <t>Location</t>
  </si>
  <si>
    <t>TIV</t>
  </si>
  <si>
    <t>Location Deductible</t>
  </si>
  <si>
    <t>Location Limit</t>
  </si>
  <si>
    <t>Policy Minimum Deductible</t>
  </si>
  <si>
    <t>Policy Limit</t>
  </si>
  <si>
    <t>Damage Ratio</t>
  </si>
  <si>
    <t>Inputs</t>
  </si>
  <si>
    <t>Calculations</t>
  </si>
  <si>
    <t>Ground-up loss</t>
  </si>
  <si>
    <t>Total</t>
  </si>
  <si>
    <t>Loss net of location deductible</t>
  </si>
  <si>
    <t>Effective location deductible</t>
  </si>
  <si>
    <t>Loss net of location limit</t>
  </si>
  <si>
    <t>Loss input to policy level</t>
  </si>
  <si>
    <t>Loss net of policy limit</t>
  </si>
  <si>
    <t>Gross Loss - back allocated using allocation rule 1</t>
  </si>
  <si>
    <t>Is it correct that if MinDed applies would get loss less than sum of location limits?</t>
  </si>
  <si>
    <t>Shouldn't it just increase the loss needed to start impacting the limit?</t>
  </si>
  <si>
    <t>MinDed Option 1</t>
  </si>
  <si>
    <t>MinDed Option 2</t>
  </si>
  <si>
    <t>Over-limit loss</t>
  </si>
  <si>
    <t>Extra policy deductible (to satisfy policy min ded condition)</t>
  </si>
  <si>
    <t>Loss including extra policy deductible due to MidDed</t>
  </si>
  <si>
    <t>Loss including extra policy deductible (due to MinDed)</t>
  </si>
  <si>
    <t>Extra policy deductible (to satisfy policy MinDed condition)</t>
  </si>
  <si>
    <t>Extra policy deductible after reduction by any over-limit loss</t>
  </si>
  <si>
    <t>MinDed applies after location level terms, and considers both the effective location deductible and the over-limit loss</t>
  </si>
  <si>
    <t>MinDed applies after location level terms, and only considers the effective location deductible, not the loss over the location limits</t>
  </si>
  <si>
    <t>e.g. in example below gross loss is 600,000 - even though MinDed has increased the level of the deductible the full location limits can still apply</t>
  </si>
  <si>
    <t>Any potential increase in deductible due to MinDed applying means that the full location limit may not be utilised, if calculated as below</t>
  </si>
  <si>
    <t>e.g. in example below gross loss is calcualted as 598,000, not 600,000</t>
  </si>
  <si>
    <t>A potential increase in deductible due to MinDed can be offset by the location limit applying to higher levels of ground-up loss (ie that loss which was 'over-limit' before the increased deductibles)</t>
  </si>
  <si>
    <t>limit surplus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</si>
</sst>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3" fontId="2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3" fontId="3" fillId="0" borderId="0" xfId="0" applyNumberFormat="1" applyFont="1" applyAlignment="1">
      <alignment horizontal="center"/>
    </xf>
    <xf numFmtId="0" fontId="4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87FA-2C1A-4F8B-829F-3557A433755A}">
  <dimension ref="B2:R51"/>
  <sheetViews>
    <sheetView topLeftCell="A5" zoomScale="90" zoomScaleNormal="90" workbookViewId="0">
      <selection activeCell="A32" sqref="A32"/>
    </sheetView>
  </sheetViews>
  <sheetFormatPr defaultRowHeight="14.4" x14ac:dyDescent="0.3"/>
  <cols>
    <col min="1" max="1" width="1.6640625" customWidth="1"/>
    <col min="2" max="2" width="53.44140625" customWidth="1"/>
    <col min="3" max="3" width="11.33203125" customWidth="1"/>
    <col min="4" max="4" width="10.21875" customWidth="1"/>
    <col min="5" max="5" width="11.33203125" customWidth="1"/>
    <col min="6" max="6" width="9.88671875" bestFit="1" customWidth="1"/>
  </cols>
  <sheetData>
    <row r="2" spans="2:18" ht="18" x14ac:dyDescent="0.35">
      <c r="B2" s="10" t="s">
        <v>19</v>
      </c>
    </row>
    <row r="3" spans="2:18" x14ac:dyDescent="0.3">
      <c r="B3" s="3"/>
    </row>
    <row r="4" spans="2:18" x14ac:dyDescent="0.3">
      <c r="B4" t="s">
        <v>28</v>
      </c>
    </row>
    <row r="5" spans="2:18" x14ac:dyDescent="0.3">
      <c r="B5" t="s">
        <v>30</v>
      </c>
    </row>
    <row r="6" spans="2:18" x14ac:dyDescent="0.3">
      <c r="B6" t="s">
        <v>31</v>
      </c>
    </row>
    <row r="8" spans="2:18" x14ac:dyDescent="0.3">
      <c r="B8" s="3" t="s">
        <v>7</v>
      </c>
    </row>
    <row r="10" spans="2:18" x14ac:dyDescent="0.3">
      <c r="B10" t="s">
        <v>0</v>
      </c>
      <c r="C10" s="2">
        <v>1</v>
      </c>
      <c r="D10" s="2">
        <v>2</v>
      </c>
      <c r="E10" s="2">
        <v>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2:18" x14ac:dyDescent="0.3">
      <c r="B11" t="s">
        <v>1</v>
      </c>
      <c r="C11" s="4">
        <v>1000000</v>
      </c>
      <c r="D11" s="4">
        <v>2000000</v>
      </c>
      <c r="E11" s="4">
        <v>3000000</v>
      </c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2:18" x14ac:dyDescent="0.3">
      <c r="B12" t="s">
        <v>6</v>
      </c>
      <c r="C12" s="6">
        <v>0.25</v>
      </c>
      <c r="D12" s="6">
        <v>0.2</v>
      </c>
      <c r="E12" s="6">
        <v>0.2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2:18" x14ac:dyDescent="0.3">
      <c r="B13" t="s">
        <v>2</v>
      </c>
      <c r="C13" s="4">
        <v>1000</v>
      </c>
      <c r="D13" s="4">
        <v>1000</v>
      </c>
      <c r="E13" s="4">
        <v>1000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2:18" x14ac:dyDescent="0.3">
      <c r="B14" t="s">
        <v>3</v>
      </c>
      <c r="C14" s="4">
        <v>200000</v>
      </c>
      <c r="D14" s="4">
        <v>200000</v>
      </c>
      <c r="E14" s="4">
        <v>200000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2:18" x14ac:dyDescent="0.3">
      <c r="C15" s="4"/>
      <c r="D15" s="4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2:18" x14ac:dyDescent="0.3">
      <c r="B16" t="s">
        <v>4</v>
      </c>
      <c r="C16" s="4">
        <v>5000</v>
      </c>
      <c r="D16" s="4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8" x14ac:dyDescent="0.3">
      <c r="B17" t="s">
        <v>5</v>
      </c>
      <c r="C17" s="4">
        <v>1000000</v>
      </c>
      <c r="D17" s="4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8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2:18" x14ac:dyDescent="0.3">
      <c r="B20" s="3" t="s">
        <v>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 x14ac:dyDescent="0.3">
      <c r="C21" s="1"/>
      <c r="D21" s="1"/>
      <c r="E21" s="1"/>
      <c r="F21" s="1" t="s">
        <v>10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8" x14ac:dyDescent="0.3">
      <c r="B22" t="s">
        <v>9</v>
      </c>
      <c r="C22" s="5">
        <f>C11*C12</f>
        <v>250000</v>
      </c>
      <c r="D22" s="5">
        <f>D11*D12</f>
        <v>400000</v>
      </c>
      <c r="E22" s="5">
        <f>E11*E12</f>
        <v>600000</v>
      </c>
      <c r="F22" s="5">
        <f>SUM(C22:E22)</f>
        <v>1250000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2:18" x14ac:dyDescent="0.3">
      <c r="B23" t="s">
        <v>11</v>
      </c>
      <c r="C23" s="5">
        <f>MAX(C22-C13,0)</f>
        <v>249000</v>
      </c>
      <c r="D23" s="5">
        <f>MAX(D22-D13,0)</f>
        <v>399000</v>
      </c>
      <c r="E23" s="5">
        <f>MAX(E22-E13,0)</f>
        <v>599000</v>
      </c>
      <c r="F23" s="5">
        <f>SUM(C23:E23)</f>
        <v>1247000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2:18" x14ac:dyDescent="0.3">
      <c r="B24" t="s">
        <v>12</v>
      </c>
      <c r="C24" s="5">
        <f>C22-C23</f>
        <v>1000</v>
      </c>
      <c r="D24" s="5">
        <f>D22-D23</f>
        <v>1000</v>
      </c>
      <c r="E24" s="5">
        <f>E22-E23</f>
        <v>1000</v>
      </c>
      <c r="F24" s="5">
        <f>SUM(C24:E24)</f>
        <v>3000</v>
      </c>
      <c r="G24" s="1" t="s">
        <v>33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2:18" x14ac:dyDescent="0.3">
      <c r="B25" t="s">
        <v>13</v>
      </c>
      <c r="C25" s="5">
        <f>MIN(C23,C14)</f>
        <v>200000</v>
      </c>
      <c r="D25" s="5">
        <f>MIN(D23,D14)</f>
        <v>200000</v>
      </c>
      <c r="E25" s="5">
        <f>MIN(E23,E14)</f>
        <v>200000</v>
      </c>
      <c r="F25" s="5">
        <f>SUM(C25:E25)</f>
        <v>600000</v>
      </c>
      <c r="G25" s="5">
        <f>F23-F25</f>
        <v>647000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2:18" x14ac:dyDescent="0.3">
      <c r="C26" s="5"/>
      <c r="D26" s="5"/>
      <c r="E26" s="5"/>
      <c r="F26" s="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2:18" x14ac:dyDescent="0.3">
      <c r="B27" t="s">
        <v>14</v>
      </c>
      <c r="C27" s="5"/>
      <c r="D27" s="5"/>
      <c r="E27" s="5"/>
      <c r="F27" s="5">
        <f>F25</f>
        <v>600000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2:18" x14ac:dyDescent="0.3">
      <c r="B28" t="s">
        <v>22</v>
      </c>
      <c r="C28" s="5"/>
      <c r="D28" s="5"/>
      <c r="E28" s="5"/>
      <c r="F28" s="5">
        <f>MAX(C16-F24,0)</f>
        <v>2000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2:18" x14ac:dyDescent="0.3">
      <c r="C29" s="5"/>
      <c r="D29" s="5"/>
      <c r="E29" s="5"/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2:18" x14ac:dyDescent="0.3">
      <c r="B30" t="s">
        <v>24</v>
      </c>
      <c r="C30" s="5"/>
      <c r="D30" s="5"/>
      <c r="E30" s="5"/>
      <c r="F30" s="5">
        <f>MAX(F27-F28,0)</f>
        <v>598000</v>
      </c>
      <c r="G30" s="1"/>
      <c r="H30" s="7" t="s">
        <v>17</v>
      </c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2:18" x14ac:dyDescent="0.3">
      <c r="B31" t="s">
        <v>15</v>
      </c>
      <c r="C31" s="5"/>
      <c r="D31" s="5"/>
      <c r="E31" s="5"/>
      <c r="F31" s="5">
        <f>MIN(F30,$C$17)</f>
        <v>598000</v>
      </c>
      <c r="G31" s="1"/>
      <c r="H31" s="7" t="s">
        <v>18</v>
      </c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2:18" x14ac:dyDescent="0.3">
      <c r="C32" s="5"/>
      <c r="D32" s="5"/>
      <c r="E32" s="5"/>
      <c r="F32" s="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2:18" x14ac:dyDescent="0.3">
      <c r="B33" t="s">
        <v>16</v>
      </c>
      <c r="C33" s="5">
        <f>$F33*C22/$F$22</f>
        <v>119600</v>
      </c>
      <c r="D33" s="5">
        <f>$F33*D22/$F$22</f>
        <v>191360</v>
      </c>
      <c r="E33" s="5">
        <f>$F33*E22/$F$22</f>
        <v>287040</v>
      </c>
      <c r="F33" s="5">
        <f>F31</f>
        <v>598000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2:18" x14ac:dyDescent="0.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2:18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2:18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2:18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2:18" x14ac:dyDescent="0.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2:18" x14ac:dyDescent="0.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2:18" x14ac:dyDescent="0.3"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2:18" x14ac:dyDescent="0.3">
      <c r="C41" s="5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2:18" x14ac:dyDescent="0.3">
      <c r="C42" s="5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2:18" x14ac:dyDescent="0.3">
      <c r="C43" s="5"/>
      <c r="D43" s="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2:18" x14ac:dyDescent="0.3">
      <c r="C44" s="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2:18" x14ac:dyDescent="0.3">
      <c r="C45" s="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2:18" x14ac:dyDescent="0.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2:18" x14ac:dyDescent="0.3">
      <c r="D47" s="11"/>
    </row>
    <row r="51" spans="3:3" x14ac:dyDescent="0.3">
      <c r="C5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851D-0808-42AE-B32D-ED49A310F580}">
  <dimension ref="B2:R49"/>
  <sheetViews>
    <sheetView tabSelected="1" topLeftCell="A16" zoomScale="90" zoomScaleNormal="90" workbookViewId="0">
      <selection activeCell="A34" sqref="A34"/>
    </sheetView>
  </sheetViews>
  <sheetFormatPr defaultRowHeight="14.4" x14ac:dyDescent="0.3"/>
  <cols>
    <col min="1" max="1" width="1.6640625" customWidth="1"/>
    <col min="2" max="2" width="53.44140625" customWidth="1"/>
    <col min="3" max="3" width="11.33203125" customWidth="1"/>
    <col min="4" max="4" width="10.21875" customWidth="1"/>
    <col min="5" max="5" width="11.33203125" customWidth="1"/>
    <col min="6" max="6" width="9.88671875" bestFit="1" customWidth="1"/>
  </cols>
  <sheetData>
    <row r="2" spans="2:18" ht="18" x14ac:dyDescent="0.35">
      <c r="B2" s="10" t="s">
        <v>20</v>
      </c>
    </row>
    <row r="3" spans="2:18" x14ac:dyDescent="0.3">
      <c r="B3" s="3"/>
    </row>
    <row r="4" spans="2:18" x14ac:dyDescent="0.3">
      <c r="B4" t="s">
        <v>27</v>
      </c>
    </row>
    <row r="5" spans="2:18" x14ac:dyDescent="0.3">
      <c r="B5" t="s">
        <v>32</v>
      </c>
    </row>
    <row r="6" spans="2:18" x14ac:dyDescent="0.3">
      <c r="B6" t="s">
        <v>29</v>
      </c>
    </row>
    <row r="8" spans="2:18" x14ac:dyDescent="0.3">
      <c r="B8" s="3" t="s">
        <v>7</v>
      </c>
    </row>
    <row r="10" spans="2:18" x14ac:dyDescent="0.3">
      <c r="B10" t="s">
        <v>0</v>
      </c>
      <c r="C10" s="2">
        <v>1</v>
      </c>
      <c r="D10" s="2">
        <v>2</v>
      </c>
      <c r="E10" s="2">
        <v>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2:18" x14ac:dyDescent="0.3">
      <c r="B11" t="s">
        <v>1</v>
      </c>
      <c r="C11" s="4">
        <v>1000000</v>
      </c>
      <c r="D11" s="4">
        <v>2000000</v>
      </c>
      <c r="E11" s="4">
        <v>3000000</v>
      </c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2:18" x14ac:dyDescent="0.3">
      <c r="B12" t="s">
        <v>6</v>
      </c>
      <c r="C12" s="6">
        <v>0.25</v>
      </c>
      <c r="D12" s="6">
        <v>0.2</v>
      </c>
      <c r="E12" s="6">
        <v>0.2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2:18" x14ac:dyDescent="0.3">
      <c r="B13" t="s">
        <v>2</v>
      </c>
      <c r="C13" s="4">
        <v>1000</v>
      </c>
      <c r="D13" s="4">
        <v>1000</v>
      </c>
      <c r="E13" s="4">
        <v>1000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2:18" x14ac:dyDescent="0.3">
      <c r="B14" t="s">
        <v>3</v>
      </c>
      <c r="C14" s="4">
        <v>200000</v>
      </c>
      <c r="D14" s="4">
        <v>200000</v>
      </c>
      <c r="E14" s="4">
        <v>200000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2:18" x14ac:dyDescent="0.3">
      <c r="C15" s="4"/>
      <c r="D15" s="4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2:18" x14ac:dyDescent="0.3">
      <c r="B16" t="s">
        <v>4</v>
      </c>
      <c r="C16" s="4">
        <v>5000</v>
      </c>
      <c r="D16" s="4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8" x14ac:dyDescent="0.3">
      <c r="B17" t="s">
        <v>5</v>
      </c>
      <c r="C17" s="4">
        <v>1000000</v>
      </c>
      <c r="D17" s="4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8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2:18" x14ac:dyDescent="0.3">
      <c r="B20" s="3" t="s">
        <v>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 x14ac:dyDescent="0.3">
      <c r="C21" s="1"/>
      <c r="D21" s="1"/>
      <c r="E21" s="1"/>
      <c r="F21" s="1" t="s">
        <v>10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8" x14ac:dyDescent="0.3">
      <c r="B22" t="s">
        <v>9</v>
      </c>
      <c r="C22" s="5">
        <f>C11*C12</f>
        <v>250000</v>
      </c>
      <c r="D22" s="5">
        <f>D11*D12</f>
        <v>400000</v>
      </c>
      <c r="E22" s="5">
        <f>E11*E12</f>
        <v>600000</v>
      </c>
      <c r="F22" s="5">
        <f>SUM(C22:E22)</f>
        <v>1250000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2:18" x14ac:dyDescent="0.3">
      <c r="B23" t="s">
        <v>11</v>
      </c>
      <c r="C23" s="5">
        <f>MAX(C22-C13,0)</f>
        <v>249000</v>
      </c>
      <c r="D23" s="5">
        <f>MAX(D22-D13,0)</f>
        <v>399000</v>
      </c>
      <c r="E23" s="5">
        <f>MAX(E22-E13,0)</f>
        <v>599000</v>
      </c>
      <c r="F23" s="5">
        <f>SUM(C23:E23)</f>
        <v>1247000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2:18" x14ac:dyDescent="0.3">
      <c r="B24" t="s">
        <v>12</v>
      </c>
      <c r="C24" s="5">
        <f>C22-C23</f>
        <v>1000</v>
      </c>
      <c r="D24" s="5">
        <f>D22-D23</f>
        <v>1000</v>
      </c>
      <c r="E24" s="5">
        <f>E22-E23</f>
        <v>1000</v>
      </c>
      <c r="F24" s="5">
        <f>SUM(C24:E24)</f>
        <v>3000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2:18" x14ac:dyDescent="0.3">
      <c r="B25" t="s">
        <v>13</v>
      </c>
      <c r="C25" s="5">
        <f>MIN(C23,C14)</f>
        <v>200000</v>
      </c>
      <c r="D25" s="5">
        <f>MIN(D23,D14)</f>
        <v>200000</v>
      </c>
      <c r="E25" s="5">
        <f>MIN(E23,E14)</f>
        <v>200000</v>
      </c>
      <c r="F25" s="5">
        <f>SUM(C25:E25)</f>
        <v>600000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2:18" x14ac:dyDescent="0.3">
      <c r="B26" s="8" t="s">
        <v>21</v>
      </c>
      <c r="C26" s="9">
        <f>C23-C25</f>
        <v>49000</v>
      </c>
      <c r="D26" s="9">
        <f>D23-D25</f>
        <v>199000</v>
      </c>
      <c r="E26" s="9">
        <f>E23-E25</f>
        <v>399000</v>
      </c>
      <c r="F26" s="9">
        <f>F23-F25</f>
        <v>647000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2:18" x14ac:dyDescent="0.3">
      <c r="C27" s="5"/>
      <c r="D27" s="5"/>
      <c r="E27" s="5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2:18" x14ac:dyDescent="0.3">
      <c r="B28" t="s">
        <v>14</v>
      </c>
      <c r="C28" s="5"/>
      <c r="D28" s="5"/>
      <c r="E28" s="5"/>
      <c r="F28" s="5">
        <f>F25</f>
        <v>600000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2:18" x14ac:dyDescent="0.3">
      <c r="C29" s="5"/>
      <c r="D29" s="5"/>
      <c r="E29" s="5"/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2:18" x14ac:dyDescent="0.3">
      <c r="B30" t="s">
        <v>25</v>
      </c>
      <c r="C30" s="5"/>
      <c r="D30" s="5"/>
      <c r="E30" s="5"/>
      <c r="F30" s="5">
        <f>MAX(C16-F24,0)</f>
        <v>2000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2:18" x14ac:dyDescent="0.3">
      <c r="B31" s="8" t="s">
        <v>26</v>
      </c>
      <c r="C31" s="9"/>
      <c r="D31" s="9"/>
      <c r="E31" s="9"/>
      <c r="F31" s="9">
        <f>MAX(F30-F26,0)</f>
        <v>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2:18" x14ac:dyDescent="0.3">
      <c r="B32" s="8" t="s">
        <v>23</v>
      </c>
      <c r="C32" s="9"/>
      <c r="D32" s="9"/>
      <c r="E32" s="9"/>
      <c r="F32" s="9">
        <f>MAX(F28-F31,0)</f>
        <v>600000</v>
      </c>
      <c r="G32" s="1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2:18" x14ac:dyDescent="0.3">
      <c r="C33" s="5"/>
      <c r="D33" s="5"/>
      <c r="E33" s="5"/>
      <c r="F33" s="5"/>
      <c r="G33" s="1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2:18" x14ac:dyDescent="0.3">
      <c r="B34" t="s">
        <v>15</v>
      </c>
      <c r="C34" s="5"/>
      <c r="D34" s="5"/>
      <c r="E34" s="5"/>
      <c r="F34" s="5">
        <f>MIN(F32,$C$17)</f>
        <v>600000</v>
      </c>
      <c r="G34" s="1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2:18" x14ac:dyDescent="0.3">
      <c r="C35" s="5"/>
      <c r="D35" s="5"/>
      <c r="E35" s="5"/>
      <c r="F35" s="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2:18" x14ac:dyDescent="0.3">
      <c r="B36" t="s">
        <v>16</v>
      </c>
      <c r="C36" s="5">
        <f>$F36*C22/$F$22</f>
        <v>120000</v>
      </c>
      <c r="D36" s="5">
        <f>$F36*D22/$F$22</f>
        <v>192000</v>
      </c>
      <c r="E36" s="5">
        <f>$F36*E22/$F$22</f>
        <v>288000</v>
      </c>
      <c r="F36" s="5">
        <f>F34</f>
        <v>600000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2:18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2:18" x14ac:dyDescent="0.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2:18" x14ac:dyDescent="0.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2:18" x14ac:dyDescent="0.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2:18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2:18" x14ac:dyDescent="0.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2:18" x14ac:dyDescent="0.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2:18" x14ac:dyDescent="0.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2:18" x14ac:dyDescent="0.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2:18" x14ac:dyDescent="0.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2:18" x14ac:dyDescent="0.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2:18" x14ac:dyDescent="0.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3:18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DD7A-0039-4749-811F-CAFC39A34CBB}">
  <dimension ref="B2:R49"/>
  <sheetViews>
    <sheetView topLeftCell="D10" zoomScale="90" zoomScaleNormal="90" workbookViewId="0">
      <selection activeCell="H34" sqref="H32:H34"/>
    </sheetView>
  </sheetViews>
  <sheetFormatPr defaultRowHeight="14.4" x14ac:dyDescent="0.3"/>
  <cols>
    <col min="1" max="1" width="1.6640625" customWidth="1"/>
    <col min="2" max="2" width="53.44140625" customWidth="1"/>
    <col min="3" max="3" width="11.33203125" customWidth="1"/>
    <col min="4" max="4" width="10.21875" customWidth="1"/>
    <col min="5" max="5" width="11.33203125" customWidth="1"/>
    <col min="6" max="6" width="9.88671875" bestFit="1" customWidth="1"/>
  </cols>
  <sheetData>
    <row r="2" spans="2:18" ht="18" x14ac:dyDescent="0.35">
      <c r="B2" s="10" t="s">
        <v>20</v>
      </c>
    </row>
    <row r="3" spans="2:18" x14ac:dyDescent="0.3">
      <c r="B3" s="3"/>
    </row>
    <row r="4" spans="2:18" x14ac:dyDescent="0.3">
      <c r="B4" t="s">
        <v>27</v>
      </c>
    </row>
    <row r="5" spans="2:18" x14ac:dyDescent="0.3">
      <c r="B5" t="s">
        <v>32</v>
      </c>
    </row>
    <row r="6" spans="2:18" x14ac:dyDescent="0.3">
      <c r="B6" t="s">
        <v>29</v>
      </c>
    </row>
    <row r="8" spans="2:18" x14ac:dyDescent="0.3">
      <c r="B8" s="3" t="s">
        <v>7</v>
      </c>
    </row>
    <row r="10" spans="2:18" x14ac:dyDescent="0.3">
      <c r="B10" t="s">
        <v>0</v>
      </c>
      <c r="C10" s="2">
        <v>1</v>
      </c>
      <c r="D10" s="2">
        <v>2</v>
      </c>
      <c r="E10" s="2">
        <v>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2:18" x14ac:dyDescent="0.3">
      <c r="B11" t="s">
        <v>1</v>
      </c>
      <c r="C11" s="4">
        <v>1000000</v>
      </c>
      <c r="D11" s="4">
        <v>2000000</v>
      </c>
      <c r="E11" s="4">
        <v>3000000</v>
      </c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2:18" x14ac:dyDescent="0.3">
      <c r="B12" t="s">
        <v>6</v>
      </c>
      <c r="C12" s="6">
        <v>0.05</v>
      </c>
      <c r="D12" s="6">
        <v>0.05</v>
      </c>
      <c r="E12" s="6">
        <v>0.05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2:18" x14ac:dyDescent="0.3">
      <c r="B13" t="s">
        <v>2</v>
      </c>
      <c r="C13" s="4">
        <v>1000</v>
      </c>
      <c r="D13" s="4">
        <v>1000</v>
      </c>
      <c r="E13" s="4">
        <v>1000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2:18" x14ac:dyDescent="0.3">
      <c r="B14" t="s">
        <v>3</v>
      </c>
      <c r="C14" s="4">
        <v>200000</v>
      </c>
      <c r="D14" s="4">
        <v>200000</v>
      </c>
      <c r="E14" s="4">
        <v>200000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2:18" x14ac:dyDescent="0.3">
      <c r="C15" s="4"/>
      <c r="D15" s="4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2:18" x14ac:dyDescent="0.3">
      <c r="B16" t="s">
        <v>4</v>
      </c>
      <c r="C16" s="4">
        <v>5000</v>
      </c>
      <c r="D16" s="4"/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8" x14ac:dyDescent="0.3">
      <c r="B17" t="s">
        <v>5</v>
      </c>
      <c r="C17" s="4">
        <v>1000000</v>
      </c>
      <c r="D17" s="4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8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2:18" x14ac:dyDescent="0.3">
      <c r="B20" s="3" t="s">
        <v>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 x14ac:dyDescent="0.3">
      <c r="C21" s="1"/>
      <c r="D21" s="1"/>
      <c r="E21" s="1"/>
      <c r="F21" s="1" t="s">
        <v>10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8" x14ac:dyDescent="0.3">
      <c r="B22" t="s">
        <v>9</v>
      </c>
      <c r="C22" s="5">
        <f>C11*C12</f>
        <v>50000</v>
      </c>
      <c r="D22" s="5">
        <f>D11*D12</f>
        <v>100000</v>
      </c>
      <c r="E22" s="5">
        <f>E11*E12</f>
        <v>150000</v>
      </c>
      <c r="F22" s="5">
        <f>SUM(C22:E22)</f>
        <v>300000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2:18" x14ac:dyDescent="0.3">
      <c r="B23" t="s">
        <v>11</v>
      </c>
      <c r="C23" s="5">
        <f>MAX(C22-C13,0)</f>
        <v>49000</v>
      </c>
      <c r="D23" s="5">
        <f>MAX(D22-D13,0)</f>
        <v>99000</v>
      </c>
      <c r="E23" s="5">
        <f>MAX(E22-E13,0)</f>
        <v>149000</v>
      </c>
      <c r="F23" s="5">
        <f>SUM(C23:E23)</f>
        <v>297000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2:18" x14ac:dyDescent="0.3">
      <c r="B24" t="s">
        <v>12</v>
      </c>
      <c r="C24" s="5">
        <f>C22-C23</f>
        <v>1000</v>
      </c>
      <c r="D24" s="5">
        <f>D22-D23</f>
        <v>1000</v>
      </c>
      <c r="E24" s="5">
        <f>E22-E23</f>
        <v>1000</v>
      </c>
      <c r="F24" s="5">
        <f>SUM(C24:E24)</f>
        <v>3000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2:18" x14ac:dyDescent="0.3">
      <c r="B25" t="s">
        <v>13</v>
      </c>
      <c r="C25" s="5">
        <f>MIN(C23,C14)</f>
        <v>49000</v>
      </c>
      <c r="D25" s="5">
        <f>MIN(D23,D14)</f>
        <v>99000</v>
      </c>
      <c r="E25" s="5">
        <f>MIN(E23,E14)</f>
        <v>149000</v>
      </c>
      <c r="F25" s="5">
        <f>SUM(C25:E25)</f>
        <v>297000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2:18" x14ac:dyDescent="0.3">
      <c r="B26" s="8" t="s">
        <v>21</v>
      </c>
      <c r="C26" s="9">
        <f>C23-C25</f>
        <v>0</v>
      </c>
      <c r="D26" s="9">
        <f>D23-D25</f>
        <v>0</v>
      </c>
      <c r="E26" s="9">
        <f>E23-E25</f>
        <v>0</v>
      </c>
      <c r="F26" s="9">
        <f>F23-F25</f>
        <v>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2:18" x14ac:dyDescent="0.3">
      <c r="C27" s="5"/>
      <c r="D27" s="5"/>
      <c r="E27" s="5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2:18" x14ac:dyDescent="0.3">
      <c r="B28" t="s">
        <v>14</v>
      </c>
      <c r="C28" s="5"/>
      <c r="D28" s="5"/>
      <c r="E28" s="5"/>
      <c r="F28" s="5">
        <f>F25</f>
        <v>297000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2:18" x14ac:dyDescent="0.3">
      <c r="C29" s="5"/>
      <c r="D29" s="5"/>
      <c r="E29" s="5"/>
      <c r="F29" s="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2:18" x14ac:dyDescent="0.3">
      <c r="B30" t="s">
        <v>25</v>
      </c>
      <c r="C30" s="5"/>
      <c r="D30" s="5"/>
      <c r="E30" s="5"/>
      <c r="F30" s="5">
        <f>MAX(C16-F24,0)</f>
        <v>2000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2:18" x14ac:dyDescent="0.3">
      <c r="B31" s="8" t="s">
        <v>26</v>
      </c>
      <c r="C31" s="9"/>
      <c r="D31" s="9"/>
      <c r="E31" s="9"/>
      <c r="F31" s="9">
        <f>MAX(F30-F26,0)</f>
        <v>2000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2:18" x14ac:dyDescent="0.3">
      <c r="B32" s="8" t="s">
        <v>23</v>
      </c>
      <c r="C32" s="9"/>
      <c r="D32" s="9"/>
      <c r="E32" s="9"/>
      <c r="F32" s="9">
        <f>MAX(F28-F31,0)</f>
        <v>295000</v>
      </c>
      <c r="G32" s="1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2:18" x14ac:dyDescent="0.3">
      <c r="C33" s="5"/>
      <c r="D33" s="5"/>
      <c r="E33" s="5"/>
      <c r="F33" s="5"/>
      <c r="G33" s="1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2:18" x14ac:dyDescent="0.3">
      <c r="B34" t="s">
        <v>15</v>
      </c>
      <c r="C34" s="5"/>
      <c r="D34" s="5"/>
      <c r="E34" s="5"/>
      <c r="F34" s="5">
        <f>MIN(F32,$C$17)</f>
        <v>295000</v>
      </c>
      <c r="G34" s="1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2:18" x14ac:dyDescent="0.3">
      <c r="C35" s="5"/>
      <c r="D35" s="5"/>
      <c r="E35" s="5"/>
      <c r="F35" s="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2:18" x14ac:dyDescent="0.3">
      <c r="B36" t="s">
        <v>16</v>
      </c>
      <c r="C36" s="5">
        <f>$F36*C22/$F$22</f>
        <v>49166.666666666664</v>
      </c>
      <c r="D36" s="5">
        <f>$F36*D22/$F$22</f>
        <v>98333.333333333328</v>
      </c>
      <c r="E36" s="5">
        <f>$F36*E22/$F$22</f>
        <v>147500</v>
      </c>
      <c r="F36" s="5">
        <f>F34</f>
        <v>295000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2:18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2:18" x14ac:dyDescent="0.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2:18" x14ac:dyDescent="0.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2:18" x14ac:dyDescent="0.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2:18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2:18" x14ac:dyDescent="0.3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2:18" x14ac:dyDescent="0.3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2:18" x14ac:dyDescent="0.3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2:18" x14ac:dyDescent="0.3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2:18" x14ac:dyDescent="0.3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2:18" x14ac:dyDescent="0.3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2:18" x14ac:dyDescent="0.3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3:18" x14ac:dyDescent="0.3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MinDed_old</vt:lpstr>
      <vt:lpstr>MinDed1</vt:lpstr>
      <vt:lpstr>MinDed2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Jones</dc:creator>
  <cp:lastModifiedBy>Joh</cp:lastModifiedBy>
  <dcterms:created xsi:type="dcterms:W3CDTF">2019-03-15T09:00:59Z</dcterms:created>
  <dcterms:modified xsi:type="dcterms:W3CDTF">2019-05-10T11:37:24Z</dcterms:modified>
</cp:coreProperties>
</file>