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sys64_2\home\Joh\ktest\ftest\data\fm48\"/>
    </mc:Choice>
  </mc:AlternateContent>
  <xr:revisionPtr revIDLastSave="0" documentId="13_ncr:1_{69556D7D-1E99-436C-880D-E09B751F11F3}" xr6:coauthVersionLast="43" xr6:coauthVersionMax="43" xr10:uidLastSave="{00000000-0000-0000-0000-000000000000}"/>
  <bookViews>
    <workbookView xWindow="-6852" yWindow="-336" windowWidth="17280" windowHeight="8916" activeTab="1" xr2:uid="{75D5E7CF-EFFD-4508-9A5B-71E86028FB54}"/>
  </bookViews>
  <sheets>
    <sheet name="MaxDed_old" sheetId="2" r:id="rId1"/>
    <sheet name="MaxDed1" sheetId="5" r:id="rId2"/>
    <sheet name="MaxDed2" sheetId="4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45" i="5" l="1"/>
  <c r="C44" i="5"/>
  <c r="C43" i="5"/>
  <c r="C42" i="5"/>
  <c r="C39" i="5" l="1"/>
  <c r="C41" i="5"/>
  <c r="C40" i="5"/>
  <c r="C38" i="5"/>
  <c r="E26" i="5" l="1"/>
  <c r="D26" i="5"/>
  <c r="C26" i="5"/>
  <c r="F26" i="5" s="1"/>
  <c r="E22" i="5"/>
  <c r="D22" i="5"/>
  <c r="C22" i="5"/>
  <c r="F22" i="5" l="1"/>
  <c r="C23" i="5"/>
  <c r="C25" i="5" s="1"/>
  <c r="F25" i="5" s="1"/>
  <c r="F28" i="5" s="1"/>
  <c r="D23" i="5"/>
  <c r="D25" i="5" s="1"/>
  <c r="E23" i="5"/>
  <c r="E25" i="5" s="1"/>
  <c r="E26" i="4"/>
  <c r="D26" i="4"/>
  <c r="C26" i="4"/>
  <c r="D24" i="5" l="1"/>
  <c r="E24" i="5"/>
  <c r="F23" i="5"/>
  <c r="C24" i="5"/>
  <c r="F24" i="5" s="1"/>
  <c r="F30" i="5" s="1"/>
  <c r="F31" i="5" s="1"/>
  <c r="F32" i="5" s="1"/>
  <c r="F34" i="5" s="1"/>
  <c r="F36" i="5" s="1"/>
  <c r="F26" i="4"/>
  <c r="E22" i="4"/>
  <c r="E23" i="4" s="1"/>
  <c r="E25" i="4" s="1"/>
  <c r="D22" i="4"/>
  <c r="D23" i="4" s="1"/>
  <c r="D25" i="4" s="1"/>
  <c r="C22" i="4"/>
  <c r="C23" i="4" s="1"/>
  <c r="D36" i="5" l="1"/>
  <c r="C36" i="5"/>
  <c r="E36" i="5"/>
  <c r="F23" i="4"/>
  <c r="C25" i="4"/>
  <c r="F25" i="4" s="1"/>
  <c r="F28" i="4" s="1"/>
  <c r="D24" i="4"/>
  <c r="E24" i="4"/>
  <c r="C24" i="4"/>
  <c r="F22" i="4"/>
  <c r="F24" i="4" l="1"/>
  <c r="F30" i="4" s="1"/>
  <c r="F31" i="4" s="1"/>
  <c r="F32" i="4" s="1"/>
  <c r="F34" i="4" s="1"/>
  <c r="F36" i="4" s="1"/>
  <c r="E36" i="4" s="1"/>
  <c r="E22" i="2"/>
  <c r="D22" i="2"/>
  <c r="C22" i="2"/>
  <c r="C23" i="2" s="1"/>
  <c r="C25" i="2" s="1"/>
  <c r="C36" i="4" l="1"/>
  <c r="D36" i="4"/>
  <c r="F22" i="2"/>
  <c r="D23" i="2"/>
  <c r="D25" i="2" s="1"/>
  <c r="E23" i="2"/>
  <c r="E25" i="2" s="1"/>
  <c r="C24" i="2"/>
  <c r="F25" i="2" l="1"/>
  <c r="F27" i="2" s="1"/>
  <c r="D24" i="2"/>
  <c r="E24" i="2"/>
  <c r="F23" i="2"/>
  <c r="F24" i="2" l="1"/>
  <c r="F28" i="2" s="1"/>
  <c r="F30" i="2" s="1"/>
  <c r="F31" i="2" l="1"/>
  <c r="F33" i="2" s="1"/>
  <c r="D33" i="2" l="1"/>
  <c r="E33" i="2"/>
  <c r="C33" i="2"/>
</calcChain>
</file>

<file path=xl/sharedStrings.xml><?xml version="1.0" encoding="utf-8"?>
<sst xmlns="http://schemas.openxmlformats.org/spreadsheetml/2006/main" count="84" uniqueCount="41">
  <si>
    <t>Location</t>
  </si>
  <si>
    <t>TIV</t>
  </si>
  <si>
    <t>Location Deductible</t>
  </si>
  <si>
    <t>Location Limit</t>
  </si>
  <si>
    <t>Policy Limit</t>
  </si>
  <si>
    <t>Damage Ratio</t>
  </si>
  <si>
    <t>Inputs</t>
  </si>
  <si>
    <t>Calculations</t>
  </si>
  <si>
    <t>Ground-up loss</t>
  </si>
  <si>
    <t>Total</t>
  </si>
  <si>
    <t>Loss net of location deductible</t>
  </si>
  <si>
    <t>Effective location deductible</t>
  </si>
  <si>
    <t>Loss net of location limit</t>
  </si>
  <si>
    <t>Loss input to policy level</t>
  </si>
  <si>
    <t>Loss net of policy limit</t>
  </si>
  <si>
    <t>Gross Loss - back allocated using allocation rule 1</t>
  </si>
  <si>
    <t>Policy Maximum Deductible</t>
  </si>
  <si>
    <t>Reduction in deductible (to satisfy policy max ded condition)</t>
  </si>
  <si>
    <t>Loss including reduced policy deductible</t>
  </si>
  <si>
    <t>So can I really get a loss more than the sum of the location limits?</t>
  </si>
  <si>
    <t>Should the location deductibles be scaled down to reflect the Policy Max Ded before applying the location limits?</t>
  </si>
  <si>
    <t>If so, how? Pro-rated? In order until max is reached and then zero deductible afterwards?</t>
  </si>
  <si>
    <t>MaxDed Option 1</t>
  </si>
  <si>
    <t>MaxDed Option 2</t>
  </si>
  <si>
    <t>Limit from impacted locations</t>
  </si>
  <si>
    <t>Loss ignoring any location limits</t>
  </si>
  <si>
    <t>Loss including impact of location limits</t>
  </si>
  <si>
    <t>MaxDed applies after location level terms, and only considers the effective location deductible not the location limits</t>
  </si>
  <si>
    <t>Any potential decrease in deductible due to MaxDed applying means that the full location limit could be exceeded, if calculated as below</t>
  </si>
  <si>
    <t>e.g. in example below gross loss is 602,000, not 600,000</t>
  </si>
  <si>
    <t>MaxDed applies after location level terms, and considers both the effective location deductible and the location limits on the impacted locatons</t>
  </si>
  <si>
    <t>A potential decrease in deductible due to MaxDed can be offset by the location limit applying still</t>
  </si>
  <si>
    <t>e.g. in example below gross loss is 600,000 - even though MaxDed has decreased the level of the deductibles -  the full location limits still apply</t>
  </si>
  <si>
    <t>x.loss</t>
  </si>
  <si>
    <t>deductible</t>
  </si>
  <si>
    <t>loss</t>
  </si>
  <si>
    <t>accumulated_limit</t>
  </si>
  <si>
    <t>x.limit_surplus</t>
  </si>
  <si>
    <t>x.effective_deductible</t>
  </si>
  <si>
    <t>adjusted limit_surplus</t>
  </si>
  <si>
    <t>loss_adj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</si>
</sst>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/>
    <xf numFmtId="3" fontId="2" fillId="0" borderId="0" xfId="0" applyNumberFormat="1" applyFont="1" applyAlignment="1">
      <alignment horizontal="center"/>
    </xf>
    <xf numFmtId="3" fontId="0" fillId="0" borderId="0" xfId="0" applyNumberFormat="1" applyAlignment="1">
      <alignment horizontal="center"/>
    </xf>
    <xf numFmtId="10" fontId="2" fillId="0" borderId="0" xfId="0" applyNumberFormat="1" applyFont="1" applyAlignment="1">
      <alignment horizontal="center"/>
    </xf>
    <xf numFmtId="0" fontId="3" fillId="0" borderId="0" xfId="0" applyFont="1"/>
    <xf numFmtId="3" fontId="3" fillId="0" borderId="0" xfId="0" applyNumberFormat="1" applyFont="1" applyAlignment="1">
      <alignment horizontal="center"/>
    </xf>
    <xf numFmtId="0" fontId="4" fillId="0" borderId="0" xfId="0" applyFon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A1A6A-847E-43FA-B48D-8969366677A0}">
  <dimension ref="B2:H33"/>
  <sheetViews>
    <sheetView zoomScale="90" zoomScaleNormal="90" workbookViewId="0">
      <selection activeCell="F14" sqref="F14"/>
    </sheetView>
  </sheetViews>
  <sheetFormatPr defaultRowHeight="14.4" x14ac:dyDescent="0.3"/>
  <cols>
    <col min="1" max="1" width="2" customWidth="1"/>
    <col min="2" max="2" width="54.33203125" bestFit="1" customWidth="1"/>
    <col min="3" max="3" width="9.88671875" bestFit="1" customWidth="1"/>
    <col min="4" max="5" width="9.33203125" bestFit="1" customWidth="1"/>
    <col min="6" max="6" width="12" customWidth="1"/>
  </cols>
  <sheetData>
    <row r="2" spans="2:8" ht="18" x14ac:dyDescent="0.35">
      <c r="B2" s="9" t="s">
        <v>22</v>
      </c>
    </row>
    <row r="4" spans="2:8" x14ac:dyDescent="0.3">
      <c r="B4" t="s">
        <v>27</v>
      </c>
    </row>
    <row r="5" spans="2:8" x14ac:dyDescent="0.3">
      <c r="B5" t="s">
        <v>28</v>
      </c>
    </row>
    <row r="6" spans="2:8" x14ac:dyDescent="0.3">
      <c r="B6" t="s">
        <v>29</v>
      </c>
    </row>
    <row r="8" spans="2:8" x14ac:dyDescent="0.3">
      <c r="B8" s="3" t="s">
        <v>6</v>
      </c>
    </row>
    <row r="10" spans="2:8" x14ac:dyDescent="0.3">
      <c r="B10" t="s">
        <v>0</v>
      </c>
      <c r="C10" s="2">
        <v>1</v>
      </c>
      <c r="D10" s="2">
        <v>2</v>
      </c>
      <c r="E10" s="2">
        <v>3</v>
      </c>
      <c r="F10" s="1"/>
    </row>
    <row r="11" spans="2:8" x14ac:dyDescent="0.3">
      <c r="B11" t="s">
        <v>1</v>
      </c>
      <c r="C11" s="4">
        <v>1000000</v>
      </c>
      <c r="D11" s="4">
        <v>2000000</v>
      </c>
      <c r="E11" s="4">
        <v>3000000</v>
      </c>
      <c r="F11" s="4"/>
    </row>
    <row r="12" spans="2:8" x14ac:dyDescent="0.3">
      <c r="B12" t="s">
        <v>5</v>
      </c>
      <c r="C12" s="6">
        <v>0.25</v>
      </c>
      <c r="D12" s="6">
        <v>0.2</v>
      </c>
      <c r="E12" s="6">
        <v>0.2</v>
      </c>
      <c r="F12" s="1"/>
    </row>
    <row r="13" spans="2:8" x14ac:dyDescent="0.3">
      <c r="B13" t="s">
        <v>2</v>
      </c>
      <c r="C13" s="4">
        <v>1000</v>
      </c>
      <c r="D13" s="4">
        <v>1000</v>
      </c>
      <c r="E13" s="4">
        <v>1000</v>
      </c>
      <c r="F13" s="1"/>
      <c r="H13" t="s">
        <v>20</v>
      </c>
    </row>
    <row r="14" spans="2:8" x14ac:dyDescent="0.3">
      <c r="B14" t="s">
        <v>3</v>
      </c>
      <c r="C14" s="4">
        <v>200000</v>
      </c>
      <c r="D14" s="4">
        <v>200000</v>
      </c>
      <c r="E14" s="4">
        <v>200000</v>
      </c>
      <c r="F14" s="1"/>
      <c r="H14" t="s">
        <v>21</v>
      </c>
    </row>
    <row r="15" spans="2:8" x14ac:dyDescent="0.3">
      <c r="C15" s="4"/>
      <c r="D15" s="4"/>
      <c r="E15" s="4"/>
      <c r="F15" s="1"/>
    </row>
    <row r="16" spans="2:8" x14ac:dyDescent="0.3">
      <c r="B16" t="s">
        <v>16</v>
      </c>
      <c r="C16" s="4">
        <v>1000</v>
      </c>
      <c r="D16" s="4"/>
      <c r="E16" s="4"/>
      <c r="F16" s="1"/>
    </row>
    <row r="17" spans="2:8" x14ac:dyDescent="0.3">
      <c r="B17" t="s">
        <v>4</v>
      </c>
      <c r="C17" s="4">
        <v>1000000</v>
      </c>
      <c r="D17" s="4"/>
      <c r="E17" s="4"/>
      <c r="F17" s="1"/>
    </row>
    <row r="18" spans="2:8" x14ac:dyDescent="0.3">
      <c r="C18" s="1"/>
      <c r="D18" s="1"/>
      <c r="E18" s="1"/>
      <c r="F18" s="1"/>
    </row>
    <row r="19" spans="2:8" x14ac:dyDescent="0.3">
      <c r="C19" s="1"/>
      <c r="D19" s="1"/>
      <c r="E19" s="1"/>
      <c r="F19" s="1"/>
    </row>
    <row r="20" spans="2:8" x14ac:dyDescent="0.3">
      <c r="B20" s="3" t="s">
        <v>7</v>
      </c>
      <c r="C20" s="1"/>
      <c r="D20" s="1"/>
      <c r="E20" s="1"/>
      <c r="F20" s="1"/>
    </row>
    <row r="21" spans="2:8" x14ac:dyDescent="0.3">
      <c r="C21" s="1"/>
      <c r="D21" s="1"/>
      <c r="E21" s="1"/>
      <c r="F21" s="1" t="s">
        <v>9</v>
      </c>
    </row>
    <row r="22" spans="2:8" x14ac:dyDescent="0.3">
      <c r="B22" t="s">
        <v>8</v>
      </c>
      <c r="C22" s="5">
        <f>C11*C12</f>
        <v>250000</v>
      </c>
      <c r="D22" s="5">
        <f>D11*D12</f>
        <v>400000</v>
      </c>
      <c r="E22" s="5">
        <f>E11*E12</f>
        <v>600000</v>
      </c>
      <c r="F22" s="5">
        <f>SUM(C22:E22)</f>
        <v>1250000</v>
      </c>
    </row>
    <row r="23" spans="2:8" x14ac:dyDescent="0.3">
      <c r="B23" t="s">
        <v>10</v>
      </c>
      <c r="C23" s="5">
        <f>MAX(C22-C13,0)</f>
        <v>249000</v>
      </c>
      <c r="D23" s="5">
        <f>MAX(D22-D13,0)</f>
        <v>399000</v>
      </c>
      <c r="E23" s="5">
        <f>MAX(E22-E13,0)</f>
        <v>599000</v>
      </c>
      <c r="F23" s="5">
        <f>SUM(C23:E23)</f>
        <v>1247000</v>
      </c>
    </row>
    <row r="24" spans="2:8" x14ac:dyDescent="0.3">
      <c r="B24" t="s">
        <v>11</v>
      </c>
      <c r="C24" s="5">
        <f>C22-C23</f>
        <v>1000</v>
      </c>
      <c r="D24" s="5">
        <f>D22-D23</f>
        <v>1000</v>
      </c>
      <c r="E24" s="5">
        <f>E22-E23</f>
        <v>1000</v>
      </c>
      <c r="F24" s="5">
        <f>SUM(C24:E24)</f>
        <v>3000</v>
      </c>
    </row>
    <row r="25" spans="2:8" x14ac:dyDescent="0.3">
      <c r="B25" t="s">
        <v>12</v>
      </c>
      <c r="C25" s="5">
        <f>MIN(C23,C14)</f>
        <v>200000</v>
      </c>
      <c r="D25" s="5">
        <f>MIN(D23,D14)</f>
        <v>200000</v>
      </c>
      <c r="E25" s="5">
        <f>MIN(E23,E14)</f>
        <v>200000</v>
      </c>
      <c r="F25" s="5">
        <f>SUM(C25:E25)</f>
        <v>600000</v>
      </c>
    </row>
    <row r="26" spans="2:8" x14ac:dyDescent="0.3">
      <c r="C26" s="5"/>
      <c r="D26" s="5"/>
      <c r="E26" s="5"/>
      <c r="F26" s="5"/>
    </row>
    <row r="27" spans="2:8" x14ac:dyDescent="0.3">
      <c r="B27" t="s">
        <v>13</v>
      </c>
      <c r="C27" s="5"/>
      <c r="D27" s="5"/>
      <c r="E27" s="5"/>
      <c r="F27" s="5">
        <f>F25</f>
        <v>600000</v>
      </c>
    </row>
    <row r="28" spans="2:8" x14ac:dyDescent="0.3">
      <c r="B28" t="s">
        <v>17</v>
      </c>
      <c r="C28" s="5"/>
      <c r="D28" s="5"/>
      <c r="E28" s="5"/>
      <c r="F28" s="5">
        <f>MAX(F24-C16,0)</f>
        <v>2000</v>
      </c>
    </row>
    <row r="29" spans="2:8" x14ac:dyDescent="0.3">
      <c r="C29" s="5"/>
      <c r="D29" s="5"/>
      <c r="E29" s="5"/>
      <c r="F29" s="5"/>
    </row>
    <row r="30" spans="2:8" x14ac:dyDescent="0.3">
      <c r="B30" t="s">
        <v>18</v>
      </c>
      <c r="C30" s="5"/>
      <c r="D30" s="5"/>
      <c r="E30" s="5"/>
      <c r="F30" s="5">
        <f>F27+F28</f>
        <v>602000</v>
      </c>
      <c r="H30" t="s">
        <v>19</v>
      </c>
    </row>
    <row r="31" spans="2:8" x14ac:dyDescent="0.3">
      <c r="B31" t="s">
        <v>14</v>
      </c>
      <c r="C31" s="5"/>
      <c r="D31" s="5"/>
      <c r="E31" s="5"/>
      <c r="F31" s="5">
        <f>MIN(F30,$C$17)</f>
        <v>602000</v>
      </c>
    </row>
    <row r="32" spans="2:8" x14ac:dyDescent="0.3">
      <c r="C32" s="5"/>
      <c r="D32" s="5"/>
      <c r="E32" s="5"/>
      <c r="F32" s="5"/>
    </row>
    <row r="33" spans="2:6" x14ac:dyDescent="0.3">
      <c r="B33" t="s">
        <v>15</v>
      </c>
      <c r="C33" s="5">
        <f>$F33*C22/$F$22</f>
        <v>120400</v>
      </c>
      <c r="D33" s="5">
        <f>$F33*D22/$F$22</f>
        <v>192640</v>
      </c>
      <c r="E33" s="5">
        <f>$F33*E22/$F$22</f>
        <v>288960</v>
      </c>
      <c r="F33" s="5">
        <f>F31</f>
        <v>602000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0DA28-3D8C-42F1-9C20-4F304D5C63B5}">
  <dimension ref="B2:G45"/>
  <sheetViews>
    <sheetView tabSelected="1" topLeftCell="A19" zoomScale="90" zoomScaleNormal="90" workbookViewId="0">
      <selection activeCell="C45" sqref="C45"/>
    </sheetView>
  </sheetViews>
  <sheetFormatPr defaultRowHeight="14.4" x14ac:dyDescent="0.3"/>
  <cols>
    <col min="1" max="1" width="2" customWidth="1"/>
    <col min="2" max="2" width="54.33203125" bestFit="1" customWidth="1"/>
    <col min="3" max="3" width="9.88671875" bestFit="1" customWidth="1"/>
    <col min="4" max="5" width="9.33203125" bestFit="1" customWidth="1"/>
    <col min="6" max="6" width="12" customWidth="1"/>
    <col min="7" max="7" width="9.88671875" bestFit="1" customWidth="1"/>
  </cols>
  <sheetData>
    <row r="2" spans="2:6" ht="18" x14ac:dyDescent="0.35">
      <c r="B2" s="9" t="s">
        <v>23</v>
      </c>
    </row>
    <row r="4" spans="2:6" x14ac:dyDescent="0.3">
      <c r="B4" t="s">
        <v>30</v>
      </c>
    </row>
    <row r="5" spans="2:6" x14ac:dyDescent="0.3">
      <c r="B5" t="s">
        <v>31</v>
      </c>
    </row>
    <row r="6" spans="2:6" x14ac:dyDescent="0.3">
      <c r="B6" t="s">
        <v>32</v>
      </c>
    </row>
    <row r="8" spans="2:6" x14ac:dyDescent="0.3">
      <c r="B8" s="3" t="s">
        <v>6</v>
      </c>
    </row>
    <row r="10" spans="2:6" x14ac:dyDescent="0.3">
      <c r="B10" t="s">
        <v>0</v>
      </c>
      <c r="C10" s="2">
        <v>1</v>
      </c>
      <c r="D10" s="2">
        <v>2</v>
      </c>
      <c r="E10" s="2">
        <v>3</v>
      </c>
      <c r="F10" s="1"/>
    </row>
    <row r="11" spans="2:6" x14ac:dyDescent="0.3">
      <c r="B11" t="s">
        <v>1</v>
      </c>
      <c r="C11" s="4">
        <v>1000000</v>
      </c>
      <c r="D11" s="4">
        <v>2000000</v>
      </c>
      <c r="E11" s="4">
        <v>3000000</v>
      </c>
      <c r="F11" s="4"/>
    </row>
    <row r="12" spans="2:6" x14ac:dyDescent="0.3">
      <c r="B12" t="s">
        <v>5</v>
      </c>
      <c r="C12" s="6">
        <v>0.25</v>
      </c>
      <c r="D12" s="6">
        <v>0.2</v>
      </c>
      <c r="E12" s="6">
        <v>0.2</v>
      </c>
      <c r="F12" s="1"/>
    </row>
    <row r="13" spans="2:6" x14ac:dyDescent="0.3">
      <c r="B13" t="s">
        <v>2</v>
      </c>
      <c r="C13" s="4">
        <v>1000</v>
      </c>
      <c r="D13" s="4">
        <v>1000</v>
      </c>
      <c r="E13" s="4">
        <v>1000</v>
      </c>
      <c r="F13" s="1"/>
    </row>
    <row r="14" spans="2:6" x14ac:dyDescent="0.3">
      <c r="B14" t="s">
        <v>3</v>
      </c>
      <c r="C14" s="4">
        <v>200000</v>
      </c>
      <c r="D14" s="4">
        <v>200000</v>
      </c>
      <c r="E14" s="4">
        <v>200000</v>
      </c>
      <c r="F14" s="1"/>
    </row>
    <row r="15" spans="2:6" x14ac:dyDescent="0.3">
      <c r="C15" s="4"/>
      <c r="D15" s="4"/>
      <c r="E15" s="4"/>
      <c r="F15" s="1"/>
    </row>
    <row r="16" spans="2:6" x14ac:dyDescent="0.3">
      <c r="B16" t="s">
        <v>16</v>
      </c>
      <c r="C16" s="4">
        <v>1000</v>
      </c>
      <c r="D16" s="4"/>
      <c r="E16" s="4"/>
      <c r="F16" s="1"/>
    </row>
    <row r="17" spans="2:7" x14ac:dyDescent="0.3">
      <c r="B17" t="s">
        <v>4</v>
      </c>
      <c r="C17" s="4">
        <v>1000000</v>
      </c>
      <c r="D17" s="4"/>
      <c r="E17" s="4"/>
      <c r="F17" s="1"/>
    </row>
    <row r="18" spans="2:7" x14ac:dyDescent="0.3">
      <c r="C18" s="1"/>
      <c r="D18" s="1"/>
      <c r="E18" s="1"/>
      <c r="F18" s="1"/>
    </row>
    <row r="19" spans="2:7" x14ac:dyDescent="0.3">
      <c r="C19" s="1"/>
      <c r="D19" s="1"/>
      <c r="E19" s="1"/>
      <c r="F19" s="1"/>
    </row>
    <row r="20" spans="2:7" x14ac:dyDescent="0.3">
      <c r="B20" s="3" t="s">
        <v>7</v>
      </c>
      <c r="C20" s="1"/>
      <c r="D20" s="1"/>
      <c r="E20" s="1"/>
      <c r="F20" s="1"/>
    </row>
    <row r="21" spans="2:7" x14ac:dyDescent="0.3">
      <c r="C21" s="1"/>
      <c r="D21" s="1"/>
      <c r="E21" s="1"/>
      <c r="F21" s="1" t="s">
        <v>9</v>
      </c>
    </row>
    <row r="22" spans="2:7" x14ac:dyDescent="0.3">
      <c r="B22" t="s">
        <v>8</v>
      </c>
      <c r="C22" s="5">
        <f>C11*C12</f>
        <v>250000</v>
      </c>
      <c r="D22" s="5">
        <f>D11*D12</f>
        <v>400000</v>
      </c>
      <c r="E22" s="5">
        <f>E11*E12</f>
        <v>600000</v>
      </c>
      <c r="F22" s="5">
        <f>SUM(C22:E22)</f>
        <v>1250000</v>
      </c>
    </row>
    <row r="23" spans="2:7" x14ac:dyDescent="0.3">
      <c r="B23" t="s">
        <v>10</v>
      </c>
      <c r="C23" s="5">
        <f>MAX(C22-C13,0)</f>
        <v>249000</v>
      </c>
      <c r="D23" s="5">
        <f>MAX(D22-D13,0)</f>
        <v>399000</v>
      </c>
      <c r="E23" s="5">
        <f>MAX(E22-E13,0)</f>
        <v>599000</v>
      </c>
      <c r="F23" s="5">
        <f>SUM(C23:E23)</f>
        <v>1247000</v>
      </c>
    </row>
    <row r="24" spans="2:7" x14ac:dyDescent="0.3">
      <c r="B24" t="s">
        <v>11</v>
      </c>
      <c r="C24" s="5">
        <f>C22-C23</f>
        <v>1000</v>
      </c>
      <c r="D24" s="5">
        <f>D22-D23</f>
        <v>1000</v>
      </c>
      <c r="E24" s="5">
        <f>E22-E23</f>
        <v>1000</v>
      </c>
      <c r="F24" s="5">
        <f>SUM(C24:E24)</f>
        <v>3000</v>
      </c>
    </row>
    <row r="25" spans="2:7" x14ac:dyDescent="0.3">
      <c r="B25" t="s">
        <v>12</v>
      </c>
      <c r="C25" s="5">
        <f>MIN(C23,C14)</f>
        <v>200000</v>
      </c>
      <c r="D25" s="5">
        <f>MIN(D23,D14)</f>
        <v>200000</v>
      </c>
      <c r="E25" s="5">
        <f>MIN(E23,E14)</f>
        <v>200000</v>
      </c>
      <c r="F25" s="5">
        <f>SUM(C25:E25)</f>
        <v>600000</v>
      </c>
    </row>
    <row r="26" spans="2:7" x14ac:dyDescent="0.3">
      <c r="B26" s="7" t="s">
        <v>24</v>
      </c>
      <c r="C26" s="8">
        <f>C14</f>
        <v>200000</v>
      </c>
      <c r="D26" s="8">
        <f>D14</f>
        <v>200000</v>
      </c>
      <c r="E26" s="8">
        <f>E14</f>
        <v>200000</v>
      </c>
      <c r="F26" s="8">
        <f>SUM(C26:E26)</f>
        <v>600000</v>
      </c>
    </row>
    <row r="27" spans="2:7" x14ac:dyDescent="0.3">
      <c r="C27" s="5"/>
      <c r="D27" s="5"/>
      <c r="E27" s="5"/>
      <c r="F27" s="5"/>
    </row>
    <row r="28" spans="2:7" x14ac:dyDescent="0.3">
      <c r="B28" t="s">
        <v>13</v>
      </c>
      <c r="C28" s="5"/>
      <c r="D28" s="5"/>
      <c r="E28" s="5"/>
      <c r="F28" s="5">
        <f>F25</f>
        <v>600000</v>
      </c>
      <c r="G28" s="10"/>
    </row>
    <row r="29" spans="2:7" x14ac:dyDescent="0.3">
      <c r="C29" s="5"/>
      <c r="D29" s="5"/>
      <c r="E29" s="5"/>
      <c r="F29" s="5"/>
      <c r="G29" s="10"/>
    </row>
    <row r="30" spans="2:7" x14ac:dyDescent="0.3">
      <c r="B30" t="s">
        <v>17</v>
      </c>
      <c r="C30" s="5"/>
      <c r="D30" s="5"/>
      <c r="E30" s="5"/>
      <c r="F30" s="5">
        <f>MAX(F24-C16,0)</f>
        <v>2000</v>
      </c>
    </row>
    <row r="31" spans="2:7" x14ac:dyDescent="0.3">
      <c r="B31" s="7" t="s">
        <v>25</v>
      </c>
      <c r="C31" s="5"/>
      <c r="D31" s="5"/>
      <c r="E31" s="5"/>
      <c r="F31" s="8">
        <f>F30+F28</f>
        <v>602000</v>
      </c>
    </row>
    <row r="32" spans="2:7" x14ac:dyDescent="0.3">
      <c r="B32" s="7" t="s">
        <v>26</v>
      </c>
      <c r="C32" s="8"/>
      <c r="D32" s="8"/>
      <c r="E32" s="8"/>
      <c r="F32" s="8">
        <f>MIN(F31,F26)</f>
        <v>600000</v>
      </c>
    </row>
    <row r="33" spans="2:6" x14ac:dyDescent="0.3">
      <c r="C33" s="5"/>
      <c r="D33" s="5"/>
      <c r="E33" s="5"/>
      <c r="F33" s="5"/>
    </row>
    <row r="34" spans="2:6" x14ac:dyDescent="0.3">
      <c r="B34" t="s">
        <v>14</v>
      </c>
      <c r="C34" s="5"/>
      <c r="D34" s="5"/>
      <c r="E34" s="5"/>
      <c r="F34" s="5">
        <f>MIN(F32,$C$17)</f>
        <v>600000</v>
      </c>
    </row>
    <row r="35" spans="2:6" x14ac:dyDescent="0.3">
      <c r="C35" s="5"/>
      <c r="D35" s="5"/>
      <c r="E35" s="5"/>
      <c r="F35" s="5"/>
    </row>
    <row r="36" spans="2:6" x14ac:dyDescent="0.3">
      <c r="B36" t="s">
        <v>15</v>
      </c>
      <c r="C36" s="5">
        <f>$F36*C22/$F$22</f>
        <v>120000</v>
      </c>
      <c r="D36" s="5">
        <f>$F36*D22/$F$22</f>
        <v>192000</v>
      </c>
      <c r="E36" s="5">
        <f>$F36*E22/$F$22</f>
        <v>288000</v>
      </c>
      <c r="F36" s="5">
        <f>F34</f>
        <v>600000</v>
      </c>
    </row>
    <row r="38" spans="2:6" x14ac:dyDescent="0.3">
      <c r="B38" t="s">
        <v>33</v>
      </c>
      <c r="C38" s="10">
        <f>F28</f>
        <v>600000</v>
      </c>
    </row>
    <row r="39" spans="2:6" x14ac:dyDescent="0.3">
      <c r="B39" t="s">
        <v>37</v>
      </c>
      <c r="C39" s="10">
        <f>F23-F26</f>
        <v>647000</v>
      </c>
    </row>
    <row r="40" spans="2:6" x14ac:dyDescent="0.3">
      <c r="B40" t="s">
        <v>38</v>
      </c>
      <c r="C40" s="10">
        <f>F24</f>
        <v>3000</v>
      </c>
    </row>
    <row r="41" spans="2:6" x14ac:dyDescent="0.3">
      <c r="B41" t="s">
        <v>34</v>
      </c>
      <c r="C41" s="10">
        <f>C16</f>
        <v>1000</v>
      </c>
    </row>
    <row r="42" spans="2:6" x14ac:dyDescent="0.3">
      <c r="B42" t="s">
        <v>35</v>
      </c>
      <c r="C42" s="10">
        <f>C38+C40-C41</f>
        <v>602000</v>
      </c>
    </row>
    <row r="43" spans="2:6" x14ac:dyDescent="0.3">
      <c r="B43" t="s">
        <v>36</v>
      </c>
      <c r="C43" s="10">
        <f>IF(C39&gt;0,C38)</f>
        <v>600000</v>
      </c>
    </row>
    <row r="44" spans="2:6" x14ac:dyDescent="0.3">
      <c r="B44" t="s">
        <v>40</v>
      </c>
      <c r="C44" s="10">
        <f>C42-C38</f>
        <v>2000</v>
      </c>
      <c r="F44" s="10"/>
    </row>
    <row r="45" spans="2:6" x14ac:dyDescent="0.3">
      <c r="B45" t="s">
        <v>39</v>
      </c>
      <c r="C45" s="10">
        <f>C39+C44</f>
        <v>649000</v>
      </c>
      <c r="F45" s="10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B82D9-4E2C-4B74-922D-2B43B8FF3605}">
  <dimension ref="B2:F36"/>
  <sheetViews>
    <sheetView topLeftCell="A19" zoomScale="90" zoomScaleNormal="90" workbookViewId="0">
      <selection activeCell="F36" sqref="F36"/>
    </sheetView>
  </sheetViews>
  <sheetFormatPr defaultRowHeight="14.4" x14ac:dyDescent="0.3"/>
  <cols>
    <col min="1" max="1" width="2" customWidth="1"/>
    <col min="2" max="2" width="54.33203125" bestFit="1" customWidth="1"/>
    <col min="3" max="5" width="9.33203125" bestFit="1" customWidth="1"/>
    <col min="6" max="6" width="12" customWidth="1"/>
  </cols>
  <sheetData>
    <row r="2" spans="2:6" ht="18" x14ac:dyDescent="0.35">
      <c r="B2" s="9" t="s">
        <v>23</v>
      </c>
    </row>
    <row r="4" spans="2:6" x14ac:dyDescent="0.3">
      <c r="B4" t="s">
        <v>30</v>
      </c>
    </row>
    <row r="5" spans="2:6" x14ac:dyDescent="0.3">
      <c r="B5" t="s">
        <v>31</v>
      </c>
    </row>
    <row r="6" spans="2:6" x14ac:dyDescent="0.3">
      <c r="B6" t="s">
        <v>32</v>
      </c>
    </row>
    <row r="8" spans="2:6" x14ac:dyDescent="0.3">
      <c r="B8" s="3" t="s">
        <v>6</v>
      </c>
    </row>
    <row r="10" spans="2:6" x14ac:dyDescent="0.3">
      <c r="B10" t="s">
        <v>0</v>
      </c>
      <c r="C10" s="2">
        <v>1</v>
      </c>
      <c r="D10" s="2">
        <v>2</v>
      </c>
      <c r="E10" s="2">
        <v>3</v>
      </c>
      <c r="F10" s="1"/>
    </row>
    <row r="11" spans="2:6" x14ac:dyDescent="0.3">
      <c r="B11" t="s">
        <v>1</v>
      </c>
      <c r="C11" s="4">
        <v>1000000</v>
      </c>
      <c r="D11" s="4">
        <v>2000000</v>
      </c>
      <c r="E11" s="4">
        <v>3000000</v>
      </c>
      <c r="F11" s="4"/>
    </row>
    <row r="12" spans="2:6" x14ac:dyDescent="0.3">
      <c r="B12" t="s">
        <v>5</v>
      </c>
      <c r="C12" s="6">
        <v>0.05</v>
      </c>
      <c r="D12" s="6">
        <v>0.05</v>
      </c>
      <c r="E12" s="6">
        <v>0.05</v>
      </c>
      <c r="F12" s="1"/>
    </row>
    <row r="13" spans="2:6" x14ac:dyDescent="0.3">
      <c r="B13" t="s">
        <v>2</v>
      </c>
      <c r="C13" s="4">
        <v>1000</v>
      </c>
      <c r="D13" s="4">
        <v>1000</v>
      </c>
      <c r="E13" s="4">
        <v>1000</v>
      </c>
      <c r="F13" s="1"/>
    </row>
    <row r="14" spans="2:6" x14ac:dyDescent="0.3">
      <c r="B14" t="s">
        <v>3</v>
      </c>
      <c r="C14" s="4">
        <v>200000</v>
      </c>
      <c r="D14" s="4">
        <v>200000</v>
      </c>
      <c r="E14" s="4">
        <v>200000</v>
      </c>
      <c r="F14" s="1"/>
    </row>
    <row r="15" spans="2:6" x14ac:dyDescent="0.3">
      <c r="C15" s="4"/>
      <c r="D15" s="4"/>
      <c r="E15" s="4"/>
      <c r="F15" s="1"/>
    </row>
    <row r="16" spans="2:6" x14ac:dyDescent="0.3">
      <c r="B16" t="s">
        <v>16</v>
      </c>
      <c r="C16" s="4">
        <v>1000</v>
      </c>
      <c r="D16" s="4"/>
      <c r="E16" s="4"/>
      <c r="F16" s="1"/>
    </row>
    <row r="17" spans="2:6" x14ac:dyDescent="0.3">
      <c r="B17" t="s">
        <v>4</v>
      </c>
      <c r="C17" s="4">
        <v>1000000</v>
      </c>
      <c r="D17" s="4"/>
      <c r="E17" s="4"/>
      <c r="F17" s="1"/>
    </row>
    <row r="18" spans="2:6" x14ac:dyDescent="0.3">
      <c r="C18" s="1"/>
      <c r="D18" s="1"/>
      <c r="E18" s="1"/>
      <c r="F18" s="1"/>
    </row>
    <row r="19" spans="2:6" x14ac:dyDescent="0.3">
      <c r="C19" s="1"/>
      <c r="D19" s="1"/>
      <c r="E19" s="1"/>
      <c r="F19" s="1"/>
    </row>
    <row r="20" spans="2:6" x14ac:dyDescent="0.3">
      <c r="B20" s="3" t="s">
        <v>7</v>
      </c>
      <c r="C20" s="1"/>
      <c r="D20" s="1"/>
      <c r="E20" s="1"/>
      <c r="F20" s="1"/>
    </row>
    <row r="21" spans="2:6" x14ac:dyDescent="0.3">
      <c r="C21" s="1"/>
      <c r="D21" s="1"/>
      <c r="E21" s="1"/>
      <c r="F21" s="1" t="s">
        <v>9</v>
      </c>
    </row>
    <row r="22" spans="2:6" x14ac:dyDescent="0.3">
      <c r="B22" t="s">
        <v>8</v>
      </c>
      <c r="C22" s="5">
        <f>C11*C12</f>
        <v>50000</v>
      </c>
      <c r="D22" s="5">
        <f>D11*D12</f>
        <v>100000</v>
      </c>
      <c r="E22" s="5">
        <f>E11*E12</f>
        <v>150000</v>
      </c>
      <c r="F22" s="5">
        <f>SUM(C22:E22)</f>
        <v>300000</v>
      </c>
    </row>
    <row r="23" spans="2:6" x14ac:dyDescent="0.3">
      <c r="B23" t="s">
        <v>10</v>
      </c>
      <c r="C23" s="5">
        <f>MAX(C22-C13,0)</f>
        <v>49000</v>
      </c>
      <c r="D23" s="5">
        <f>MAX(D22-D13,0)</f>
        <v>99000</v>
      </c>
      <c r="E23" s="5">
        <f>MAX(E22-E13,0)</f>
        <v>149000</v>
      </c>
      <c r="F23" s="5">
        <f>SUM(C23:E23)</f>
        <v>297000</v>
      </c>
    </row>
    <row r="24" spans="2:6" x14ac:dyDescent="0.3">
      <c r="B24" t="s">
        <v>11</v>
      </c>
      <c r="C24" s="5">
        <f>C22-C23</f>
        <v>1000</v>
      </c>
      <c r="D24" s="5">
        <f>D22-D23</f>
        <v>1000</v>
      </c>
      <c r="E24" s="5">
        <f>E22-E23</f>
        <v>1000</v>
      </c>
      <c r="F24" s="5">
        <f>SUM(C24:E24)</f>
        <v>3000</v>
      </c>
    </row>
    <row r="25" spans="2:6" x14ac:dyDescent="0.3">
      <c r="B25" t="s">
        <v>12</v>
      </c>
      <c r="C25" s="5">
        <f>MIN(C23,C14)</f>
        <v>49000</v>
      </c>
      <c r="D25" s="5">
        <f>MIN(D23,D14)</f>
        <v>99000</v>
      </c>
      <c r="E25" s="5">
        <f>MIN(E23,E14)</f>
        <v>149000</v>
      </c>
      <c r="F25" s="5">
        <f>SUM(C25:E25)</f>
        <v>297000</v>
      </c>
    </row>
    <row r="26" spans="2:6" x14ac:dyDescent="0.3">
      <c r="B26" s="7" t="s">
        <v>24</v>
      </c>
      <c r="C26" s="8">
        <f>C14</f>
        <v>200000</v>
      </c>
      <c r="D26" s="8">
        <f>D14</f>
        <v>200000</v>
      </c>
      <c r="E26" s="8">
        <f>E14</f>
        <v>200000</v>
      </c>
      <c r="F26" s="8">
        <f>SUM(C26:E26)</f>
        <v>600000</v>
      </c>
    </row>
    <row r="27" spans="2:6" x14ac:dyDescent="0.3">
      <c r="C27" s="5"/>
      <c r="D27" s="5"/>
      <c r="E27" s="5"/>
      <c r="F27" s="5"/>
    </row>
    <row r="28" spans="2:6" x14ac:dyDescent="0.3">
      <c r="B28" t="s">
        <v>13</v>
      </c>
      <c r="C28" s="5"/>
      <c r="D28" s="5"/>
      <c r="E28" s="5"/>
      <c r="F28" s="5">
        <f>F25</f>
        <v>297000</v>
      </c>
    </row>
    <row r="29" spans="2:6" x14ac:dyDescent="0.3">
      <c r="C29" s="5"/>
      <c r="D29" s="5"/>
      <c r="E29" s="5"/>
      <c r="F29" s="5"/>
    </row>
    <row r="30" spans="2:6" x14ac:dyDescent="0.3">
      <c r="B30" t="s">
        <v>17</v>
      </c>
      <c r="C30" s="5"/>
      <c r="D30" s="5"/>
      <c r="E30" s="5"/>
      <c r="F30" s="5">
        <f>MAX(F24-C16,0)</f>
        <v>2000</v>
      </c>
    </row>
    <row r="31" spans="2:6" x14ac:dyDescent="0.3">
      <c r="B31" s="7" t="s">
        <v>25</v>
      </c>
      <c r="C31" s="5"/>
      <c r="D31" s="5"/>
      <c r="E31" s="5"/>
      <c r="F31" s="8">
        <f>F30+F28</f>
        <v>299000</v>
      </c>
    </row>
    <row r="32" spans="2:6" x14ac:dyDescent="0.3">
      <c r="B32" s="7" t="s">
        <v>26</v>
      </c>
      <c r="C32" s="8"/>
      <c r="D32" s="8"/>
      <c r="E32" s="8"/>
      <c r="F32" s="8">
        <f>MIN(F31,F26)</f>
        <v>299000</v>
      </c>
    </row>
    <row r="33" spans="2:6" x14ac:dyDescent="0.3">
      <c r="C33" s="5"/>
      <c r="D33" s="5"/>
      <c r="E33" s="5"/>
      <c r="F33" s="5"/>
    </row>
    <row r="34" spans="2:6" x14ac:dyDescent="0.3">
      <c r="B34" t="s">
        <v>14</v>
      </c>
      <c r="C34" s="5"/>
      <c r="D34" s="5"/>
      <c r="E34" s="5"/>
      <c r="F34" s="5">
        <f>MIN(F32,$C$17)</f>
        <v>299000</v>
      </c>
    </row>
    <row r="35" spans="2:6" x14ac:dyDescent="0.3">
      <c r="C35" s="5"/>
      <c r="D35" s="5"/>
      <c r="E35" s="5"/>
      <c r="F35" s="5"/>
    </row>
    <row r="36" spans="2:6" x14ac:dyDescent="0.3">
      <c r="B36" t="s">
        <v>15</v>
      </c>
      <c r="C36" s="5">
        <f>$F36*C22/$F$22</f>
        <v>49833.333333333336</v>
      </c>
      <c r="D36" s="5">
        <f>$F36*D22/$F$22</f>
        <v>99666.666666666672</v>
      </c>
      <c r="E36" s="5">
        <f>$F36*E22/$F$22</f>
        <v>149500</v>
      </c>
      <c r="F36" s="5">
        <f>F34</f>
        <v>299000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MaxDed_old</vt:lpstr>
      <vt:lpstr>MaxDed1</vt:lpstr>
      <vt:lpstr>MaxDed2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Jones</dc:creator>
  <cp:lastModifiedBy>Joh</cp:lastModifiedBy>
  <dcterms:created xsi:type="dcterms:W3CDTF">2019-03-15T09:00:59Z</dcterms:created>
  <dcterms:modified xsi:type="dcterms:W3CDTF">2019-05-14T13:34:09Z</dcterms:modified>
</cp:coreProperties>
</file>