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20.04\home\joh\dev\ktest\ftest\fm28\"/>
    </mc:Choice>
  </mc:AlternateContent>
  <xr:revisionPtr revIDLastSave="0" documentId="13_ncr:1_{B96453B4-3020-4C25-B864-4564695237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ed examples" sheetId="10" r:id="rId1"/>
    <sheet name="Oasis Implementation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0" l="1"/>
  <c r="I47" i="10"/>
  <c r="H47" i="10"/>
  <c r="G47" i="10"/>
  <c r="F47" i="10"/>
  <c r="E47" i="10"/>
  <c r="D47" i="10"/>
  <c r="C47" i="10"/>
  <c r="J45" i="10"/>
  <c r="I45" i="10"/>
  <c r="H45" i="10"/>
  <c r="G45" i="10"/>
  <c r="F45" i="10"/>
  <c r="E45" i="10"/>
  <c r="D45" i="10"/>
  <c r="C45" i="10"/>
  <c r="C44" i="10"/>
  <c r="J42" i="10"/>
  <c r="H42" i="10"/>
  <c r="I42" i="10"/>
  <c r="G42" i="10"/>
  <c r="F42" i="10"/>
  <c r="E42" i="10"/>
  <c r="D42" i="10"/>
  <c r="C42" i="10"/>
  <c r="G28" i="10" l="1"/>
  <c r="C28" i="10"/>
  <c r="J25" i="10"/>
  <c r="I25" i="10"/>
  <c r="H25" i="10"/>
  <c r="G25" i="10"/>
  <c r="F25" i="10"/>
  <c r="E25" i="10"/>
  <c r="D25" i="10"/>
  <c r="C25" i="10"/>
  <c r="L9" i="10"/>
  <c r="F26" i="10" l="1"/>
  <c r="G26" i="10"/>
  <c r="I26" i="10"/>
  <c r="J26" i="10"/>
  <c r="C26" i="10"/>
  <c r="E26" i="10"/>
  <c r="H26" i="10"/>
  <c r="D26" i="10"/>
  <c r="C29" i="10"/>
  <c r="C30" i="10" s="1"/>
  <c r="G29" i="10"/>
  <c r="K25" i="10"/>
  <c r="L25" i="10" s="1"/>
  <c r="G30" i="10"/>
  <c r="G31" i="10" l="1"/>
  <c r="G32" i="10"/>
  <c r="C31" i="10"/>
  <c r="C32" i="10"/>
  <c r="L30" i="10"/>
  <c r="L37" i="10" s="1"/>
  <c r="C34" i="10" l="1"/>
  <c r="L38" i="10"/>
  <c r="L39" i="10" s="1"/>
  <c r="M39" i="10" s="1"/>
  <c r="L31" i="10"/>
  <c r="L36" i="10" s="1"/>
  <c r="G34" i="10"/>
  <c r="C33" i="10"/>
  <c r="G33" i="10"/>
  <c r="M36" i="10" l="1"/>
  <c r="C40" i="10"/>
  <c r="L43" i="10"/>
  <c r="L46" i="10" s="1"/>
  <c r="E46" i="10" s="1"/>
  <c r="L48" i="10"/>
  <c r="L44" i="10" l="1"/>
  <c r="J44" i="10" s="1"/>
  <c r="H46" i="10"/>
  <c r="C46" i="10"/>
  <c r="D46" i="10"/>
  <c r="J46" i="10"/>
  <c r="I44" i="10"/>
  <c r="G46" i="10"/>
  <c r="H44" i="10"/>
  <c r="F44" i="10"/>
  <c r="I46" i="10"/>
  <c r="F46" i="10"/>
  <c r="E44" i="10"/>
  <c r="G44" i="10"/>
  <c r="D44" i="10" l="1"/>
</calcChain>
</file>

<file path=xl/sharedStrings.xml><?xml version="1.0" encoding="utf-8"?>
<sst xmlns="http://schemas.openxmlformats.org/spreadsheetml/2006/main" count="161" uniqueCount="137">
  <si>
    <t>Limit</t>
  </si>
  <si>
    <t>Oasis Implementation</t>
  </si>
  <si>
    <t>Meta data structure (Profile)</t>
  </si>
  <si>
    <t>ProfileDescription</t>
  </si>
  <si>
    <t>ProfileName</t>
  </si>
  <si>
    <t>ProfileID</t>
  </si>
  <si>
    <t>CalcRule</t>
  </si>
  <si>
    <t>AllocRule</t>
  </si>
  <si>
    <t>Example</t>
  </si>
  <si>
    <t>PolicyTC_ID</t>
  </si>
  <si>
    <t>CCY_ID</t>
  </si>
  <si>
    <t>Deductible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</si>
  <si>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</si>
  <si>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</si>
  <si>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</si>
  <si>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</si>
  <si>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</si>
  <si>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</si>
  <si>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</si>
  <si>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</si>
  <si>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TIV</t>
  </si>
  <si>
    <t>GROUP_ID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</si>
  <si>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</si>
  <si>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</si>
  <si>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</si>
  <si>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</si>
  <si>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</si>
  <si>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</si>
  <si>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</si>
  <si>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</si>
  <si>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</si>
  <si>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</si>
  <si>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</si>
  <si>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</si>
  <si>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</si>
  <si>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</si>
  <si>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</si>
  <si>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</si>
  <si>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</si>
  <si>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</si>
  <si>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</si>
  <si>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</si>
  <si>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</si>
  <si>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</si>
  <si>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</si>
  <si>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</si>
  <si>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</si>
  <si>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</si>
  <si>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Deductible only (Function 12)</t>
  </si>
  <si>
    <t>B_1</t>
  </si>
  <si>
    <t>B_2</t>
  </si>
  <si>
    <t>Limit only (Function 14)</t>
  </si>
  <si>
    <t>G_1</t>
  </si>
  <si>
    <t>Profile B_1</t>
  </si>
  <si>
    <t>Profile B_2</t>
  </si>
  <si>
    <t>Profile G_1</t>
  </si>
  <si>
    <t>FunCalc</t>
  </si>
  <si>
    <t>Location 2 Structure</t>
  </si>
  <si>
    <t>Location 2 Other Structure</t>
  </si>
  <si>
    <t>Location 2 Contents</t>
  </si>
  <si>
    <t>Location 2 Time Element</t>
  </si>
  <si>
    <t>Location deductibles with overall maximum policy deductible, and policy limit</t>
  </si>
  <si>
    <t>Worked example description</t>
  </si>
  <si>
    <t>Min and Max deductibles</t>
  </si>
  <si>
    <t>Worked example</t>
  </si>
  <si>
    <t>I. Location Ded/max ded/policy limit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</si>
  <si>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</si>
  <si>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</si>
  <si>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</si>
  <si>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</si>
  <si>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</si>
  <si>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</si>
  <si>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</si>
  <si>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</si>
  <si>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</si>
  <si>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</si>
  <si>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</si>
  <si>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</si>
  <si>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</si>
  <si>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</si>
  <si>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</si>
  <si>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</si>
  <si>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</si>
  <si>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Policy deductible</t>
  </si>
  <si>
    <t>PD</t>
  </si>
  <si>
    <t>Policy deductible rule</t>
  </si>
  <si>
    <t>Max</t>
  </si>
  <si>
    <t>Limit type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</si>
  <si>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</si>
  <si>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</si>
  <si>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</si>
  <si>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</si>
  <si>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</si>
  <si>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</si>
  <si>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</si>
  <si>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</si>
  <si>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</si>
  <si>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</si>
  <si>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</si>
  <si>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t>Effective location ded</t>
  </si>
  <si>
    <r>
      <t xml:space="preserve">S3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</t>
    </r>
  </si>
  <si>
    <t>Loss</t>
  </si>
  <si>
    <t>Effective policy ded</t>
  </si>
  <si>
    <r>
      <t xml:space="preserve">S4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(Sum(S3),PD)</t>
    </r>
  </si>
  <si>
    <t>S4 = S2 - S3</t>
  </si>
  <si>
    <t>Level 1</t>
  </si>
  <si>
    <t>Loss allocation</t>
  </si>
  <si>
    <t>Level 2</t>
  </si>
  <si>
    <t>Loss by policy</t>
  </si>
  <si>
    <t xml:space="preserve">Loss </t>
  </si>
  <si>
    <t>S5 = Max(Sum(GU) - S4,0)</t>
  </si>
  <si>
    <t>Level 3</t>
  </si>
  <si>
    <t>Gross Loss allocated by input loss</t>
  </si>
  <si>
    <t>Maximum deductible (Function 10)</t>
  </si>
  <si>
    <t>Attachment</t>
  </si>
  <si>
    <t>Policy layer 1</t>
  </si>
  <si>
    <t>Policy layer 2</t>
  </si>
  <si>
    <t>A1</t>
  </si>
  <si>
    <t>L1</t>
  </si>
  <si>
    <t>A2</t>
  </si>
  <si>
    <t>L2</t>
  </si>
  <si>
    <t>FROM_AGG_ID</t>
  </si>
  <si>
    <t>TO_AGG_ID</t>
  </si>
  <si>
    <t>Loss by policy layer</t>
  </si>
  <si>
    <t>Xref</t>
  </si>
  <si>
    <t>output_id</t>
  </si>
  <si>
    <t>agg_id</t>
  </si>
  <si>
    <t>layer_id</t>
  </si>
  <si>
    <t>Underlimit</t>
  </si>
  <si>
    <t>Loss allocation underlimit</t>
  </si>
  <si>
    <t>Loss allocation prior level</t>
  </si>
  <si>
    <t>Layer 1 Loss  (Prior Level - updated August 2021)</t>
  </si>
  <si>
    <t>Layer 1 Loss (Prior Level)</t>
  </si>
  <si>
    <t>Layer 2 Loss (Prior Level)</t>
  </si>
  <si>
    <t>Layer 2 Loss  (Prior Level - updated August 2021)</t>
  </si>
  <si>
    <t>Loss adjustment</t>
  </si>
  <si>
    <t>Weighted allocation new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</si>
</sst>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_(* #,##0_);_(* \(#,##0\);_(* \-??_);_(@_)"/>
    <numFmt numFmtId="166" formatCode="0.0%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1"/>
      <color rgb="FF0070C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6" fillId="0" borderId="0"/>
    <xf numFmtId="164" fontId="6" fillId="0" borderId="0"/>
    <xf numFmtId="9" fontId="6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1" applyFont="1"/>
    <xf numFmtId="0" fontId="2" fillId="0" borderId="0" xfId="1"/>
    <xf numFmtId="0" fontId="2" fillId="0" borderId="0" xfId="1" applyFont="1"/>
    <xf numFmtId="0" fontId="2" fillId="0" borderId="1" xfId="1" applyFont="1" applyBorder="1"/>
    <xf numFmtId="0" fontId="2" fillId="0" borderId="1" xfId="1" applyBorder="1"/>
    <xf numFmtId="0" fontId="2" fillId="0" borderId="2" xfId="1" applyBorder="1"/>
    <xf numFmtId="0" fontId="2" fillId="0" borderId="0" xfId="1" applyFill="1" applyBorder="1"/>
    <xf numFmtId="0" fontId="2" fillId="0" borderId="0" xfId="1" applyBorder="1"/>
    <xf numFmtId="0" fontId="2" fillId="0" borderId="1" xfId="1" applyFill="1" applyBorder="1"/>
    <xf numFmtId="0" fontId="4" fillId="0" borderId="0" xfId="1" applyFont="1"/>
    <xf numFmtId="0" fontId="2" fillId="0" borderId="3" xfId="1" applyFont="1" applyBorder="1"/>
    <xf numFmtId="0" fontId="2" fillId="0" borderId="1" xfId="1" applyFont="1" applyFill="1" applyBorder="1"/>
    <xf numFmtId="0" fontId="2" fillId="0" borderId="3" xfId="1" applyBorder="1"/>
    <xf numFmtId="0" fontId="2" fillId="0" borderId="4" xfId="1" applyBorder="1"/>
    <xf numFmtId="0" fontId="2" fillId="0" borderId="5" xfId="1" applyFont="1" applyBorder="1"/>
    <xf numFmtId="0" fontId="2" fillId="0" borderId="5" xfId="1" applyBorder="1"/>
    <xf numFmtId="0" fontId="5" fillId="0" borderId="1" xfId="0" applyFont="1" applyFill="1" applyBorder="1"/>
    <xf numFmtId="0" fontId="5" fillId="0" borderId="0" xfId="0" applyFont="1" applyFill="1" applyBorder="1"/>
    <xf numFmtId="0" fontId="2" fillId="0" borderId="0" xfId="1" applyFont="1" applyBorder="1"/>
    <xf numFmtId="0" fontId="7" fillId="0" borderId="0" xfId="0" applyFont="1"/>
    <xf numFmtId="0" fontId="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Border="1" applyAlignment="1">
      <alignment horizontal="right" vertical="top"/>
    </xf>
    <xf numFmtId="0" fontId="9" fillId="0" borderId="6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0" fontId="0" fillId="0" borderId="0" xfId="0" applyBorder="1"/>
    <xf numFmtId="0" fontId="10" fillId="0" borderId="12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vertical="top"/>
    </xf>
    <xf numFmtId="9" fontId="6" fillId="0" borderId="14" xfId="2" applyBorder="1"/>
    <xf numFmtId="0" fontId="0" fillId="0" borderId="13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14" xfId="0" applyBorder="1"/>
    <xf numFmtId="3" fontId="0" fillId="0" borderId="0" xfId="0" applyNumberFormat="1" applyFont="1" applyBorder="1" applyAlignment="1">
      <alignment horizontal="center" vertical="top"/>
    </xf>
    <xf numFmtId="3" fontId="11" fillId="0" borderId="14" xfId="0" applyNumberFormat="1" applyFont="1" applyBorder="1" applyAlignment="1">
      <alignment horizontal="right" vertical="top"/>
    </xf>
    <xf numFmtId="3" fontId="12" fillId="0" borderId="0" xfId="0" applyNumberFormat="1" applyFont="1" applyBorder="1" applyAlignment="1">
      <alignment horizontal="right" vertical="top"/>
    </xf>
    <xf numFmtId="165" fontId="6" fillId="0" borderId="0" xfId="3" applyNumberFormat="1"/>
    <xf numFmtId="0" fontId="0" fillId="0" borderId="10" xfId="0" applyFont="1" applyBorder="1" applyAlignment="1">
      <alignment vertical="top"/>
    </xf>
    <xf numFmtId="0" fontId="0" fillId="0" borderId="10" xfId="0" applyFont="1" applyBorder="1" applyAlignment="1">
      <alignment horizontal="right" vertical="top"/>
    </xf>
    <xf numFmtId="9" fontId="13" fillId="0" borderId="0" xfId="2" applyFont="1" applyBorder="1" applyAlignment="1" applyProtection="1">
      <alignment horizontal="right" vertical="top"/>
    </xf>
    <xf numFmtId="0" fontId="10" fillId="0" borderId="10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6" fillId="0" borderId="0" xfId="2" applyBorder="1"/>
    <xf numFmtId="165" fontId="11" fillId="0" borderId="14" xfId="3" applyNumberFormat="1" applyFont="1" applyBorder="1"/>
    <xf numFmtId="3" fontId="0" fillId="0" borderId="0" xfId="0" applyNumberFormat="1" applyBorder="1"/>
    <xf numFmtId="3" fontId="0" fillId="0" borderId="14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9" xfId="0" applyFont="1" applyBorder="1" applyAlignment="1">
      <alignment vertical="top"/>
    </xf>
    <xf numFmtId="3" fontId="0" fillId="0" borderId="10" xfId="0" applyNumberFormat="1" applyFont="1" applyBorder="1" applyAlignment="1">
      <alignment horizontal="right" vertical="top"/>
    </xf>
    <xf numFmtId="3" fontId="0" fillId="0" borderId="10" xfId="0" applyNumberFormat="1" applyFont="1" applyBorder="1" applyAlignment="1">
      <alignment vertical="top"/>
    </xf>
    <xf numFmtId="3" fontId="0" fillId="0" borderId="15" xfId="0" applyNumberFormat="1" applyFont="1" applyBorder="1" applyAlignment="1">
      <alignment horizontal="right" vertical="top"/>
    </xf>
    <xf numFmtId="0" fontId="8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 wrapText="1"/>
    </xf>
    <xf numFmtId="3" fontId="0" fillId="0" borderId="0" xfId="0" applyNumberFormat="1" applyFont="1" applyBorder="1" applyAlignment="1">
      <alignment horizontal="center" vertical="top"/>
    </xf>
    <xf numFmtId="166" fontId="0" fillId="0" borderId="0" xfId="4" applyNumberFormat="1" applyFont="1" applyBorder="1" applyAlignment="1">
      <alignment horizontal="center" vertical="top"/>
    </xf>
    <xf numFmtId="0" fontId="0" fillId="0" borderId="16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166" fontId="0" fillId="0" borderId="11" xfId="4" applyNumberFormat="1" applyFont="1" applyBorder="1" applyAlignment="1">
      <alignment horizontal="center" vertical="top"/>
    </xf>
    <xf numFmtId="9" fontId="6" fillId="0" borderId="11" xfId="2" applyBorder="1"/>
    <xf numFmtId="165" fontId="11" fillId="0" borderId="12" xfId="3" applyNumberFormat="1" applyFont="1" applyBorder="1"/>
    <xf numFmtId="9" fontId="0" fillId="0" borderId="0" xfId="4" applyFont="1" applyBorder="1" applyAlignment="1">
      <alignment horizontal="center" vertical="top" wrapText="1"/>
    </xf>
    <xf numFmtId="9" fontId="0" fillId="0" borderId="11" xfId="4" applyFont="1" applyBorder="1" applyAlignment="1">
      <alignment horizontal="center" vertical="top" wrapText="1"/>
    </xf>
    <xf numFmtId="3" fontId="0" fillId="0" borderId="11" xfId="0" applyNumberFormat="1" applyBorder="1"/>
    <xf numFmtId="3" fontId="0" fillId="0" borderId="12" xfId="0" applyNumberFormat="1" applyBorder="1"/>
    <xf numFmtId="9" fontId="0" fillId="0" borderId="14" xfId="4" applyFont="1" applyBorder="1" applyAlignment="1">
      <alignment vertical="top"/>
    </xf>
    <xf numFmtId="3" fontId="0" fillId="0" borderId="11" xfId="0" applyNumberFormat="1" applyFont="1" applyBorder="1" applyAlignment="1">
      <alignment horizontal="center" vertical="top" wrapText="1"/>
    </xf>
    <xf numFmtId="9" fontId="0" fillId="0" borderId="12" xfId="4" applyFont="1" applyBorder="1" applyAlignment="1">
      <alignment vertical="top"/>
    </xf>
    <xf numFmtId="9" fontId="0" fillId="0" borderId="0" xfId="4" applyFont="1" applyBorder="1" applyAlignment="1">
      <alignment horizontal="center" vertical="top" wrapText="1"/>
    </xf>
    <xf numFmtId="3" fontId="0" fillId="0" borderId="0" xfId="0" applyNumberFormat="1" applyFont="1" applyBorder="1" applyAlignment="1">
      <alignment horizontal="center" vertical="top" wrapText="1"/>
    </xf>
    <xf numFmtId="0" fontId="1" fillId="0" borderId="1" xfId="1" applyFont="1" applyBorder="1"/>
    <xf numFmtId="0" fontId="1" fillId="0" borderId="0" xfId="1" applyFont="1"/>
    <xf numFmtId="9" fontId="6" fillId="0" borderId="0" xfId="2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9" fontId="0" fillId="0" borderId="0" xfId="4" applyFont="1" applyBorder="1" applyAlignment="1">
      <alignment horizontal="center" vertical="top" wrapText="1"/>
    </xf>
    <xf numFmtId="0" fontId="15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horizontal="right" vertical="top"/>
    </xf>
    <xf numFmtId="0" fontId="16" fillId="0" borderId="0" xfId="0" applyFont="1" applyBorder="1"/>
    <xf numFmtId="3" fontId="16" fillId="0" borderId="0" xfId="0" applyNumberFormat="1" applyFont="1" applyBorder="1" applyAlignment="1">
      <alignment horizontal="right" vertical="top"/>
    </xf>
    <xf numFmtId="3" fontId="16" fillId="0" borderId="0" xfId="0" applyNumberFormat="1" applyFont="1" applyBorder="1" applyAlignment="1">
      <alignment vertical="top"/>
    </xf>
    <xf numFmtId="3" fontId="16" fillId="0" borderId="0" xfId="0" applyNumberFormat="1" applyFont="1" applyBorder="1"/>
    <xf numFmtId="166" fontId="0" fillId="0" borderId="0" xfId="4" applyNumberFormat="1" applyFont="1"/>
  </cellXfs>
  <cellStyles count="5">
    <cellStyle name="Comma 2" xfId="3" xr:uid="{00000000-0005-0000-0000-000000000000}"/>
    <cellStyle name="Normal" xfId="0" builtinId="0"/>
    <cellStyle name="Normal 2" xfId="1" xr:uid="{00000000-0005-0000-0000-000002000000}"/>
    <cellStyle name="Percent" xfId="4" builtinId="5"/>
    <cellStyle name="Percent 2" xfId="2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7"/>
  <sheetViews>
    <sheetView tabSelected="1" topLeftCell="A25" zoomScale="90" zoomScaleNormal="90" workbookViewId="0">
      <selection activeCell="C45" sqref="C45"/>
    </sheetView>
  </sheetViews>
  <sheetFormatPr defaultRowHeight="14.4" x14ac:dyDescent="0.3"/>
  <cols>
    <col min="1" max="1" width="28.6640625" customWidth="1"/>
    <col min="2" max="2" width="43.77734375" bestFit="1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4" x14ac:dyDescent="0.3">
      <c r="A1" s="20" t="s">
        <v>62</v>
      </c>
    </row>
    <row r="2" spans="1:14" x14ac:dyDescent="0.3">
      <c r="A2" t="s">
        <v>63</v>
      </c>
    </row>
    <row r="4" spans="1:14" x14ac:dyDescent="0.3">
      <c r="A4" s="21" t="s">
        <v>64</v>
      </c>
      <c r="B4" s="22"/>
      <c r="C4" s="23"/>
      <c r="D4" s="23"/>
      <c r="E4" s="23"/>
      <c r="F4" s="23"/>
      <c r="G4" s="23"/>
      <c r="H4" s="24"/>
      <c r="I4" s="24"/>
      <c r="J4" s="24"/>
      <c r="K4" s="22"/>
      <c r="L4" s="22"/>
    </row>
    <row r="5" spans="1:14" ht="15" thickBot="1" x14ac:dyDescent="0.35">
      <c r="A5" s="25" t="s">
        <v>65</v>
      </c>
      <c r="B5" s="22"/>
      <c r="C5" s="26" t="s">
        <v>66</v>
      </c>
      <c r="D5" s="24"/>
      <c r="E5" s="24"/>
      <c r="F5" s="24"/>
      <c r="G5" s="26" t="s">
        <v>67</v>
      </c>
      <c r="H5" s="24"/>
      <c r="I5" s="24"/>
      <c r="J5" s="24"/>
      <c r="K5" s="22"/>
      <c r="L5" s="22"/>
    </row>
    <row r="6" spans="1:14" x14ac:dyDescent="0.3">
      <c r="A6" s="27"/>
      <c r="B6" s="28"/>
      <c r="C6" s="29" t="s">
        <v>68</v>
      </c>
      <c r="D6" s="29"/>
      <c r="E6" s="29"/>
      <c r="F6" s="29"/>
      <c r="G6" s="29"/>
      <c r="H6" s="29"/>
      <c r="I6" s="29"/>
      <c r="J6" s="29"/>
      <c r="K6" s="30"/>
      <c r="L6" s="31"/>
    </row>
    <row r="7" spans="1:14" ht="15" thickBot="1" x14ac:dyDescent="0.35">
      <c r="A7" s="32" t="s">
        <v>69</v>
      </c>
      <c r="B7" s="33" t="s">
        <v>70</v>
      </c>
      <c r="C7" s="34" t="s">
        <v>71</v>
      </c>
      <c r="D7" s="34" t="s">
        <v>72</v>
      </c>
      <c r="E7" s="34" t="s">
        <v>73</v>
      </c>
      <c r="F7" s="34" t="s">
        <v>74</v>
      </c>
      <c r="G7" s="34" t="s">
        <v>71</v>
      </c>
      <c r="H7" s="34" t="s">
        <v>72</v>
      </c>
      <c r="I7" s="34" t="s">
        <v>73</v>
      </c>
      <c r="J7" s="35" t="s">
        <v>74</v>
      </c>
      <c r="K7" s="36"/>
      <c r="L7" s="37" t="s">
        <v>75</v>
      </c>
    </row>
    <row r="8" spans="1:14" x14ac:dyDescent="0.3">
      <c r="A8" s="38" t="s">
        <v>76</v>
      </c>
      <c r="B8" s="39"/>
      <c r="C8" s="23"/>
      <c r="D8" s="23"/>
      <c r="E8" s="23"/>
      <c r="F8" s="23"/>
      <c r="G8" s="23"/>
      <c r="H8" s="23"/>
      <c r="I8" s="23"/>
      <c r="J8" s="23"/>
      <c r="K8" s="36"/>
      <c r="L8" s="40"/>
    </row>
    <row r="9" spans="1:14" x14ac:dyDescent="0.3">
      <c r="A9" s="38" t="s">
        <v>77</v>
      </c>
      <c r="B9" s="39" t="s">
        <v>78</v>
      </c>
      <c r="C9" s="41">
        <v>1000000</v>
      </c>
      <c r="D9" s="41">
        <v>100000</v>
      </c>
      <c r="E9" s="41">
        <v>50000</v>
      </c>
      <c r="F9" s="41">
        <v>20000</v>
      </c>
      <c r="G9" s="41">
        <v>1000000</v>
      </c>
      <c r="H9" s="41">
        <v>100000</v>
      </c>
      <c r="I9" s="41">
        <v>50000</v>
      </c>
      <c r="J9" s="41">
        <v>20000</v>
      </c>
      <c r="K9" s="36"/>
      <c r="L9" s="42">
        <f>SUM(C9:J9)</f>
        <v>2340000</v>
      </c>
    </row>
    <row r="10" spans="1:14" x14ac:dyDescent="0.3">
      <c r="A10" s="38" t="s">
        <v>79</v>
      </c>
      <c r="B10" s="39" t="s">
        <v>80</v>
      </c>
      <c r="C10" s="87">
        <v>0.05</v>
      </c>
      <c r="D10" s="87"/>
      <c r="E10" s="87"/>
      <c r="F10" s="87"/>
      <c r="G10" s="87">
        <v>0.05</v>
      </c>
      <c r="H10" s="87"/>
      <c r="I10" s="87"/>
      <c r="J10" s="87"/>
      <c r="K10" s="36"/>
      <c r="L10" s="43"/>
    </row>
    <row r="11" spans="1:14" x14ac:dyDescent="0.3">
      <c r="A11" s="44" t="s">
        <v>81</v>
      </c>
      <c r="B11" s="45" t="s">
        <v>82</v>
      </c>
      <c r="C11" s="36"/>
      <c r="D11" s="36"/>
      <c r="E11" s="36"/>
      <c r="F11" s="36"/>
      <c r="G11" s="36"/>
      <c r="H11" s="36"/>
      <c r="I11" s="36"/>
      <c r="J11" s="36"/>
      <c r="K11" s="36"/>
      <c r="L11" s="46"/>
    </row>
    <row r="12" spans="1:14" x14ac:dyDescent="0.3">
      <c r="A12" s="38" t="s">
        <v>83</v>
      </c>
      <c r="B12" s="39" t="s">
        <v>84</v>
      </c>
      <c r="C12" s="47"/>
      <c r="D12" s="47"/>
      <c r="E12" s="47"/>
      <c r="F12" s="47"/>
      <c r="G12" s="47"/>
      <c r="H12" s="47"/>
      <c r="I12" s="47"/>
      <c r="J12" s="47"/>
      <c r="K12" s="36"/>
      <c r="L12" s="48">
        <v>40000</v>
      </c>
    </row>
    <row r="13" spans="1:14" x14ac:dyDescent="0.3">
      <c r="A13" s="38" t="s">
        <v>85</v>
      </c>
      <c r="B13" s="39" t="s">
        <v>86</v>
      </c>
      <c r="C13" s="47"/>
      <c r="D13" s="47"/>
      <c r="E13" s="47"/>
      <c r="F13" s="47"/>
      <c r="G13" s="47"/>
      <c r="H13" s="47"/>
      <c r="I13" s="47"/>
      <c r="J13" s="47"/>
      <c r="K13" s="36"/>
      <c r="L13" s="48" t="s">
        <v>86</v>
      </c>
    </row>
    <row r="14" spans="1:14" x14ac:dyDescent="0.3">
      <c r="A14" s="38" t="s">
        <v>115</v>
      </c>
      <c r="B14" s="39"/>
      <c r="C14" s="69"/>
      <c r="D14" s="69"/>
      <c r="E14" s="69"/>
      <c r="F14" s="69"/>
      <c r="G14" s="69"/>
      <c r="H14" s="69"/>
      <c r="I14" s="69"/>
      <c r="J14" s="69"/>
      <c r="K14" s="36"/>
      <c r="L14" s="48"/>
    </row>
    <row r="15" spans="1:14" x14ac:dyDescent="0.3">
      <c r="A15" s="38" t="s">
        <v>114</v>
      </c>
      <c r="B15" s="39" t="s">
        <v>117</v>
      </c>
      <c r="C15" s="69"/>
      <c r="D15" s="69"/>
      <c r="E15" s="69"/>
      <c r="F15" s="69"/>
      <c r="G15" s="69"/>
      <c r="H15" s="69"/>
      <c r="I15" s="69"/>
      <c r="J15" s="69"/>
      <c r="K15" s="36"/>
      <c r="L15" s="48">
        <v>0</v>
      </c>
    </row>
    <row r="16" spans="1:14" x14ac:dyDescent="0.3">
      <c r="A16" s="38" t="s">
        <v>0</v>
      </c>
      <c r="B16" s="39" t="s">
        <v>118</v>
      </c>
      <c r="C16" s="49"/>
      <c r="D16" s="49"/>
      <c r="E16" s="49"/>
      <c r="F16" s="49"/>
      <c r="G16" s="49"/>
      <c r="H16" s="49"/>
      <c r="I16" s="49"/>
      <c r="J16" s="49"/>
      <c r="K16" s="36"/>
      <c r="L16" s="48">
        <v>50000</v>
      </c>
      <c r="N16" s="50"/>
    </row>
    <row r="17" spans="1:14" x14ac:dyDescent="0.3">
      <c r="A17" s="38" t="s">
        <v>116</v>
      </c>
      <c r="B17" s="39"/>
      <c r="C17" s="49"/>
      <c r="D17" s="49"/>
      <c r="E17" s="49"/>
      <c r="F17" s="49"/>
      <c r="G17" s="49"/>
      <c r="H17" s="49"/>
      <c r="I17" s="49"/>
      <c r="J17" s="49"/>
      <c r="K17" s="36"/>
      <c r="L17" s="48"/>
      <c r="N17" s="50"/>
    </row>
    <row r="18" spans="1:14" x14ac:dyDescent="0.3">
      <c r="A18" s="38" t="s">
        <v>114</v>
      </c>
      <c r="B18" s="39" t="s">
        <v>119</v>
      </c>
      <c r="C18" s="49"/>
      <c r="D18" s="49"/>
      <c r="E18" s="49"/>
      <c r="F18" s="49"/>
      <c r="G18" s="49"/>
      <c r="H18" s="49"/>
      <c r="I18" s="49"/>
      <c r="J18" s="49"/>
      <c r="K18" s="36"/>
      <c r="L18" s="48">
        <v>50000</v>
      </c>
      <c r="N18" s="50"/>
    </row>
    <row r="19" spans="1:14" x14ac:dyDescent="0.3">
      <c r="A19" s="38" t="s">
        <v>0</v>
      </c>
      <c r="B19" s="39" t="s">
        <v>120</v>
      </c>
      <c r="C19" s="49"/>
      <c r="D19" s="49"/>
      <c r="E19" s="49"/>
      <c r="F19" s="49"/>
      <c r="G19" s="49"/>
      <c r="H19" s="49"/>
      <c r="I19" s="49"/>
      <c r="J19" s="49"/>
      <c r="K19" s="36"/>
      <c r="L19" s="48">
        <v>50000</v>
      </c>
      <c r="N19" s="50"/>
    </row>
    <row r="20" spans="1:14" x14ac:dyDescent="0.3">
      <c r="A20" s="38" t="s">
        <v>87</v>
      </c>
      <c r="B20" s="39" t="s">
        <v>75</v>
      </c>
      <c r="C20" s="23"/>
      <c r="D20" s="23"/>
      <c r="E20" s="23"/>
      <c r="F20" s="23"/>
      <c r="G20" s="23"/>
      <c r="H20" s="23"/>
      <c r="I20" s="23"/>
      <c r="J20" s="23"/>
      <c r="K20" s="36"/>
      <c r="L20" s="40"/>
    </row>
    <row r="21" spans="1:14" ht="15" thickBot="1" x14ac:dyDescent="0.35">
      <c r="A21" s="32" t="s">
        <v>88</v>
      </c>
      <c r="B21" s="51"/>
      <c r="C21" s="52"/>
      <c r="D21" s="52"/>
      <c r="E21" s="52"/>
      <c r="F21" s="52"/>
      <c r="G21" s="52"/>
      <c r="H21" s="52"/>
      <c r="I21" s="52"/>
      <c r="J21" s="52"/>
      <c r="K21" s="36"/>
      <c r="L21" s="40"/>
    </row>
    <row r="22" spans="1:14" x14ac:dyDescent="0.3">
      <c r="A22" s="38" t="s">
        <v>89</v>
      </c>
      <c r="B22" s="39" t="s">
        <v>90</v>
      </c>
      <c r="C22" s="53">
        <v>0.1</v>
      </c>
      <c r="D22" s="53">
        <v>0.1</v>
      </c>
      <c r="E22" s="53">
        <v>0.05</v>
      </c>
      <c r="F22" s="53">
        <v>0.02</v>
      </c>
      <c r="G22" s="53">
        <v>0.01</v>
      </c>
      <c r="H22" s="53">
        <v>0</v>
      </c>
      <c r="I22" s="53">
        <v>0</v>
      </c>
      <c r="J22" s="53">
        <v>0</v>
      </c>
      <c r="K22" s="39"/>
      <c r="L22" s="40"/>
    </row>
    <row r="23" spans="1:14" x14ac:dyDescent="0.3">
      <c r="A23" s="38"/>
      <c r="B23" s="39"/>
      <c r="C23" s="36"/>
      <c r="D23" s="36"/>
      <c r="E23" s="36"/>
      <c r="F23" s="36"/>
      <c r="G23" s="36"/>
      <c r="H23" s="36"/>
      <c r="I23" s="36"/>
      <c r="J23" s="36"/>
      <c r="K23" s="39"/>
      <c r="L23" s="40"/>
    </row>
    <row r="24" spans="1:14" ht="15" thickBot="1" x14ac:dyDescent="0.35">
      <c r="A24" s="32" t="s">
        <v>91</v>
      </c>
      <c r="B24" s="51"/>
      <c r="C24" s="52"/>
      <c r="D24" s="52"/>
      <c r="E24" s="52"/>
      <c r="F24" s="52"/>
      <c r="G24" s="52"/>
      <c r="H24" s="52"/>
      <c r="I24" s="52"/>
      <c r="J24" s="52"/>
      <c r="K24" s="54" t="s">
        <v>92</v>
      </c>
      <c r="L24" s="55" t="s">
        <v>93</v>
      </c>
    </row>
    <row r="25" spans="1:14" x14ac:dyDescent="0.3">
      <c r="A25" s="38" t="s">
        <v>94</v>
      </c>
      <c r="B25" s="39" t="s">
        <v>95</v>
      </c>
      <c r="C25" s="41">
        <f t="shared" ref="C25:J25" si="0">C22*C9</f>
        <v>100000</v>
      </c>
      <c r="D25" s="41">
        <f t="shared" si="0"/>
        <v>10000</v>
      </c>
      <c r="E25" s="41">
        <f t="shared" si="0"/>
        <v>2500</v>
      </c>
      <c r="F25" s="41">
        <f t="shared" si="0"/>
        <v>400</v>
      </c>
      <c r="G25" s="41">
        <f t="shared" si="0"/>
        <v>10000</v>
      </c>
      <c r="H25" s="41">
        <f t="shared" si="0"/>
        <v>0</v>
      </c>
      <c r="I25" s="41">
        <f t="shared" si="0"/>
        <v>0</v>
      </c>
      <c r="J25" s="41">
        <f t="shared" si="0"/>
        <v>0</v>
      </c>
      <c r="K25" s="56">
        <f>SUM(C25:J25)</f>
        <v>122900</v>
      </c>
      <c r="L25" s="42">
        <f>K25</f>
        <v>122900</v>
      </c>
    </row>
    <row r="26" spans="1:14" x14ac:dyDescent="0.3">
      <c r="A26" s="38" t="s">
        <v>106</v>
      </c>
      <c r="B26" s="39"/>
      <c r="C26" s="70">
        <f>C25/SUM($C$25:$F$25)</f>
        <v>0.8857395925597874</v>
      </c>
      <c r="D26" s="70">
        <f>D25/SUM($C$25:$F$25)</f>
        <v>8.8573959255978746E-2</v>
      </c>
      <c r="E26" s="70">
        <f>E25/SUM($C$25:$F$25)</f>
        <v>2.2143489813994686E-2</v>
      </c>
      <c r="F26" s="70">
        <f>F25/SUM($C$25:$F$25)</f>
        <v>3.5429583702391498E-3</v>
      </c>
      <c r="G26" s="70">
        <f>G25/SUM($G$25:$J$25)</f>
        <v>1</v>
      </c>
      <c r="H26" s="70">
        <f>H25/SUM($G$25:$J$25)</f>
        <v>0</v>
      </c>
      <c r="I26" s="70">
        <f>I25/SUM($G$25:$J$25)</f>
        <v>0</v>
      </c>
      <c r="J26" s="70">
        <f>J25/SUM($G$25:$J$25)</f>
        <v>0</v>
      </c>
      <c r="K26" s="57"/>
      <c r="L26" s="58"/>
    </row>
    <row r="27" spans="1:14" x14ac:dyDescent="0.3">
      <c r="A27" s="71" t="s">
        <v>105</v>
      </c>
      <c r="B27" s="72"/>
      <c r="C27" s="73"/>
      <c r="D27" s="73"/>
      <c r="E27" s="73"/>
      <c r="F27" s="73"/>
      <c r="G27" s="73"/>
      <c r="H27" s="73"/>
      <c r="I27" s="73"/>
      <c r="J27" s="73"/>
      <c r="K27" s="74"/>
      <c r="L27" s="75"/>
    </row>
    <row r="28" spans="1:14" x14ac:dyDescent="0.3">
      <c r="A28" s="38" t="s">
        <v>79</v>
      </c>
      <c r="B28" s="39" t="s">
        <v>96</v>
      </c>
      <c r="C28" s="88">
        <f>SUM(C9:F9)*C10</f>
        <v>58500</v>
      </c>
      <c r="D28" s="88"/>
      <c r="E28" s="88"/>
      <c r="F28" s="88"/>
      <c r="G28" s="88">
        <f>SUM(G9:J9)*G10</f>
        <v>58500</v>
      </c>
      <c r="H28" s="88"/>
      <c r="I28" s="88"/>
      <c r="J28" s="88"/>
      <c r="K28" s="57"/>
      <c r="L28" s="58"/>
    </row>
    <row r="29" spans="1:14" x14ac:dyDescent="0.3">
      <c r="A29" s="38" t="s">
        <v>97</v>
      </c>
      <c r="B29" s="39" t="s">
        <v>98</v>
      </c>
      <c r="C29" s="89">
        <f>SUM(C25:F25)</f>
        <v>112900</v>
      </c>
      <c r="D29" s="89"/>
      <c r="E29" s="89"/>
      <c r="F29" s="89"/>
      <c r="G29" s="89">
        <f>SUM(G25:J25)</f>
        <v>10000</v>
      </c>
      <c r="H29" s="89"/>
      <c r="I29" s="89"/>
      <c r="J29" s="89"/>
      <c r="K29" s="56"/>
      <c r="L29" s="42"/>
    </row>
    <row r="30" spans="1:14" x14ac:dyDescent="0.3">
      <c r="A30" s="38" t="s">
        <v>99</v>
      </c>
      <c r="B30" s="39" t="s">
        <v>100</v>
      </c>
      <c r="C30" s="89">
        <f>MIN(C29,C28)</f>
        <v>58500</v>
      </c>
      <c r="D30" s="89"/>
      <c r="E30" s="89"/>
      <c r="F30" s="89"/>
      <c r="G30" s="89">
        <f>MIN(G29,G28)</f>
        <v>10000</v>
      </c>
      <c r="H30" s="89"/>
      <c r="I30" s="89"/>
      <c r="J30" s="89"/>
      <c r="K30" s="59"/>
      <c r="L30" s="60">
        <f>SUM(C30:J30)</f>
        <v>68500</v>
      </c>
      <c r="M30" s="61"/>
    </row>
    <row r="31" spans="1:14" x14ac:dyDescent="0.3">
      <c r="A31" s="38" t="s">
        <v>101</v>
      </c>
      <c r="B31" s="39" t="s">
        <v>104</v>
      </c>
      <c r="C31" s="89">
        <f>C29-C30</f>
        <v>54400</v>
      </c>
      <c r="D31" s="89"/>
      <c r="E31" s="89"/>
      <c r="F31" s="89"/>
      <c r="G31" s="89">
        <f>G29-G30</f>
        <v>0</v>
      </c>
      <c r="H31" s="89"/>
      <c r="I31" s="89"/>
      <c r="J31" s="89"/>
      <c r="K31" s="59"/>
      <c r="L31" s="60">
        <f>SUM(C31:J31)</f>
        <v>54400</v>
      </c>
      <c r="M31" s="61"/>
    </row>
    <row r="32" spans="1:14" x14ac:dyDescent="0.3">
      <c r="A32" s="38" t="s">
        <v>128</v>
      </c>
      <c r="B32" s="39"/>
      <c r="C32" s="89">
        <f>C30</f>
        <v>58500</v>
      </c>
      <c r="D32" s="89"/>
      <c r="E32" s="89"/>
      <c r="F32" s="89"/>
      <c r="G32" s="89">
        <f>G30</f>
        <v>10000</v>
      </c>
      <c r="H32" s="89"/>
      <c r="I32" s="89"/>
      <c r="J32" s="89"/>
      <c r="K32" s="59"/>
      <c r="L32" s="60"/>
      <c r="M32" s="61"/>
    </row>
    <row r="33" spans="1:13" x14ac:dyDescent="0.3">
      <c r="A33" s="38" t="s">
        <v>130</v>
      </c>
      <c r="B33" s="39"/>
      <c r="C33" s="90">
        <f>C31/SUM($C$31:$J$31)</f>
        <v>1</v>
      </c>
      <c r="D33" s="90"/>
      <c r="E33" s="90"/>
      <c r="F33" s="90"/>
      <c r="G33" s="90">
        <f>G31/SUM($C$31:$J$31)</f>
        <v>0</v>
      </c>
      <c r="H33" s="90"/>
      <c r="I33" s="90"/>
      <c r="J33" s="90"/>
      <c r="K33" s="59"/>
      <c r="L33" s="60"/>
      <c r="M33" s="61"/>
    </row>
    <row r="34" spans="1:13" x14ac:dyDescent="0.3">
      <c r="A34" s="38" t="s">
        <v>129</v>
      </c>
      <c r="B34" s="39"/>
      <c r="C34" s="90">
        <f>C32/SUM($C$32:$J$32)</f>
        <v>0.85401459854014594</v>
      </c>
      <c r="D34" s="90"/>
      <c r="E34" s="90"/>
      <c r="F34" s="90"/>
      <c r="G34" s="90">
        <f>G32/SUM($C$32:$J$32)</f>
        <v>0.145985401459854</v>
      </c>
      <c r="H34" s="90"/>
      <c r="I34" s="90"/>
      <c r="J34" s="90"/>
      <c r="K34" s="59"/>
      <c r="L34" s="60"/>
      <c r="M34" s="61"/>
    </row>
    <row r="35" spans="1:13" x14ac:dyDescent="0.3">
      <c r="A35" s="71" t="s">
        <v>107</v>
      </c>
      <c r="B35" s="72"/>
      <c r="C35" s="77"/>
      <c r="D35" s="77"/>
      <c r="E35" s="77"/>
      <c r="F35" s="77"/>
      <c r="G35" s="77"/>
      <c r="H35" s="77"/>
      <c r="I35" s="77"/>
      <c r="J35" s="77"/>
      <c r="K35" s="78"/>
      <c r="L35" s="79"/>
      <c r="M35" s="61"/>
    </row>
    <row r="36" spans="1:13" x14ac:dyDescent="0.3">
      <c r="A36" s="38" t="s">
        <v>108</v>
      </c>
      <c r="B36" s="39"/>
      <c r="C36" s="76"/>
      <c r="D36" s="76"/>
      <c r="E36" s="76"/>
      <c r="F36" s="76"/>
      <c r="G36" s="76"/>
      <c r="H36" s="76"/>
      <c r="I36" s="76"/>
      <c r="J36" s="76"/>
      <c r="K36" s="59"/>
      <c r="L36" s="60">
        <f>L31</f>
        <v>54400</v>
      </c>
      <c r="M36" s="98">
        <f>L36/L38</f>
        <v>0.65621230398069963</v>
      </c>
    </row>
    <row r="37" spans="1:13" x14ac:dyDescent="0.3">
      <c r="A37" s="38" t="s">
        <v>102</v>
      </c>
      <c r="B37" s="39" t="s">
        <v>103</v>
      </c>
      <c r="C37" s="62"/>
      <c r="D37" s="62"/>
      <c r="E37" s="62"/>
      <c r="F37" s="62"/>
      <c r="G37" s="62"/>
      <c r="H37" s="62"/>
      <c r="I37" s="62"/>
      <c r="J37" s="62"/>
      <c r="K37" s="59"/>
      <c r="L37" s="42">
        <f>MIN($L$12,L30)</f>
        <v>40000</v>
      </c>
      <c r="M37" s="61"/>
    </row>
    <row r="38" spans="1:13" x14ac:dyDescent="0.3">
      <c r="A38" s="38" t="s">
        <v>109</v>
      </c>
      <c r="B38" s="39" t="s">
        <v>110</v>
      </c>
      <c r="C38" s="68"/>
      <c r="D38" s="68"/>
      <c r="E38" s="68"/>
      <c r="F38" s="68"/>
      <c r="G38" s="68"/>
      <c r="H38" s="68"/>
      <c r="I38" s="68"/>
      <c r="J38" s="68"/>
      <c r="K38" s="59"/>
      <c r="L38" s="42">
        <f>MAX(L25-L37,0)</f>
        <v>82900</v>
      </c>
      <c r="M38" s="61"/>
    </row>
    <row r="39" spans="1:13" x14ac:dyDescent="0.3">
      <c r="A39" s="38" t="s">
        <v>135</v>
      </c>
      <c r="B39" s="39"/>
      <c r="C39" s="84"/>
      <c r="D39" s="84"/>
      <c r="E39" s="84"/>
      <c r="F39" s="84"/>
      <c r="G39" s="84"/>
      <c r="H39" s="84"/>
      <c r="I39" s="84"/>
      <c r="J39" s="84"/>
      <c r="K39" s="59"/>
      <c r="L39" s="42">
        <f>L38-L36</f>
        <v>28500</v>
      </c>
      <c r="M39" s="98">
        <f>L39/L38</f>
        <v>0.34378769601930037</v>
      </c>
    </row>
    <row r="40" spans="1:13" x14ac:dyDescent="0.3">
      <c r="A40" s="38" t="s">
        <v>106</v>
      </c>
      <c r="B40" s="39"/>
      <c r="C40" s="90">
        <f>L38/$L$38</f>
        <v>1</v>
      </c>
      <c r="D40" s="90"/>
      <c r="E40" s="90"/>
      <c r="F40" s="90"/>
      <c r="G40" s="90"/>
      <c r="H40" s="90"/>
      <c r="I40" s="90"/>
      <c r="J40" s="90"/>
      <c r="K40" s="59"/>
      <c r="L40" s="80"/>
      <c r="M40" s="61"/>
    </row>
    <row r="41" spans="1:13" x14ac:dyDescent="0.3">
      <c r="A41" s="71" t="s">
        <v>111</v>
      </c>
      <c r="B41" s="72"/>
      <c r="C41" s="81"/>
      <c r="D41" s="81"/>
      <c r="E41" s="81"/>
      <c r="F41" s="81"/>
      <c r="G41" s="81"/>
      <c r="H41" s="81"/>
      <c r="I41" s="81"/>
      <c r="J41" s="81"/>
      <c r="K41" s="78"/>
      <c r="L41" s="82"/>
      <c r="M41" s="61"/>
    </row>
    <row r="42" spans="1:13" x14ac:dyDescent="0.3">
      <c r="A42" s="38" t="s">
        <v>136</v>
      </c>
      <c r="B42" s="39"/>
      <c r="C42" s="83">
        <f>C26*(C33*$M$36+C34*$M$39)</f>
        <v>0.84128610733362641</v>
      </c>
      <c r="D42" s="83">
        <f>D26*(C33*$M$36+C34*$M$39)</f>
        <v>8.4128610733362641E-2</v>
      </c>
      <c r="E42" s="83">
        <f>E26*(C33*$M$36+C34*$M$39)</f>
        <v>2.103215268334066E-2</v>
      </c>
      <c r="F42" s="83">
        <f>F26*(C33*$M$36+C34*$M$39)</f>
        <v>3.3651444293345055E-3</v>
      </c>
      <c r="G42" s="83">
        <f>G26*(G33*$M$36+G34*$M$39)</f>
        <v>5.0187984820335818E-2</v>
      </c>
      <c r="H42" s="83">
        <f>H26*(G33*$M$36+G34*$M$39)</f>
        <v>0</v>
      </c>
      <c r="I42" s="83">
        <f>I26*(G33*$M$36+G34*$M$39)</f>
        <v>0</v>
      </c>
      <c r="J42" s="83">
        <f>J26*(G33*$M$36+G34*$M$39)</f>
        <v>0</v>
      </c>
      <c r="K42" s="59"/>
      <c r="L42" s="80"/>
      <c r="M42" s="61"/>
    </row>
    <row r="43" spans="1:13" x14ac:dyDescent="0.3">
      <c r="A43" s="38" t="s">
        <v>123</v>
      </c>
      <c r="B43" s="39"/>
      <c r="C43" s="68"/>
      <c r="D43" s="68"/>
      <c r="E43" s="68"/>
      <c r="F43" s="68"/>
      <c r="G43" s="68"/>
      <c r="H43" s="68"/>
      <c r="I43" s="68"/>
      <c r="J43" s="68"/>
      <c r="K43" s="59"/>
      <c r="L43" s="42">
        <f>L38</f>
        <v>82900</v>
      </c>
      <c r="M43" s="61"/>
    </row>
    <row r="44" spans="1:13" x14ac:dyDescent="0.3">
      <c r="A44" s="38" t="s">
        <v>132</v>
      </c>
      <c r="B44" s="39"/>
      <c r="C44" s="41">
        <f>$C$40*$C$33*C26*$L$44</f>
        <v>44286.979627989371</v>
      </c>
      <c r="D44" s="41">
        <f>$C$40*$C$33*D26*$L$44</f>
        <v>4428.6979627989376</v>
      </c>
      <c r="E44" s="41">
        <f>$C$40*$C$33*E26*$L$44</f>
        <v>1107.1744906997344</v>
      </c>
      <c r="F44" s="41">
        <f>$C$40*$C$33*F26*$L$44</f>
        <v>177.1479185119575</v>
      </c>
      <c r="G44" s="41">
        <f>$C$40*$G$33*G26*$L$44</f>
        <v>0</v>
      </c>
      <c r="H44" s="41">
        <f>$C$40*$G$33*H26*$L$44</f>
        <v>0</v>
      </c>
      <c r="I44" s="41">
        <f>$C$40*$G$33*I26*$L$44</f>
        <v>0</v>
      </c>
      <c r="J44" s="41">
        <f>$C$40*$G$33*J26*$L$44</f>
        <v>0</v>
      </c>
      <c r="K44" s="59"/>
      <c r="L44" s="42">
        <f>MIN(MAX(L43-L15,0),L16)</f>
        <v>50000</v>
      </c>
      <c r="M44" s="61"/>
    </row>
    <row r="45" spans="1:13" x14ac:dyDescent="0.3">
      <c r="A45" s="38" t="s">
        <v>131</v>
      </c>
      <c r="B45" s="39"/>
      <c r="C45" s="41">
        <f>C42*$L$44</f>
        <v>42064.305366681321</v>
      </c>
      <c r="D45" s="41">
        <f t="shared" ref="D45:J47" si="1">D42*$L$44</f>
        <v>4206.4305366681319</v>
      </c>
      <c r="E45" s="41">
        <f t="shared" si="1"/>
        <v>1051.607634167033</v>
      </c>
      <c r="F45" s="41">
        <f t="shared" si="1"/>
        <v>168.25722146672527</v>
      </c>
      <c r="G45" s="41">
        <f t="shared" si="1"/>
        <v>2509.3992410167907</v>
      </c>
      <c r="H45" s="41">
        <f t="shared" si="1"/>
        <v>0</v>
      </c>
      <c r="I45" s="41">
        <f t="shared" si="1"/>
        <v>0</v>
      </c>
      <c r="J45" s="41">
        <f t="shared" si="1"/>
        <v>0</v>
      </c>
      <c r="K45" s="59"/>
      <c r="L45" s="42"/>
      <c r="M45" s="61"/>
    </row>
    <row r="46" spans="1:13" x14ac:dyDescent="0.3">
      <c r="A46" s="39" t="s">
        <v>133</v>
      </c>
      <c r="B46" s="39"/>
      <c r="C46" s="41">
        <f>$C$40*$C$33*C26*$L$46</f>
        <v>29140.832595217005</v>
      </c>
      <c r="D46" s="41">
        <f>$C$40*$C$33*D26*$L$46</f>
        <v>2914.0832595217007</v>
      </c>
      <c r="E46" s="41">
        <f>$C$40*$C$33*E26*$L$46</f>
        <v>728.52081488042518</v>
      </c>
      <c r="F46" s="41">
        <f>$C$40*$C$33*F26*$L$46</f>
        <v>116.56333038086802</v>
      </c>
      <c r="G46" s="41">
        <f>$C$40*$G$33*G26*$L$46</f>
        <v>0</v>
      </c>
      <c r="H46" s="41">
        <f>$C$40*$G$33*H26*$L$46</f>
        <v>0</v>
      </c>
      <c r="I46" s="41">
        <f>$C$40*$G$33*I26*$L$46</f>
        <v>0</v>
      </c>
      <c r="J46" s="41">
        <f>$C$40*$G$33*J26*$L$46</f>
        <v>0</v>
      </c>
      <c r="K46" s="56"/>
      <c r="L46" s="42">
        <f>MIN(MAX(L43-L18,0),L19)</f>
        <v>32900</v>
      </c>
      <c r="M46" s="61"/>
    </row>
    <row r="47" spans="1:13" x14ac:dyDescent="0.3">
      <c r="A47" s="38" t="s">
        <v>134</v>
      </c>
      <c r="B47" s="39"/>
      <c r="C47" s="41">
        <f>C42*$L$46</f>
        <v>27678.312931276309</v>
      </c>
      <c r="D47" s="41">
        <f t="shared" ref="D47:J47" si="2">D42*$L$46</f>
        <v>2767.8312931276309</v>
      </c>
      <c r="E47" s="41">
        <f t="shared" si="2"/>
        <v>691.95782328190774</v>
      </c>
      <c r="F47" s="41">
        <f t="shared" si="2"/>
        <v>110.71325172510522</v>
      </c>
      <c r="G47" s="41">
        <f t="shared" si="2"/>
        <v>1651.1847005890484</v>
      </c>
      <c r="H47" s="41">
        <f t="shared" si="2"/>
        <v>0</v>
      </c>
      <c r="I47" s="41">
        <f t="shared" si="2"/>
        <v>0</v>
      </c>
      <c r="J47" s="41">
        <f t="shared" si="2"/>
        <v>0</v>
      </c>
      <c r="K47" s="56"/>
      <c r="L47" s="42"/>
      <c r="M47" s="61"/>
    </row>
    <row r="48" spans="1:13" ht="15" thickBot="1" x14ac:dyDescent="0.35">
      <c r="A48" s="63" t="s">
        <v>112</v>
      </c>
      <c r="B48" s="51"/>
      <c r="C48" s="64"/>
      <c r="D48" s="64"/>
      <c r="E48" s="64"/>
      <c r="F48" s="64"/>
      <c r="G48" s="64"/>
      <c r="H48" s="64"/>
      <c r="I48" s="64"/>
      <c r="J48" s="64"/>
      <c r="K48" s="65"/>
      <c r="L48" s="66">
        <f>SUM(C48:J48)</f>
        <v>0</v>
      </c>
    </row>
    <row r="49" spans="1:12" x14ac:dyDescent="0.3">
      <c r="A49" s="67"/>
    </row>
    <row r="50" spans="1:12" s="94" customFormat="1" x14ac:dyDescent="0.3">
      <c r="A50" s="91"/>
      <c r="B50" s="92"/>
      <c r="C50" s="93"/>
      <c r="D50" s="93"/>
      <c r="E50" s="93"/>
      <c r="F50" s="93"/>
      <c r="G50" s="93"/>
      <c r="H50" s="93"/>
      <c r="I50" s="93"/>
      <c r="J50" s="93"/>
      <c r="K50" s="91"/>
      <c r="L50" s="97"/>
    </row>
    <row r="51" spans="1:12" s="94" customFormat="1" x14ac:dyDescent="0.3">
      <c r="A51" s="92"/>
      <c r="B51" s="92"/>
      <c r="C51" s="93"/>
      <c r="D51" s="93"/>
      <c r="E51" s="93"/>
      <c r="F51" s="93"/>
      <c r="G51" s="93"/>
      <c r="H51" s="93"/>
      <c r="I51" s="93"/>
      <c r="J51" s="93"/>
      <c r="K51" s="92"/>
      <c r="L51" s="97"/>
    </row>
    <row r="52" spans="1:12" s="94" customFormat="1" x14ac:dyDescent="0.3">
      <c r="A52" s="91"/>
      <c r="B52" s="92"/>
      <c r="C52" s="95"/>
      <c r="D52" s="95"/>
      <c r="E52" s="95"/>
      <c r="F52" s="95"/>
      <c r="G52" s="95"/>
      <c r="H52" s="95"/>
      <c r="I52" s="95"/>
      <c r="J52" s="95"/>
      <c r="K52" s="96"/>
      <c r="L52" s="97"/>
    </row>
    <row r="53" spans="1:12" s="36" customFormat="1" x14ac:dyDescent="0.3">
      <c r="A53" s="67"/>
      <c r="B53" s="67"/>
      <c r="C53" s="41"/>
      <c r="D53" s="41"/>
      <c r="E53" s="41"/>
      <c r="F53" s="41"/>
      <c r="G53" s="41"/>
      <c r="H53" s="41"/>
      <c r="I53" s="41"/>
      <c r="J53" s="41"/>
      <c r="K53" s="39"/>
    </row>
    <row r="54" spans="1:12" s="36" customFormat="1" x14ac:dyDescent="0.3">
      <c r="A54" s="39"/>
      <c r="B54" s="39"/>
      <c r="C54" s="49"/>
      <c r="D54" s="49"/>
      <c r="E54" s="49"/>
      <c r="F54" s="49"/>
      <c r="G54" s="49"/>
      <c r="H54" s="49"/>
      <c r="I54" s="49"/>
      <c r="J54" s="49"/>
      <c r="K54" s="57"/>
    </row>
    <row r="55" spans="1:12" s="36" customFormat="1" x14ac:dyDescent="0.3">
      <c r="A55" s="39"/>
      <c r="B55" s="39"/>
      <c r="C55" s="49"/>
      <c r="D55" s="49"/>
      <c r="E55" s="49"/>
      <c r="F55" s="49"/>
      <c r="G55" s="49"/>
      <c r="H55" s="49"/>
      <c r="I55" s="49"/>
      <c r="J55" s="49"/>
      <c r="K55" s="56"/>
    </row>
    <row r="56" spans="1:12" s="36" customFormat="1" x14ac:dyDescent="0.3">
      <c r="A56" s="39"/>
      <c r="B56" s="39"/>
      <c r="C56" s="23"/>
      <c r="D56" s="23"/>
      <c r="E56" s="23"/>
      <c r="F56" s="23"/>
      <c r="G56" s="23"/>
      <c r="H56" s="23"/>
      <c r="I56" s="23"/>
      <c r="J56" s="23"/>
      <c r="K56" s="39"/>
    </row>
    <row r="57" spans="1:12" s="36" customFormat="1" x14ac:dyDescent="0.3">
      <c r="A57" s="67"/>
      <c r="B57" s="39"/>
      <c r="C57" s="23"/>
      <c r="D57" s="23"/>
      <c r="E57" s="23"/>
      <c r="F57" s="23"/>
      <c r="G57" s="23"/>
      <c r="H57" s="23"/>
      <c r="I57" s="23"/>
      <c r="J57" s="23"/>
      <c r="K57" s="39"/>
    </row>
    <row r="58" spans="1:12" s="36" customFormat="1" x14ac:dyDescent="0.3">
      <c r="A58" s="39"/>
      <c r="B58" s="39"/>
      <c r="C58" s="53"/>
      <c r="D58" s="53"/>
      <c r="E58" s="53"/>
      <c r="F58" s="53"/>
      <c r="G58" s="53"/>
      <c r="H58" s="53"/>
      <c r="I58" s="53"/>
      <c r="J58" s="53"/>
      <c r="K58" s="39"/>
    </row>
    <row r="59" spans="1:12" s="36" customFormat="1" x14ac:dyDescent="0.3">
      <c r="A59" s="39"/>
      <c r="B59" s="39"/>
      <c r="C59" s="23"/>
      <c r="D59" s="23"/>
      <c r="E59" s="23"/>
      <c r="F59" s="23"/>
      <c r="G59" s="23"/>
      <c r="H59" s="23"/>
      <c r="I59" s="23"/>
      <c r="J59" s="23"/>
      <c r="K59" s="39"/>
    </row>
    <row r="60" spans="1:12" s="36" customFormat="1" x14ac:dyDescent="0.3">
      <c r="A60" s="67"/>
      <c r="B60" s="39"/>
      <c r="C60" s="23"/>
      <c r="D60" s="23"/>
      <c r="E60" s="23"/>
      <c r="F60" s="23"/>
      <c r="G60" s="23"/>
      <c r="H60" s="23"/>
      <c r="I60" s="23"/>
      <c r="J60" s="23"/>
      <c r="K60" s="39"/>
    </row>
    <row r="61" spans="1:12" s="36" customFormat="1" x14ac:dyDescent="0.3">
      <c r="A61" s="39"/>
      <c r="B61" s="39"/>
      <c r="C61" s="41"/>
      <c r="D61" s="41"/>
      <c r="E61" s="41"/>
      <c r="F61" s="41"/>
      <c r="G61" s="41"/>
      <c r="H61" s="41"/>
      <c r="I61" s="41"/>
      <c r="J61" s="41"/>
      <c r="K61" s="56"/>
    </row>
    <row r="62" spans="1:12" s="36" customFormat="1" x14ac:dyDescent="0.3">
      <c r="A62" s="39"/>
      <c r="B62" s="39"/>
      <c r="C62" s="41"/>
      <c r="D62" s="41"/>
      <c r="E62" s="41"/>
      <c r="F62" s="41"/>
      <c r="G62" s="41"/>
      <c r="H62" s="41"/>
      <c r="I62" s="41"/>
      <c r="J62" s="41"/>
      <c r="K62" s="56"/>
    </row>
    <row r="63" spans="1:12" s="36" customFormat="1" x14ac:dyDescent="0.3">
      <c r="A63" s="39"/>
      <c r="B63" s="39"/>
      <c r="C63" s="41"/>
      <c r="D63" s="41"/>
      <c r="E63" s="41"/>
      <c r="F63" s="41"/>
      <c r="G63" s="41"/>
      <c r="H63" s="41"/>
      <c r="I63" s="41"/>
      <c r="J63" s="41"/>
      <c r="K63" s="56"/>
    </row>
    <row r="64" spans="1:12" s="36" customFormat="1" x14ac:dyDescent="0.3">
      <c r="A64" s="39"/>
      <c r="B64" s="39"/>
      <c r="C64" s="23"/>
      <c r="D64" s="23"/>
      <c r="E64" s="23"/>
      <c r="F64" s="23"/>
      <c r="G64" s="23"/>
      <c r="H64" s="23"/>
      <c r="I64" s="23"/>
      <c r="J64" s="23"/>
      <c r="K64" s="39"/>
    </row>
    <row r="65" spans="1:1" s="36" customFormat="1" x14ac:dyDescent="0.3"/>
    <row r="66" spans="1:1" x14ac:dyDescent="0.3">
      <c r="A66" s="45"/>
    </row>
    <row r="67" spans="1:1" x14ac:dyDescent="0.3">
      <c r="A67" s="45"/>
    </row>
  </sheetData>
  <mergeCells count="17">
    <mergeCell ref="C40:J40"/>
    <mergeCell ref="C30:F30"/>
    <mergeCell ref="G30:J30"/>
    <mergeCell ref="C31:F31"/>
    <mergeCell ref="G31:J31"/>
    <mergeCell ref="C33:F33"/>
    <mergeCell ref="G33:J33"/>
    <mergeCell ref="C32:F32"/>
    <mergeCell ref="G32:J32"/>
    <mergeCell ref="C34:F34"/>
    <mergeCell ref="G34:J34"/>
    <mergeCell ref="C10:F10"/>
    <mergeCell ref="G10:J10"/>
    <mergeCell ref="C28:F28"/>
    <mergeCell ref="G28:J28"/>
    <mergeCell ref="C29:F29"/>
    <mergeCell ref="G29:J29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86"/>
  <sheetViews>
    <sheetView showGridLines="0" topLeftCell="A53" zoomScale="85" zoomScaleNormal="85" workbookViewId="0">
      <selection activeCell="C70" sqref="A70:C86"/>
    </sheetView>
  </sheetViews>
  <sheetFormatPr defaultColWidth="9.109375" defaultRowHeight="14.4" x14ac:dyDescent="0.3"/>
  <cols>
    <col min="1" max="1" width="63.33203125" style="2" bestFit="1" customWidth="1"/>
    <col min="2" max="2" width="30.5546875" style="2" bestFit="1" customWidth="1"/>
    <col min="3" max="3" width="14.88671875" style="2" customWidth="1"/>
    <col min="4" max="4" width="15.5546875" style="2" bestFit="1" customWidth="1"/>
    <col min="5" max="5" width="18.109375" style="2" bestFit="1" customWidth="1"/>
    <col min="6" max="6" width="13.5546875" style="2" bestFit="1" customWidth="1"/>
    <col min="7" max="7" width="18" style="2" bestFit="1" customWidth="1"/>
    <col min="8" max="8" width="8.109375" style="2" bestFit="1" customWidth="1"/>
    <col min="9" max="9" width="20.44140625" style="2" bestFit="1" customWidth="1"/>
    <col min="10" max="10" width="26.6640625" style="2" bestFit="1" customWidth="1"/>
    <col min="11" max="11" width="20.5546875" style="2" bestFit="1" customWidth="1"/>
    <col min="12" max="12" width="25.109375" style="2" bestFit="1" customWidth="1"/>
    <col min="13" max="13" width="19.109375" style="2" bestFit="1" customWidth="1"/>
    <col min="14" max="14" width="27.44140625" style="2" bestFit="1" customWidth="1"/>
    <col min="15" max="15" width="14.44140625" style="2" customWidth="1"/>
    <col min="16" max="16" width="12.33203125" style="2" customWidth="1"/>
    <col min="17" max="17" width="11" style="2" customWidth="1"/>
    <col min="18" max="16384" width="9.109375" style="2"/>
  </cols>
  <sheetData>
    <row r="1" spans="1:13" x14ac:dyDescent="0.3">
      <c r="A1" s="1" t="s">
        <v>1</v>
      </c>
    </row>
    <row r="3" spans="1:13" x14ac:dyDescent="0.3">
      <c r="A3" s="3" t="s">
        <v>2</v>
      </c>
    </row>
    <row r="4" spans="1:13" x14ac:dyDescent="0.3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13" x14ac:dyDescent="0.3">
      <c r="A5" s="17" t="s">
        <v>48</v>
      </c>
      <c r="B5" s="17" t="s">
        <v>49</v>
      </c>
      <c r="C5" s="17">
        <v>3</v>
      </c>
      <c r="D5" s="17">
        <v>12</v>
      </c>
      <c r="E5" s="17">
        <v>1</v>
      </c>
    </row>
    <row r="6" spans="1:13" x14ac:dyDescent="0.3">
      <c r="A6" s="17" t="s">
        <v>113</v>
      </c>
      <c r="B6" s="17" t="s">
        <v>50</v>
      </c>
      <c r="C6" s="17">
        <v>4</v>
      </c>
      <c r="D6" s="17">
        <v>10</v>
      </c>
      <c r="E6" s="17">
        <v>3</v>
      </c>
    </row>
    <row r="7" spans="1:13" x14ac:dyDescent="0.3">
      <c r="A7" s="17" t="s">
        <v>51</v>
      </c>
      <c r="B7" s="17" t="s">
        <v>52</v>
      </c>
      <c r="C7" s="17">
        <v>12</v>
      </c>
      <c r="D7" s="17">
        <v>14</v>
      </c>
      <c r="E7" s="17">
        <v>1</v>
      </c>
      <c r="H7" s="18"/>
      <c r="I7" s="18"/>
      <c r="J7" s="18"/>
      <c r="K7" s="18"/>
      <c r="L7" s="18"/>
      <c r="M7" s="18"/>
    </row>
    <row r="8" spans="1:13" x14ac:dyDescent="0.3">
      <c r="A8" s="6"/>
      <c r="B8" s="6"/>
      <c r="H8" s="18"/>
      <c r="I8" s="18"/>
      <c r="J8" s="18"/>
      <c r="K8" s="18"/>
      <c r="L8" s="18"/>
      <c r="M8" s="18"/>
    </row>
    <row r="9" spans="1:13" x14ac:dyDescent="0.3">
      <c r="A9" s="7"/>
      <c r="B9" s="8"/>
      <c r="H9" s="18"/>
      <c r="I9" s="18"/>
      <c r="J9" s="18"/>
      <c r="K9" s="18"/>
      <c r="L9" s="18"/>
      <c r="M9" s="18"/>
    </row>
    <row r="10" spans="1:13" x14ac:dyDescent="0.3">
      <c r="A10" s="7" t="s">
        <v>53</v>
      </c>
      <c r="B10" s="2" t="s">
        <v>8</v>
      </c>
      <c r="D10" s="7" t="s">
        <v>54</v>
      </c>
      <c r="E10" s="2" t="s">
        <v>8</v>
      </c>
      <c r="G10" s="7" t="s">
        <v>55</v>
      </c>
      <c r="H10" s="2" t="s">
        <v>8</v>
      </c>
    </row>
    <row r="11" spans="1:13" x14ac:dyDescent="0.3">
      <c r="A11" s="9" t="s">
        <v>56</v>
      </c>
      <c r="B11" s="5">
        <v>12</v>
      </c>
      <c r="D11" s="9" t="s">
        <v>56</v>
      </c>
      <c r="E11" s="5">
        <v>10</v>
      </c>
      <c r="G11" s="9" t="s">
        <v>56</v>
      </c>
      <c r="H11" s="5">
        <v>14</v>
      </c>
    </row>
    <row r="12" spans="1:13" x14ac:dyDescent="0.3">
      <c r="A12" s="9" t="s">
        <v>9</v>
      </c>
      <c r="B12" s="5">
        <v>1</v>
      </c>
      <c r="D12" s="9" t="s">
        <v>9</v>
      </c>
      <c r="E12" s="5">
        <v>2</v>
      </c>
      <c r="G12" s="9" t="s">
        <v>9</v>
      </c>
      <c r="H12" s="5">
        <v>3</v>
      </c>
    </row>
    <row r="13" spans="1:13" x14ac:dyDescent="0.3">
      <c r="A13" s="9" t="s">
        <v>10</v>
      </c>
      <c r="B13" s="5">
        <v>1</v>
      </c>
      <c r="D13" s="9" t="s">
        <v>10</v>
      </c>
      <c r="E13" s="5">
        <v>1</v>
      </c>
      <c r="G13" s="9" t="s">
        <v>10</v>
      </c>
      <c r="H13" s="5">
        <v>1</v>
      </c>
    </row>
    <row r="14" spans="1:13" x14ac:dyDescent="0.3">
      <c r="A14" s="9" t="s">
        <v>11</v>
      </c>
      <c r="B14" s="5">
        <v>58500</v>
      </c>
      <c r="D14" s="9" t="s">
        <v>11</v>
      </c>
      <c r="E14" s="5">
        <v>40000</v>
      </c>
      <c r="G14" s="9" t="s">
        <v>0</v>
      </c>
      <c r="H14" s="5">
        <v>100000</v>
      </c>
    </row>
    <row r="16" spans="1:13" x14ac:dyDescent="0.3">
      <c r="A16" s="1"/>
    </row>
    <row r="17" spans="1:9" x14ac:dyDescent="0.3">
      <c r="A17" s="1" t="s">
        <v>12</v>
      </c>
    </row>
    <row r="18" spans="1:9" x14ac:dyDescent="0.3">
      <c r="A18" s="10" t="s">
        <v>13</v>
      </c>
    </row>
    <row r="19" spans="1:9" x14ac:dyDescent="0.3">
      <c r="A19" s="3" t="s">
        <v>14</v>
      </c>
      <c r="B19" s="3"/>
      <c r="C19" s="3"/>
      <c r="D19" s="3"/>
      <c r="E19" s="3" t="s">
        <v>15</v>
      </c>
    </row>
    <row r="20" spans="1:9" x14ac:dyDescent="0.3">
      <c r="A20" s="4" t="s">
        <v>16</v>
      </c>
      <c r="B20" s="4" t="s">
        <v>17</v>
      </c>
      <c r="C20" s="19"/>
      <c r="D20" s="3"/>
      <c r="E20" s="4" t="s">
        <v>16</v>
      </c>
      <c r="F20" s="12" t="s">
        <v>18</v>
      </c>
      <c r="G20" s="12" t="s">
        <v>19</v>
      </c>
      <c r="H20" s="12" t="s">
        <v>20</v>
      </c>
      <c r="I20" s="12" t="s">
        <v>21</v>
      </c>
    </row>
    <row r="21" spans="1:9" x14ac:dyDescent="0.3">
      <c r="A21" s="5">
        <v>1</v>
      </c>
      <c r="B21" s="5" t="s">
        <v>22</v>
      </c>
      <c r="C21" s="8"/>
      <c r="E21" s="5">
        <v>1</v>
      </c>
      <c r="F21" s="5">
        <v>1</v>
      </c>
      <c r="G21" s="5">
        <v>1</v>
      </c>
      <c r="H21" s="5">
        <v>1000000</v>
      </c>
      <c r="I21" s="5">
        <v>1</v>
      </c>
    </row>
    <row r="22" spans="1:9" x14ac:dyDescent="0.3">
      <c r="A22" s="5">
        <v>2</v>
      </c>
      <c r="B22" s="5" t="s">
        <v>23</v>
      </c>
      <c r="C22" s="8"/>
      <c r="E22" s="5">
        <v>2</v>
      </c>
      <c r="F22" s="5">
        <v>1</v>
      </c>
      <c r="G22" s="5">
        <v>2</v>
      </c>
      <c r="H22" s="5">
        <v>100000</v>
      </c>
      <c r="I22" s="5">
        <v>1</v>
      </c>
    </row>
    <row r="23" spans="1:9" x14ac:dyDescent="0.3">
      <c r="A23" s="5">
        <v>3</v>
      </c>
      <c r="B23" s="5" t="s">
        <v>24</v>
      </c>
      <c r="C23" s="8"/>
      <c r="E23" s="5">
        <v>3</v>
      </c>
      <c r="F23" s="5">
        <v>1</v>
      </c>
      <c r="G23" s="5">
        <v>3</v>
      </c>
      <c r="H23" s="5">
        <v>50000</v>
      </c>
      <c r="I23" s="5">
        <v>1</v>
      </c>
    </row>
    <row r="24" spans="1:9" x14ac:dyDescent="0.3">
      <c r="A24" s="5">
        <v>4</v>
      </c>
      <c r="B24" s="5" t="s">
        <v>25</v>
      </c>
      <c r="C24" s="8"/>
      <c r="E24" s="5">
        <v>4</v>
      </c>
      <c r="F24" s="5">
        <v>1</v>
      </c>
      <c r="G24" s="5">
        <v>4</v>
      </c>
      <c r="H24" s="5">
        <v>20000</v>
      </c>
      <c r="I24" s="5">
        <v>1</v>
      </c>
    </row>
    <row r="25" spans="1:9" x14ac:dyDescent="0.3">
      <c r="A25" s="5">
        <v>5</v>
      </c>
      <c r="B25" s="5" t="s">
        <v>57</v>
      </c>
      <c r="C25" s="8"/>
      <c r="E25" s="5">
        <v>5</v>
      </c>
      <c r="F25" s="5">
        <v>2</v>
      </c>
      <c r="G25" s="5">
        <v>1</v>
      </c>
      <c r="H25" s="5">
        <v>1000000</v>
      </c>
      <c r="I25" s="5">
        <v>2</v>
      </c>
    </row>
    <row r="26" spans="1:9" x14ac:dyDescent="0.3">
      <c r="A26" s="5">
        <v>6</v>
      </c>
      <c r="B26" s="5" t="s">
        <v>58</v>
      </c>
      <c r="C26" s="8"/>
      <c r="E26" s="5">
        <v>6</v>
      </c>
      <c r="F26" s="5">
        <v>2</v>
      </c>
      <c r="G26" s="5">
        <v>2</v>
      </c>
      <c r="H26" s="5">
        <v>100000</v>
      </c>
      <c r="I26" s="5">
        <v>2</v>
      </c>
    </row>
    <row r="27" spans="1:9" x14ac:dyDescent="0.3">
      <c r="A27" s="5">
        <v>7</v>
      </c>
      <c r="B27" s="5" t="s">
        <v>59</v>
      </c>
      <c r="C27" s="8"/>
      <c r="E27" s="5">
        <v>7</v>
      </c>
      <c r="F27" s="5">
        <v>2</v>
      </c>
      <c r="G27" s="5">
        <v>3</v>
      </c>
      <c r="H27" s="5">
        <v>50000</v>
      </c>
      <c r="I27" s="5">
        <v>2</v>
      </c>
    </row>
    <row r="28" spans="1:9" x14ac:dyDescent="0.3">
      <c r="A28" s="5">
        <v>8</v>
      </c>
      <c r="B28" s="5" t="s">
        <v>60</v>
      </c>
      <c r="C28" s="8"/>
      <c r="E28" s="5">
        <v>8</v>
      </c>
      <c r="F28" s="5">
        <v>2</v>
      </c>
      <c r="G28" s="5">
        <v>4</v>
      </c>
      <c r="H28" s="5">
        <v>20000</v>
      </c>
      <c r="I28" s="5">
        <v>2</v>
      </c>
    </row>
    <row r="30" spans="1:9" x14ac:dyDescent="0.3">
      <c r="A30" s="10" t="s">
        <v>26</v>
      </c>
    </row>
    <row r="31" spans="1:9" x14ac:dyDescent="0.3">
      <c r="A31" s="3" t="s">
        <v>27</v>
      </c>
    </row>
    <row r="32" spans="1:9" x14ac:dyDescent="0.3">
      <c r="A32" s="4" t="s">
        <v>28</v>
      </c>
      <c r="B32" s="4" t="s">
        <v>29</v>
      </c>
      <c r="C32" s="11" t="s">
        <v>30</v>
      </c>
      <c r="D32" s="15"/>
      <c r="E32" s="16"/>
      <c r="F32" s="16"/>
      <c r="G32" s="14"/>
    </row>
    <row r="33" spans="1:7" x14ac:dyDescent="0.3">
      <c r="A33" s="5">
        <v>1</v>
      </c>
      <c r="B33" s="5">
        <v>1</v>
      </c>
      <c r="C33" s="13" t="s">
        <v>61</v>
      </c>
      <c r="D33" s="16"/>
      <c r="E33" s="16"/>
      <c r="F33" s="16"/>
      <c r="G33" s="14"/>
    </row>
    <row r="35" spans="1:7" x14ac:dyDescent="0.3">
      <c r="A35" s="3" t="s">
        <v>31</v>
      </c>
    </row>
    <row r="36" spans="1:7" x14ac:dyDescent="0.3">
      <c r="A36" s="85" t="s">
        <v>121</v>
      </c>
      <c r="B36" s="4" t="s">
        <v>32</v>
      </c>
      <c r="C36" s="85" t="s">
        <v>122</v>
      </c>
    </row>
    <row r="37" spans="1:7" x14ac:dyDescent="0.3">
      <c r="A37" s="5">
        <v>1</v>
      </c>
      <c r="B37" s="5">
        <v>1</v>
      </c>
      <c r="C37" s="5">
        <v>1</v>
      </c>
    </row>
    <row r="38" spans="1:7" x14ac:dyDescent="0.3">
      <c r="A38" s="5">
        <v>2</v>
      </c>
      <c r="B38" s="5">
        <v>1</v>
      </c>
      <c r="C38" s="5">
        <v>1</v>
      </c>
    </row>
    <row r="39" spans="1:7" x14ac:dyDescent="0.3">
      <c r="A39" s="5">
        <v>3</v>
      </c>
      <c r="B39" s="5">
        <v>1</v>
      </c>
      <c r="C39" s="5">
        <v>1</v>
      </c>
    </row>
    <row r="40" spans="1:7" x14ac:dyDescent="0.3">
      <c r="A40" s="5">
        <v>4</v>
      </c>
      <c r="B40" s="5">
        <v>1</v>
      </c>
      <c r="C40" s="5">
        <v>1</v>
      </c>
    </row>
    <row r="41" spans="1:7" x14ac:dyDescent="0.3">
      <c r="A41" s="5">
        <v>5</v>
      </c>
      <c r="B41" s="5">
        <v>1</v>
      </c>
      <c r="C41" s="5">
        <v>2</v>
      </c>
    </row>
    <row r="42" spans="1:7" x14ac:dyDescent="0.3">
      <c r="A42" s="5">
        <v>6</v>
      </c>
      <c r="B42" s="5">
        <v>1</v>
      </c>
      <c r="C42" s="5">
        <v>2</v>
      </c>
    </row>
    <row r="43" spans="1:7" x14ac:dyDescent="0.3">
      <c r="A43" s="5">
        <v>7</v>
      </c>
      <c r="B43" s="5">
        <v>1</v>
      </c>
      <c r="C43" s="5">
        <v>2</v>
      </c>
    </row>
    <row r="44" spans="1:7" x14ac:dyDescent="0.3">
      <c r="A44" s="5">
        <v>8</v>
      </c>
      <c r="B44" s="5">
        <v>1</v>
      </c>
      <c r="C44" s="5">
        <v>2</v>
      </c>
    </row>
    <row r="45" spans="1:7" x14ac:dyDescent="0.3">
      <c r="A45" s="5">
        <v>1</v>
      </c>
      <c r="B45" s="5">
        <v>2</v>
      </c>
      <c r="C45" s="5">
        <v>1</v>
      </c>
    </row>
    <row r="46" spans="1:7" x14ac:dyDescent="0.3">
      <c r="A46" s="5">
        <v>2</v>
      </c>
      <c r="B46" s="5">
        <v>2</v>
      </c>
      <c r="C46" s="5">
        <v>1</v>
      </c>
    </row>
    <row r="47" spans="1:7" x14ac:dyDescent="0.3">
      <c r="A47" s="5">
        <v>1</v>
      </c>
      <c r="B47" s="5">
        <v>3</v>
      </c>
      <c r="C47" s="5">
        <v>1</v>
      </c>
    </row>
    <row r="48" spans="1:7" x14ac:dyDescent="0.3">
      <c r="A48" s="5">
        <v>1</v>
      </c>
      <c r="B48" s="5">
        <v>4</v>
      </c>
      <c r="C48" s="5">
        <v>1</v>
      </c>
      <c r="D48" s="8"/>
    </row>
    <row r="49" spans="1:12" x14ac:dyDescent="0.3">
      <c r="A49" s="8"/>
      <c r="B49" s="8"/>
      <c r="C49" s="8"/>
      <c r="D49" s="8"/>
    </row>
    <row r="51" spans="1:12" x14ac:dyDescent="0.3">
      <c r="A51" s="3" t="s">
        <v>34</v>
      </c>
    </row>
    <row r="52" spans="1:12" x14ac:dyDescent="0.3">
      <c r="A52" s="4" t="s">
        <v>35</v>
      </c>
      <c r="B52" s="4" t="s">
        <v>32</v>
      </c>
      <c r="C52" s="4" t="s">
        <v>33</v>
      </c>
      <c r="D52" s="4" t="s">
        <v>36</v>
      </c>
    </row>
    <row r="53" spans="1:12" x14ac:dyDescent="0.3">
      <c r="A53" s="5">
        <v>1</v>
      </c>
      <c r="B53" s="5">
        <v>1</v>
      </c>
      <c r="C53" s="5">
        <v>1</v>
      </c>
      <c r="D53" s="5">
        <v>1</v>
      </c>
    </row>
    <row r="54" spans="1:12" x14ac:dyDescent="0.3">
      <c r="A54" s="5">
        <v>1</v>
      </c>
      <c r="B54" s="5">
        <v>1</v>
      </c>
      <c r="C54" s="5">
        <v>2</v>
      </c>
      <c r="D54" s="5">
        <v>1</v>
      </c>
    </row>
    <row r="55" spans="1:12" x14ac:dyDescent="0.3">
      <c r="A55" s="5">
        <v>1</v>
      </c>
      <c r="B55" s="5">
        <v>2</v>
      </c>
      <c r="C55" s="5">
        <v>1</v>
      </c>
      <c r="D55" s="5">
        <v>2</v>
      </c>
    </row>
    <row r="56" spans="1:12" x14ac:dyDescent="0.3">
      <c r="A56" s="5">
        <v>1</v>
      </c>
      <c r="B56" s="5">
        <v>3</v>
      </c>
      <c r="C56" s="5">
        <v>1</v>
      </c>
      <c r="D56" s="5">
        <v>3</v>
      </c>
    </row>
    <row r="57" spans="1:12" x14ac:dyDescent="0.3">
      <c r="A57" s="5">
        <v>2</v>
      </c>
      <c r="B57" s="5">
        <v>3</v>
      </c>
      <c r="C57" s="5">
        <v>1</v>
      </c>
      <c r="D57" s="5">
        <v>4</v>
      </c>
      <c r="E57" s="8"/>
    </row>
    <row r="58" spans="1:12" x14ac:dyDescent="0.3">
      <c r="A58" s="5">
        <v>1</v>
      </c>
      <c r="B58" s="5">
        <v>4</v>
      </c>
      <c r="C58" s="5">
        <v>1</v>
      </c>
      <c r="D58" s="5">
        <v>5</v>
      </c>
    </row>
    <row r="59" spans="1:12" x14ac:dyDescent="0.3">
      <c r="A59" s="5">
        <v>2</v>
      </c>
      <c r="B59" s="5">
        <v>4</v>
      </c>
      <c r="C59" s="5">
        <v>1</v>
      </c>
      <c r="D59" s="5">
        <v>5</v>
      </c>
      <c r="E59" s="8"/>
    </row>
    <row r="61" spans="1:12" x14ac:dyDescent="0.3">
      <c r="A61" s="3" t="s">
        <v>37</v>
      </c>
    </row>
    <row r="62" spans="1:12" x14ac:dyDescent="0.3">
      <c r="A62" s="4" t="s">
        <v>36</v>
      </c>
      <c r="B62" s="4" t="s">
        <v>38</v>
      </c>
      <c r="C62" s="4" t="s">
        <v>39</v>
      </c>
      <c r="D62" s="4" t="s">
        <v>10</v>
      </c>
      <c r="E62" s="4" t="s">
        <v>40</v>
      </c>
      <c r="F62" s="4" t="s">
        <v>41</v>
      </c>
      <c r="G62" s="5" t="s">
        <v>42</v>
      </c>
      <c r="H62" s="5" t="s">
        <v>43</v>
      </c>
      <c r="I62" s="5" t="s">
        <v>44</v>
      </c>
      <c r="J62" s="5" t="s">
        <v>45</v>
      </c>
      <c r="K62" s="5" t="s">
        <v>46</v>
      </c>
      <c r="L62" s="5" t="s">
        <v>47</v>
      </c>
    </row>
    <row r="63" spans="1:12" x14ac:dyDescent="0.3">
      <c r="A63" s="5">
        <v>1</v>
      </c>
      <c r="B63" s="5">
        <v>12</v>
      </c>
      <c r="C63" s="5">
        <v>0</v>
      </c>
      <c r="D63" s="5">
        <v>2</v>
      </c>
      <c r="E63" s="5">
        <v>58500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</row>
    <row r="64" spans="1:12" x14ac:dyDescent="0.3">
      <c r="A64" s="5">
        <v>2</v>
      </c>
      <c r="B64" s="5">
        <v>10</v>
      </c>
      <c r="C64" s="5">
        <v>0</v>
      </c>
      <c r="D64" s="5">
        <v>2</v>
      </c>
      <c r="E64" s="5">
        <v>40000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</row>
    <row r="65" spans="1:12" x14ac:dyDescent="0.3">
      <c r="A65" s="5">
        <v>3</v>
      </c>
      <c r="B65" s="5">
        <v>14</v>
      </c>
      <c r="C65" s="5">
        <v>0</v>
      </c>
      <c r="D65" s="5">
        <v>2</v>
      </c>
      <c r="E65" s="5">
        <v>0</v>
      </c>
      <c r="F65" s="5">
        <v>50000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</row>
    <row r="66" spans="1:12" x14ac:dyDescent="0.3">
      <c r="A66" s="5">
        <v>4</v>
      </c>
      <c r="B66" s="5">
        <v>2</v>
      </c>
      <c r="C66" s="5">
        <v>0</v>
      </c>
      <c r="D66" s="5">
        <v>2</v>
      </c>
      <c r="E66" s="5">
        <v>50000</v>
      </c>
      <c r="F66" s="5">
        <v>50000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</row>
    <row r="67" spans="1:12" x14ac:dyDescent="0.3">
      <c r="A67" s="5">
        <v>5</v>
      </c>
      <c r="B67" s="5">
        <v>12</v>
      </c>
      <c r="C67" s="5">
        <v>2</v>
      </c>
      <c r="D67" s="5">
        <v>2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</row>
    <row r="69" spans="1:12" x14ac:dyDescent="0.3">
      <c r="A69" s="86" t="s">
        <v>124</v>
      </c>
    </row>
    <row r="70" spans="1:12" x14ac:dyDescent="0.3">
      <c r="A70" s="85" t="s">
        <v>125</v>
      </c>
      <c r="B70" s="4" t="s">
        <v>126</v>
      </c>
      <c r="C70" s="85" t="s">
        <v>127</v>
      </c>
    </row>
    <row r="71" spans="1:12" x14ac:dyDescent="0.3">
      <c r="A71" s="5">
        <v>1</v>
      </c>
      <c r="B71" s="5">
        <v>1</v>
      </c>
      <c r="C71" s="5">
        <v>1</v>
      </c>
    </row>
    <row r="72" spans="1:12" x14ac:dyDescent="0.3">
      <c r="A72" s="5">
        <v>2</v>
      </c>
      <c r="B72" s="5">
        <v>2</v>
      </c>
      <c r="C72" s="5">
        <v>1</v>
      </c>
    </row>
    <row r="73" spans="1:12" x14ac:dyDescent="0.3">
      <c r="A73" s="5">
        <v>3</v>
      </c>
      <c r="B73" s="5">
        <v>3</v>
      </c>
      <c r="C73" s="5">
        <v>1</v>
      </c>
    </row>
    <row r="74" spans="1:12" x14ac:dyDescent="0.3">
      <c r="A74" s="5">
        <v>4</v>
      </c>
      <c r="B74" s="5">
        <v>4</v>
      </c>
      <c r="C74" s="5">
        <v>1</v>
      </c>
    </row>
    <row r="75" spans="1:12" x14ac:dyDescent="0.3">
      <c r="A75" s="5">
        <v>5</v>
      </c>
      <c r="B75" s="5">
        <v>5</v>
      </c>
      <c r="C75" s="5">
        <v>1</v>
      </c>
    </row>
    <row r="76" spans="1:12" x14ac:dyDescent="0.3">
      <c r="A76" s="5">
        <v>6</v>
      </c>
      <c r="B76" s="5">
        <v>6</v>
      </c>
      <c r="C76" s="5">
        <v>1</v>
      </c>
    </row>
    <row r="77" spans="1:12" x14ac:dyDescent="0.3">
      <c r="A77" s="5">
        <v>7</v>
      </c>
      <c r="B77" s="5">
        <v>7</v>
      </c>
      <c r="C77" s="5">
        <v>1</v>
      </c>
    </row>
    <row r="78" spans="1:12" x14ac:dyDescent="0.3">
      <c r="A78" s="5">
        <v>8</v>
      </c>
      <c r="B78" s="5">
        <v>8</v>
      </c>
      <c r="C78" s="5">
        <v>1</v>
      </c>
    </row>
    <row r="79" spans="1:12" x14ac:dyDescent="0.3">
      <c r="A79" s="5">
        <v>9</v>
      </c>
      <c r="B79" s="5">
        <v>1</v>
      </c>
      <c r="C79" s="5">
        <v>2</v>
      </c>
    </row>
    <row r="80" spans="1:12" x14ac:dyDescent="0.3">
      <c r="A80" s="5">
        <v>10</v>
      </c>
      <c r="B80" s="5">
        <v>2</v>
      </c>
      <c r="C80" s="5">
        <v>2</v>
      </c>
    </row>
    <row r="81" spans="1:3" x14ac:dyDescent="0.3">
      <c r="A81" s="5">
        <v>11</v>
      </c>
      <c r="B81" s="5">
        <v>3</v>
      </c>
      <c r="C81" s="5">
        <v>2</v>
      </c>
    </row>
    <row r="82" spans="1:3" x14ac:dyDescent="0.3">
      <c r="A82" s="5">
        <v>12</v>
      </c>
      <c r="B82" s="5">
        <v>4</v>
      </c>
      <c r="C82" s="5">
        <v>2</v>
      </c>
    </row>
    <row r="83" spans="1:3" x14ac:dyDescent="0.3">
      <c r="A83" s="5">
        <v>13</v>
      </c>
      <c r="B83" s="5">
        <v>5</v>
      </c>
      <c r="C83" s="5">
        <v>2</v>
      </c>
    </row>
    <row r="84" spans="1:3" x14ac:dyDescent="0.3">
      <c r="A84" s="5">
        <v>14</v>
      </c>
      <c r="B84" s="5">
        <v>6</v>
      </c>
      <c r="C84" s="5">
        <v>2</v>
      </c>
    </row>
    <row r="85" spans="1:3" x14ac:dyDescent="0.3">
      <c r="A85" s="5">
        <v>15</v>
      </c>
      <c r="B85" s="5">
        <v>7</v>
      </c>
      <c r="C85" s="5">
        <v>2</v>
      </c>
    </row>
    <row r="86" spans="1:3" x14ac:dyDescent="0.3">
      <c r="A86" s="5">
        <v>16</v>
      </c>
      <c r="B86" s="5">
        <v>8</v>
      </c>
      <c r="C86" s="5">
        <v>2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examples</vt:lpstr>
      <vt:lpstr>Oasis 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2021-09-07T14:32:04Z</dcterms:modified>
</cp:coreProperties>
</file>