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ktest\ftest\data\fm49\"/>
    </mc:Choice>
  </mc:AlternateContent>
  <xr:revisionPtr revIDLastSave="0" documentId="13_ncr:1_{93507EAE-4F95-47A4-B03A-92556E947EEA}" xr6:coauthVersionLast="43" xr6:coauthVersionMax="43" xr10:uidLastSave="{00000000-0000-0000-0000-000000000000}"/>
  <bookViews>
    <workbookView xWindow="384" yWindow="384" windowWidth="17280" windowHeight="8916" xr2:uid="{75D5E7CF-EFFD-4508-9A5B-71E86028FB54}"/>
  </bookViews>
  <sheets>
    <sheet name="MinMaxDed1" sheetId="5" r:id="rId1"/>
    <sheet name="MinMaxDed2" sheetId="6" r:id="rId2"/>
    <sheet name="MinMaxDed3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1" i="6" l="1"/>
  <c r="F41" i="7"/>
  <c r="F41" i="5"/>
  <c r="F35" i="6"/>
  <c r="F35" i="7"/>
  <c r="F35" i="5"/>
  <c r="F38" i="5" s="1"/>
  <c r="F38" i="6"/>
  <c r="F38" i="7"/>
  <c r="F32" i="6"/>
  <c r="F32" i="7"/>
  <c r="F32" i="5"/>
  <c r="E28" i="7"/>
  <c r="F28" i="7" s="1"/>
  <c r="D28" i="7"/>
  <c r="C28" i="7"/>
  <c r="D25" i="7"/>
  <c r="D27" i="7" s="1"/>
  <c r="C25" i="7"/>
  <c r="C27" i="7" s="1"/>
  <c r="F27" i="7" s="1"/>
  <c r="F31" i="7" s="1"/>
  <c r="E24" i="7"/>
  <c r="E25" i="7" s="1"/>
  <c r="E27" i="7" s="1"/>
  <c r="D24" i="7"/>
  <c r="D26" i="7" s="1"/>
  <c r="C24" i="7"/>
  <c r="C26" i="7" s="1"/>
  <c r="F28" i="6"/>
  <c r="E28" i="6"/>
  <c r="D28" i="6"/>
  <c r="C28" i="6"/>
  <c r="D25" i="6"/>
  <c r="D27" i="6" s="1"/>
  <c r="C25" i="6"/>
  <c r="C27" i="6" s="1"/>
  <c r="E24" i="6"/>
  <c r="F24" i="6" s="1"/>
  <c r="D24" i="6"/>
  <c r="C24" i="6"/>
  <c r="E25" i="6" l="1"/>
  <c r="E27" i="6" s="1"/>
  <c r="F27" i="6" s="1"/>
  <c r="F31" i="6" s="1"/>
  <c r="D26" i="6"/>
  <c r="C26" i="6"/>
  <c r="F33" i="7"/>
  <c r="F34" i="7" s="1"/>
  <c r="F24" i="7"/>
  <c r="E26" i="7"/>
  <c r="F26" i="7" s="1"/>
  <c r="F39" i="7" s="1"/>
  <c r="F25" i="7"/>
  <c r="E28" i="5"/>
  <c r="D28" i="5"/>
  <c r="C28" i="5"/>
  <c r="F28" i="5" s="1"/>
  <c r="E24" i="5"/>
  <c r="D24" i="5"/>
  <c r="C24" i="5"/>
  <c r="F25" i="6" l="1"/>
  <c r="E26" i="6"/>
  <c r="F33" i="6"/>
  <c r="F34" i="6" s="1"/>
  <c r="F26" i="6"/>
  <c r="F39" i="6" s="1"/>
  <c r="F37" i="7"/>
  <c r="F24" i="5"/>
  <c r="C25" i="5"/>
  <c r="C27" i="5" s="1"/>
  <c r="D25" i="5"/>
  <c r="D27" i="5" s="1"/>
  <c r="E25" i="5"/>
  <c r="E27" i="5" s="1"/>
  <c r="F37" i="6" l="1"/>
  <c r="F49" i="6" s="1"/>
  <c r="F40" i="7"/>
  <c r="F49" i="7"/>
  <c r="F27" i="5"/>
  <c r="F31" i="5" s="1"/>
  <c r="D26" i="5"/>
  <c r="E26" i="5"/>
  <c r="F25" i="5"/>
  <c r="C26" i="5"/>
  <c r="F44" i="7" l="1"/>
  <c r="F40" i="6"/>
  <c r="E49" i="7"/>
  <c r="D49" i="7"/>
  <c r="C49" i="7"/>
  <c r="E49" i="6"/>
  <c r="D49" i="6"/>
  <c r="C49" i="6"/>
  <c r="F26" i="5"/>
  <c r="F33" i="5"/>
  <c r="F34" i="5" s="1"/>
  <c r="F44" i="6" l="1"/>
  <c r="F39" i="5"/>
  <c r="F37" i="5" l="1"/>
  <c r="F40" i="5" s="1"/>
  <c r="F44" i="5" l="1"/>
  <c r="F49" i="5"/>
  <c r="D49" i="5" s="1"/>
  <c r="C49" i="5" l="1"/>
  <c r="E49" i="5"/>
</calcChain>
</file>

<file path=xl/sharedStrings.xml><?xml version="1.0" encoding="utf-8"?>
<sst xmlns="http://schemas.openxmlformats.org/spreadsheetml/2006/main" count="96" uniqueCount="28">
  <si>
    <t>Location</t>
  </si>
  <si>
    <t>TIV</t>
  </si>
  <si>
    <t>Location Deductible</t>
  </si>
  <si>
    <t>Location Limit</t>
  </si>
  <si>
    <t>Policy Limit</t>
  </si>
  <si>
    <t>Damage Ratio</t>
  </si>
  <si>
    <t>Inputs</t>
  </si>
  <si>
    <t>Calculations</t>
  </si>
  <si>
    <t>Ground-up loss</t>
  </si>
  <si>
    <t>Total</t>
  </si>
  <si>
    <t>Loss net of location deductible</t>
  </si>
  <si>
    <t>Effective location deductible</t>
  </si>
  <si>
    <t>Loss net of location limit</t>
  </si>
  <si>
    <t>Loss input to policy level</t>
  </si>
  <si>
    <t>Gross Loss - back allocated using allocation rule 1</t>
  </si>
  <si>
    <t>MaxDed Option 2</t>
  </si>
  <si>
    <t>Limit from impacted locations</t>
  </si>
  <si>
    <t>Loss ignoring any location limits</t>
  </si>
  <si>
    <t>Loss including impact of location limits</t>
  </si>
  <si>
    <t>MaxDed applies after location level terms, and considers both the effective location deductible and the location limits on the impacted locatons</t>
  </si>
  <si>
    <t>A potential decrease in deductible due to MaxDed can be offset by the location limit applying still</t>
  </si>
  <si>
    <t>e.g. in example below gross loss is 600,000 - even though MaxDed has decreased the level of the deductibles -  the full location limits still apply</t>
  </si>
  <si>
    <t>Special condition Maximum deductible</t>
  </si>
  <si>
    <t>Policy Minimum Deductible</t>
  </si>
  <si>
    <t>Loss input to special condition level</t>
  </si>
  <si>
    <t>Reduction in deductible (to satisfy special condition max ded condition)</t>
  </si>
  <si>
    <t>Increase in deductible (to satisfy policy minimum ded condition)</t>
  </si>
  <si>
    <t>Limit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</si>
</sst>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4" fillId="0" borderId="0" xfId="0" applyFont="1"/>
    <xf numFmtId="3" fontId="0" fillId="0" borderId="0" xfId="0" applyNumberFormat="1"/>
    <xf numFmtId="3" fontId="2" fillId="0" borderId="0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5" fillId="0" borderId="0" xfId="0" applyFont="1"/>
    <xf numFmtId="3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DA28-3D8C-42F1-9C20-4F304D5C63B5}">
  <dimension ref="B2:G58"/>
  <sheetViews>
    <sheetView tabSelected="1" topLeftCell="A34" zoomScale="90" zoomScaleNormal="90" workbookViewId="0">
      <selection activeCell="F49" sqref="F49"/>
    </sheetView>
  </sheetViews>
  <sheetFormatPr defaultRowHeight="14.4" x14ac:dyDescent="0.3"/>
  <cols>
    <col min="1" max="1" width="2" customWidth="1"/>
    <col min="2" max="2" width="54.33203125" bestFit="1" customWidth="1"/>
    <col min="3" max="5" width="9.88671875" bestFit="1" customWidth="1"/>
    <col min="6" max="6" width="12" customWidth="1"/>
    <col min="7" max="7" width="9.88671875" bestFit="1" customWidth="1"/>
  </cols>
  <sheetData>
    <row r="2" spans="2:6" ht="18" x14ac:dyDescent="0.35">
      <c r="B2" s="9" t="s">
        <v>15</v>
      </c>
    </row>
    <row r="4" spans="2:6" x14ac:dyDescent="0.3">
      <c r="B4" t="s">
        <v>19</v>
      </c>
    </row>
    <row r="5" spans="2:6" x14ac:dyDescent="0.3">
      <c r="B5" t="s">
        <v>20</v>
      </c>
    </row>
    <row r="6" spans="2:6" x14ac:dyDescent="0.3">
      <c r="B6" t="s">
        <v>21</v>
      </c>
    </row>
    <row r="8" spans="2:6" x14ac:dyDescent="0.3">
      <c r="B8" s="3" t="s">
        <v>6</v>
      </c>
    </row>
    <row r="10" spans="2:6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6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6" x14ac:dyDescent="0.3">
      <c r="B12" t="s">
        <v>5</v>
      </c>
      <c r="C12" s="6">
        <v>0.25</v>
      </c>
      <c r="D12" s="6">
        <v>0.2</v>
      </c>
      <c r="E12" s="6">
        <v>0.2</v>
      </c>
      <c r="F12" s="1"/>
    </row>
    <row r="13" spans="2:6" x14ac:dyDescent="0.3">
      <c r="B13" t="s">
        <v>2</v>
      </c>
      <c r="C13" s="4">
        <v>1000</v>
      </c>
      <c r="D13" s="4">
        <v>1000</v>
      </c>
      <c r="E13" s="4">
        <v>1000</v>
      </c>
      <c r="F13" s="1"/>
    </row>
    <row r="14" spans="2:6" x14ac:dyDescent="0.3">
      <c r="B14" t="s">
        <v>3</v>
      </c>
      <c r="C14" s="4">
        <v>200000</v>
      </c>
      <c r="D14" s="4">
        <v>200000</v>
      </c>
      <c r="E14" s="4">
        <v>200000</v>
      </c>
      <c r="F14" s="1"/>
    </row>
    <row r="15" spans="2:6" x14ac:dyDescent="0.3">
      <c r="C15" s="4"/>
      <c r="D15" s="4"/>
      <c r="E15" s="4"/>
      <c r="F15" s="1"/>
    </row>
    <row r="16" spans="2:6" x14ac:dyDescent="0.3">
      <c r="B16" t="s">
        <v>22</v>
      </c>
      <c r="C16" s="13">
        <v>1000</v>
      </c>
      <c r="D16" s="12"/>
      <c r="E16" s="4"/>
      <c r="F16" s="1"/>
    </row>
    <row r="17" spans="2:7" x14ac:dyDescent="0.3">
      <c r="C17" s="4"/>
      <c r="D17" s="4"/>
      <c r="E17" s="4"/>
      <c r="F17" s="1"/>
    </row>
    <row r="18" spans="2:7" x14ac:dyDescent="0.3">
      <c r="B18" t="s">
        <v>23</v>
      </c>
      <c r="C18" s="13">
        <v>5000</v>
      </c>
      <c r="D18" s="11"/>
      <c r="E18" s="12"/>
      <c r="F18" s="1"/>
    </row>
    <row r="19" spans="2:7" x14ac:dyDescent="0.3">
      <c r="B19" t="s">
        <v>4</v>
      </c>
      <c r="C19" s="13">
        <v>1000000</v>
      </c>
      <c r="D19" s="11"/>
      <c r="E19" s="12"/>
      <c r="F19" s="1"/>
    </row>
    <row r="20" spans="2:7" x14ac:dyDescent="0.3">
      <c r="C20" s="1"/>
      <c r="D20" s="1"/>
      <c r="E20" s="1"/>
      <c r="F20" s="1"/>
    </row>
    <row r="21" spans="2:7" x14ac:dyDescent="0.3">
      <c r="C21" s="1"/>
      <c r="D21" s="1"/>
      <c r="E21" s="1"/>
      <c r="F21" s="1"/>
    </row>
    <row r="22" spans="2:7" x14ac:dyDescent="0.3">
      <c r="B22" s="3" t="s">
        <v>7</v>
      </c>
      <c r="C22" s="1"/>
      <c r="D22" s="1"/>
      <c r="E22" s="1"/>
      <c r="F22" s="1"/>
    </row>
    <row r="23" spans="2:7" x14ac:dyDescent="0.3">
      <c r="C23" s="1"/>
      <c r="D23" s="1"/>
      <c r="E23" s="1"/>
      <c r="F23" s="1" t="s">
        <v>9</v>
      </c>
    </row>
    <row r="24" spans="2:7" x14ac:dyDescent="0.3">
      <c r="B24" t="s">
        <v>8</v>
      </c>
      <c r="C24" s="5">
        <f>C11*C12</f>
        <v>250000</v>
      </c>
      <c r="D24" s="5">
        <f>D11*D12</f>
        <v>400000</v>
      </c>
      <c r="E24" s="5">
        <f>E11*E12</f>
        <v>600000</v>
      </c>
      <c r="F24" s="5">
        <f>SUM(C24:E24)</f>
        <v>1250000</v>
      </c>
    </row>
    <row r="25" spans="2:7" x14ac:dyDescent="0.3">
      <c r="B25" t="s">
        <v>10</v>
      </c>
      <c r="C25" s="5">
        <f>MAX(C24-C13,0)</f>
        <v>249000</v>
      </c>
      <c r="D25" s="5">
        <f>MAX(D24-D13,0)</f>
        <v>399000</v>
      </c>
      <c r="E25" s="5">
        <f>MAX(E24-E13,0)</f>
        <v>599000</v>
      </c>
      <c r="F25" s="5">
        <f>SUM(C25:E25)</f>
        <v>1247000</v>
      </c>
    </row>
    <row r="26" spans="2:7" x14ac:dyDescent="0.3">
      <c r="B26" t="s">
        <v>11</v>
      </c>
      <c r="C26" s="5">
        <f>C24-C25</f>
        <v>1000</v>
      </c>
      <c r="D26" s="5">
        <f>D24-D25</f>
        <v>1000</v>
      </c>
      <c r="E26" s="5">
        <f>E24-E25</f>
        <v>1000</v>
      </c>
      <c r="F26" s="5">
        <f>SUM(C26:E26)</f>
        <v>3000</v>
      </c>
    </row>
    <row r="27" spans="2:7" x14ac:dyDescent="0.3">
      <c r="B27" t="s">
        <v>12</v>
      </c>
      <c r="C27" s="5">
        <f>MIN(C25,C14)</f>
        <v>200000</v>
      </c>
      <c r="D27" s="5">
        <f>MIN(D25,D14)</f>
        <v>200000</v>
      </c>
      <c r="E27" s="5">
        <f>MIN(E25,E14)</f>
        <v>200000</v>
      </c>
      <c r="F27" s="5">
        <f>SUM(C27:E27)</f>
        <v>600000</v>
      </c>
    </row>
    <row r="28" spans="2:7" x14ac:dyDescent="0.3">
      <c r="B28" s="7" t="s">
        <v>16</v>
      </c>
      <c r="C28" s="8">
        <f>C14</f>
        <v>200000</v>
      </c>
      <c r="D28" s="8">
        <f>D14</f>
        <v>200000</v>
      </c>
      <c r="E28" s="8">
        <f>E14</f>
        <v>200000</v>
      </c>
      <c r="F28" s="8">
        <f>SUM(C28:E28)</f>
        <v>600000</v>
      </c>
    </row>
    <row r="29" spans="2:7" x14ac:dyDescent="0.3">
      <c r="B29" s="14"/>
      <c r="C29" s="15"/>
      <c r="D29" s="15"/>
      <c r="E29" s="15"/>
      <c r="F29" s="15"/>
    </row>
    <row r="30" spans="2:7" x14ac:dyDescent="0.3">
      <c r="C30" s="5"/>
      <c r="D30" s="5"/>
      <c r="E30" s="5"/>
      <c r="F30" s="5"/>
    </row>
    <row r="31" spans="2:7" x14ac:dyDescent="0.3">
      <c r="B31" t="s">
        <v>24</v>
      </c>
      <c r="C31" s="5"/>
      <c r="D31" s="5"/>
      <c r="E31" s="5"/>
      <c r="F31" s="5">
        <f>F27</f>
        <v>600000</v>
      </c>
      <c r="G31" s="10"/>
    </row>
    <row r="32" spans="2:7" x14ac:dyDescent="0.3">
      <c r="B32" s="14" t="s">
        <v>27</v>
      </c>
      <c r="C32" s="15"/>
      <c r="D32" s="15"/>
      <c r="E32" s="15"/>
      <c r="F32" s="15">
        <f>MAX(F25-F28,0)</f>
        <v>647000</v>
      </c>
      <c r="G32" s="10"/>
    </row>
    <row r="33" spans="2:7" x14ac:dyDescent="0.3">
      <c r="B33" t="s">
        <v>25</v>
      </c>
      <c r="C33" s="5"/>
      <c r="D33" s="5"/>
      <c r="E33" s="5"/>
      <c r="F33" s="5">
        <f>MAX(SUM(C26:D26)-C16,0)</f>
        <v>1000</v>
      </c>
    </row>
    <row r="34" spans="2:7" x14ac:dyDescent="0.3">
      <c r="B34" s="7" t="s">
        <v>17</v>
      </c>
      <c r="C34" s="5"/>
      <c r="D34" s="5"/>
      <c r="E34" s="5"/>
      <c r="F34" s="8">
        <f>F33+F31</f>
        <v>601000</v>
      </c>
    </row>
    <row r="35" spans="2:7" x14ac:dyDescent="0.3">
      <c r="B35" s="7" t="s">
        <v>18</v>
      </c>
      <c r="C35" s="8"/>
      <c r="D35" s="8"/>
      <c r="E35" s="8"/>
      <c r="F35" s="8">
        <f>IF(F32&gt;0,MIN(F31,F34+F32),F34)</f>
        <v>600000</v>
      </c>
    </row>
    <row r="36" spans="2:7" x14ac:dyDescent="0.3">
      <c r="C36" s="5"/>
      <c r="D36" s="5"/>
      <c r="E36" s="5"/>
      <c r="F36" s="5"/>
    </row>
    <row r="37" spans="2:7" x14ac:dyDescent="0.3">
      <c r="B37" t="s">
        <v>13</v>
      </c>
      <c r="C37" s="5"/>
      <c r="D37" s="5"/>
      <c r="E37" s="5"/>
      <c r="F37" s="5">
        <f>MIN(F35,$C$19)</f>
        <v>600000</v>
      </c>
    </row>
    <row r="38" spans="2:7" x14ac:dyDescent="0.3">
      <c r="B38" s="14" t="s">
        <v>27</v>
      </c>
      <c r="C38" s="15"/>
      <c r="D38" s="15"/>
      <c r="E38" s="15"/>
      <c r="F38" s="15">
        <f>MAX(F32+(F34-F35),0)</f>
        <v>648000</v>
      </c>
    </row>
    <row r="39" spans="2:7" x14ac:dyDescent="0.3">
      <c r="B39" t="s">
        <v>26</v>
      </c>
      <c r="C39" s="5"/>
      <c r="D39" s="5"/>
      <c r="E39" s="5"/>
      <c r="F39" s="5">
        <f>C18-(F26-F33)</f>
        <v>3000</v>
      </c>
    </row>
    <row r="40" spans="2:7" x14ac:dyDescent="0.3">
      <c r="B40" s="7" t="s">
        <v>17</v>
      </c>
      <c r="C40" s="5"/>
      <c r="D40" s="5"/>
      <c r="E40" s="5"/>
      <c r="F40" s="8">
        <f>F37-F39</f>
        <v>597000</v>
      </c>
    </row>
    <row r="41" spans="2:7" x14ac:dyDescent="0.3">
      <c r="B41" s="7" t="s">
        <v>18</v>
      </c>
      <c r="C41" s="5"/>
      <c r="D41" s="5"/>
      <c r="E41" s="5"/>
      <c r="F41" s="8">
        <f>IF(F38&gt;0,MIN(F37,F40+F38),F40)</f>
        <v>600000</v>
      </c>
    </row>
    <row r="42" spans="2:7" x14ac:dyDescent="0.3">
      <c r="C42" s="5"/>
      <c r="D42" s="5"/>
      <c r="E42" s="5"/>
      <c r="F42" s="5"/>
    </row>
    <row r="43" spans="2:7" x14ac:dyDescent="0.3">
      <c r="C43" s="5"/>
      <c r="D43" s="5"/>
      <c r="E43" s="5"/>
      <c r="F43" s="5"/>
    </row>
    <row r="44" spans="2:7" x14ac:dyDescent="0.3">
      <c r="B44" s="14" t="s">
        <v>27</v>
      </c>
      <c r="C44" s="15"/>
      <c r="D44" s="15"/>
      <c r="E44" s="15"/>
      <c r="F44" s="15">
        <f>MAX(F38+(F40-F41),0)</f>
        <v>645000</v>
      </c>
      <c r="G44" s="10"/>
    </row>
    <row r="45" spans="2:7" x14ac:dyDescent="0.3">
      <c r="C45" s="5"/>
      <c r="D45" s="5"/>
      <c r="E45" s="5"/>
      <c r="F45" s="5"/>
    </row>
    <row r="46" spans="2:7" x14ac:dyDescent="0.3">
      <c r="C46" s="5"/>
      <c r="D46" s="5"/>
      <c r="E46" s="5"/>
      <c r="F46" s="5"/>
    </row>
    <row r="47" spans="2:7" x14ac:dyDescent="0.3">
      <c r="C47" s="5"/>
      <c r="D47" s="5"/>
      <c r="E47" s="5"/>
      <c r="F47" s="5"/>
    </row>
    <row r="48" spans="2:7" x14ac:dyDescent="0.3">
      <c r="C48" s="5"/>
      <c r="D48" s="5"/>
      <c r="E48" s="5"/>
      <c r="F48" s="5"/>
    </row>
    <row r="49" spans="2:6" x14ac:dyDescent="0.3">
      <c r="B49" t="s">
        <v>14</v>
      </c>
      <c r="C49" s="5">
        <f>$F49*C24/$F$24</f>
        <v>120000</v>
      </c>
      <c r="D49" s="5">
        <f>$F49*D24/$F$24</f>
        <v>192000</v>
      </c>
      <c r="E49" s="5">
        <f>$F49*E24/$F$24</f>
        <v>288000</v>
      </c>
      <c r="F49" s="5">
        <f>F37</f>
        <v>600000</v>
      </c>
    </row>
    <row r="51" spans="2:6" x14ac:dyDescent="0.3">
      <c r="C51" s="10"/>
    </row>
    <row r="52" spans="2:6" x14ac:dyDescent="0.3">
      <c r="C52" s="10"/>
    </row>
    <row r="53" spans="2:6" x14ac:dyDescent="0.3">
      <c r="C53" s="10"/>
    </row>
    <row r="54" spans="2:6" x14ac:dyDescent="0.3">
      <c r="C54" s="10"/>
    </row>
    <row r="55" spans="2:6" x14ac:dyDescent="0.3">
      <c r="C55" s="10"/>
    </row>
    <row r="56" spans="2:6" x14ac:dyDescent="0.3">
      <c r="C56" s="10"/>
    </row>
    <row r="57" spans="2:6" x14ac:dyDescent="0.3">
      <c r="C57" s="10"/>
      <c r="F57" s="10"/>
    </row>
    <row r="58" spans="2:6" x14ac:dyDescent="0.3">
      <c r="C58" s="10"/>
      <c r="F58" s="10"/>
    </row>
  </sheetData>
  <mergeCells count="3">
    <mergeCell ref="C16:D16"/>
    <mergeCell ref="C18:E18"/>
    <mergeCell ref="C19:E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C4AD-6539-416C-8C47-0BFB47EFE7F3}">
  <dimension ref="B2:G58"/>
  <sheetViews>
    <sheetView topLeftCell="A37" zoomScale="90" zoomScaleNormal="90" workbookViewId="0">
      <selection activeCell="F24" sqref="F24"/>
    </sheetView>
  </sheetViews>
  <sheetFormatPr defaultRowHeight="14.4" x14ac:dyDescent="0.3"/>
  <cols>
    <col min="1" max="1" width="2" customWidth="1"/>
    <col min="2" max="2" width="54.33203125" bestFit="1" customWidth="1"/>
    <col min="3" max="5" width="9.88671875" bestFit="1" customWidth="1"/>
    <col min="6" max="6" width="12" customWidth="1"/>
    <col min="7" max="7" width="9.88671875" bestFit="1" customWidth="1"/>
  </cols>
  <sheetData>
    <row r="2" spans="2:6" ht="18" x14ac:dyDescent="0.35">
      <c r="B2" s="9" t="s">
        <v>15</v>
      </c>
    </row>
    <row r="4" spans="2:6" x14ac:dyDescent="0.3">
      <c r="B4" t="s">
        <v>19</v>
      </c>
    </row>
    <row r="5" spans="2:6" x14ac:dyDescent="0.3">
      <c r="B5" t="s">
        <v>20</v>
      </c>
    </row>
    <row r="6" spans="2:6" x14ac:dyDescent="0.3">
      <c r="B6" t="s">
        <v>21</v>
      </c>
    </row>
    <row r="8" spans="2:6" x14ac:dyDescent="0.3">
      <c r="B8" s="3" t="s">
        <v>6</v>
      </c>
    </row>
    <row r="10" spans="2:6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6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6" x14ac:dyDescent="0.3">
      <c r="B12" t="s">
        <v>5</v>
      </c>
      <c r="C12" s="6">
        <v>0.05</v>
      </c>
      <c r="D12" s="6">
        <v>0.05</v>
      </c>
      <c r="E12" s="6">
        <v>0.05</v>
      </c>
      <c r="F12" s="1"/>
    </row>
    <row r="13" spans="2:6" x14ac:dyDescent="0.3">
      <c r="B13" t="s">
        <v>2</v>
      </c>
      <c r="C13" s="4">
        <v>1000</v>
      </c>
      <c r="D13" s="4">
        <v>1000</v>
      </c>
      <c r="E13" s="4">
        <v>1000</v>
      </c>
      <c r="F13" s="1"/>
    </row>
    <row r="14" spans="2:6" x14ac:dyDescent="0.3">
      <c r="B14" t="s">
        <v>3</v>
      </c>
      <c r="C14" s="4">
        <v>200000</v>
      </c>
      <c r="D14" s="4">
        <v>200000</v>
      </c>
      <c r="E14" s="4">
        <v>200000</v>
      </c>
      <c r="F14" s="1"/>
    </row>
    <row r="15" spans="2:6" x14ac:dyDescent="0.3">
      <c r="C15" s="4"/>
      <c r="D15" s="4"/>
      <c r="E15" s="4"/>
      <c r="F15" s="1"/>
    </row>
    <row r="16" spans="2:6" x14ac:dyDescent="0.3">
      <c r="B16" t="s">
        <v>22</v>
      </c>
      <c r="C16" s="13">
        <v>1000</v>
      </c>
      <c r="D16" s="12"/>
      <c r="E16" s="4"/>
      <c r="F16" s="1"/>
    </row>
    <row r="17" spans="2:7" x14ac:dyDescent="0.3">
      <c r="C17" s="4"/>
      <c r="D17" s="4"/>
      <c r="E17" s="4"/>
      <c r="F17" s="1"/>
    </row>
    <row r="18" spans="2:7" x14ac:dyDescent="0.3">
      <c r="B18" t="s">
        <v>23</v>
      </c>
      <c r="C18" s="13">
        <v>5000</v>
      </c>
      <c r="D18" s="11"/>
      <c r="E18" s="12"/>
      <c r="F18" s="1"/>
    </row>
    <row r="19" spans="2:7" x14ac:dyDescent="0.3">
      <c r="B19" t="s">
        <v>4</v>
      </c>
      <c r="C19" s="13">
        <v>1000000</v>
      </c>
      <c r="D19" s="11"/>
      <c r="E19" s="12"/>
      <c r="F19" s="1"/>
    </row>
    <row r="20" spans="2:7" x14ac:dyDescent="0.3">
      <c r="C20" s="1"/>
      <c r="D20" s="1"/>
      <c r="E20" s="1"/>
      <c r="F20" s="1"/>
    </row>
    <row r="21" spans="2:7" x14ac:dyDescent="0.3">
      <c r="C21" s="1"/>
      <c r="D21" s="1"/>
      <c r="E21" s="1"/>
      <c r="F21" s="1"/>
    </row>
    <row r="22" spans="2:7" x14ac:dyDescent="0.3">
      <c r="B22" s="3" t="s">
        <v>7</v>
      </c>
      <c r="C22" s="1"/>
      <c r="D22" s="1"/>
      <c r="E22" s="1"/>
      <c r="F22" s="1"/>
    </row>
    <row r="23" spans="2:7" x14ac:dyDescent="0.3">
      <c r="C23" s="1"/>
      <c r="D23" s="1"/>
      <c r="E23" s="1"/>
      <c r="F23" s="1" t="s">
        <v>9</v>
      </c>
    </row>
    <row r="24" spans="2:7" x14ac:dyDescent="0.3">
      <c r="B24" t="s">
        <v>8</v>
      </c>
      <c r="C24" s="5">
        <f>C11*C12</f>
        <v>50000</v>
      </c>
      <c r="D24" s="5">
        <f>D11*D12</f>
        <v>100000</v>
      </c>
      <c r="E24" s="5">
        <f>E11*E12</f>
        <v>150000</v>
      </c>
      <c r="F24" s="5">
        <f>SUM(C24:E24)</f>
        <v>300000</v>
      </c>
    </row>
    <row r="25" spans="2:7" x14ac:dyDescent="0.3">
      <c r="B25" t="s">
        <v>10</v>
      </c>
      <c r="C25" s="5">
        <f>MAX(C24-C13,0)</f>
        <v>49000</v>
      </c>
      <c r="D25" s="5">
        <f>MAX(D24-D13,0)</f>
        <v>99000</v>
      </c>
      <c r="E25" s="5">
        <f>MAX(E24-E13,0)</f>
        <v>149000</v>
      </c>
      <c r="F25" s="5">
        <f>SUM(C25:E25)</f>
        <v>297000</v>
      </c>
    </row>
    <row r="26" spans="2:7" x14ac:dyDescent="0.3">
      <c r="B26" t="s">
        <v>11</v>
      </c>
      <c r="C26" s="5">
        <f>C24-C25</f>
        <v>1000</v>
      </c>
      <c r="D26" s="5">
        <f>D24-D25</f>
        <v>1000</v>
      </c>
      <c r="E26" s="5">
        <f>E24-E25</f>
        <v>1000</v>
      </c>
      <c r="F26" s="5">
        <f>SUM(C26:E26)</f>
        <v>3000</v>
      </c>
    </row>
    <row r="27" spans="2:7" x14ac:dyDescent="0.3">
      <c r="B27" t="s">
        <v>12</v>
      </c>
      <c r="C27" s="5">
        <f>MIN(C25,C14)</f>
        <v>49000</v>
      </c>
      <c r="D27" s="5">
        <f>MIN(D25,D14)</f>
        <v>99000</v>
      </c>
      <c r="E27" s="5">
        <f>MIN(E25,E14)</f>
        <v>149000</v>
      </c>
      <c r="F27" s="5">
        <f>SUM(C27:E27)</f>
        <v>297000</v>
      </c>
    </row>
    <row r="28" spans="2:7" x14ac:dyDescent="0.3">
      <c r="B28" s="7" t="s">
        <v>16</v>
      </c>
      <c r="C28" s="8">
        <f>C14</f>
        <v>200000</v>
      </c>
      <c r="D28" s="8">
        <f>D14</f>
        <v>200000</v>
      </c>
      <c r="E28" s="8">
        <f>E14</f>
        <v>200000</v>
      </c>
      <c r="F28" s="8">
        <f>SUM(C28:E28)</f>
        <v>600000</v>
      </c>
    </row>
    <row r="29" spans="2:7" x14ac:dyDescent="0.3">
      <c r="B29" s="14"/>
      <c r="C29" s="15"/>
      <c r="D29" s="15"/>
      <c r="E29" s="15"/>
      <c r="F29" s="15"/>
    </row>
    <row r="30" spans="2:7" x14ac:dyDescent="0.3">
      <c r="C30" s="5"/>
      <c r="D30" s="5"/>
      <c r="E30" s="5"/>
      <c r="F30" s="5"/>
    </row>
    <row r="31" spans="2:7" x14ac:dyDescent="0.3">
      <c r="B31" t="s">
        <v>24</v>
      </c>
      <c r="C31" s="5"/>
      <c r="D31" s="5"/>
      <c r="E31" s="5"/>
      <c r="F31" s="5">
        <f>F27</f>
        <v>297000</v>
      </c>
      <c r="G31" s="10"/>
    </row>
    <row r="32" spans="2:7" x14ac:dyDescent="0.3">
      <c r="B32" s="14" t="s">
        <v>27</v>
      </c>
      <c r="C32" s="15"/>
      <c r="D32" s="15"/>
      <c r="E32" s="15"/>
      <c r="F32" s="15">
        <f>MAX(F25-F28,0)</f>
        <v>0</v>
      </c>
      <c r="G32" s="10"/>
    </row>
    <row r="33" spans="2:6" x14ac:dyDescent="0.3">
      <c r="B33" t="s">
        <v>25</v>
      </c>
      <c r="C33" s="5"/>
      <c r="D33" s="5"/>
      <c r="E33" s="5"/>
      <c r="F33" s="5">
        <f>MAX(SUM(C26:D26)-C16,0)</f>
        <v>1000</v>
      </c>
    </row>
    <row r="34" spans="2:6" x14ac:dyDescent="0.3">
      <c r="B34" s="7" t="s">
        <v>17</v>
      </c>
      <c r="C34" s="5"/>
      <c r="D34" s="5"/>
      <c r="E34" s="5"/>
      <c r="F34" s="8">
        <f>F33+F31</f>
        <v>298000</v>
      </c>
    </row>
    <row r="35" spans="2:6" x14ac:dyDescent="0.3">
      <c r="B35" s="7" t="s">
        <v>18</v>
      </c>
      <c r="C35" s="8"/>
      <c r="D35" s="8"/>
      <c r="E35" s="8"/>
      <c r="F35" s="8">
        <f>IF(F32&gt;0,MIN(F31,F34+F32),F34)</f>
        <v>298000</v>
      </c>
    </row>
    <row r="36" spans="2:6" x14ac:dyDescent="0.3">
      <c r="C36" s="5"/>
      <c r="D36" s="5"/>
      <c r="E36" s="5"/>
      <c r="F36" s="5"/>
    </row>
    <row r="37" spans="2:6" x14ac:dyDescent="0.3">
      <c r="B37" t="s">
        <v>13</v>
      </c>
      <c r="C37" s="5"/>
      <c r="D37" s="5"/>
      <c r="E37" s="5"/>
      <c r="F37" s="5">
        <f>MIN(F35,$C$19)</f>
        <v>298000</v>
      </c>
    </row>
    <row r="38" spans="2:6" x14ac:dyDescent="0.3">
      <c r="B38" s="14" t="s">
        <v>27</v>
      </c>
      <c r="C38" s="15"/>
      <c r="D38" s="15"/>
      <c r="E38" s="15"/>
      <c r="F38" s="15">
        <f>MAX(F32+(F34-F35),0)</f>
        <v>0</v>
      </c>
    </row>
    <row r="39" spans="2:6" x14ac:dyDescent="0.3">
      <c r="B39" t="s">
        <v>26</v>
      </c>
      <c r="C39" s="5"/>
      <c r="D39" s="5"/>
      <c r="E39" s="5"/>
      <c r="F39" s="5">
        <f>C18-(F26-F33)</f>
        <v>3000</v>
      </c>
    </row>
    <row r="40" spans="2:6" x14ac:dyDescent="0.3">
      <c r="B40" s="7" t="s">
        <v>17</v>
      </c>
      <c r="C40" s="5"/>
      <c r="D40" s="5"/>
      <c r="E40" s="5"/>
      <c r="F40" s="8">
        <f>F37-F39</f>
        <v>295000</v>
      </c>
    </row>
    <row r="41" spans="2:6" x14ac:dyDescent="0.3">
      <c r="B41" s="7" t="s">
        <v>18</v>
      </c>
      <c r="C41" s="5"/>
      <c r="D41" s="5"/>
      <c r="E41" s="5"/>
      <c r="F41" s="8">
        <f>IF(F38&gt;0,MIN(F37,F40+F38),F40)</f>
        <v>295000</v>
      </c>
    </row>
    <row r="42" spans="2:6" x14ac:dyDescent="0.3">
      <c r="C42" s="5"/>
      <c r="D42" s="5"/>
      <c r="E42" s="5"/>
      <c r="F42" s="5"/>
    </row>
    <row r="43" spans="2:6" x14ac:dyDescent="0.3">
      <c r="C43" s="5"/>
      <c r="D43" s="5"/>
      <c r="E43" s="5"/>
      <c r="F43" s="5"/>
    </row>
    <row r="44" spans="2:6" x14ac:dyDescent="0.3">
      <c r="B44" s="14" t="s">
        <v>27</v>
      </c>
      <c r="C44" s="15"/>
      <c r="D44" s="15"/>
      <c r="E44" s="15"/>
      <c r="F44" s="15">
        <f>MAX(F38+(F40-F41),0)</f>
        <v>0</v>
      </c>
    </row>
    <row r="45" spans="2:6" x14ac:dyDescent="0.3">
      <c r="C45" s="5"/>
      <c r="D45" s="5"/>
      <c r="E45" s="5"/>
      <c r="F45" s="5"/>
    </row>
    <row r="46" spans="2:6" x14ac:dyDescent="0.3">
      <c r="C46" s="5"/>
      <c r="D46" s="5"/>
      <c r="E46" s="5"/>
      <c r="F46" s="5"/>
    </row>
    <row r="47" spans="2:6" x14ac:dyDescent="0.3">
      <c r="C47" s="5"/>
      <c r="D47" s="5"/>
      <c r="E47" s="5"/>
      <c r="F47" s="5"/>
    </row>
    <row r="48" spans="2:6" x14ac:dyDescent="0.3">
      <c r="C48" s="5"/>
      <c r="D48" s="5"/>
      <c r="E48" s="5"/>
      <c r="F48" s="5"/>
    </row>
    <row r="49" spans="2:6" x14ac:dyDescent="0.3">
      <c r="B49" t="s">
        <v>14</v>
      </c>
      <c r="C49" s="5">
        <f>$F49*C24/$F$24</f>
        <v>49666.666666666664</v>
      </c>
      <c r="D49" s="5">
        <f>$F49*D24/$F$24</f>
        <v>99333.333333333328</v>
      </c>
      <c r="E49" s="5">
        <f>$F49*E24/$F$24</f>
        <v>149000</v>
      </c>
      <c r="F49" s="5">
        <f>F37</f>
        <v>298000</v>
      </c>
    </row>
    <row r="51" spans="2:6" x14ac:dyDescent="0.3">
      <c r="C51" s="10"/>
    </row>
    <row r="52" spans="2:6" x14ac:dyDescent="0.3">
      <c r="C52" s="10"/>
    </row>
    <row r="53" spans="2:6" x14ac:dyDescent="0.3">
      <c r="C53" s="10"/>
    </row>
    <row r="54" spans="2:6" x14ac:dyDescent="0.3">
      <c r="C54" s="10"/>
    </row>
    <row r="55" spans="2:6" x14ac:dyDescent="0.3">
      <c r="C55" s="10"/>
    </row>
    <row r="56" spans="2:6" x14ac:dyDescent="0.3">
      <c r="C56" s="10"/>
    </row>
    <row r="57" spans="2:6" x14ac:dyDescent="0.3">
      <c r="C57" s="10"/>
      <c r="F57" s="10"/>
    </row>
    <row r="58" spans="2:6" x14ac:dyDescent="0.3">
      <c r="C58" s="10"/>
      <c r="F58" s="10"/>
    </row>
  </sheetData>
  <mergeCells count="3">
    <mergeCell ref="C16:D16"/>
    <mergeCell ref="C18:E18"/>
    <mergeCell ref="C19:E1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04F8-F3D3-4172-9944-E18B5F26805C}">
  <dimension ref="B2:G58"/>
  <sheetViews>
    <sheetView topLeftCell="A28" zoomScale="90" zoomScaleNormal="90" workbookViewId="0">
      <selection activeCell="F44" sqref="F44"/>
    </sheetView>
  </sheetViews>
  <sheetFormatPr defaultRowHeight="14.4" x14ac:dyDescent="0.3"/>
  <cols>
    <col min="1" max="1" width="2" customWidth="1"/>
    <col min="2" max="2" width="54.33203125" bestFit="1" customWidth="1"/>
    <col min="3" max="5" width="9.88671875" bestFit="1" customWidth="1"/>
    <col min="6" max="6" width="12" customWidth="1"/>
    <col min="7" max="7" width="9.88671875" bestFit="1" customWidth="1"/>
  </cols>
  <sheetData>
    <row r="2" spans="2:6" ht="18" x14ac:dyDescent="0.35">
      <c r="B2" s="9" t="s">
        <v>15</v>
      </c>
    </row>
    <row r="4" spans="2:6" x14ac:dyDescent="0.3">
      <c r="B4" t="s">
        <v>19</v>
      </c>
    </row>
    <row r="5" spans="2:6" x14ac:dyDescent="0.3">
      <c r="B5" t="s">
        <v>20</v>
      </c>
    </row>
    <row r="6" spans="2:6" x14ac:dyDescent="0.3">
      <c r="B6" t="s">
        <v>21</v>
      </c>
    </row>
    <row r="8" spans="2:6" x14ac:dyDescent="0.3">
      <c r="B8" s="3" t="s">
        <v>6</v>
      </c>
    </row>
    <row r="10" spans="2:6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6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6" x14ac:dyDescent="0.3">
      <c r="B12" t="s">
        <v>5</v>
      </c>
      <c r="C12" s="6">
        <v>0.20100000000000001</v>
      </c>
      <c r="D12" s="6">
        <v>0.10100000000000001</v>
      </c>
      <c r="E12" s="6">
        <v>6.7000000000000004E-2</v>
      </c>
      <c r="F12" s="1"/>
    </row>
    <row r="13" spans="2:6" x14ac:dyDescent="0.3">
      <c r="B13" t="s">
        <v>2</v>
      </c>
      <c r="C13" s="4">
        <v>1000</v>
      </c>
      <c r="D13" s="4">
        <v>1000</v>
      </c>
      <c r="E13" s="4">
        <v>1000</v>
      </c>
      <c r="F13" s="1"/>
    </row>
    <row r="14" spans="2:6" x14ac:dyDescent="0.3">
      <c r="B14" t="s">
        <v>3</v>
      </c>
      <c r="C14" s="4">
        <v>200000</v>
      </c>
      <c r="D14" s="4">
        <v>200000</v>
      </c>
      <c r="E14" s="4">
        <v>200000</v>
      </c>
      <c r="F14" s="1"/>
    </row>
    <row r="15" spans="2:6" x14ac:dyDescent="0.3">
      <c r="C15" s="4"/>
      <c r="D15" s="4"/>
      <c r="E15" s="4"/>
      <c r="F15" s="1"/>
    </row>
    <row r="16" spans="2:6" x14ac:dyDescent="0.3">
      <c r="B16" t="s">
        <v>22</v>
      </c>
      <c r="C16" s="13">
        <v>1000</v>
      </c>
      <c r="D16" s="12"/>
      <c r="E16" s="4"/>
      <c r="F16" s="1"/>
    </row>
    <row r="17" spans="2:7" x14ac:dyDescent="0.3">
      <c r="C17" s="4"/>
      <c r="D17" s="4"/>
      <c r="E17" s="4"/>
      <c r="F17" s="1"/>
    </row>
    <row r="18" spans="2:7" x14ac:dyDescent="0.3">
      <c r="B18" t="s">
        <v>23</v>
      </c>
      <c r="C18" s="13">
        <v>5000</v>
      </c>
      <c r="D18" s="11"/>
      <c r="E18" s="12"/>
      <c r="F18" s="1"/>
    </row>
    <row r="19" spans="2:7" x14ac:dyDescent="0.3">
      <c r="B19" t="s">
        <v>4</v>
      </c>
      <c r="C19" s="13">
        <v>1000000</v>
      </c>
      <c r="D19" s="11"/>
      <c r="E19" s="12"/>
      <c r="F19" s="1"/>
    </row>
    <row r="20" spans="2:7" x14ac:dyDescent="0.3">
      <c r="C20" s="1"/>
      <c r="D20" s="1"/>
      <c r="E20" s="1"/>
      <c r="F20" s="1"/>
    </row>
    <row r="21" spans="2:7" x14ac:dyDescent="0.3">
      <c r="C21" s="1"/>
      <c r="D21" s="1"/>
      <c r="E21" s="1"/>
      <c r="F21" s="1"/>
    </row>
    <row r="22" spans="2:7" x14ac:dyDescent="0.3">
      <c r="B22" s="3" t="s">
        <v>7</v>
      </c>
      <c r="C22" s="1"/>
      <c r="D22" s="1"/>
      <c r="E22" s="1"/>
      <c r="F22" s="1"/>
    </row>
    <row r="23" spans="2:7" x14ac:dyDescent="0.3">
      <c r="C23" s="1"/>
      <c r="D23" s="1"/>
      <c r="E23" s="1"/>
      <c r="F23" s="1" t="s">
        <v>9</v>
      </c>
    </row>
    <row r="24" spans="2:7" x14ac:dyDescent="0.3">
      <c r="B24" t="s">
        <v>8</v>
      </c>
      <c r="C24" s="5">
        <f>C11*C12</f>
        <v>201000</v>
      </c>
      <c r="D24" s="5">
        <f>D11*D12</f>
        <v>202000</v>
      </c>
      <c r="E24" s="5">
        <f>E11*E12</f>
        <v>201000</v>
      </c>
      <c r="F24" s="5">
        <f>SUM(C24:E24)</f>
        <v>604000</v>
      </c>
    </row>
    <row r="25" spans="2:7" x14ac:dyDescent="0.3">
      <c r="B25" t="s">
        <v>10</v>
      </c>
      <c r="C25" s="5">
        <f>MAX(C24-C13,0)</f>
        <v>200000</v>
      </c>
      <c r="D25" s="5">
        <f>MAX(D24-D13,0)</f>
        <v>201000</v>
      </c>
      <c r="E25" s="5">
        <f>MAX(E24-E13,0)</f>
        <v>200000</v>
      </c>
      <c r="F25" s="5">
        <f>SUM(C25:E25)</f>
        <v>601000</v>
      </c>
    </row>
    <row r="26" spans="2:7" x14ac:dyDescent="0.3">
      <c r="B26" t="s">
        <v>11</v>
      </c>
      <c r="C26" s="5">
        <f>C24-C25</f>
        <v>1000</v>
      </c>
      <c r="D26" s="5">
        <f>D24-D25</f>
        <v>1000</v>
      </c>
      <c r="E26" s="5">
        <f>E24-E25</f>
        <v>1000</v>
      </c>
      <c r="F26" s="5">
        <f>SUM(C26:E26)</f>
        <v>3000</v>
      </c>
    </row>
    <row r="27" spans="2:7" x14ac:dyDescent="0.3">
      <c r="B27" t="s">
        <v>12</v>
      </c>
      <c r="C27" s="5">
        <f>MIN(C25,C14)</f>
        <v>200000</v>
      </c>
      <c r="D27" s="5">
        <f>MIN(D25,D14)</f>
        <v>200000</v>
      </c>
      <c r="E27" s="5">
        <f>MIN(E25,E14)</f>
        <v>200000</v>
      </c>
      <c r="F27" s="5">
        <f>SUM(C27:E27)</f>
        <v>600000</v>
      </c>
    </row>
    <row r="28" spans="2:7" x14ac:dyDescent="0.3">
      <c r="B28" s="7" t="s">
        <v>16</v>
      </c>
      <c r="C28" s="8">
        <f>C14</f>
        <v>200000</v>
      </c>
      <c r="D28" s="8">
        <f>D14</f>
        <v>200000</v>
      </c>
      <c r="E28" s="8">
        <f>E14</f>
        <v>200000</v>
      </c>
      <c r="F28" s="8">
        <f>SUM(C28:E28)</f>
        <v>600000</v>
      </c>
    </row>
    <row r="29" spans="2:7" x14ac:dyDescent="0.3">
      <c r="B29" s="14"/>
      <c r="C29" s="15"/>
      <c r="D29" s="15"/>
      <c r="E29" s="15"/>
      <c r="F29" s="15"/>
    </row>
    <row r="30" spans="2:7" x14ac:dyDescent="0.3">
      <c r="C30" s="5"/>
      <c r="D30" s="5"/>
      <c r="E30" s="5"/>
      <c r="F30" s="5"/>
    </row>
    <row r="31" spans="2:7" x14ac:dyDescent="0.3">
      <c r="B31" t="s">
        <v>24</v>
      </c>
      <c r="C31" s="5"/>
      <c r="D31" s="5"/>
      <c r="E31" s="5"/>
      <c r="F31" s="5">
        <f>F27</f>
        <v>600000</v>
      </c>
      <c r="G31" s="10"/>
    </row>
    <row r="32" spans="2:7" x14ac:dyDescent="0.3">
      <c r="B32" s="14" t="s">
        <v>27</v>
      </c>
      <c r="C32" s="15"/>
      <c r="D32" s="15"/>
      <c r="E32" s="15"/>
      <c r="F32" s="15">
        <f>MAX(F25-F28,0)</f>
        <v>1000</v>
      </c>
      <c r="G32" s="10"/>
    </row>
    <row r="33" spans="2:6" x14ac:dyDescent="0.3">
      <c r="B33" t="s">
        <v>25</v>
      </c>
      <c r="C33" s="5"/>
      <c r="D33" s="5"/>
      <c r="E33" s="5"/>
      <c r="F33" s="5">
        <f>MAX(SUM(C26:D26)-C16,0)</f>
        <v>1000</v>
      </c>
    </row>
    <row r="34" spans="2:6" x14ac:dyDescent="0.3">
      <c r="B34" s="7" t="s">
        <v>17</v>
      </c>
      <c r="C34" s="5"/>
      <c r="D34" s="5"/>
      <c r="E34" s="5"/>
      <c r="F34" s="8">
        <f>F33+F31</f>
        <v>601000</v>
      </c>
    </row>
    <row r="35" spans="2:6" x14ac:dyDescent="0.3">
      <c r="B35" s="7" t="s">
        <v>18</v>
      </c>
      <c r="C35" s="8"/>
      <c r="D35" s="8"/>
      <c r="E35" s="8"/>
      <c r="F35" s="8">
        <f>IF(F32&gt;0,MIN(F31,F34+F32),F34)</f>
        <v>600000</v>
      </c>
    </row>
    <row r="36" spans="2:6" x14ac:dyDescent="0.3">
      <c r="C36" s="5"/>
      <c r="D36" s="5"/>
      <c r="E36" s="5"/>
      <c r="F36" s="5"/>
    </row>
    <row r="37" spans="2:6" x14ac:dyDescent="0.3">
      <c r="B37" t="s">
        <v>13</v>
      </c>
      <c r="C37" s="5"/>
      <c r="D37" s="5"/>
      <c r="E37" s="5"/>
      <c r="F37" s="5">
        <f>MIN(F35,$C$19)</f>
        <v>600000</v>
      </c>
    </row>
    <row r="38" spans="2:6" x14ac:dyDescent="0.3">
      <c r="B38" s="14" t="s">
        <v>27</v>
      </c>
      <c r="C38" s="15"/>
      <c r="D38" s="15"/>
      <c r="E38" s="15"/>
      <c r="F38" s="15">
        <f>MAX(F32+(F34-F35),0)</f>
        <v>2000</v>
      </c>
    </row>
    <row r="39" spans="2:6" x14ac:dyDescent="0.3">
      <c r="B39" t="s">
        <v>26</v>
      </c>
      <c r="C39" s="5"/>
      <c r="D39" s="5"/>
      <c r="E39" s="5"/>
      <c r="F39" s="5">
        <f>C18-(F26-F33)</f>
        <v>3000</v>
      </c>
    </row>
    <row r="40" spans="2:6" x14ac:dyDescent="0.3">
      <c r="B40" s="7" t="s">
        <v>17</v>
      </c>
      <c r="C40" s="5"/>
      <c r="D40" s="5"/>
      <c r="E40" s="5"/>
      <c r="F40" s="8">
        <f>F37-F39</f>
        <v>597000</v>
      </c>
    </row>
    <row r="41" spans="2:6" x14ac:dyDescent="0.3">
      <c r="B41" s="7" t="s">
        <v>18</v>
      </c>
      <c r="C41" s="5"/>
      <c r="D41" s="5"/>
      <c r="E41" s="5"/>
      <c r="F41" s="8">
        <f>IF(F38&gt;0,MIN(F37,F40+F38),F40)</f>
        <v>599000</v>
      </c>
    </row>
    <row r="42" spans="2:6" x14ac:dyDescent="0.3">
      <c r="C42" s="5"/>
      <c r="D42" s="5"/>
      <c r="E42" s="5"/>
      <c r="F42" s="5"/>
    </row>
    <row r="43" spans="2:6" x14ac:dyDescent="0.3">
      <c r="C43" s="5"/>
      <c r="D43" s="5"/>
      <c r="E43" s="5"/>
      <c r="F43" s="5"/>
    </row>
    <row r="44" spans="2:6" x14ac:dyDescent="0.3">
      <c r="B44" s="14" t="s">
        <v>27</v>
      </c>
      <c r="C44" s="15"/>
      <c r="D44" s="15"/>
      <c r="E44" s="15"/>
      <c r="F44" s="15">
        <f>MAX(F38+(F40-F41),0)</f>
        <v>0</v>
      </c>
    </row>
    <row r="45" spans="2:6" x14ac:dyDescent="0.3">
      <c r="C45" s="5"/>
      <c r="D45" s="5"/>
      <c r="E45" s="5"/>
      <c r="F45" s="5"/>
    </row>
    <row r="46" spans="2:6" x14ac:dyDescent="0.3">
      <c r="C46" s="5"/>
      <c r="D46" s="5"/>
      <c r="E46" s="5"/>
      <c r="F46" s="5"/>
    </row>
    <row r="47" spans="2:6" x14ac:dyDescent="0.3">
      <c r="C47" s="5"/>
      <c r="D47" s="5"/>
      <c r="E47" s="5"/>
      <c r="F47" s="5"/>
    </row>
    <row r="48" spans="2:6" x14ac:dyDescent="0.3">
      <c r="C48" s="5"/>
      <c r="D48" s="5"/>
      <c r="E48" s="5"/>
      <c r="F48" s="5"/>
    </row>
    <row r="49" spans="2:6" x14ac:dyDescent="0.3">
      <c r="B49" t="s">
        <v>14</v>
      </c>
      <c r="C49" s="5">
        <f>$F49*C24/$F$24</f>
        <v>199668.87417218543</v>
      </c>
      <c r="D49" s="5">
        <f>$F49*D24/$F$24</f>
        <v>200662.25165562914</v>
      </c>
      <c r="E49" s="5">
        <f>$F49*E24/$F$24</f>
        <v>199668.87417218543</v>
      </c>
      <c r="F49" s="5">
        <f>F37</f>
        <v>600000</v>
      </c>
    </row>
    <row r="51" spans="2:6" x14ac:dyDescent="0.3">
      <c r="C51" s="10"/>
    </row>
    <row r="52" spans="2:6" x14ac:dyDescent="0.3">
      <c r="C52" s="10"/>
    </row>
    <row r="53" spans="2:6" x14ac:dyDescent="0.3">
      <c r="C53" s="10"/>
    </row>
    <row r="54" spans="2:6" x14ac:dyDescent="0.3">
      <c r="C54" s="10"/>
    </row>
    <row r="55" spans="2:6" x14ac:dyDescent="0.3">
      <c r="C55" s="10"/>
    </row>
    <row r="56" spans="2:6" x14ac:dyDescent="0.3">
      <c r="C56" s="10"/>
    </row>
    <row r="57" spans="2:6" x14ac:dyDescent="0.3">
      <c r="C57" s="10"/>
      <c r="F57" s="10"/>
    </row>
    <row r="58" spans="2:6" x14ac:dyDescent="0.3">
      <c r="C58" s="10"/>
      <c r="F58" s="10"/>
    </row>
  </sheetData>
  <mergeCells count="3">
    <mergeCell ref="C16:D16"/>
    <mergeCell ref="C18:E18"/>
    <mergeCell ref="C19:E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MinMaxDed1</vt:lpstr>
      <vt:lpstr>MinMaxDed2</vt:lpstr>
      <vt:lpstr>MinMaxDed3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Jones</dc:creator>
  <cp:lastModifiedBy>Joh</cp:lastModifiedBy>
  <dcterms:created xsi:type="dcterms:W3CDTF">2019-03-15T09:00:59Z</dcterms:created>
  <dcterms:modified xsi:type="dcterms:W3CDTF">2019-05-14T14:56:33Z</dcterms:modified>
</cp:coreProperties>
</file>